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6440" firstSheet="10" activeTab="21"/>
  </bookViews>
  <sheets>
    <sheet name="önkorm bevét." sheetId="2" r:id="rId1"/>
    <sheet name="Óvoda bevétel" sheetId="4" r:id="rId2"/>
    <sheet name="Önkorm.összesen bevét." sheetId="1" r:id="rId3"/>
    <sheet name="Önkorm kiadás" sheetId="6" r:id="rId4"/>
    <sheet name="Óvoda kiadás" sheetId="8" r:id="rId5"/>
    <sheet name="Munka1" sheetId="26" r:id="rId6"/>
    <sheet name="Önkorm. összesen kiadás" sheetId="5" r:id="rId7"/>
    <sheet name="Eredménykimutatás" sheetId="10" state="hidden" r:id="rId8"/>
    <sheet name="Munka2" sheetId="27" r:id="rId9"/>
    <sheet name="Eredménykimutatás (2)" sheetId="19" r:id="rId10"/>
    <sheet name="Vagyonkimutatás" sheetId="24" r:id="rId11"/>
    <sheet name="beruházások" sheetId="13" r:id="rId12"/>
    <sheet name="felújítások" sheetId="14" r:id="rId13"/>
    <sheet name="Mérleg" sheetId="15" r:id="rId14"/>
    <sheet name="lak. szolg. tám." sheetId="16" r:id="rId15"/>
    <sheet name="pénzmaradvány" sheetId="17" r:id="rId16"/>
    <sheet name="Közvetett támogatások" sheetId="18" state="hidden" r:id="rId17"/>
    <sheet name="Adósságáll." sheetId="20" r:id="rId18"/>
    <sheet name="Többéves" sheetId="21" r:id="rId19"/>
    <sheet name="Pénzkészlet" sheetId="22" r:id="rId20"/>
    <sheet name="Vagyonmérleg" sheetId="25" r:id="rId21"/>
    <sheet name="közvetett" sheetId="28" r:id="rId22"/>
    <sheet name="Ütemterv" sheetId="23" r:id="rId2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28"/>
  <c r="K17"/>
  <c r="D18" i="14" l="1"/>
  <c r="C30" i="16"/>
  <c r="D7" i="22"/>
  <c r="D12" s="1"/>
  <c r="H25" i="5"/>
  <c r="G21"/>
  <c r="H21"/>
  <c r="E20" i="8"/>
  <c r="F20"/>
  <c r="G20"/>
  <c r="H20"/>
  <c r="G25" i="6"/>
  <c r="H25"/>
  <c r="G21"/>
  <c r="H21"/>
  <c r="F18"/>
  <c r="F19"/>
  <c r="F20"/>
  <c r="H55" i="1"/>
  <c r="I55"/>
  <c r="I47"/>
  <c r="H47"/>
  <c r="I44"/>
  <c r="H44"/>
  <c r="I41"/>
  <c r="H41"/>
  <c r="I37"/>
  <c r="H37"/>
  <c r="I27"/>
  <c r="H27"/>
  <c r="I20"/>
  <c r="H20"/>
  <c r="I12"/>
  <c r="I16" s="1"/>
  <c r="H12"/>
  <c r="H16" s="1"/>
  <c r="G36" i="4"/>
  <c r="G47" s="1"/>
  <c r="H36"/>
  <c r="H47" s="1"/>
  <c r="I41" i="2"/>
  <c r="G8"/>
  <c r="I48" i="1" l="1"/>
  <c r="H48"/>
  <c r="G25" i="5"/>
  <c r="F16"/>
  <c r="F17"/>
  <c r="F18"/>
  <c r="F19"/>
  <c r="C25"/>
  <c r="D55" i="1"/>
  <c r="D52"/>
  <c r="D47"/>
  <c r="D44"/>
  <c r="D41"/>
  <c r="D37"/>
  <c r="D27"/>
  <c r="D20"/>
  <c r="D12"/>
  <c r="D16" s="1"/>
  <c r="H55" i="2"/>
  <c r="H58" s="1"/>
  <c r="H59" s="1"/>
  <c r="H52"/>
  <c r="H47"/>
  <c r="H44"/>
  <c r="H41"/>
  <c r="H37"/>
  <c r="H27"/>
  <c r="H20"/>
  <c r="H12"/>
  <c r="H16" s="1"/>
  <c r="D48" i="1" l="1"/>
  <c r="D61" s="1"/>
  <c r="D58"/>
  <c r="D59" s="1"/>
  <c r="H48" i="2"/>
  <c r="H61" s="1"/>
  <c r="B18" i="14"/>
  <c r="B21" s="1"/>
  <c r="M17" i="23" l="1"/>
  <c r="N17"/>
  <c r="D17"/>
  <c r="E17"/>
  <c r="F17"/>
  <c r="G17"/>
  <c r="H17"/>
  <c r="I17"/>
  <c r="J17"/>
  <c r="K17"/>
  <c r="L17"/>
  <c r="C17"/>
  <c r="O12"/>
  <c r="G41" i="15"/>
  <c r="G36"/>
  <c r="F41"/>
  <c r="F36"/>
  <c r="F30"/>
  <c r="F18"/>
  <c r="F14"/>
  <c r="F9"/>
  <c r="F10" i="5"/>
  <c r="F45" i="15" l="1"/>
  <c r="F24"/>
  <c r="C15" i="5"/>
  <c r="E20" i="17" l="1"/>
  <c r="F20"/>
  <c r="E14"/>
  <c r="F14"/>
  <c r="H34" i="6"/>
  <c r="F23"/>
  <c r="F24"/>
  <c r="F10"/>
  <c r="C15"/>
  <c r="G22" i="2"/>
  <c r="G24"/>
  <c r="O26" i="23"/>
  <c r="O23"/>
  <c r="O31"/>
  <c r="O6"/>
  <c r="E22" i="17" l="1"/>
  <c r="F22"/>
  <c r="O30" i="23"/>
  <c r="O32" s="1"/>
  <c r="N27"/>
  <c r="N33" s="1"/>
  <c r="M27"/>
  <c r="M33" s="1"/>
  <c r="L27"/>
  <c r="L33" s="1"/>
  <c r="K27"/>
  <c r="K33" s="1"/>
  <c r="J27"/>
  <c r="J33" s="1"/>
  <c r="I27"/>
  <c r="I33" s="1"/>
  <c r="H27"/>
  <c r="H33" s="1"/>
  <c r="G27"/>
  <c r="G33" s="1"/>
  <c r="F27"/>
  <c r="F33" s="1"/>
  <c r="E27"/>
  <c r="E33" s="1"/>
  <c r="D27"/>
  <c r="D33" s="1"/>
  <c r="C27"/>
  <c r="C33" s="1"/>
  <c r="O25"/>
  <c r="O24"/>
  <c r="O22"/>
  <c r="O21"/>
  <c r="O20"/>
  <c r="O19"/>
  <c r="O16"/>
  <c r="O15"/>
  <c r="O14"/>
  <c r="O11"/>
  <c r="O10"/>
  <c r="O9"/>
  <c r="O8"/>
  <c r="O7"/>
  <c r="E14" i="22"/>
  <c r="E13"/>
  <c r="E11"/>
  <c r="E10"/>
  <c r="E9"/>
  <c r="E8"/>
  <c r="C7"/>
  <c r="C31" i="13"/>
  <c r="O27" i="23" l="1"/>
  <c r="O33" s="1"/>
  <c r="O13"/>
  <c r="O17" s="1"/>
  <c r="E7" i="22"/>
  <c r="E12" s="1"/>
  <c r="C12"/>
  <c r="D27" i="16"/>
  <c r="D30" s="1"/>
  <c r="E17" i="19" l="1"/>
  <c r="H34" i="5"/>
  <c r="H35" s="1"/>
  <c r="G34"/>
  <c r="G35" s="1"/>
  <c r="E34"/>
  <c r="E35" s="1"/>
  <c r="D34"/>
  <c r="C34"/>
  <c r="C35" s="1"/>
  <c r="F33"/>
  <c r="F32"/>
  <c r="F31"/>
  <c r="H29"/>
  <c r="G29"/>
  <c r="E29"/>
  <c r="D29"/>
  <c r="C29"/>
  <c r="F28"/>
  <c r="F27"/>
  <c r="F26"/>
  <c r="E25"/>
  <c r="D25"/>
  <c r="F24"/>
  <c r="F22"/>
  <c r="E21"/>
  <c r="D21"/>
  <c r="C21"/>
  <c r="F20"/>
  <c r="H15"/>
  <c r="G15"/>
  <c r="E15"/>
  <c r="D15"/>
  <c r="F14"/>
  <c r="F13"/>
  <c r="F12"/>
  <c r="F11"/>
  <c r="F9"/>
  <c r="F8"/>
  <c r="F7"/>
  <c r="F6"/>
  <c r="I58" i="1"/>
  <c r="I59" s="1"/>
  <c r="H59"/>
  <c r="F55"/>
  <c r="F58" s="1"/>
  <c r="E55"/>
  <c r="E58" s="1"/>
  <c r="G54"/>
  <c r="G53"/>
  <c r="F52"/>
  <c r="E52"/>
  <c r="G51"/>
  <c r="G50"/>
  <c r="G49"/>
  <c r="F47"/>
  <c r="E47"/>
  <c r="G46"/>
  <c r="G45"/>
  <c r="F44"/>
  <c r="E44"/>
  <c r="G43"/>
  <c r="G42"/>
  <c r="F41"/>
  <c r="E41"/>
  <c r="G40"/>
  <c r="G39"/>
  <c r="G38"/>
  <c r="F37"/>
  <c r="E37"/>
  <c r="G36"/>
  <c r="G35"/>
  <c r="G34"/>
  <c r="G33"/>
  <c r="G32"/>
  <c r="G31"/>
  <c r="G30"/>
  <c r="G29"/>
  <c r="G28"/>
  <c r="F27"/>
  <c r="E27"/>
  <c r="G26"/>
  <c r="G25"/>
  <c r="G24"/>
  <c r="G23"/>
  <c r="G22"/>
  <c r="G21"/>
  <c r="F20"/>
  <c r="E20"/>
  <c r="G19"/>
  <c r="G18"/>
  <c r="G17"/>
  <c r="F16"/>
  <c r="E16"/>
  <c r="G15"/>
  <c r="G14"/>
  <c r="G13"/>
  <c r="F12"/>
  <c r="E12"/>
  <c r="G11"/>
  <c r="G10"/>
  <c r="G9"/>
  <c r="G8"/>
  <c r="G7"/>
  <c r="G6"/>
  <c r="C30" i="5" l="1"/>
  <c r="C37" s="1"/>
  <c r="H30"/>
  <c r="H37" s="1"/>
  <c r="D30"/>
  <c r="F15"/>
  <c r="G55" i="1"/>
  <c r="F25" i="5"/>
  <c r="H61" i="1"/>
  <c r="G30" i="5"/>
  <c r="G37" s="1"/>
  <c r="F48" i="1"/>
  <c r="F61" s="1"/>
  <c r="G47"/>
  <c r="F21" i="5"/>
  <c r="G12" i="1"/>
  <c r="G16" s="1"/>
  <c r="G37"/>
  <c r="G20"/>
  <c r="G44"/>
  <c r="E30" i="5"/>
  <c r="E37" s="1"/>
  <c r="F34"/>
  <c r="F35" s="1"/>
  <c r="G27" i="1"/>
  <c r="G41"/>
  <c r="E48"/>
  <c r="E61" s="1"/>
  <c r="G52"/>
  <c r="F29" i="5"/>
  <c r="D35"/>
  <c r="D37" s="1"/>
  <c r="I61" i="1"/>
  <c r="H58"/>
  <c r="D12" i="13"/>
  <c r="B31"/>
  <c r="G58" i="1" l="1"/>
  <c r="G59" s="1"/>
  <c r="F30" i="5"/>
  <c r="F37" s="1"/>
  <c r="G48" i="1"/>
  <c r="C34" i="6"/>
  <c r="C35" s="1"/>
  <c r="G61" i="1" l="1"/>
  <c r="F32" i="6"/>
  <c r="L17" i="18"/>
  <c r="K17"/>
  <c r="D20" i="17"/>
  <c r="D14"/>
  <c r="E45" i="15"/>
  <c r="G18"/>
  <c r="B34" i="13"/>
  <c r="E34" i="19"/>
  <c r="E26"/>
  <c r="E22"/>
  <c r="E12"/>
  <c r="H35" i="6"/>
  <c r="G34"/>
  <c r="G35" s="1"/>
  <c r="H29"/>
  <c r="G29"/>
  <c r="H54" i="4"/>
  <c r="H56" s="1"/>
  <c r="G54"/>
  <c r="G56" s="1"/>
  <c r="G25" i="2"/>
  <c r="B30" i="16"/>
  <c r="G9" i="15"/>
  <c r="G14"/>
  <c r="G30"/>
  <c r="G45" s="1"/>
  <c r="C34" i="13"/>
  <c r="D31" l="1"/>
  <c r="D34" s="1"/>
  <c r="D22" i="17"/>
  <c r="G24" i="15"/>
  <c r="H15" i="6"/>
  <c r="H30" s="1"/>
  <c r="H37" s="1"/>
  <c r="G15"/>
  <c r="G30" s="1"/>
  <c r="G37" s="1"/>
  <c r="H57" i="4"/>
  <c r="H59" s="1"/>
  <c r="G57"/>
  <c r="G59" s="1"/>
  <c r="H14" i="8"/>
  <c r="H29" s="1"/>
  <c r="H35" s="1"/>
  <c r="G14"/>
  <c r="G29" s="1"/>
  <c r="G35" s="1"/>
  <c r="I55" i="2"/>
  <c r="I47"/>
  <c r="I44"/>
  <c r="I37"/>
  <c r="I27"/>
  <c r="I20"/>
  <c r="I12"/>
  <c r="I16" s="1"/>
  <c r="F27" i="6"/>
  <c r="I48" i="2" l="1"/>
  <c r="E41" i="19"/>
  <c r="I58" i="2"/>
  <c r="I59" s="1"/>
  <c r="E32" i="8"/>
  <c r="E33" s="1"/>
  <c r="D32"/>
  <c r="C32"/>
  <c r="C33" s="1"/>
  <c r="F30"/>
  <c r="F28"/>
  <c r="E28"/>
  <c r="D28"/>
  <c r="F24"/>
  <c r="E24"/>
  <c r="D24"/>
  <c r="C24"/>
  <c r="D20"/>
  <c r="C20"/>
  <c r="F14"/>
  <c r="E14"/>
  <c r="D14"/>
  <c r="C14"/>
  <c r="F9"/>
  <c r="F8"/>
  <c r="F7"/>
  <c r="F6"/>
  <c r="D34" i="6"/>
  <c r="D35" s="1"/>
  <c r="E34"/>
  <c r="E35" s="1"/>
  <c r="E29"/>
  <c r="E25"/>
  <c r="E21"/>
  <c r="E15"/>
  <c r="F33"/>
  <c r="F31"/>
  <c r="D29"/>
  <c r="C29"/>
  <c r="F28"/>
  <c r="F26"/>
  <c r="D25"/>
  <c r="C25"/>
  <c r="F22"/>
  <c r="D21"/>
  <c r="C21"/>
  <c r="F17"/>
  <c r="D15"/>
  <c r="F14"/>
  <c r="F13"/>
  <c r="F11"/>
  <c r="F9"/>
  <c r="F8"/>
  <c r="F7"/>
  <c r="F6"/>
  <c r="F55" i="4"/>
  <c r="E54"/>
  <c r="E56" s="1"/>
  <c r="D54"/>
  <c r="D56" s="1"/>
  <c r="C54"/>
  <c r="F53"/>
  <c r="F52"/>
  <c r="E51"/>
  <c r="D51"/>
  <c r="C51"/>
  <c r="F50"/>
  <c r="F49"/>
  <c r="F48"/>
  <c r="E46"/>
  <c r="D46"/>
  <c r="C46"/>
  <c r="F45"/>
  <c r="F44"/>
  <c r="E43"/>
  <c r="D43"/>
  <c r="C43"/>
  <c r="F42"/>
  <c r="F41"/>
  <c r="E40"/>
  <c r="D40"/>
  <c r="C40"/>
  <c r="F39"/>
  <c r="F38"/>
  <c r="F37"/>
  <c r="E36"/>
  <c r="D36"/>
  <c r="C36"/>
  <c r="F35"/>
  <c r="F34"/>
  <c r="F33"/>
  <c r="F32"/>
  <c r="F31"/>
  <c r="F30"/>
  <c r="F29"/>
  <c r="F28"/>
  <c r="F27"/>
  <c r="E26"/>
  <c r="D26"/>
  <c r="C26"/>
  <c r="F25"/>
  <c r="F24"/>
  <c r="F23"/>
  <c r="F22"/>
  <c r="F21"/>
  <c r="E20"/>
  <c r="D20"/>
  <c r="C20"/>
  <c r="F19"/>
  <c r="F18"/>
  <c r="F17"/>
  <c r="E16"/>
  <c r="D16"/>
  <c r="C16"/>
  <c r="F15"/>
  <c r="F14"/>
  <c r="F13"/>
  <c r="E12"/>
  <c r="D12"/>
  <c r="C12"/>
  <c r="F11"/>
  <c r="F10"/>
  <c r="F9"/>
  <c r="F8"/>
  <c r="F7"/>
  <c r="F6"/>
  <c r="F55" i="2"/>
  <c r="F58" s="1"/>
  <c r="E55"/>
  <c r="E58" s="1"/>
  <c r="D55"/>
  <c r="G54"/>
  <c r="G53"/>
  <c r="F52"/>
  <c r="E52"/>
  <c r="D52"/>
  <c r="G51"/>
  <c r="G50"/>
  <c r="G49"/>
  <c r="F47"/>
  <c r="E47"/>
  <c r="D47"/>
  <c r="G46"/>
  <c r="G45"/>
  <c r="F44"/>
  <c r="E44"/>
  <c r="D44"/>
  <c r="G43"/>
  <c r="G42"/>
  <c r="F41"/>
  <c r="E41"/>
  <c r="D41"/>
  <c r="G40"/>
  <c r="G39"/>
  <c r="G38"/>
  <c r="F37"/>
  <c r="E37"/>
  <c r="D37"/>
  <c r="G36"/>
  <c r="G35"/>
  <c r="G34"/>
  <c r="G33"/>
  <c r="G32"/>
  <c r="G31"/>
  <c r="G30"/>
  <c r="G29"/>
  <c r="G28"/>
  <c r="F27"/>
  <c r="E27"/>
  <c r="D27"/>
  <c r="G26"/>
  <c r="G23"/>
  <c r="G21"/>
  <c r="F20"/>
  <c r="E20"/>
  <c r="D20"/>
  <c r="G18"/>
  <c r="F16"/>
  <c r="E16"/>
  <c r="G15"/>
  <c r="G14"/>
  <c r="G13"/>
  <c r="F12"/>
  <c r="E12"/>
  <c r="D12"/>
  <c r="D16" s="1"/>
  <c r="G11"/>
  <c r="G10"/>
  <c r="G9"/>
  <c r="G7"/>
  <c r="G6"/>
  <c r="F20" i="4" l="1"/>
  <c r="F54"/>
  <c r="C29" i="8"/>
  <c r="F15" i="6"/>
  <c r="C30"/>
  <c r="C37" s="1"/>
  <c r="E29" i="8"/>
  <c r="E35" s="1"/>
  <c r="D29"/>
  <c r="D33" s="1"/>
  <c r="D35" s="1"/>
  <c r="G20" i="2"/>
  <c r="G55"/>
  <c r="D48"/>
  <c r="G27"/>
  <c r="G41"/>
  <c r="G47"/>
  <c r="G52"/>
  <c r="D58"/>
  <c r="D59" s="1"/>
  <c r="F16" i="4"/>
  <c r="F26"/>
  <c r="F36"/>
  <c r="F40"/>
  <c r="F46"/>
  <c r="F51"/>
  <c r="C56"/>
  <c r="F56" s="1"/>
  <c r="F57" s="1"/>
  <c r="I61" i="2"/>
  <c r="F34" i="6"/>
  <c r="F35" s="1"/>
  <c r="D30"/>
  <c r="D37" s="1"/>
  <c r="E30"/>
  <c r="E37" s="1"/>
  <c r="G12" i="2"/>
  <c r="G16" s="1"/>
  <c r="G44"/>
  <c r="F48"/>
  <c r="F61" s="1"/>
  <c r="F12" i="4"/>
  <c r="F43"/>
  <c r="C47"/>
  <c r="E47"/>
  <c r="E59" s="1"/>
  <c r="F21" i="6"/>
  <c r="F25"/>
  <c r="F29"/>
  <c r="F29" i="8"/>
  <c r="F32"/>
  <c r="F33" s="1"/>
  <c r="E48" i="2"/>
  <c r="E61" s="1"/>
  <c r="D47" i="4"/>
  <c r="D59" s="1"/>
  <c r="C35" i="8"/>
  <c r="G37" i="2"/>
  <c r="G58" l="1"/>
  <c r="G59" s="1"/>
  <c r="F47" i="4"/>
  <c r="F59" s="1"/>
  <c r="C57"/>
  <c r="C59" s="1"/>
  <c r="D61" i="2"/>
  <c r="F35" i="8"/>
  <c r="G48" i="2"/>
  <c r="F30" i="6"/>
  <c r="F37" s="1"/>
  <c r="G61" i="2" l="1"/>
</calcChain>
</file>

<file path=xl/sharedStrings.xml><?xml version="1.0" encoding="utf-8"?>
<sst xmlns="http://schemas.openxmlformats.org/spreadsheetml/2006/main" count="1493" uniqueCount="782">
  <si>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</si>
  <si>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</si>
  <si>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</si>
  <si>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</si>
  <si>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</si>
  <si>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</si>
  <si>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</si>
  <si>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</si>
  <si>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</si>
  <si>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</si>
  <si>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</si>
  <si>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</si>
  <si>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</si>
  <si>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</si>
  <si>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</si>
  <si>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</si>
  <si>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</si>
  <si>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</si>
  <si>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</si>
  <si>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</si>
  <si>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</si>
  <si>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</si>
  <si>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</si>
  <si>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</si>
  <si>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</si>
  <si>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</si>
  <si>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</si>
  <si>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</si>
  <si>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</si>
  <si>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</si>
  <si>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</si>
  <si>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</si>
  <si>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</si>
  <si>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</si>
  <si>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</si>
  <si>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</si>
  <si>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</si>
  <si>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</si>
  <si>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</si>
  <si>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</si>
  <si>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</si>
  <si>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</si>
  <si>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</si>
  <si>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</si>
  <si>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</si>
  <si>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</si>
  <si>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</si>
  <si>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</si>
  <si>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</si>
  <si>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</si>
  <si>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</si>
  <si>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</si>
  <si>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</si>
  <si>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</si>
  <si>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</si>
  <si>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</si>
  <si>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</si>
  <si>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</si>
  <si>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</si>
  <si>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</si>
  <si>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</si>
  <si>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</si>
  <si>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</si>
  <si>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</si>
  <si>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</si>
  <si>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</si>
  <si>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</si>
  <si>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</si>
  <si>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</si>
  <si>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</si>
  <si>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</si>
  <si>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</si>
  <si>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</si>
  <si>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</si>
  <si>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</si>
  <si>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</si>
  <si>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</si>
  <si>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</si>
  <si>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</si>
  <si>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</si>
  <si>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</si>
  <si>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</si>
  <si>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</si>
  <si>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</si>
  <si>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</si>
  <si>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</si>
  <si>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</si>
  <si>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</si>
  <si>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</si>
  <si>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</si>
  <si>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</si>
  <si>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</si>
  <si>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</si>
  <si>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</si>
  <si>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</si>
  <si>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</si>
  <si>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</si>
  <si>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</si>
  <si>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</si>
  <si>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</si>
  <si>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</si>
  <si>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</si>
  <si>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</si>
  <si>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</si>
  <si>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</si>
  <si>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</si>
  <si>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</si>
  <si>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</si>
  <si>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</si>
  <si>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</si>
  <si>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</si>
  <si>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</si>
  <si>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</si>
  <si>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</si>
  <si>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</si>
  <si>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</si>
  <si>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</si>
  <si>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</si>
  <si>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</si>
  <si>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</si>
  <si>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</si>
  <si>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</si>
  <si>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</si>
  <si>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</si>
  <si>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</si>
  <si>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</si>
  <si>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</si>
  <si>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</si>
  <si>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</si>
  <si>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</si>
  <si>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</si>
  <si>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</si>
  <si>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</si>
  <si>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</si>
  <si>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</si>
  <si>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</si>
  <si>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</si>
  <si>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</si>
  <si>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</si>
  <si>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</si>
  <si>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</si>
  <si>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</si>
  <si>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</si>
  <si>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</si>
  <si>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</si>
  <si>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</si>
  <si>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</si>
  <si>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</si>
  <si>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</si>
  <si>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</si>
  <si>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</si>
  <si>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</si>
  <si>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</si>
  <si>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</si>
  <si>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</si>
  <si>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</si>
  <si>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</si>
  <si>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</si>
  <si>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</si>
  <si>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</si>
  <si>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</si>
  <si>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</si>
  <si>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</si>
  <si>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</si>
  <si>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</si>
  <si>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</si>
  <si>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</si>
  <si>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</si>
  <si>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</si>
  <si>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</si>
  <si>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</si>
  <si>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</si>
  <si>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</si>
  <si>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</si>
  <si>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</si>
  <si>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</si>
  <si>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</si>
  <si>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</si>
  <si>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</si>
  <si>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</si>
  <si>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</si>
  <si>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</si>
  <si>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</si>
  <si>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</si>
  <si>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</si>
  <si>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</si>
  <si>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</si>
  <si>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</si>
  <si>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</si>
  <si>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</si>
  <si>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</si>
  <si>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</si>
  <si>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</si>
  <si>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</si>
  <si>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</si>
  <si>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</si>
  <si>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</si>
  <si>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</si>
  <si>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</si>
  <si>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</si>
  <si>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</si>
  <si>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</si>
  <si>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</si>
  <si>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</si>
  <si>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</si>
  <si>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</si>
  <si>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</si>
  <si>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</si>
  <si>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</si>
  <si>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</si>
  <si>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</si>
  <si>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</si>
  <si>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</si>
  <si>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</si>
  <si>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</si>
  <si>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</si>
  <si>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</si>
  <si>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</si>
  <si>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</si>
  <si>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</si>
  <si>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</si>
  <si>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</si>
  <si>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</si>
  <si>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</si>
  <si>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</si>
  <si>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</si>
  <si>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</si>
  <si>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</si>
  <si>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</si>
  <si>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</si>
  <si>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</si>
  <si>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</si>
  <si>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</si>
  <si>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</si>
  <si>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</si>
  <si>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</si>
  <si>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</si>
  <si>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</si>
  <si>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</si>
  <si>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</si>
  <si>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</si>
  <si>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</si>
  <si>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</si>
  <si>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</si>
  <si>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</si>
  <si>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</si>
  <si>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</si>
  <si>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</si>
  <si>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</si>
  <si>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</si>
  <si>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</si>
  <si>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</si>
  <si>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</si>
  <si>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</si>
  <si>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</si>
  <si>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</si>
  <si>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</si>
  <si>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</si>
  <si>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</si>
  <si>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</si>
  <si>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</si>
  <si>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</si>
  <si>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</si>
  <si>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</si>
  <si>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</si>
  <si>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</si>
  <si>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Lakásfenntartási támogatás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</si>
  <si>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</si>
  <si>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</si>
  <si>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</si>
  <si>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</si>
  <si>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</si>
  <si>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</si>
  <si>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</si>
  <si>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</si>
  <si>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</si>
  <si>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</si>
  <si>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</si>
  <si>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</si>
  <si>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</si>
  <si>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</si>
  <si>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</si>
  <si>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</si>
  <si>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</si>
  <si>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</si>
  <si>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</si>
  <si>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</si>
  <si>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</si>
  <si>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</si>
  <si>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</si>
  <si>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</si>
  <si>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</si>
  <si>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</si>
  <si>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</si>
  <si>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</si>
  <si>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</si>
  <si>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</si>
  <si>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</si>
  <si>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</si>
  <si>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</si>
  <si>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</si>
  <si>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</si>
  <si>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</si>
  <si>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</si>
  <si>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</si>
  <si>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</si>
  <si>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</si>
  <si>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</si>
  <si>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</si>
  <si>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</si>
  <si>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</si>
  <si>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</si>
  <si>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</si>
  <si>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 xml:space="preserve">Gépjármű adónem esetén törvényességi mentesség illeti meg az I.fokú szakorvosi véleménnyel rendelkező súlyos mozgáskorlátozott magánszemélyeket, </t>
  </si>
  <si>
    <t xml:space="preserve">Telekadó esetében adómentesség illeti meg azt a magánszemélyt, akinek az Önkormányzat illetékességi területén életvitelszerűen Buzsák Községben élő </t>
  </si>
  <si>
    <t xml:space="preserve">Telekadó esetén a megállapított adó mértékéből 25% kedvezményre jogosult az a magánszemély tulajdonos,akinek a tulajdonában lévő telek teljes </t>
  </si>
  <si>
    <t>magánszemély tulajdonában álló telek van,amely szerint 4 fő kapott mentességet 422.090,- Ft összegben.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</si>
  <si>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</si>
  <si>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</si>
  <si>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</si>
  <si>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</si>
  <si>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</si>
  <si>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</si>
  <si>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12.melléklet az    /2017.(V.  .)önkormányzati rendelethez</t>
  </si>
  <si>
    <t>amely szerint 2016.évben 14 fő kapott mentességet,amelynek összege 133.345,- Ft.</t>
  </si>
  <si>
    <t>telek közművesítettségéből(villamos áram,víz,szennyvíz)legalább kettő közmű elkészült és a végpont kiépítése megtörtént, amely szerint 61 fő részesült kedvezmény-</t>
  </si>
  <si>
    <t>ben 427.910,- Ft összegben.</t>
  </si>
  <si>
    <t xml:space="preserve">Táska Község Önkormányzata </t>
  </si>
  <si>
    <t>Tőzike Óvoda</t>
  </si>
  <si>
    <t>Táska Község Önkormányzata összesített</t>
  </si>
  <si>
    <t>09.Különféle egyéb eredményszemléletű bevételek</t>
  </si>
  <si>
    <t>10Anyagköltség</t>
  </si>
  <si>
    <t>11.Igénybevett szolgáltatások értéke</t>
  </si>
  <si>
    <t>Táska Község Önkormányzata EREDMÉNYKIMUTATÁS</t>
  </si>
  <si>
    <t>Táska Község Önkormányzata</t>
  </si>
  <si>
    <t>Tájékoztató az önkormányzat adósságállományáról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</si>
  <si>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</si>
  <si>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</si>
  <si>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</si>
  <si>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</si>
  <si>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</si>
  <si>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</si>
  <si>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</si>
  <si>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</si>
  <si>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</si>
  <si>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</si>
  <si>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</si>
  <si>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</si>
  <si>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</si>
  <si>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</si>
  <si>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</si>
  <si>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</si>
  <si>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</si>
  <si>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</si>
  <si>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</si>
  <si>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</si>
  <si>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</si>
  <si>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</si>
  <si>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</si>
  <si>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</si>
  <si>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</si>
  <si>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</si>
  <si>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</si>
  <si>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</si>
  <si>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</si>
  <si>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</si>
  <si>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</si>
  <si>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</si>
  <si>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</si>
  <si>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</si>
  <si>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</si>
  <si>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</si>
  <si>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</si>
  <si>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</si>
  <si>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</si>
  <si>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</si>
  <si>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</si>
  <si>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</si>
  <si>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</si>
  <si>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</si>
  <si>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</si>
  <si>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</si>
  <si>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</si>
  <si>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</si>
  <si>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</si>
  <si>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</si>
  <si>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</si>
  <si>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</si>
  <si>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Nyújtott hitelek összesen:</t>
  </si>
  <si>
    <t xml:space="preserve">Táska Község Önkormányzata                                                                     </t>
  </si>
  <si>
    <t>Tájékoztató az önkormányzat többéves kihatással járó döntéseinek számszerűsítéséről évenkénti bontásban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</si>
  <si>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</si>
  <si>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</si>
  <si>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</si>
  <si>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</si>
  <si>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</si>
  <si>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2018. terv</t>
  </si>
  <si>
    <t>2019. terv</t>
  </si>
  <si>
    <t>2020. terv</t>
  </si>
  <si>
    <t>történő utalással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</si>
  <si>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</si>
  <si>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</si>
  <si>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</si>
  <si>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</si>
  <si>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</si>
  <si>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</si>
  <si>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</si>
  <si>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</si>
  <si>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</si>
  <si>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</si>
  <si>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Óvoda eszközbeszerzés</t>
  </si>
  <si>
    <t>K: 9.200</t>
  </si>
  <si>
    <t>B: 9.200</t>
  </si>
  <si>
    <t>Egyéb nem int.ellátások összesen:</t>
  </si>
  <si>
    <t>Önk. Által saját hatáskörben adott más ellátás</t>
  </si>
  <si>
    <r>
      <t xml:space="preserve">Családi támogatás </t>
    </r>
    <r>
      <rPr>
        <sz val="10"/>
        <rFont val="Arial"/>
        <family val="2"/>
        <charset val="238"/>
      </rPr>
      <t>(Gyvt Erzsébet ut.)</t>
    </r>
  </si>
  <si>
    <t>Előző év</t>
  </si>
  <si>
    <t>Tárgyév</t>
  </si>
  <si>
    <t>II. Költségvetési évet követően esedékes követelések</t>
  </si>
  <si>
    <t>Önkormányzat mindösszesen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</si>
  <si>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</si>
  <si>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, betétk. egyenlege</t>
    </r>
  </si>
  <si>
    <t>Bevételek   ( + )</t>
  </si>
  <si>
    <t>Kiadások    ( - )</t>
  </si>
  <si>
    <r>
      <t xml:space="preserve"> </t>
    </r>
    <r>
      <rPr>
        <sz val="10"/>
        <rFont val="Times New Roman CE"/>
        <family val="1"/>
        <charset val="238"/>
      </rPr>
      <t>Pénztárak, betétk. egyenlege</t>
    </r>
  </si>
  <si>
    <t>ELŐIRÁNYZAT-FELHASZNÁLÁSI ÜTEMTERV</t>
  </si>
  <si>
    <t>ei.felh.ütemterv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</si>
  <si>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</si>
  <si>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</si>
  <si>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</si>
  <si>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</si>
  <si>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</si>
  <si>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</si>
  <si>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</si>
  <si>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</si>
  <si>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</si>
  <si>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</si>
  <si>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</si>
  <si>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</si>
  <si>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</si>
  <si>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állami támogatás</t>
  </si>
  <si>
    <t>működési célú bevétel</t>
  </si>
  <si>
    <t>adóbevételek</t>
  </si>
  <si>
    <t>tám.ért.m.c.átvett</t>
  </si>
  <si>
    <t>m.célra átvett</t>
  </si>
  <si>
    <t>pénzmaradvány</t>
  </si>
  <si>
    <t>működési  bevétel</t>
  </si>
  <si>
    <t>koncessziós díj</t>
  </si>
  <si>
    <t>Előz.évi pénzm.fejl.</t>
  </si>
  <si>
    <t>BEVÉTELEK</t>
  </si>
  <si>
    <t>személyi juttatás</t>
  </si>
  <si>
    <t>munka.terh.jár</t>
  </si>
  <si>
    <t>dologi kiadások</t>
  </si>
  <si>
    <t>tám.ért.m.c.átadott</t>
  </si>
  <si>
    <t>áht.belüli megel. v.fiz.</t>
  </si>
  <si>
    <t>tartalék</t>
  </si>
  <si>
    <t>működési célú kiadás</t>
  </si>
  <si>
    <t>Felhalmozási kiadások</t>
  </si>
  <si>
    <t>felújítás</t>
  </si>
  <si>
    <t>beruházás</t>
  </si>
  <si>
    <t>Fejlesztési kiadások</t>
  </si>
  <si>
    <t>Műk.és fejl.kiad.össz</t>
  </si>
  <si>
    <t>Felh.c.bev</t>
  </si>
  <si>
    <t>Államh. Belüli megelőle</t>
  </si>
  <si>
    <t>Ellátottak pénzb.jutt</t>
  </si>
  <si>
    <t>Előző évi elsz. bef</t>
  </si>
  <si>
    <t>Óvoda</t>
  </si>
  <si>
    <t>2017. tény</t>
  </si>
  <si>
    <t>2018.tény</t>
  </si>
  <si>
    <t>2021. terv</t>
  </si>
  <si>
    <t xml:space="preserve">K:  </t>
  </si>
  <si>
    <t>TOP pályázat Óvoda eszközbeszerzés</t>
  </si>
  <si>
    <t>K: 6.013</t>
  </si>
  <si>
    <t>K: 3.187</t>
  </si>
  <si>
    <t>Belterületi útfelújítás</t>
  </si>
  <si>
    <t>Index (%)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</si>
  <si>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</si>
  <si>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</si>
  <si>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</si>
  <si>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</si>
  <si>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</si>
  <si>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</si>
  <si>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</si>
  <si>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</si>
  <si>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</si>
  <si>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</si>
  <si>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</si>
  <si>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</si>
  <si>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</si>
  <si>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</si>
  <si>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</si>
  <si>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</si>
  <si>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</si>
  <si>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</si>
  <si>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</si>
  <si>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</si>
  <si>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</si>
  <si>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</si>
  <si>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</si>
  <si>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</si>
  <si>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</si>
  <si>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</si>
  <si>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</si>
  <si>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</si>
  <si>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</si>
  <si>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</si>
  <si>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</si>
  <si>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</si>
  <si>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</si>
  <si>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</si>
  <si>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</si>
  <si>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</si>
  <si>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</si>
  <si>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</si>
  <si>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</si>
  <si>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</si>
  <si>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</si>
  <si>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</si>
  <si>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</si>
  <si>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</si>
  <si>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</si>
  <si>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</si>
  <si>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</si>
  <si>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</si>
  <si>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</si>
  <si>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</si>
  <si>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</si>
  <si>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</si>
  <si>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</si>
  <si>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</si>
  <si>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</si>
  <si>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</si>
  <si>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</si>
  <si>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</si>
  <si>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</si>
  <si>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</si>
  <si>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</si>
  <si>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</si>
  <si>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</si>
  <si>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</si>
  <si>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</si>
  <si>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</si>
  <si>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</si>
  <si>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</si>
  <si>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</si>
  <si>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</si>
  <si>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</si>
  <si>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</si>
  <si>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</si>
  <si>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</si>
  <si>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</si>
  <si>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</si>
  <si>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</si>
  <si>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</si>
  <si>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</si>
  <si>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</si>
  <si>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</si>
  <si>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</si>
  <si>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</si>
  <si>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</si>
  <si>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</si>
  <si>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</si>
  <si>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</si>
  <si>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</si>
  <si>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</si>
  <si>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</si>
  <si>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</si>
  <si>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</si>
  <si>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</si>
  <si>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</si>
  <si>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</si>
  <si>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B/I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</si>
  <si>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</si>
  <si>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</si>
  <si>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</si>
  <si>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</si>
  <si>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</si>
  <si>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</si>
  <si>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</si>
  <si>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</si>
  <si>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</si>
  <si>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</si>
  <si>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</si>
  <si>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</si>
  <si>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</si>
  <si>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</si>
  <si>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</si>
  <si>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</si>
  <si>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</si>
  <si>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</si>
  <si>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</si>
  <si>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</si>
  <si>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</si>
  <si>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</si>
  <si>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A+..+F</t>
  </si>
  <si>
    <t>G/ SAJÁT TŐKE</t>
  </si>
  <si>
    <t>G</t>
  </si>
  <si>
    <t>G/I</t>
  </si>
  <si>
    <t>II. Nemzeti vagyon változásai</t>
  </si>
  <si>
    <t>G/II</t>
  </si>
  <si>
    <t>III. Egyéb eszközök induláskori értéke és változásai</t>
  </si>
  <si>
    <t>G/III</t>
  </si>
  <si>
    <t>G/IV</t>
  </si>
  <si>
    <t>V. Eszközök értékhelyesbítésének forrása</t>
  </si>
  <si>
    <t>G/V</t>
  </si>
  <si>
    <t>G/VI</t>
  </si>
  <si>
    <t>H/ KÖTELEZETTSÉGEK</t>
  </si>
  <si>
    <t>H</t>
  </si>
  <si>
    <t>H/I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</si>
  <si>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</si>
  <si>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</si>
  <si>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</si>
  <si>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</si>
  <si>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</si>
  <si>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</si>
  <si>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</si>
  <si>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</si>
  <si>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</si>
  <si>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</si>
  <si>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</si>
  <si>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</si>
  <si>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</si>
  <si>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</si>
  <si>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</si>
  <si>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</si>
  <si>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</si>
  <si>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</si>
  <si>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</si>
  <si>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</si>
  <si>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</si>
  <si>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</si>
  <si>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</si>
  <si>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</si>
  <si>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</si>
  <si>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</si>
  <si>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Az önkormányzati szintre összesített mérleg</t>
  </si>
  <si>
    <t xml:space="preserve"> Előző év   állományi érték</t>
  </si>
  <si>
    <t>Tárgy év</t>
  </si>
  <si>
    <t>A)</t>
  </si>
  <si>
    <t>Nemzeti vagyonba tartozó befektetett eszközök</t>
  </si>
  <si>
    <t>I)</t>
  </si>
  <si>
    <t>Immateriális javak</t>
  </si>
  <si>
    <t>II)</t>
  </si>
  <si>
    <t>Tárgyi eszközök</t>
  </si>
  <si>
    <t>Ingatlanok és kapcsolódó vagyoni értékű jogok</t>
  </si>
  <si>
    <t>Gépek, berendezések, felszerelések, járművek</t>
  </si>
  <si>
    <t>Beruházások</t>
  </si>
  <si>
    <t>III.</t>
  </si>
  <si>
    <t>Befektetett pénzügyi eszközök</t>
  </si>
  <si>
    <t>B)</t>
  </si>
  <si>
    <t>Nemzeti vagyonba tartozó forgóeszközök</t>
  </si>
  <si>
    <t>I.</t>
  </si>
  <si>
    <t>Készletek</t>
  </si>
  <si>
    <t>II.</t>
  </si>
  <si>
    <t>Értékpapírok</t>
  </si>
  <si>
    <t>C)</t>
  </si>
  <si>
    <t>Pénzeszközök</t>
  </si>
  <si>
    <t>Lekötött bankbetétek</t>
  </si>
  <si>
    <t>Pénztárak, csekkek, betétkönyvek</t>
  </si>
  <si>
    <t>III-IV.</t>
  </si>
  <si>
    <t>Forintszámlák, devizaszámlák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</si>
  <si>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</si>
  <si>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</si>
  <si>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</si>
  <si>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</si>
  <si>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</si>
  <si>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</si>
  <si>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</si>
  <si>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</si>
  <si>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eszközoldali elszámolások</t>
  </si>
  <si>
    <t>F)</t>
  </si>
  <si>
    <t>Aktív időbeli elhatárolások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</si>
  <si>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</si>
  <si>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</si>
  <si>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</si>
  <si>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</si>
  <si>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</si>
  <si>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IV.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</si>
  <si>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</si>
  <si>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</si>
  <si>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</si>
  <si>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</si>
  <si>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</si>
  <si>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</si>
  <si>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</si>
  <si>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</si>
  <si>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</si>
  <si>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 elszámolások</t>
  </si>
  <si>
    <t>J)</t>
  </si>
  <si>
    <t>Passzív időbeli elhatárolások</t>
  </si>
  <si>
    <t>0</t>
  </si>
  <si>
    <t>2019.évi költségvetési bevétele</t>
  </si>
  <si>
    <t>2019. évi előirányzat</t>
  </si>
  <si>
    <t>2019.évi Módosított ei.</t>
  </si>
  <si>
    <t>2019.évi költségvetési kiadása</t>
  </si>
  <si>
    <t xml:space="preserve"> 2019. év</t>
  </si>
  <si>
    <t>Vagyonkimutatás - 2019</t>
  </si>
  <si>
    <t>2019. eredeti e.i.</t>
  </si>
  <si>
    <t>2019.mód.e.i.</t>
  </si>
  <si>
    <t>2019.tény</t>
  </si>
  <si>
    <t>2019.eredeti e.i.</t>
  </si>
  <si>
    <t>EGYSZERŰSÍTETT MÉRLEG 2019. év</t>
  </si>
  <si>
    <t>KIMUTATÁS 2019. év</t>
  </si>
  <si>
    <t>2019. évi terv</t>
  </si>
  <si>
    <t>2019. évi tény</t>
  </si>
  <si>
    <t>PÉNZESZKÖZÖK VÁLTOZÁSA                                                                                                                                                2019. ÉV</t>
  </si>
  <si>
    <t>Nyitó pénzkészlet 2019. január 1-én                      ebből</t>
  </si>
  <si>
    <t>Záró pénzkészlet 2019. december 31-én                    ebből</t>
  </si>
  <si>
    <t>Táska Községi Önkormányzat 2019. évi vagyonmérlege</t>
  </si>
  <si>
    <t>Táska Községi Önkormányzat 2019. év</t>
  </si>
  <si>
    <t>Egyéb felhalmozási célú támogatások államháztartáson belülre</t>
  </si>
  <si>
    <t>K84</t>
  </si>
  <si>
    <t>Önkormányzat</t>
  </si>
  <si>
    <t>2018. évi tény</t>
  </si>
  <si>
    <t>79619682</t>
  </si>
  <si>
    <t>111756000</t>
  </si>
  <si>
    <t>2660754</t>
  </si>
  <si>
    <t>256702</t>
  </si>
  <si>
    <t>76858928</t>
  </si>
  <si>
    <t>111399298</t>
  </si>
  <si>
    <t>72172296</t>
  </si>
  <si>
    <t>92099830</t>
  </si>
  <si>
    <t>4686632</t>
  </si>
  <si>
    <t>5512975</t>
  </si>
  <si>
    <t>100000</t>
  </si>
  <si>
    <t>13786493</t>
  </si>
  <si>
    <t>1560000</t>
  </si>
  <si>
    <t>1440000</t>
  </si>
  <si>
    <t>46298902</t>
  </si>
  <si>
    <t>27866101</t>
  </si>
  <si>
    <t>244205</t>
  </si>
  <si>
    <t>284805</t>
  </si>
  <si>
    <t>46054697</t>
  </si>
  <si>
    <t>27581296</t>
  </si>
  <si>
    <t>3370259</t>
  </si>
  <si>
    <t>2739286</t>
  </si>
  <si>
    <t>1099130</t>
  </si>
  <si>
    <t>1241340</t>
  </si>
  <si>
    <t>1712968</t>
  </si>
  <si>
    <t>892319</t>
  </si>
  <si>
    <t>558161</t>
  </si>
  <si>
    <t>605627</t>
  </si>
  <si>
    <t>-350737</t>
  </si>
  <si>
    <t>-265629</t>
  </si>
  <si>
    <t>130498106</t>
  </si>
  <si>
    <t>143535758</t>
  </si>
  <si>
    <t>116666881</t>
  </si>
  <si>
    <t>129300560</t>
  </si>
  <si>
    <t>154481983</t>
  </si>
  <si>
    <t>-8002768</t>
  </si>
  <si>
    <t>6075799</t>
  </si>
  <si>
    <t>-57567287</t>
  </si>
  <si>
    <t>-35888133</t>
  </si>
  <si>
    <t>21679154</t>
  </si>
  <si>
    <t>12633679</t>
  </si>
  <si>
    <t>2403410</t>
  </si>
  <si>
    <t>2619613</t>
  </si>
  <si>
    <t>103733</t>
  </si>
  <si>
    <t>177463</t>
  </si>
  <si>
    <t>1536726</t>
  </si>
  <si>
    <t>1659034</t>
  </si>
  <si>
    <t>762951</t>
  </si>
  <si>
    <t>783116</t>
  </si>
  <si>
    <t>11427815</t>
  </si>
  <si>
    <t>11615585</t>
  </si>
  <si>
    <t>orvosi rendelő korszerűsítés TOP.3.2.1-15</t>
  </si>
  <si>
    <t>Belterületi útfelújítás (BM pályázat)</t>
  </si>
  <si>
    <t>Vízmű  felújítás</t>
  </si>
  <si>
    <t>Ingatlanok beszerzése</t>
  </si>
  <si>
    <t>Fedett közösségi tér építése</t>
  </si>
  <si>
    <t>Orvosi eszköz beszerzés MFP pályázat</t>
  </si>
  <si>
    <t>Térkő eszközök Start helyi sajátosságok</t>
  </si>
  <si>
    <t>Mg eszközök Start helyi sajátosságok</t>
  </si>
  <si>
    <t>Mobilklíma orvosi rendelőbe</t>
  </si>
  <si>
    <t>Informatikai eszközök</t>
  </si>
  <si>
    <t>Egyéb kisértékű eszköz</t>
  </si>
  <si>
    <t>6.sz.melléklet /2020.(VII. ) rendelethez</t>
  </si>
  <si>
    <t>12.melléklet az    /2020.(VII.  .)önkormányzati rendelethez</t>
  </si>
  <si>
    <t xml:space="preserve">                                                                                 13.sz. melléklet / 2020(VII.  ).önkormányzati rendelethez</t>
  </si>
  <si>
    <t>4.sz.melléklet /2020.(VII.  ) önkormányzati rendelethez</t>
  </si>
  <si>
    <t>Összeg (Ft.)</t>
  </si>
  <si>
    <t>gépjárműadó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</si>
</sst>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6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5" fillId="0" borderId="0"/>
    <xf numFmtId="0" fontId="22" fillId="0" borderId="0"/>
    <xf numFmtId="0" fontId="23" fillId="0" borderId="0"/>
    <xf numFmtId="0" fontId="8" fillId="0" borderId="0" applyNumberFormat="0" applyFill="0" applyBorder="0" applyAlignment="0" applyProtection="0"/>
    <xf numFmtId="43" fontId="58" fillId="0" borderId="0" applyFont="0" applyFill="0" applyBorder="0" applyAlignment="0" applyProtection="0"/>
  </cellStyleXfs>
  <cellXfs count="40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5" fillId="0" borderId="12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14" fontId="0" fillId="0" borderId="0" xfId="0" applyNumberFormat="1"/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5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1" applyFont="1"/>
    <xf numFmtId="0" fontId="16" fillId="0" borderId="0" xfId="1" applyFont="1" applyAlignment="1">
      <alignment horizontal="right"/>
    </xf>
    <xf numFmtId="0" fontId="15" fillId="0" borderId="0" xfId="1" applyAlignment="1">
      <alignment horizontal="right"/>
    </xf>
    <xf numFmtId="0" fontId="20" fillId="0" borderId="0" xfId="1" applyFont="1" applyAlignment="1">
      <alignment horizontal="center"/>
    </xf>
    <xf numFmtId="0" fontId="24" fillId="0" borderId="0" xfId="1" applyFont="1"/>
    <xf numFmtId="0" fontId="16" fillId="0" borderId="0" xfId="1" applyFont="1" applyFill="1" applyBorder="1"/>
    <xf numFmtId="0" fontId="15" fillId="0" borderId="0" xfId="1" applyBorder="1"/>
    <xf numFmtId="0" fontId="9" fillId="0" borderId="0" xfId="1" applyFont="1" applyFill="1" applyBorder="1" applyAlignment="1"/>
    <xf numFmtId="0" fontId="15" fillId="0" borderId="0" xfId="1" applyBorder="1" applyAlignment="1">
      <alignment horizontal="right"/>
    </xf>
    <xf numFmtId="0" fontId="8" fillId="0" borderId="0" xfId="1" applyFont="1" applyFill="1" applyBorder="1" applyAlignment="1"/>
    <xf numFmtId="0" fontId="15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6" fillId="0" borderId="0" xfId="1" applyFont="1" applyBorder="1" applyAlignment="1">
      <alignment horizontal="right"/>
    </xf>
    <xf numFmtId="0" fontId="16" fillId="0" borderId="0" xfId="1" applyFont="1" applyBorder="1"/>
    <xf numFmtId="0" fontId="8" fillId="0" borderId="0" xfId="1" applyFont="1" applyAlignment="1">
      <alignment horizontal="right"/>
    </xf>
    <xf numFmtId="0" fontId="9" fillId="0" borderId="0" xfId="1" applyFont="1"/>
    <xf numFmtId="0" fontId="21" fillId="0" borderId="0" xfId="1" applyFont="1"/>
    <xf numFmtId="0" fontId="9" fillId="0" borderId="0" xfId="1" applyFont="1" applyBorder="1"/>
    <xf numFmtId="0" fontId="15" fillId="0" borderId="0" xfId="1" applyFill="1" applyBorder="1" applyAlignment="1"/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  <xf numFmtId="0" fontId="8" fillId="0" borderId="0" xfId="1" applyFont="1"/>
    <xf numFmtId="0" fontId="25" fillId="0" borderId="0" xfId="1" applyFont="1"/>
    <xf numFmtId="0" fontId="21" fillId="0" borderId="0" xfId="1" applyFont="1" applyAlignment="1"/>
    <xf numFmtId="0" fontId="15" fillId="0" borderId="0" xfId="1" applyFont="1" applyFill="1" applyBorder="1"/>
    <xf numFmtId="0" fontId="15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6" fillId="0" borderId="0" xfId="1" applyFont="1" applyBorder="1" applyAlignment="1">
      <alignment wrapText="1"/>
    </xf>
    <xf numFmtId="0" fontId="15" fillId="0" borderId="0" xfId="1" applyAlignment="1"/>
    <xf numFmtId="0" fontId="20" fillId="0" borderId="0" xfId="1" applyFont="1" applyAlignment="1"/>
    <xf numFmtId="0" fontId="26" fillId="0" borderId="0" xfId="1" applyFont="1" applyAlignment="1"/>
    <xf numFmtId="0" fontId="16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3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right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justify" vertical="center" wrapText="1"/>
    </xf>
    <xf numFmtId="0" fontId="33" fillId="0" borderId="3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right" vertical="center" wrapText="1"/>
    </xf>
    <xf numFmtId="0" fontId="30" fillId="0" borderId="30" xfId="0" applyFont="1" applyBorder="1" applyAlignment="1">
      <alignment horizontal="right" vertical="center" wrapText="1"/>
    </xf>
    <xf numFmtId="0" fontId="36" fillId="0" borderId="0" xfId="0" applyFont="1" applyAlignment="1">
      <alignment horizontal="justify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vertical="center" wrapText="1"/>
    </xf>
    <xf numFmtId="49" fontId="37" fillId="0" borderId="30" xfId="0" applyNumberFormat="1" applyFont="1" applyBorder="1" applyAlignment="1">
      <alignment vertical="center" wrapText="1"/>
    </xf>
    <xf numFmtId="0" fontId="0" fillId="2" borderId="0" xfId="0" applyFill="1"/>
    <xf numFmtId="0" fontId="9" fillId="0" borderId="0" xfId="1" applyFont="1" applyFill="1" applyBorder="1"/>
    <xf numFmtId="0" fontId="9" fillId="3" borderId="0" xfId="1" applyFont="1" applyFill="1"/>
    <xf numFmtId="0" fontId="15" fillId="3" borderId="0" xfId="1" applyFont="1" applyFill="1"/>
    <xf numFmtId="0" fontId="15" fillId="3" borderId="0" xfId="1" applyFill="1"/>
    <xf numFmtId="0" fontId="8" fillId="3" borderId="0" xfId="1" applyFont="1" applyFill="1" applyAlignment="1">
      <alignment horizontal="right"/>
    </xf>
    <xf numFmtId="0" fontId="39" fillId="0" borderId="33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 applyProtection="1">
      <alignment horizontal="left" vertical="center" wrapText="1" indent="1"/>
      <protection locked="0"/>
    </xf>
    <xf numFmtId="3" fontId="40" fillId="0" borderId="39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41" fillId="0" borderId="12" xfId="0" applyFont="1" applyFill="1" applyBorder="1" applyAlignment="1">
      <alignment horizontal="left" vertical="center" indent="5"/>
    </xf>
    <xf numFmtId="3" fontId="43" fillId="0" borderId="23" xfId="0" applyNumberFormat="1" applyFont="1" applyFill="1" applyBorder="1" applyAlignment="1" applyProtection="1">
      <alignment horizontal="right" vertical="center"/>
      <protection locked="0"/>
    </xf>
    <xf numFmtId="3" fontId="43" fillId="0" borderId="8" xfId="0" applyNumberFormat="1" applyFont="1" applyFill="1" applyBorder="1" applyAlignment="1" applyProtection="1">
      <alignment horizontal="right" vertical="center"/>
      <protection locked="0"/>
    </xf>
    <xf numFmtId="3" fontId="40" fillId="0" borderId="21" xfId="0" applyNumberFormat="1" applyFont="1" applyFill="1" applyBorder="1" applyAlignment="1" applyProtection="1">
      <alignment horizontal="right" vertical="center"/>
    </xf>
    <xf numFmtId="3" fontId="43" fillId="0" borderId="25" xfId="0" applyNumberFormat="1" applyFont="1" applyFill="1" applyBorder="1" applyAlignment="1" applyProtection="1">
      <alignment horizontal="right" vertical="center"/>
      <protection locked="0"/>
    </xf>
    <xf numFmtId="0" fontId="44" fillId="0" borderId="12" xfId="0" applyFont="1" applyFill="1" applyBorder="1" applyAlignment="1">
      <alignment horizontal="left" vertical="center" indent="1"/>
    </xf>
    <xf numFmtId="0" fontId="0" fillId="0" borderId="40" xfId="0" applyFill="1" applyBorder="1" applyAlignment="1">
      <alignment horizontal="center" vertical="center"/>
    </xf>
    <xf numFmtId="0" fontId="44" fillId="0" borderId="41" xfId="0" applyFont="1" applyFill="1" applyBorder="1" applyAlignment="1">
      <alignment horizontal="left" vertical="center" indent="1"/>
    </xf>
    <xf numFmtId="3" fontId="43" fillId="0" borderId="42" xfId="0" applyNumberFormat="1" applyFont="1" applyFill="1" applyBorder="1" applyAlignment="1" applyProtection="1">
      <alignment horizontal="right" vertical="center"/>
      <protection locked="0"/>
    </xf>
    <xf numFmtId="3" fontId="40" fillId="0" borderId="29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0" fontId="0" fillId="0" borderId="9" xfId="0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 indent="5"/>
    </xf>
    <xf numFmtId="0" fontId="0" fillId="0" borderId="14" xfId="0" applyBorder="1"/>
    <xf numFmtId="0" fontId="0" fillId="0" borderId="39" xfId="0" applyBorder="1"/>
    <xf numFmtId="3" fontId="0" fillId="0" borderId="39" xfId="0" applyNumberFormat="1" applyBorder="1"/>
    <xf numFmtId="0" fontId="0" fillId="0" borderId="23" xfId="0" applyBorder="1"/>
    <xf numFmtId="0" fontId="45" fillId="0" borderId="23" xfId="0" applyFont="1" applyBorder="1"/>
    <xf numFmtId="3" fontId="45" fillId="0" borderId="23" xfId="0" applyNumberFormat="1" applyFont="1" applyBorder="1"/>
    <xf numFmtId="0" fontId="0" fillId="0" borderId="22" xfId="0" applyBorder="1"/>
    <xf numFmtId="0" fontId="0" fillId="0" borderId="24" xfId="0" applyBorder="1"/>
    <xf numFmtId="0" fontId="8" fillId="0" borderId="23" xfId="0" applyFont="1" applyBorder="1"/>
    <xf numFmtId="0" fontId="46" fillId="0" borderId="23" xfId="0" applyFont="1" applyBorder="1"/>
    <xf numFmtId="0" fontId="0" fillId="0" borderId="27" xfId="0" applyBorder="1"/>
    <xf numFmtId="0" fontId="8" fillId="0" borderId="39" xfId="0" applyFont="1" applyBorder="1"/>
    <xf numFmtId="0" fontId="8" fillId="0" borderId="42" xfId="0" applyFont="1" applyBorder="1"/>
    <xf numFmtId="0" fontId="46" fillId="0" borderId="42" xfId="0" applyFont="1" applyBorder="1"/>
    <xf numFmtId="3" fontId="46" fillId="0" borderId="29" xfId="0" applyNumberFormat="1" applyFont="1" applyBorder="1"/>
    <xf numFmtId="3" fontId="46" fillId="0" borderId="14" xfId="0" applyNumberFormat="1" applyFont="1" applyBorder="1"/>
    <xf numFmtId="0" fontId="0" fillId="0" borderId="3" xfId="0" applyBorder="1" applyAlignment="1">
      <alignment horizontal="right"/>
    </xf>
    <xf numFmtId="164" fontId="8" fillId="0" borderId="3" xfId="0" applyNumberFormat="1" applyFont="1" applyFill="1" applyBorder="1" applyAlignment="1">
      <alignment horizontal="right" wrapText="1"/>
    </xf>
    <xf numFmtId="0" fontId="47" fillId="0" borderId="43" xfId="0" applyFont="1" applyBorder="1"/>
    <xf numFmtId="0" fontId="12" fillId="0" borderId="43" xfId="0" applyFont="1" applyBorder="1" applyAlignment="1">
      <alignment horizontal="right" vertical="center"/>
    </xf>
    <xf numFmtId="0" fontId="12" fillId="0" borderId="43" xfId="0" applyFont="1" applyBorder="1"/>
    <xf numFmtId="164" fontId="6" fillId="0" borderId="12" xfId="0" applyNumberFormat="1" applyFont="1" applyFill="1" applyBorder="1" applyAlignment="1">
      <alignment vertical="center" wrapText="1"/>
    </xf>
    <xf numFmtId="164" fontId="9" fillId="0" borderId="12" xfId="0" applyNumberFormat="1" applyFont="1" applyFill="1" applyBorder="1" applyAlignment="1">
      <alignment vertical="center"/>
    </xf>
    <xf numFmtId="0" fontId="16" fillId="3" borderId="44" xfId="1" applyFont="1" applyFill="1" applyBorder="1"/>
    <xf numFmtId="0" fontId="16" fillId="3" borderId="44" xfId="1" applyFont="1" applyFill="1" applyBorder="1" applyAlignment="1">
      <alignment horizontal="right"/>
    </xf>
    <xf numFmtId="0" fontId="9" fillId="3" borderId="44" xfId="1" applyFont="1" applyFill="1" applyBorder="1" applyAlignment="1"/>
    <xf numFmtId="0" fontId="9" fillId="3" borderId="44" xfId="1" applyFont="1" applyFill="1" applyBorder="1" applyAlignment="1">
      <alignment horizontal="right"/>
    </xf>
    <xf numFmtId="49" fontId="8" fillId="3" borderId="44" xfId="1" applyNumberFormat="1" applyFont="1" applyFill="1" applyBorder="1" applyAlignment="1"/>
    <xf numFmtId="0" fontId="15" fillId="3" borderId="44" xfId="1" applyFill="1" applyBorder="1" applyAlignment="1">
      <alignment horizontal="right"/>
    </xf>
    <xf numFmtId="0" fontId="8" fillId="3" borderId="44" xfId="1" applyFont="1" applyFill="1" applyBorder="1" applyAlignment="1"/>
    <xf numFmtId="0" fontId="15" fillId="3" borderId="44" xfId="1" applyFill="1" applyBorder="1" applyAlignment="1"/>
    <xf numFmtId="1" fontId="9" fillId="3" borderId="44" xfId="1" applyNumberFormat="1" applyFont="1" applyFill="1" applyBorder="1" applyAlignment="1"/>
    <xf numFmtId="0" fontId="15" fillId="3" borderId="44" xfId="1" applyFill="1" applyBorder="1"/>
    <xf numFmtId="3" fontId="16" fillId="3" borderId="44" xfId="1" applyNumberFormat="1" applyFont="1" applyFill="1" applyBorder="1"/>
    <xf numFmtId="0" fontId="24" fillId="0" borderId="44" xfId="1" applyFont="1" applyBorder="1"/>
    <xf numFmtId="3" fontId="21" fillId="0" borderId="44" xfId="1" applyNumberFormat="1" applyFont="1" applyBorder="1"/>
    <xf numFmtId="0" fontId="15" fillId="0" borderId="44" xfId="1" applyBorder="1"/>
    <xf numFmtId="0" fontId="0" fillId="0" borderId="44" xfId="0" applyBorder="1"/>
    <xf numFmtId="0" fontId="50" fillId="0" borderId="44" xfId="0" applyFont="1" applyBorder="1" applyAlignment="1">
      <alignment wrapText="1"/>
    </xf>
    <xf numFmtId="0" fontId="50" fillId="0" borderId="44" xfId="0" applyFont="1" applyBorder="1" applyAlignment="1">
      <alignment horizontal="center" wrapText="1"/>
    </xf>
    <xf numFmtId="0" fontId="51" fillId="0" borderId="44" xfId="0" applyFont="1" applyBorder="1" applyAlignment="1">
      <alignment horizontal="center"/>
    </xf>
    <xf numFmtId="0" fontId="52" fillId="0" borderId="44" xfId="0" applyFont="1" applyBorder="1" applyAlignment="1">
      <alignment wrapText="1"/>
    </xf>
    <xf numFmtId="0" fontId="51" fillId="0" borderId="44" xfId="0" applyFont="1" applyBorder="1" applyAlignment="1">
      <alignment wrapText="1"/>
    </xf>
    <xf numFmtId="0" fontId="53" fillId="0" borderId="44" xfId="0" applyFont="1" applyBorder="1" applyAlignment="1">
      <alignment wrapText="1"/>
    </xf>
    <xf numFmtId="0" fontId="53" fillId="0" borderId="44" xfId="0" applyFont="1" applyBorder="1"/>
    <xf numFmtId="0" fontId="53" fillId="0" borderId="44" xfId="0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49" fontId="28" fillId="0" borderId="30" xfId="0" applyNumberFormat="1" applyFont="1" applyBorder="1" applyAlignment="1">
      <alignment horizontal="right" vertical="center" wrapText="1"/>
    </xf>
    <xf numFmtId="0" fontId="27" fillId="0" borderId="30" xfId="0" applyFont="1" applyBorder="1" applyAlignment="1">
      <alignment vertical="center" wrapText="1"/>
    </xf>
    <xf numFmtId="49" fontId="27" fillId="0" borderId="30" xfId="0" applyNumberFormat="1" applyFont="1" applyBorder="1" applyAlignment="1">
      <alignment horizontal="right" vertical="center" wrapText="1"/>
    </xf>
    <xf numFmtId="0" fontId="27" fillId="0" borderId="45" xfId="0" applyFont="1" applyBorder="1" applyAlignment="1">
      <alignment vertical="center"/>
    </xf>
    <xf numFmtId="0" fontId="0" fillId="0" borderId="45" xfId="0" applyBorder="1" applyAlignment="1"/>
    <xf numFmtId="0" fontId="54" fillId="0" borderId="14" xfId="0" applyFont="1" applyBorder="1" applyAlignment="1"/>
    <xf numFmtId="0" fontId="54" fillId="0" borderId="14" xfId="0" applyFont="1" applyBorder="1"/>
    <xf numFmtId="0" fontId="4" fillId="0" borderId="3" xfId="0" applyFont="1" applyBorder="1" applyAlignment="1">
      <alignment wrapText="1"/>
    </xf>
    <xf numFmtId="0" fontId="11" fillId="0" borderId="3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55" fillId="0" borderId="3" xfId="0" applyFont="1" applyBorder="1"/>
    <xf numFmtId="0" fontId="56" fillId="0" borderId="7" xfId="0" applyFont="1" applyFill="1" applyBorder="1" applyAlignment="1">
      <alignment vertical="center" wrapText="1"/>
    </xf>
    <xf numFmtId="0" fontId="56" fillId="0" borderId="3" xfId="0" applyFont="1" applyFill="1" applyBorder="1" applyAlignment="1">
      <alignment vertical="center"/>
    </xf>
    <xf numFmtId="0" fontId="56" fillId="0" borderId="12" xfId="0" applyFont="1" applyFill="1" applyBorder="1" applyAlignment="1">
      <alignment vertical="center" wrapText="1"/>
    </xf>
    <xf numFmtId="0" fontId="54" fillId="0" borderId="3" xfId="0" applyFont="1" applyBorder="1"/>
    <xf numFmtId="0" fontId="12" fillId="0" borderId="12" xfId="0" applyFont="1" applyFill="1" applyBorder="1" applyAlignment="1">
      <alignment vertical="center" wrapText="1"/>
    </xf>
    <xf numFmtId="0" fontId="45" fillId="0" borderId="7" xfId="0" applyFont="1" applyFill="1" applyBorder="1" applyAlignment="1">
      <alignment vertical="center" wrapText="1"/>
    </xf>
    <xf numFmtId="0" fontId="45" fillId="0" borderId="1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/>
    <xf numFmtId="0" fontId="11" fillId="0" borderId="12" xfId="0" applyFont="1" applyFill="1" applyBorder="1"/>
    <xf numFmtId="0" fontId="55" fillId="0" borderId="12" xfId="0" applyFont="1" applyBorder="1"/>
    <xf numFmtId="0" fontId="56" fillId="0" borderId="3" xfId="0" applyFont="1" applyFill="1" applyBorder="1" applyAlignment="1">
      <alignment vertical="center" wrapText="1"/>
    </xf>
    <xf numFmtId="0" fontId="54" fillId="0" borderId="12" xfId="0" applyFont="1" applyBorder="1"/>
    <xf numFmtId="0" fontId="45" fillId="0" borderId="7" xfId="0" applyFont="1" applyFill="1" applyBorder="1" applyAlignment="1">
      <alignment vertical="center"/>
    </xf>
    <xf numFmtId="0" fontId="55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57" fillId="0" borderId="0" xfId="0" applyFont="1"/>
    <xf numFmtId="0" fontId="55" fillId="0" borderId="0" xfId="0" applyFont="1"/>
    <xf numFmtId="0" fontId="54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65" fontId="6" fillId="0" borderId="12" xfId="0" applyNumberFormat="1" applyFont="1" applyFill="1" applyBorder="1" applyAlignment="1">
      <alignment horizontal="right" vertical="center"/>
    </xf>
    <xf numFmtId="164" fontId="6" fillId="0" borderId="46" xfId="0" applyNumberFormat="1" applyFont="1" applyFill="1" applyBorder="1" applyAlignment="1">
      <alignment vertical="center"/>
    </xf>
    <xf numFmtId="164" fontId="4" fillId="0" borderId="13" xfId="0" applyNumberFormat="1" applyFont="1" applyBorder="1"/>
    <xf numFmtId="1" fontId="4" fillId="0" borderId="10" xfId="0" applyNumberFormat="1" applyFont="1" applyBorder="1"/>
    <xf numFmtId="164" fontId="4" fillId="0" borderId="3" xfId="0" applyNumberFormat="1" applyFont="1" applyBorder="1"/>
    <xf numFmtId="0" fontId="0" fillId="0" borderId="0" xfId="0"/>
    <xf numFmtId="0" fontId="16" fillId="0" borderId="0" xfId="0" applyFont="1" applyAlignment="1">
      <alignment horizontal="center"/>
    </xf>
    <xf numFmtId="0" fontId="0" fillId="0" borderId="7" xfId="0" applyBorder="1" applyAlignment="1"/>
    <xf numFmtId="0" fontId="0" fillId="0" borderId="0" xfId="0" applyAlignment="1"/>
    <xf numFmtId="0" fontId="9" fillId="0" borderId="0" xfId="0" applyFont="1" applyAlignment="1"/>
    <xf numFmtId="0" fontId="12" fillId="0" borderId="0" xfId="1" applyFont="1"/>
    <xf numFmtId="166" fontId="59" fillId="0" borderId="0" xfId="5" applyNumberFormat="1" applyFont="1" applyAlignment="1"/>
    <xf numFmtId="166" fontId="60" fillId="0" borderId="0" xfId="5" applyNumberFormat="1" applyFont="1" applyAlignme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48" fillId="0" borderId="0" xfId="0" applyFont="1" applyAlignment="1">
      <alignment wrapText="1"/>
    </xf>
    <xf numFmtId="0" fontId="0" fillId="0" borderId="0" xfId="0"/>
    <xf numFmtId="0" fontId="49" fillId="0" borderId="44" xfId="0" applyFont="1" applyBorder="1" applyAlignment="1">
      <alignment horizontal="center" wrapText="1"/>
    </xf>
    <xf numFmtId="0" fontId="0" fillId="0" borderId="44" xfId="0" applyBorder="1"/>
    <xf numFmtId="0" fontId="21" fillId="3" borderId="0" xfId="1" applyFont="1" applyFill="1" applyAlignment="1">
      <alignment horizontal="center"/>
    </xf>
    <xf numFmtId="0" fontId="9" fillId="0" borderId="0" xfId="1" applyFont="1" applyAlignment="1">
      <alignment horizontal="left"/>
    </xf>
    <xf numFmtId="0" fontId="9" fillId="0" borderId="17" xfId="0" applyFont="1" applyBorder="1" applyAlignment="1"/>
    <xf numFmtId="0" fontId="9" fillId="0" borderId="18" xfId="0" applyFont="1" applyBorder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27" fillId="0" borderId="0" xfId="0" applyFont="1" applyAlignment="1">
      <alignment horizontal="justify" vertical="center"/>
    </xf>
    <xf numFmtId="0" fontId="0" fillId="0" borderId="0" xfId="0" applyAlignment="1"/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2" fillId="0" borderId="17" xfId="0" applyFont="1" applyBorder="1" applyAlignment="1">
      <alignment horizontal="justify" vertical="center" wrapText="1"/>
    </xf>
    <xf numFmtId="0" fontId="32" fillId="0" borderId="19" xfId="0" applyFont="1" applyBorder="1" applyAlignment="1">
      <alignment horizontal="justify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5" fillId="0" borderId="0" xfId="0" applyFont="1" applyAlignment="1"/>
    <xf numFmtId="0" fontId="32" fillId="0" borderId="3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8" fillId="0" borderId="0" xfId="0" applyFont="1" applyFill="1" applyAlignment="1" applyProtection="1">
      <alignment horizontal="center" vertical="top" wrapText="1"/>
      <protection locked="0"/>
    </xf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22" xfId="0" applyBorder="1" applyAlignment="1"/>
    <xf numFmtId="0" fontId="0" fillId="0" borderId="44" xfId="0" applyBorder="1" applyAlignment="1"/>
    <xf numFmtId="0" fontId="0" fillId="0" borderId="47" xfId="0" applyBorder="1" applyAlignment="1"/>
    <xf numFmtId="0" fontId="0" fillId="0" borderId="48" xfId="0" applyBorder="1" applyAlignment="1"/>
    <xf numFmtId="0" fontId="0" fillId="0" borderId="49" xfId="0" applyBorder="1" applyAlignment="1"/>
    <xf numFmtId="3" fontId="0" fillId="0" borderId="50" xfId="0" applyNumberFormat="1" applyBorder="1" applyAlignment="1">
      <alignment horizontal="right"/>
    </xf>
    <xf numFmtId="3" fontId="0" fillId="0" borderId="51" xfId="0" applyNumberFormat="1" applyBorder="1"/>
  </cellXfs>
  <cellStyles count="6">
    <cellStyle name="Ezres" xfId="5" builtinId="3"/>
    <cellStyle name="Normál" xfId="0" builtinId="0"/>
    <cellStyle name="Normál 11" xfId="2"/>
    <cellStyle name="Normál 2" xfId="1"/>
    <cellStyle name="Normál 2 2" xfId="3"/>
    <cellStyle name="Normál 8" xfId="4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2"/>
  <sheetViews>
    <sheetView showWhiteSpace="0" view="pageLayout" topLeftCell="B1" zoomScaleNormal="100" workbookViewId="0">
      <selection activeCell="I52" sqref="I52"/>
    </sheetView>
  </sheetViews>
  <sheetFormatPr defaultRowHeight="15"/>
  <cols>
    <col min="1" max="1" width="1" hidden="1" customWidth="1"/>
    <col min="2" max="2" width="50.85546875" customWidth="1"/>
    <col min="3" max="3" width="6.28515625" customWidth="1"/>
    <col min="4" max="4" width="10.42578125" customWidth="1"/>
    <col min="5" max="5" width="6.140625" customWidth="1"/>
    <col min="6" max="6" width="6.5703125" customWidth="1"/>
    <col min="7" max="7" width="10" bestFit="1" customWidth="1"/>
    <col min="8" max="8" width="12.5703125" customWidth="1"/>
    <col min="9" max="9" width="13.5703125" customWidth="1"/>
  </cols>
  <sheetData>
    <row r="1" spans="1:9" ht="18.75">
      <c r="B1" s="323" t="s">
        <v>327</v>
      </c>
      <c r="C1" s="323"/>
      <c r="D1" s="323"/>
      <c r="E1" s="323"/>
      <c r="F1" s="323"/>
      <c r="G1" s="323"/>
    </row>
    <row r="2" spans="1:9" ht="18.75">
      <c r="B2" s="323" t="s">
        <v>691</v>
      </c>
      <c r="C2" s="323"/>
      <c r="D2" s="323"/>
      <c r="E2" s="323"/>
      <c r="F2" s="323"/>
      <c r="G2" s="323"/>
    </row>
    <row r="3" spans="1:9" ht="15.75" thickBot="1">
      <c r="F3" s="330"/>
      <c r="G3" s="330"/>
      <c r="I3" s="108"/>
    </row>
    <row r="4" spans="1:9" ht="13.5" customHeight="1" thickBot="1">
      <c r="A4" s="324"/>
      <c r="B4" s="325" t="s">
        <v>0</v>
      </c>
      <c r="C4" s="327" t="s">
        <v>1</v>
      </c>
      <c r="D4" s="327" t="s">
        <v>692</v>
      </c>
      <c r="E4" s="327"/>
      <c r="F4" s="327"/>
      <c r="G4" s="329"/>
      <c r="H4" s="280" t="s">
        <v>693</v>
      </c>
      <c r="I4" s="281" t="s">
        <v>168</v>
      </c>
    </row>
    <row r="5" spans="1:9" ht="73.5" customHeight="1">
      <c r="A5" s="324"/>
      <c r="B5" s="326"/>
      <c r="C5" s="328"/>
      <c r="D5" s="282" t="s">
        <v>2</v>
      </c>
      <c r="E5" s="282" t="s">
        <v>3</v>
      </c>
      <c r="F5" s="282" t="s">
        <v>4</v>
      </c>
      <c r="G5" s="72" t="s">
        <v>5</v>
      </c>
      <c r="H5" s="308" t="s">
        <v>169</v>
      </c>
      <c r="I5" s="308" t="s">
        <v>169</v>
      </c>
    </row>
    <row r="6" spans="1:9" ht="26.25" customHeight="1">
      <c r="A6" s="1"/>
      <c r="B6" s="64" t="s">
        <v>81</v>
      </c>
      <c r="C6" s="283" t="s">
        <v>11</v>
      </c>
      <c r="D6" s="283">
        <v>15714697</v>
      </c>
      <c r="E6" s="283"/>
      <c r="F6" s="283"/>
      <c r="G6" s="284">
        <f>SUM(D6:F6)</f>
        <v>15714697</v>
      </c>
      <c r="H6" s="283">
        <v>15714697</v>
      </c>
      <c r="I6" s="285">
        <v>15714697</v>
      </c>
    </row>
    <row r="7" spans="1:9" ht="24" customHeight="1">
      <c r="A7" s="2"/>
      <c r="B7" s="64" t="s">
        <v>82</v>
      </c>
      <c r="C7" s="283" t="s">
        <v>8</v>
      </c>
      <c r="D7" s="283">
        <v>10902750</v>
      </c>
      <c r="E7" s="283"/>
      <c r="F7" s="283"/>
      <c r="G7" s="284">
        <f>SUM(D7:F7)</f>
        <v>10902750</v>
      </c>
      <c r="H7" s="283">
        <v>10894375</v>
      </c>
      <c r="I7" s="285">
        <v>10894375</v>
      </c>
    </row>
    <row r="8" spans="1:9" ht="21" customHeight="1">
      <c r="A8" s="2"/>
      <c r="B8" s="64" t="s">
        <v>83</v>
      </c>
      <c r="C8" s="283" t="s">
        <v>9</v>
      </c>
      <c r="D8" s="283">
        <v>11667560</v>
      </c>
      <c r="E8" s="283"/>
      <c r="F8" s="283"/>
      <c r="G8" s="284">
        <f t="shared" ref="G8:G11" si="0">SUM(D8:F8)</f>
        <v>11667560</v>
      </c>
      <c r="H8" s="283">
        <v>13039314</v>
      </c>
      <c r="I8" s="285">
        <v>13039314</v>
      </c>
    </row>
    <row r="9" spans="1:9" ht="12.75" customHeight="1">
      <c r="A9" s="2"/>
      <c r="B9" s="64" t="s">
        <v>84</v>
      </c>
      <c r="C9" s="283" t="s">
        <v>10</v>
      </c>
      <c r="D9" s="283">
        <v>1800000</v>
      </c>
      <c r="E9" s="283"/>
      <c r="F9" s="283"/>
      <c r="G9" s="284">
        <f t="shared" si="0"/>
        <v>1800000</v>
      </c>
      <c r="H9" s="283">
        <v>1800000</v>
      </c>
      <c r="I9" s="285">
        <v>1800000</v>
      </c>
    </row>
    <row r="10" spans="1:9" ht="12.75" customHeight="1">
      <c r="A10" s="2"/>
      <c r="B10" s="64" t="s">
        <v>7</v>
      </c>
      <c r="C10" s="283" t="s">
        <v>12</v>
      </c>
      <c r="D10" s="283"/>
      <c r="E10" s="283"/>
      <c r="F10" s="283"/>
      <c r="G10" s="284">
        <f t="shared" si="0"/>
        <v>0</v>
      </c>
      <c r="H10" s="283">
        <v>1727200</v>
      </c>
      <c r="I10" s="285">
        <v>1727200</v>
      </c>
    </row>
    <row r="11" spans="1:9" ht="12.75" customHeight="1">
      <c r="A11" s="2"/>
      <c r="B11" s="64" t="s">
        <v>85</v>
      </c>
      <c r="C11" s="283" t="s">
        <v>13</v>
      </c>
      <c r="D11" s="283"/>
      <c r="E11" s="283"/>
      <c r="F11" s="283"/>
      <c r="G11" s="284">
        <f t="shared" si="0"/>
        <v>0</v>
      </c>
      <c r="H11" s="283"/>
      <c r="I11" s="285"/>
    </row>
    <row r="12" spans="1:9" ht="12.75" customHeight="1">
      <c r="A12" s="2"/>
      <c r="B12" s="286" t="s">
        <v>160</v>
      </c>
      <c r="C12" s="287" t="s">
        <v>6</v>
      </c>
      <c r="D12" s="287">
        <f>SUM(D6,D7:D11)</f>
        <v>40085007</v>
      </c>
      <c r="E12" s="287">
        <f>SUM(E6:E11)</f>
        <v>0</v>
      </c>
      <c r="F12" s="287">
        <f>SUM(F6:F11)</f>
        <v>0</v>
      </c>
      <c r="G12" s="288">
        <f>SUM(G6:G11)</f>
        <v>40085007</v>
      </c>
      <c r="H12" s="287">
        <f>SUM(H6,H7:H11)</f>
        <v>43175586</v>
      </c>
      <c r="I12" s="289">
        <f>I6+I7+I8+I9+I10+I11</f>
        <v>43175586</v>
      </c>
    </row>
    <row r="13" spans="1:9" ht="23.25" customHeight="1">
      <c r="A13" s="2"/>
      <c r="B13" s="64" t="s">
        <v>86</v>
      </c>
      <c r="C13" s="283" t="s">
        <v>15</v>
      </c>
      <c r="D13" s="283"/>
      <c r="E13" s="283"/>
      <c r="F13" s="283"/>
      <c r="G13" s="284">
        <f>SUM(D13:F13)</f>
        <v>0</v>
      </c>
      <c r="H13" s="283"/>
      <c r="I13" s="285"/>
    </row>
    <row r="14" spans="1:9" ht="21.75" customHeight="1">
      <c r="A14" s="2"/>
      <c r="B14" s="64" t="s">
        <v>87</v>
      </c>
      <c r="C14" s="283" t="s">
        <v>88</v>
      </c>
      <c r="D14" s="283"/>
      <c r="E14" s="283"/>
      <c r="F14" s="283"/>
      <c r="G14" s="284">
        <f>SUM(D14:F14)</f>
        <v>0</v>
      </c>
      <c r="H14" s="283"/>
      <c r="I14" s="285"/>
    </row>
    <row r="15" spans="1:9" ht="21.75" customHeight="1">
      <c r="A15" s="2"/>
      <c r="B15" s="64" t="s">
        <v>18</v>
      </c>
      <c r="C15" s="283" t="s">
        <v>16</v>
      </c>
      <c r="D15" s="283">
        <v>23625289</v>
      </c>
      <c r="E15" s="283"/>
      <c r="F15" s="283"/>
      <c r="G15" s="284">
        <f>SUM(D15:F15)</f>
        <v>23625289</v>
      </c>
      <c r="H15" s="283">
        <v>35846289</v>
      </c>
      <c r="I15" s="285">
        <v>35542367</v>
      </c>
    </row>
    <row r="16" spans="1:9" ht="12.75" customHeight="1">
      <c r="A16" s="2"/>
      <c r="B16" s="286" t="s">
        <v>161</v>
      </c>
      <c r="C16" s="287" t="s">
        <v>14</v>
      </c>
      <c r="D16" s="287">
        <f>D12+D15</f>
        <v>63710296</v>
      </c>
      <c r="E16" s="287">
        <f>SUM(E13:E15)</f>
        <v>0</v>
      </c>
      <c r="F16" s="287">
        <f>SUM(F13:F15)</f>
        <v>0</v>
      </c>
      <c r="G16" s="288">
        <f>G12+G15</f>
        <v>63710296</v>
      </c>
      <c r="H16" s="287">
        <f>H12+H15</f>
        <v>79021875</v>
      </c>
      <c r="I16" s="289">
        <f>I12+I13+I14+I15</f>
        <v>78717953</v>
      </c>
    </row>
    <row r="17" spans="1:9" ht="12.75" customHeight="1">
      <c r="A17" s="2"/>
      <c r="B17" s="64" t="s">
        <v>89</v>
      </c>
      <c r="C17" s="283" t="s">
        <v>90</v>
      </c>
      <c r="D17" s="283"/>
      <c r="E17" s="283"/>
      <c r="F17" s="283"/>
      <c r="G17" s="284"/>
      <c r="H17" s="283"/>
      <c r="I17" s="285"/>
    </row>
    <row r="18" spans="1:9" ht="26.25" customHeight="1">
      <c r="A18" s="2"/>
      <c r="B18" s="64" t="s">
        <v>91</v>
      </c>
      <c r="C18" s="283" t="s">
        <v>21</v>
      </c>
      <c r="D18" s="283"/>
      <c r="E18" s="283"/>
      <c r="F18" s="283"/>
      <c r="G18" s="284">
        <f>SUM(D18:F18)</f>
        <v>0</v>
      </c>
      <c r="H18" s="283"/>
      <c r="I18" s="285">
        <v>0</v>
      </c>
    </row>
    <row r="19" spans="1:9" ht="24" customHeight="1">
      <c r="A19" s="2"/>
      <c r="B19" s="64" t="s">
        <v>17</v>
      </c>
      <c r="C19" s="283" t="s">
        <v>22</v>
      </c>
      <c r="D19" s="283">
        <v>0</v>
      </c>
      <c r="E19" s="283"/>
      <c r="F19" s="283"/>
      <c r="G19" s="284"/>
      <c r="H19" s="283">
        <v>24037000</v>
      </c>
      <c r="I19" s="285">
        <v>23631387</v>
      </c>
    </row>
    <row r="20" spans="1:9" ht="12.75" customHeight="1">
      <c r="A20" s="2"/>
      <c r="B20" s="286" t="s">
        <v>162</v>
      </c>
      <c r="C20" s="287" t="s">
        <v>20</v>
      </c>
      <c r="D20" s="287">
        <f>SUM(D17,D18,D19)</f>
        <v>0</v>
      </c>
      <c r="E20" s="287">
        <f>SUM(E17:E19)</f>
        <v>0</v>
      </c>
      <c r="F20" s="287">
        <f>SUM(F17:F19)</f>
        <v>0</v>
      </c>
      <c r="G20" s="288">
        <f>SUM(G17:G19)</f>
        <v>0</v>
      </c>
      <c r="H20" s="287">
        <f>SUM(H17,H18,H19)</f>
        <v>24037000</v>
      </c>
      <c r="I20" s="289">
        <f>I17+I18+I19</f>
        <v>23631387</v>
      </c>
    </row>
    <row r="21" spans="1:9" ht="12.75" customHeight="1">
      <c r="A21" s="2"/>
      <c r="B21" s="64" t="s">
        <v>92</v>
      </c>
      <c r="C21" s="283" t="s">
        <v>24</v>
      </c>
      <c r="D21" s="283">
        <v>1500000</v>
      </c>
      <c r="E21" s="283"/>
      <c r="F21" s="283"/>
      <c r="G21" s="284">
        <f>SUM(D21:F21)</f>
        <v>1500000</v>
      </c>
      <c r="H21" s="283">
        <v>1500000</v>
      </c>
      <c r="I21" s="285">
        <v>1548236</v>
      </c>
    </row>
    <row r="22" spans="1:9" ht="12.75" customHeight="1">
      <c r="A22" s="2"/>
      <c r="B22" s="64" t="s">
        <v>93</v>
      </c>
      <c r="C22" s="283" t="s">
        <v>25</v>
      </c>
      <c r="D22" s="283">
        <v>1600000</v>
      </c>
      <c r="E22" s="283"/>
      <c r="F22" s="283"/>
      <c r="G22" s="284">
        <f>SUM(D22:F22)</f>
        <v>1600000</v>
      </c>
      <c r="H22" s="283">
        <v>1600000</v>
      </c>
      <c r="I22" s="285">
        <v>2260037</v>
      </c>
    </row>
    <row r="23" spans="1:9" ht="12.75" customHeight="1">
      <c r="A23" s="2"/>
      <c r="B23" s="64" t="s">
        <v>94</v>
      </c>
      <c r="C23" s="283" t="s">
        <v>95</v>
      </c>
      <c r="D23" s="283"/>
      <c r="E23" s="283"/>
      <c r="F23" s="283"/>
      <c r="G23" s="284">
        <f t="shared" ref="G23:G26" si="1">SUM(D23:F23)</f>
        <v>0</v>
      </c>
      <c r="H23" s="283"/>
      <c r="I23" s="285"/>
    </row>
    <row r="24" spans="1:9" ht="12.75" customHeight="1">
      <c r="A24" s="2"/>
      <c r="B24" s="64" t="s">
        <v>19</v>
      </c>
      <c r="C24" s="283" t="s">
        <v>26</v>
      </c>
      <c r="D24" s="283">
        <v>600000</v>
      </c>
      <c r="E24" s="283"/>
      <c r="F24" s="283"/>
      <c r="G24" s="284">
        <f t="shared" si="1"/>
        <v>600000</v>
      </c>
      <c r="H24" s="283">
        <v>600000</v>
      </c>
      <c r="I24" s="285">
        <v>854036</v>
      </c>
    </row>
    <row r="25" spans="1:9" ht="12.75" customHeight="1">
      <c r="A25" s="2"/>
      <c r="B25" s="64" t="s">
        <v>170</v>
      </c>
      <c r="C25" s="283" t="s">
        <v>171</v>
      </c>
      <c r="D25" s="283"/>
      <c r="E25" s="283"/>
      <c r="F25" s="283"/>
      <c r="G25" s="284">
        <f t="shared" si="1"/>
        <v>0</v>
      </c>
      <c r="H25" s="283"/>
      <c r="I25" s="285"/>
    </row>
    <row r="26" spans="1:9" ht="12.75" customHeight="1">
      <c r="A26" s="2"/>
      <c r="B26" s="64" t="s">
        <v>96</v>
      </c>
      <c r="C26" s="283" t="s">
        <v>27</v>
      </c>
      <c r="D26" s="283">
        <v>50000</v>
      </c>
      <c r="E26" s="283"/>
      <c r="F26" s="283"/>
      <c r="G26" s="284">
        <f t="shared" si="1"/>
        <v>50000</v>
      </c>
      <c r="H26" s="283">
        <v>50000</v>
      </c>
      <c r="I26" s="285">
        <v>26196</v>
      </c>
    </row>
    <row r="27" spans="1:9" ht="12.75" customHeight="1">
      <c r="A27" s="2"/>
      <c r="B27" s="286" t="s">
        <v>149</v>
      </c>
      <c r="C27" s="287" t="s">
        <v>23</v>
      </c>
      <c r="D27" s="287">
        <f>SUM(D21:D26)</f>
        <v>3750000</v>
      </c>
      <c r="E27" s="287">
        <f>SUM(E21:E26)</f>
        <v>0</v>
      </c>
      <c r="F27" s="287">
        <f>SUM(F21:F26)</f>
        <v>0</v>
      </c>
      <c r="G27" s="288">
        <f>SUM(G21:G26)</f>
        <v>3750000</v>
      </c>
      <c r="H27" s="287">
        <f>SUM(H21:H26)</f>
        <v>3750000</v>
      </c>
      <c r="I27" s="289">
        <f>I21+I22+I23+I24+I25+I26</f>
        <v>4688505</v>
      </c>
    </row>
    <row r="28" spans="1:9" ht="12.75" customHeight="1">
      <c r="A28" s="2"/>
      <c r="B28" s="65" t="s">
        <v>97</v>
      </c>
      <c r="C28" s="283" t="s">
        <v>34</v>
      </c>
      <c r="D28" s="283">
        <v>500000</v>
      </c>
      <c r="E28" s="283"/>
      <c r="F28" s="283"/>
      <c r="G28" s="290">
        <f>SUM(D28:F28)</f>
        <v>500000</v>
      </c>
      <c r="H28" s="283">
        <v>500000</v>
      </c>
      <c r="I28" s="285">
        <v>55524</v>
      </c>
    </row>
    <row r="29" spans="1:9" ht="12.75" customHeight="1">
      <c r="A29" s="2"/>
      <c r="B29" s="65" t="s">
        <v>28</v>
      </c>
      <c r="C29" s="283" t="s">
        <v>35</v>
      </c>
      <c r="D29" s="283">
        <v>800000</v>
      </c>
      <c r="E29" s="283"/>
      <c r="F29" s="283"/>
      <c r="G29" s="290">
        <f>SUM(D29:F29)</f>
        <v>800000</v>
      </c>
      <c r="H29" s="283">
        <v>800000</v>
      </c>
      <c r="I29" s="285">
        <v>711416</v>
      </c>
    </row>
    <row r="30" spans="1:9" ht="12.75" customHeight="1">
      <c r="A30" s="2"/>
      <c r="B30" s="65" t="s">
        <v>98</v>
      </c>
      <c r="C30" s="283" t="s">
        <v>36</v>
      </c>
      <c r="D30" s="283"/>
      <c r="E30" s="283"/>
      <c r="F30" s="283"/>
      <c r="G30" s="290">
        <f t="shared" ref="G30:G36" si="2">SUM(D30:F30)</f>
        <v>0</v>
      </c>
      <c r="H30" s="283"/>
      <c r="I30" s="285">
        <v>0</v>
      </c>
    </row>
    <row r="31" spans="1:9" ht="12.75" customHeight="1">
      <c r="A31" s="2"/>
      <c r="B31" s="65" t="s">
        <v>29</v>
      </c>
      <c r="C31" s="283" t="s">
        <v>37</v>
      </c>
      <c r="D31" s="283">
        <v>0</v>
      </c>
      <c r="E31" s="283"/>
      <c r="F31" s="283"/>
      <c r="G31" s="290">
        <f t="shared" si="2"/>
        <v>0</v>
      </c>
      <c r="H31" s="283">
        <v>0</v>
      </c>
      <c r="I31" s="285">
        <v>107325</v>
      </c>
    </row>
    <row r="32" spans="1:9" ht="12.75" customHeight="1">
      <c r="A32" s="2"/>
      <c r="B32" s="65" t="s">
        <v>30</v>
      </c>
      <c r="C32" s="283" t="s">
        <v>38</v>
      </c>
      <c r="D32" s="283">
        <v>1000000</v>
      </c>
      <c r="E32" s="283"/>
      <c r="F32" s="283"/>
      <c r="G32" s="290">
        <f t="shared" si="2"/>
        <v>1000000</v>
      </c>
      <c r="H32" s="283">
        <v>1000000</v>
      </c>
      <c r="I32" s="285">
        <v>1183913</v>
      </c>
    </row>
    <row r="33" spans="1:9" ht="12.75" customHeight="1">
      <c r="A33" s="2"/>
      <c r="B33" s="65" t="s">
        <v>99</v>
      </c>
      <c r="C33" s="283" t="s">
        <v>39</v>
      </c>
      <c r="D33" s="283">
        <v>630000</v>
      </c>
      <c r="E33" s="283"/>
      <c r="F33" s="283"/>
      <c r="G33" s="290">
        <f t="shared" si="2"/>
        <v>630000</v>
      </c>
      <c r="H33" s="283">
        <v>630000</v>
      </c>
      <c r="I33" s="285">
        <v>555726</v>
      </c>
    </row>
    <row r="34" spans="1:9" ht="12.75" customHeight="1">
      <c r="A34" s="2"/>
      <c r="B34" s="65" t="s">
        <v>100</v>
      </c>
      <c r="C34" s="283" t="s">
        <v>101</v>
      </c>
      <c r="D34" s="283"/>
      <c r="E34" s="283"/>
      <c r="F34" s="283"/>
      <c r="G34" s="290">
        <f t="shared" si="2"/>
        <v>0</v>
      </c>
      <c r="H34" s="283"/>
      <c r="I34" s="285">
        <v>0</v>
      </c>
    </row>
    <row r="35" spans="1:9" ht="12.75" customHeight="1">
      <c r="A35" s="2"/>
      <c r="B35" s="65" t="s">
        <v>31</v>
      </c>
      <c r="C35" s="283" t="s">
        <v>317</v>
      </c>
      <c r="D35" s="283"/>
      <c r="E35" s="283"/>
      <c r="F35" s="283"/>
      <c r="G35" s="290">
        <f t="shared" si="2"/>
        <v>0</v>
      </c>
      <c r="H35" s="283"/>
      <c r="I35" s="285">
        <v>36</v>
      </c>
    </row>
    <row r="36" spans="1:9" ht="12.75" customHeight="1">
      <c r="A36" s="2"/>
      <c r="B36" s="65" t="s">
        <v>32</v>
      </c>
      <c r="C36" s="283" t="s">
        <v>286</v>
      </c>
      <c r="D36" s="283">
        <v>20000</v>
      </c>
      <c r="E36" s="283"/>
      <c r="F36" s="283"/>
      <c r="G36" s="290">
        <f t="shared" si="2"/>
        <v>20000</v>
      </c>
      <c r="H36" s="283">
        <v>20000</v>
      </c>
      <c r="I36" s="285">
        <v>230256</v>
      </c>
    </row>
    <row r="37" spans="1:9" ht="12.75" customHeight="1">
      <c r="A37" s="2"/>
      <c r="B37" s="291" t="s">
        <v>150</v>
      </c>
      <c r="C37" s="287" t="s">
        <v>33</v>
      </c>
      <c r="D37" s="287">
        <f>SUM(D28:D36)</f>
        <v>2950000</v>
      </c>
      <c r="E37" s="287">
        <f>SUM(E28:E36)</f>
        <v>0</v>
      </c>
      <c r="F37" s="287">
        <f>SUM(F28:F36)</f>
        <v>0</v>
      </c>
      <c r="G37" s="292">
        <f>SUM(G28:G36)</f>
        <v>2950000</v>
      </c>
      <c r="H37" s="287">
        <f>SUM(H28:H36)</f>
        <v>2950000</v>
      </c>
      <c r="I37" s="289">
        <f>I28+I29+I30+I31+I32+I33+I34+I35+I36</f>
        <v>2844196</v>
      </c>
    </row>
    <row r="38" spans="1:9" ht="12.75" customHeight="1">
      <c r="A38" s="2"/>
      <c r="B38" s="65" t="s">
        <v>40</v>
      </c>
      <c r="C38" s="283" t="s">
        <v>102</v>
      </c>
      <c r="D38" s="283"/>
      <c r="E38" s="283"/>
      <c r="F38" s="283"/>
      <c r="G38" s="290">
        <f>SUM(D38:F38)</f>
        <v>0</v>
      </c>
      <c r="H38" s="283"/>
      <c r="I38" s="285"/>
    </row>
    <row r="39" spans="1:9" ht="12.75" customHeight="1">
      <c r="A39" s="2"/>
      <c r="B39" s="65" t="s">
        <v>41</v>
      </c>
      <c r="C39" s="283" t="s">
        <v>103</v>
      </c>
      <c r="D39" s="283"/>
      <c r="E39" s="283"/>
      <c r="F39" s="283"/>
      <c r="G39" s="290">
        <f>SUM(D39:F39)</f>
        <v>0</v>
      </c>
      <c r="H39" s="283">
        <v>11247000</v>
      </c>
      <c r="I39" s="285">
        <v>11247000</v>
      </c>
    </row>
    <row r="40" spans="1:9" ht="12.75" customHeight="1">
      <c r="A40" s="2"/>
      <c r="B40" s="65" t="s">
        <v>104</v>
      </c>
      <c r="C40" s="283" t="s">
        <v>105</v>
      </c>
      <c r="D40" s="283"/>
      <c r="E40" s="283"/>
      <c r="F40" s="283"/>
      <c r="G40" s="290">
        <f>SUM(D40:F40)</f>
        <v>0</v>
      </c>
      <c r="H40" s="283"/>
      <c r="I40" s="285"/>
    </row>
    <row r="41" spans="1:9" ht="12.75" customHeight="1">
      <c r="A41" s="2"/>
      <c r="B41" s="286" t="s">
        <v>151</v>
      </c>
      <c r="C41" s="287" t="s">
        <v>106</v>
      </c>
      <c r="D41" s="287">
        <f t="shared" ref="D41:I41" si="3">SUM(D38:D40)</f>
        <v>0</v>
      </c>
      <c r="E41" s="287">
        <f t="shared" si="3"/>
        <v>0</v>
      </c>
      <c r="F41" s="287">
        <f t="shared" si="3"/>
        <v>0</v>
      </c>
      <c r="G41" s="288">
        <f t="shared" si="3"/>
        <v>0</v>
      </c>
      <c r="H41" s="287">
        <f t="shared" si="3"/>
        <v>11247000</v>
      </c>
      <c r="I41" s="287">
        <f t="shared" si="3"/>
        <v>11247000</v>
      </c>
    </row>
    <row r="42" spans="1:9" ht="21.75" customHeight="1">
      <c r="A42" s="2"/>
      <c r="B42" s="64" t="s">
        <v>107</v>
      </c>
      <c r="C42" s="283" t="s">
        <v>287</v>
      </c>
      <c r="D42" s="283"/>
      <c r="E42" s="283"/>
      <c r="F42" s="283"/>
      <c r="G42" s="284">
        <f>SUM(D42:F42)</f>
        <v>0</v>
      </c>
      <c r="H42" s="283">
        <v>500000</v>
      </c>
      <c r="I42" s="285">
        <v>500000</v>
      </c>
    </row>
    <row r="43" spans="1:9" ht="12.75" customHeight="1">
      <c r="A43" s="2"/>
      <c r="B43" s="65" t="s">
        <v>288</v>
      </c>
      <c r="C43" s="283" t="s">
        <v>289</v>
      </c>
      <c r="D43" s="283"/>
      <c r="E43" s="283"/>
      <c r="F43" s="283"/>
      <c r="G43" s="290">
        <f>SUM(D43:F43)</f>
        <v>0</v>
      </c>
      <c r="H43" s="283"/>
      <c r="I43" s="285"/>
    </row>
    <row r="44" spans="1:9" ht="12.75" customHeight="1">
      <c r="A44" s="2"/>
      <c r="B44" s="286" t="s">
        <v>152</v>
      </c>
      <c r="C44" s="287" t="s">
        <v>111</v>
      </c>
      <c r="D44" s="287">
        <f>SUM(D42:D43)</f>
        <v>0</v>
      </c>
      <c r="E44" s="287">
        <f>SUM(E42:E43)</f>
        <v>0</v>
      </c>
      <c r="F44" s="287">
        <f>SUM(F42:F43)</f>
        <v>0</v>
      </c>
      <c r="G44" s="288">
        <f>SUM(G42:G43)</f>
        <v>0</v>
      </c>
      <c r="H44" s="287">
        <f>SUM(H42:H43)</f>
        <v>500000</v>
      </c>
      <c r="I44" s="289">
        <f>I42+I43</f>
        <v>500000</v>
      </c>
    </row>
    <row r="45" spans="1:9" ht="21.75" customHeight="1">
      <c r="A45" s="2"/>
      <c r="B45" s="64" t="s">
        <v>112</v>
      </c>
      <c r="C45" s="283" t="s">
        <v>290</v>
      </c>
      <c r="D45" s="283"/>
      <c r="E45" s="283"/>
      <c r="F45" s="283"/>
      <c r="G45" s="284">
        <f>SUM(D45:F45)</f>
        <v>0</v>
      </c>
      <c r="H45" s="283"/>
      <c r="I45" s="285"/>
    </row>
    <row r="46" spans="1:9" ht="12.75" customHeight="1">
      <c r="A46" s="2"/>
      <c r="B46" s="65" t="s">
        <v>114</v>
      </c>
      <c r="C46" s="283" t="s">
        <v>291</v>
      </c>
      <c r="D46" s="283"/>
      <c r="E46" s="283"/>
      <c r="F46" s="283"/>
      <c r="G46" s="290">
        <f>SUM(D46:F46)</f>
        <v>0</v>
      </c>
      <c r="H46" s="283"/>
      <c r="I46" s="285"/>
    </row>
    <row r="47" spans="1:9" ht="12.75" customHeight="1">
      <c r="A47" s="2"/>
      <c r="B47" s="286" t="s">
        <v>153</v>
      </c>
      <c r="C47" s="287" t="s">
        <v>116</v>
      </c>
      <c r="D47" s="287">
        <f>SUM(D45:D46)</f>
        <v>0</v>
      </c>
      <c r="E47" s="287">
        <f>SUM(E45:E46)</f>
        <v>0</v>
      </c>
      <c r="F47" s="287">
        <f>SUM(F45:F46)</f>
        <v>0</v>
      </c>
      <c r="G47" s="288">
        <f>SUM(G45:G46)</f>
        <v>0</v>
      </c>
      <c r="H47" s="287">
        <f>SUM(H45:H46)</f>
        <v>0</v>
      </c>
      <c r="I47" s="289">
        <f>I45+I46</f>
        <v>0</v>
      </c>
    </row>
    <row r="48" spans="1:9" ht="12.75" customHeight="1">
      <c r="A48" s="2"/>
      <c r="B48" s="291" t="s">
        <v>154</v>
      </c>
      <c r="C48" s="287" t="s">
        <v>117</v>
      </c>
      <c r="D48" s="287">
        <f>D16+D20+D27+D37+D41+D44+D47</f>
        <v>70410296</v>
      </c>
      <c r="E48" s="287">
        <f>SUM(E47,E44,E41,E37,E27,E20,E16,E12)</f>
        <v>0</v>
      </c>
      <c r="F48" s="287">
        <f>SUM(F47,F44,F41,F37,F27,F20,F16,F12)</f>
        <v>0</v>
      </c>
      <c r="G48" s="292">
        <f>G16+G20+G27+G37+G41+G44+G47</f>
        <v>70410296</v>
      </c>
      <c r="H48" s="287">
        <f>H16+H20+H27+H37+H41+H44+H47</f>
        <v>121505875</v>
      </c>
      <c r="I48" s="287">
        <f>I16+I20+I27+I37+I41+I44+I47</f>
        <v>121629041</v>
      </c>
    </row>
    <row r="49" spans="1:9" ht="12.75" customHeight="1">
      <c r="A49" s="2"/>
      <c r="B49" s="66" t="s">
        <v>123</v>
      </c>
      <c r="C49" s="293" t="s">
        <v>133</v>
      </c>
      <c r="D49" s="294">
        <v>0</v>
      </c>
      <c r="E49" s="294"/>
      <c r="F49" s="294"/>
      <c r="G49" s="295">
        <f>SUM(D49:F49)</f>
        <v>0</v>
      </c>
      <c r="H49" s="294">
        <v>0</v>
      </c>
      <c r="I49" s="285"/>
    </row>
    <row r="50" spans="1:9" ht="12.75" customHeight="1">
      <c r="A50" s="2"/>
      <c r="B50" s="65" t="s">
        <v>122</v>
      </c>
      <c r="C50" s="293" t="s">
        <v>132</v>
      </c>
      <c r="D50" s="285"/>
      <c r="E50" s="285"/>
      <c r="F50" s="285"/>
      <c r="G50" s="296">
        <f>SUM(D50:F50)</f>
        <v>0</v>
      </c>
      <c r="H50" s="285"/>
      <c r="I50" s="285"/>
    </row>
    <row r="51" spans="1:9" ht="12.75" customHeight="1">
      <c r="A51" s="2"/>
      <c r="B51" s="66" t="s">
        <v>121</v>
      </c>
      <c r="C51" s="293" t="s">
        <v>131</v>
      </c>
      <c r="D51" s="285">
        <v>0</v>
      </c>
      <c r="E51" s="285"/>
      <c r="F51" s="285"/>
      <c r="G51" s="296">
        <f>SUM(D51:F51)</f>
        <v>0</v>
      </c>
      <c r="H51" s="285">
        <v>0</v>
      </c>
      <c r="I51" s="285">
        <v>0</v>
      </c>
    </row>
    <row r="52" spans="1:9" ht="12.75" customHeight="1">
      <c r="A52" s="2"/>
      <c r="B52" s="291" t="s">
        <v>155</v>
      </c>
      <c r="C52" s="297" t="s">
        <v>130</v>
      </c>
      <c r="D52" s="285">
        <f>SUM(D49:D51)</f>
        <v>0</v>
      </c>
      <c r="E52" s="285">
        <f>SUM(E49:E51)</f>
        <v>0</v>
      </c>
      <c r="F52" s="285">
        <f>SUM(F49:F51)</f>
        <v>0</v>
      </c>
      <c r="G52" s="296">
        <f>SUM(G49:G51)</f>
        <v>0</v>
      </c>
      <c r="H52" s="285">
        <f>SUM(H49:H51)</f>
        <v>0</v>
      </c>
      <c r="I52" s="285">
        <v>0</v>
      </c>
    </row>
    <row r="53" spans="1:9" ht="12.75" customHeight="1">
      <c r="A53" s="2"/>
      <c r="B53" s="64" t="s">
        <v>120</v>
      </c>
      <c r="C53" s="293" t="s">
        <v>129</v>
      </c>
      <c r="D53" s="285">
        <v>46044704</v>
      </c>
      <c r="E53" s="285"/>
      <c r="F53" s="285"/>
      <c r="G53" s="296">
        <f>SUM(D53:F53)</f>
        <v>46044704</v>
      </c>
      <c r="H53" s="285">
        <v>46044704</v>
      </c>
      <c r="I53" s="285">
        <v>46044704</v>
      </c>
    </row>
    <row r="54" spans="1:9" ht="12.75" customHeight="1">
      <c r="A54" s="2"/>
      <c r="B54" s="64" t="s">
        <v>119</v>
      </c>
      <c r="C54" s="293" t="s">
        <v>128</v>
      </c>
      <c r="D54" s="285"/>
      <c r="E54" s="285"/>
      <c r="F54" s="285"/>
      <c r="G54" s="296">
        <f>SUM(D54:F54)</f>
        <v>0</v>
      </c>
      <c r="H54" s="285"/>
      <c r="I54" s="285"/>
    </row>
    <row r="55" spans="1:9" ht="12.75" customHeight="1">
      <c r="A55" s="2"/>
      <c r="B55" s="286" t="s">
        <v>156</v>
      </c>
      <c r="C55" s="297" t="s">
        <v>127</v>
      </c>
      <c r="D55" s="289">
        <f>SUM(D53:D54)</f>
        <v>46044704</v>
      </c>
      <c r="E55" s="289">
        <f>SUM(E53:E54)</f>
        <v>0</v>
      </c>
      <c r="F55" s="289">
        <f>SUM(F53:F54)</f>
        <v>0</v>
      </c>
      <c r="G55" s="298">
        <f>SUM(G53:G54)</f>
        <v>46044704</v>
      </c>
      <c r="H55" s="289">
        <f>SUM(H53:H54)</f>
        <v>46044704</v>
      </c>
      <c r="I55" s="289">
        <f>I53+I54</f>
        <v>46044704</v>
      </c>
    </row>
    <row r="56" spans="1:9" ht="12.75" customHeight="1">
      <c r="A56" s="2"/>
      <c r="B56" s="286" t="s">
        <v>174</v>
      </c>
      <c r="C56" s="297" t="s">
        <v>175</v>
      </c>
      <c r="D56" s="289">
        <v>0</v>
      </c>
      <c r="E56" s="289"/>
      <c r="F56" s="289"/>
      <c r="G56" s="298"/>
      <c r="H56" s="289">
        <v>0</v>
      </c>
      <c r="I56" s="289">
        <v>1659034</v>
      </c>
    </row>
    <row r="57" spans="1:9" ht="12.75" customHeight="1">
      <c r="A57" s="2"/>
      <c r="B57" s="66" t="s">
        <v>118</v>
      </c>
      <c r="C57" s="293" t="s">
        <v>126</v>
      </c>
      <c r="D57" s="285"/>
      <c r="E57" s="285"/>
      <c r="F57" s="285"/>
      <c r="G57" s="296">
        <v>0</v>
      </c>
      <c r="H57" s="285"/>
      <c r="I57" s="285"/>
    </row>
    <row r="58" spans="1:9" ht="12.75" customHeight="1">
      <c r="A58" s="2"/>
      <c r="B58" s="291" t="s">
        <v>157</v>
      </c>
      <c r="C58" s="297" t="s">
        <v>125</v>
      </c>
      <c r="D58" s="289">
        <f>SUM(D55,D52)</f>
        <v>46044704</v>
      </c>
      <c r="E58" s="285">
        <f>SUM(E55)</f>
        <v>0</v>
      </c>
      <c r="F58" s="285">
        <f>SUM(F55)</f>
        <v>0</v>
      </c>
      <c r="G58" s="298">
        <f>G52+G55</f>
        <v>46044704</v>
      </c>
      <c r="H58" s="289">
        <f>SUM(H55,H52)</f>
        <v>46044704</v>
      </c>
      <c r="I58" s="289">
        <f>I52+I55+I56</f>
        <v>47703738</v>
      </c>
    </row>
    <row r="59" spans="1:9" ht="12.75" customHeight="1">
      <c r="A59" s="2"/>
      <c r="B59" s="299" t="s">
        <v>158</v>
      </c>
      <c r="C59" s="297" t="s">
        <v>124</v>
      </c>
      <c r="D59" s="289">
        <f>SUM(D58)</f>
        <v>46044704</v>
      </c>
      <c r="E59" s="285"/>
      <c r="F59" s="285"/>
      <c r="G59" s="298">
        <f>SUM(G58)</f>
        <v>46044704</v>
      </c>
      <c r="H59" s="289">
        <f>SUM(H58)</f>
        <v>46044704</v>
      </c>
      <c r="I59" s="289">
        <f>I58</f>
        <v>47703738</v>
      </c>
    </row>
    <row r="60" spans="1:9" ht="12.75" customHeight="1">
      <c r="A60" s="2"/>
      <c r="B60" s="300"/>
      <c r="C60" s="285"/>
      <c r="D60" s="285"/>
      <c r="E60" s="285"/>
      <c r="F60" s="285"/>
      <c r="G60" s="296"/>
      <c r="H60" s="285"/>
      <c r="I60" s="285"/>
    </row>
    <row r="61" spans="1:9" ht="18.75" customHeight="1" thickBot="1">
      <c r="A61" s="2"/>
      <c r="B61" s="301" t="s">
        <v>134</v>
      </c>
      <c r="C61" s="302"/>
      <c r="D61" s="302">
        <f>SUM(D48,D59)</f>
        <v>116455000</v>
      </c>
      <c r="E61" s="302">
        <f>SUM(E58,E48)</f>
        <v>0</v>
      </c>
      <c r="F61" s="302">
        <f>SUM(F58,F48)</f>
        <v>0</v>
      </c>
      <c r="G61" s="303">
        <f>SUM(G59,G48)</f>
        <v>116455000</v>
      </c>
      <c r="H61" s="302">
        <f>SUM(H48,H59)</f>
        <v>167550579</v>
      </c>
      <c r="I61" s="289">
        <f>I48+I59</f>
        <v>169332779</v>
      </c>
    </row>
    <row r="62" spans="1:9">
      <c r="A62" s="2"/>
      <c r="B62" s="304"/>
      <c r="C62" s="305"/>
      <c r="D62" s="306"/>
      <c r="E62" s="306"/>
      <c r="F62" s="306"/>
      <c r="G62" s="306"/>
      <c r="H62" s="307"/>
      <c r="I62" s="307"/>
    </row>
    <row r="63" spans="1:9">
      <c r="A63" s="2"/>
      <c r="B63" s="13"/>
      <c r="C63" s="14"/>
      <c r="D63" s="2"/>
      <c r="E63" s="2"/>
      <c r="F63" s="2"/>
      <c r="G63" s="2"/>
    </row>
    <row r="64" spans="1:9">
      <c r="A64" s="2"/>
      <c r="B64" s="17"/>
      <c r="C64" s="14"/>
      <c r="D64" s="2"/>
      <c r="E64" s="2"/>
      <c r="F64" s="2"/>
      <c r="G64" s="2"/>
    </row>
    <row r="65" spans="2:3">
      <c r="B65" s="15"/>
      <c r="C65" s="16"/>
    </row>
    <row r="66" spans="2:3">
      <c r="B66" s="18"/>
      <c r="C66" s="16"/>
    </row>
    <row r="67" spans="2:3">
      <c r="B67" s="24"/>
      <c r="C67" s="13"/>
    </row>
    <row r="68" spans="2:3">
      <c r="B68" s="17"/>
      <c r="C68" s="13"/>
    </row>
    <row r="69" spans="2:3">
      <c r="B69" s="24"/>
      <c r="C69" s="13"/>
    </row>
    <row r="70" spans="2:3">
      <c r="B70" s="18"/>
      <c r="C70" s="15"/>
    </row>
    <row r="71" spans="2:3">
      <c r="B71" s="17"/>
      <c r="C71" s="13"/>
    </row>
    <row r="72" spans="2:3">
      <c r="B72" s="24"/>
      <c r="C72" s="13"/>
    </row>
    <row r="73" spans="2:3">
      <c r="B73" s="17"/>
      <c r="C73" s="13"/>
    </row>
    <row r="74" spans="2:3">
      <c r="B74" s="24"/>
      <c r="C74" s="13"/>
    </row>
    <row r="75" spans="2:3">
      <c r="B75" s="25"/>
      <c r="C75" s="15"/>
    </row>
    <row r="76" spans="2:3">
      <c r="B76" s="13"/>
      <c r="C76" s="13"/>
    </row>
    <row r="77" spans="2:3">
      <c r="B77" s="13"/>
      <c r="C77" s="13"/>
    </row>
    <row r="78" spans="2:3">
      <c r="B78" s="15"/>
      <c r="C78" s="15"/>
    </row>
    <row r="79" spans="2:3">
      <c r="B79" s="24"/>
      <c r="C79" s="13"/>
    </row>
    <row r="80" spans="2:3">
      <c r="B80" s="24"/>
      <c r="C80" s="13"/>
    </row>
    <row r="81" spans="2:3">
      <c r="B81" s="24"/>
      <c r="C81" s="13"/>
    </row>
    <row r="82" spans="2:3">
      <c r="B82" s="24"/>
      <c r="C82" s="13"/>
    </row>
    <row r="83" spans="2:3">
      <c r="B83" s="17"/>
      <c r="C83" s="13"/>
    </row>
    <row r="84" spans="2:3">
      <c r="B84" s="18"/>
      <c r="C84" s="15"/>
    </row>
    <row r="85" spans="2:3">
      <c r="B85" s="17"/>
      <c r="C85" s="13"/>
    </row>
    <row r="86" spans="2:3">
      <c r="B86" s="17"/>
      <c r="C86" s="13"/>
    </row>
    <row r="87" spans="2:3">
      <c r="B87" s="24"/>
      <c r="C87" s="13"/>
    </row>
    <row r="88" spans="2:3">
      <c r="B88" s="24"/>
      <c r="C88" s="13"/>
    </row>
    <row r="89" spans="2:3">
      <c r="B89" s="25"/>
      <c r="C89" s="15"/>
    </row>
    <row r="90" spans="2:3">
      <c r="B90" s="17"/>
      <c r="C90" s="13"/>
    </row>
    <row r="91" spans="2:3">
      <c r="B91" s="25"/>
      <c r="C91" s="15"/>
    </row>
    <row r="92" spans="2:3">
      <c r="B92" s="20"/>
      <c r="C92" s="20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scale="83" orientation="portrait" r:id="rId1"/>
  <headerFooter>
    <oddHeader>&amp;R1/a.melléklet az  /2020.(VII.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E48"/>
  <sheetViews>
    <sheetView view="pageLayout" zoomScaleNormal="100" workbookViewId="0">
      <selection activeCell="E5" sqref="E5"/>
    </sheetView>
  </sheetViews>
  <sheetFormatPr defaultRowHeight="12.75"/>
  <cols>
    <col min="1" max="1" width="9.140625" style="114"/>
    <col min="2" max="2" width="9.140625" style="114" customWidth="1"/>
    <col min="3" max="3" width="30.7109375" style="114" customWidth="1"/>
    <col min="4" max="4" width="15" style="114" customWidth="1"/>
    <col min="5" max="5" width="17.42578125" style="114" customWidth="1"/>
    <col min="6" max="16384" width="9.140625" style="114"/>
  </cols>
  <sheetData>
    <row r="2" spans="1:5" ht="18">
      <c r="A2" s="337" t="s">
        <v>333</v>
      </c>
      <c r="B2" s="337"/>
      <c r="C2" s="337"/>
      <c r="D2" s="337"/>
      <c r="E2" s="337"/>
    </row>
    <row r="3" spans="1:5" ht="18">
      <c r="A3" s="337" t="s">
        <v>695</v>
      </c>
      <c r="B3" s="337"/>
      <c r="C3" s="337"/>
      <c r="D3" s="337"/>
      <c r="E3" s="337"/>
    </row>
    <row r="4" spans="1:5" ht="18">
      <c r="A4" s="124"/>
      <c r="B4" s="124"/>
      <c r="C4" s="124"/>
      <c r="D4" s="124"/>
      <c r="E4" s="124"/>
    </row>
    <row r="5" spans="1:5">
      <c r="E5" s="123"/>
    </row>
    <row r="6" spans="1:5">
      <c r="E6" s="123"/>
    </row>
    <row r="7" spans="1:5" ht="15.75">
      <c r="D7" s="122"/>
      <c r="E7" s="122" t="s">
        <v>218</v>
      </c>
    </row>
    <row r="9" spans="1:5" ht="15">
      <c r="A9" s="116" t="s">
        <v>217</v>
      </c>
      <c r="B9" s="117"/>
      <c r="C9" s="117"/>
      <c r="D9" s="117"/>
      <c r="E9" s="117">
        <v>4073499</v>
      </c>
    </row>
    <row r="10" spans="1:5" ht="15">
      <c r="A10" s="116" t="s">
        <v>216</v>
      </c>
      <c r="B10" s="117"/>
      <c r="C10" s="117"/>
      <c r="D10" s="117"/>
      <c r="E10" s="117">
        <v>1939725</v>
      </c>
    </row>
    <row r="11" spans="1:5" ht="15">
      <c r="A11" s="116" t="s">
        <v>215</v>
      </c>
      <c r="B11" s="117"/>
      <c r="C11" s="117"/>
      <c r="D11" s="117"/>
      <c r="E11" s="117">
        <v>226290</v>
      </c>
    </row>
    <row r="12" spans="1:5" ht="15.75">
      <c r="A12" s="115" t="s">
        <v>214</v>
      </c>
      <c r="B12" s="117"/>
      <c r="C12" s="117"/>
      <c r="D12" s="117"/>
      <c r="E12" s="115">
        <f>E9+E10+E11</f>
        <v>6239514</v>
      </c>
    </row>
    <row r="13" spans="1:5" ht="15">
      <c r="A13" s="116" t="s">
        <v>210</v>
      </c>
      <c r="B13" s="117"/>
      <c r="C13" s="117"/>
      <c r="D13" s="117"/>
      <c r="E13" s="117">
        <v>43175586</v>
      </c>
    </row>
    <row r="14" spans="1:5" ht="15">
      <c r="A14" s="116" t="s">
        <v>209</v>
      </c>
      <c r="B14" s="117"/>
      <c r="C14" s="117"/>
      <c r="D14" s="117"/>
      <c r="E14" s="117">
        <v>35542367</v>
      </c>
    </row>
    <row r="15" spans="1:5" ht="15">
      <c r="A15" s="116" t="s">
        <v>208</v>
      </c>
      <c r="B15" s="117"/>
      <c r="C15" s="117"/>
      <c r="D15" s="117"/>
      <c r="E15" s="117">
        <v>23631387</v>
      </c>
    </row>
    <row r="16" spans="1:5" ht="15">
      <c r="A16" s="116" t="s">
        <v>330</v>
      </c>
      <c r="B16" s="117"/>
      <c r="C16" s="117"/>
      <c r="D16" s="117"/>
      <c r="E16" s="117">
        <v>12760790</v>
      </c>
    </row>
    <row r="17" spans="1:5" ht="15.75">
      <c r="A17" s="115" t="s">
        <v>207</v>
      </c>
      <c r="B17" s="117"/>
      <c r="C17" s="117"/>
      <c r="D17" s="118"/>
      <c r="E17" s="122">
        <f>E13+E14+E15+E16</f>
        <v>115110130</v>
      </c>
    </row>
    <row r="18" spans="1:5" ht="15">
      <c r="A18" s="116" t="s">
        <v>331</v>
      </c>
      <c r="B18" s="117"/>
      <c r="C18" s="117"/>
      <c r="D18" s="117"/>
      <c r="E18" s="117">
        <v>8110650</v>
      </c>
    </row>
    <row r="19" spans="1:5" ht="15">
      <c r="A19" s="116" t="s">
        <v>332</v>
      </c>
      <c r="B19" s="117"/>
      <c r="C19" s="117"/>
      <c r="D19" s="117"/>
      <c r="E19" s="117">
        <v>12195828</v>
      </c>
    </row>
    <row r="20" spans="1:5" ht="15">
      <c r="A20" s="116" t="s">
        <v>204</v>
      </c>
      <c r="B20" s="117"/>
      <c r="C20" s="117"/>
      <c r="D20" s="117"/>
      <c r="E20" s="117">
        <v>0</v>
      </c>
    </row>
    <row r="21" spans="1:5" ht="15.75">
      <c r="A21" s="116" t="s">
        <v>203</v>
      </c>
      <c r="B21" s="121"/>
      <c r="C21" s="121"/>
      <c r="D21" s="120"/>
      <c r="E21" s="119">
        <v>0</v>
      </c>
    </row>
    <row r="22" spans="1:5" ht="15.75">
      <c r="A22" s="115" t="s">
        <v>202</v>
      </c>
      <c r="B22" s="117"/>
      <c r="C22" s="117"/>
      <c r="D22" s="117"/>
      <c r="E22" s="115">
        <f>E18+E19+E20+E21</f>
        <v>20306478</v>
      </c>
    </row>
    <row r="23" spans="1:5" ht="15">
      <c r="A23" s="116" t="s">
        <v>201</v>
      </c>
      <c r="B23" s="117"/>
      <c r="C23" s="117"/>
      <c r="D23" s="118"/>
      <c r="E23" s="118">
        <v>38186685</v>
      </c>
    </row>
    <row r="24" spans="1:5" ht="15">
      <c r="A24" s="116" t="s">
        <v>200</v>
      </c>
      <c r="B24" s="117"/>
      <c r="C24" s="117"/>
      <c r="D24" s="117"/>
      <c r="E24" s="117">
        <v>6408846</v>
      </c>
    </row>
    <row r="25" spans="1:5" ht="15">
      <c r="A25" s="116" t="s">
        <v>199</v>
      </c>
      <c r="B25" s="117"/>
      <c r="C25" s="117"/>
      <c r="D25" s="117"/>
      <c r="E25" s="117">
        <v>6815007</v>
      </c>
    </row>
    <row r="26" spans="1:5" ht="15.75">
      <c r="A26" s="115" t="s">
        <v>198</v>
      </c>
      <c r="E26" s="115">
        <f>E23+E24+E25</f>
        <v>51410538</v>
      </c>
    </row>
    <row r="27" spans="1:5" ht="15.75">
      <c r="A27" s="115" t="s">
        <v>197</v>
      </c>
      <c r="E27" s="115">
        <v>10706357</v>
      </c>
    </row>
    <row r="28" spans="1:5" ht="15.75">
      <c r="A28" s="115" t="s">
        <v>196</v>
      </c>
      <c r="E28" s="115">
        <v>26286444</v>
      </c>
    </row>
    <row r="29" spans="1:5" ht="15.75">
      <c r="A29" s="115" t="s">
        <v>195</v>
      </c>
      <c r="E29" s="115">
        <v>12639827</v>
      </c>
    </row>
    <row r="30" spans="1:5" ht="15">
      <c r="A30" s="116" t="s">
        <v>194</v>
      </c>
      <c r="E30" s="116">
        <v>0</v>
      </c>
    </row>
    <row r="31" spans="1:5" ht="15">
      <c r="A31" s="116" t="s">
        <v>193</v>
      </c>
      <c r="E31" s="116">
        <v>36</v>
      </c>
    </row>
    <row r="32" spans="1:5" ht="15">
      <c r="A32" s="116" t="s">
        <v>192</v>
      </c>
      <c r="E32" s="116">
        <v>0</v>
      </c>
    </row>
    <row r="33" spans="1:5" ht="15">
      <c r="A33" s="116" t="s">
        <v>191</v>
      </c>
      <c r="E33" s="116">
        <v>0</v>
      </c>
    </row>
    <row r="34" spans="1:5" ht="15.75">
      <c r="A34" s="115" t="s">
        <v>190</v>
      </c>
      <c r="E34" s="115">
        <f>E31</f>
        <v>36</v>
      </c>
    </row>
    <row r="35" spans="1:5" ht="15">
      <c r="A35" s="116" t="s">
        <v>189</v>
      </c>
      <c r="E35" s="116">
        <v>6184</v>
      </c>
    </row>
    <row r="36" spans="1:5" ht="15">
      <c r="A36" s="116" t="s">
        <v>188</v>
      </c>
      <c r="E36" s="116">
        <v>0</v>
      </c>
    </row>
    <row r="37" spans="1:5" ht="15">
      <c r="A37" s="116" t="s">
        <v>187</v>
      </c>
      <c r="E37" s="116">
        <v>0</v>
      </c>
    </row>
    <row r="38" spans="1:5" ht="15">
      <c r="A38" s="116" t="s">
        <v>186</v>
      </c>
      <c r="E38" s="116">
        <v>0</v>
      </c>
    </row>
    <row r="39" spans="1:5" ht="15.75">
      <c r="A39" s="115" t="s">
        <v>185</v>
      </c>
      <c r="E39" s="115">
        <v>6184</v>
      </c>
    </row>
    <row r="40" spans="1:5" ht="15.75">
      <c r="A40" s="115" t="s">
        <v>184</v>
      </c>
      <c r="E40" s="115">
        <v>-6148</v>
      </c>
    </row>
    <row r="41" spans="1:5" ht="15.75">
      <c r="A41" s="115" t="s">
        <v>320</v>
      </c>
      <c r="E41" s="115">
        <f>E29+E40</f>
        <v>12633679</v>
      </c>
    </row>
    <row r="42" spans="1:5" ht="15">
      <c r="A42" s="116"/>
      <c r="E42" s="116"/>
    </row>
    <row r="43" spans="1:5" ht="15">
      <c r="A43" s="116"/>
      <c r="E43" s="116"/>
    </row>
    <row r="44" spans="1:5" ht="15.75">
      <c r="A44" s="115"/>
      <c r="E44" s="115"/>
    </row>
    <row r="45" spans="1:5" ht="15.75">
      <c r="A45" s="115"/>
      <c r="E45" s="115"/>
    </row>
    <row r="46" spans="1:5" ht="15.75">
      <c r="A46" s="115"/>
      <c r="E46" s="115"/>
    </row>
    <row r="47" spans="1:5" ht="15.75">
      <c r="A47" s="115"/>
      <c r="E47" s="115"/>
    </row>
    <row r="48" spans="1:5" ht="15.75">
      <c r="A48" s="11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 /2020.(VII.  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120"/>
  <sheetViews>
    <sheetView workbookViewId="0">
      <selection sqref="A1:E1"/>
    </sheetView>
  </sheetViews>
  <sheetFormatPr defaultRowHeight="15"/>
  <cols>
    <col min="1" max="1" width="38.5703125" customWidth="1"/>
  </cols>
  <sheetData>
    <row r="1" spans="1:5">
      <c r="A1" s="338" t="s">
        <v>776</v>
      </c>
      <c r="B1" s="339"/>
      <c r="C1" s="339"/>
      <c r="D1" s="339"/>
      <c r="E1" s="339"/>
    </row>
    <row r="2" spans="1:5" ht="15.75">
      <c r="A2" s="338"/>
      <c r="B2" s="339"/>
      <c r="C2" s="339"/>
      <c r="D2" s="339"/>
      <c r="E2" s="339"/>
    </row>
    <row r="3" spans="1:5" ht="15.75">
      <c r="A3" s="338"/>
      <c r="B3" s="339"/>
      <c r="C3" s="339"/>
      <c r="D3" s="339"/>
      <c r="E3" s="339"/>
    </row>
    <row r="4" spans="1:5">
      <c r="A4" s="261" t="s">
        <v>334</v>
      </c>
      <c r="B4" s="261"/>
      <c r="C4" s="261"/>
      <c r="D4" s="261"/>
      <c r="E4" s="261"/>
    </row>
    <row r="5" spans="1:5" ht="16.5">
      <c r="A5" s="340" t="s">
        <v>696</v>
      </c>
      <c r="B5" s="341"/>
      <c r="C5" s="341"/>
      <c r="D5" s="341"/>
      <c r="E5" s="341"/>
    </row>
    <row r="6" spans="1:5">
      <c r="A6" s="261"/>
      <c r="B6" s="261"/>
      <c r="C6" s="261"/>
      <c r="D6" s="261"/>
      <c r="E6" s="261"/>
    </row>
    <row r="7" spans="1:5">
      <c r="A7" s="262" t="s">
        <v>347</v>
      </c>
      <c r="B7" s="262" t="s">
        <v>378</v>
      </c>
      <c r="C7" s="262" t="s">
        <v>416</v>
      </c>
      <c r="D7" s="262" t="s">
        <v>417</v>
      </c>
      <c r="E7" s="263" t="s">
        <v>475</v>
      </c>
    </row>
    <row r="8" spans="1:5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>
      <c r="A9" s="265" t="s">
        <v>261</v>
      </c>
      <c r="B9" s="266" t="s">
        <v>476</v>
      </c>
      <c r="C9" s="266" t="s">
        <v>476</v>
      </c>
      <c r="D9" s="266" t="s">
        <v>476</v>
      </c>
      <c r="E9" s="266" t="s">
        <v>476</v>
      </c>
    </row>
    <row r="10" spans="1:5" ht="34.5" customHeight="1">
      <c r="A10" s="262" t="s">
        <v>477</v>
      </c>
      <c r="B10" s="267" t="s">
        <v>478</v>
      </c>
      <c r="C10" s="268">
        <v>79619682</v>
      </c>
      <c r="D10" s="268">
        <v>111756000</v>
      </c>
      <c r="E10" s="268">
        <v>140.36000000000001</v>
      </c>
    </row>
    <row r="11" spans="1:5" ht="24.75" customHeight="1">
      <c r="A11" s="262" t="s">
        <v>479</v>
      </c>
      <c r="B11" s="267" t="s">
        <v>480</v>
      </c>
      <c r="C11" s="268">
        <v>2660754</v>
      </c>
      <c r="D11" s="268">
        <v>256702</v>
      </c>
      <c r="E11" s="268">
        <v>9.65</v>
      </c>
    </row>
    <row r="12" spans="1:5" ht="23.25" customHeight="1">
      <c r="A12" s="262" t="s">
        <v>481</v>
      </c>
      <c r="B12" s="267" t="s">
        <v>482</v>
      </c>
      <c r="C12" s="268">
        <v>0</v>
      </c>
      <c r="D12" s="268">
        <v>0</v>
      </c>
      <c r="E12" s="268">
        <v>0</v>
      </c>
    </row>
    <row r="13" spans="1:5" ht="21.75" customHeight="1">
      <c r="A13" s="262" t="s">
        <v>483</v>
      </c>
      <c r="B13" s="267" t="s">
        <v>484</v>
      </c>
      <c r="C13" s="268">
        <v>0</v>
      </c>
      <c r="D13" s="268">
        <v>0</v>
      </c>
      <c r="E13" s="268">
        <v>0</v>
      </c>
    </row>
    <row r="14" spans="1:5" ht="26.25" customHeight="1">
      <c r="A14" s="262" t="s">
        <v>485</v>
      </c>
      <c r="B14" s="267" t="s">
        <v>486</v>
      </c>
      <c r="C14" s="268">
        <v>0</v>
      </c>
      <c r="D14" s="268">
        <v>0</v>
      </c>
      <c r="E14" s="268">
        <v>0</v>
      </c>
    </row>
    <row r="15" spans="1:5" ht="21.75" customHeight="1">
      <c r="A15" s="262" t="s">
        <v>487</v>
      </c>
      <c r="B15" s="267" t="s">
        <v>488</v>
      </c>
      <c r="C15" s="268">
        <v>0</v>
      </c>
      <c r="D15" s="268">
        <v>0</v>
      </c>
      <c r="E15" s="268">
        <v>0</v>
      </c>
    </row>
    <row r="16" spans="1:5">
      <c r="A16" s="262" t="s">
        <v>489</v>
      </c>
      <c r="B16" s="267" t="s">
        <v>490</v>
      </c>
      <c r="C16" s="268">
        <v>0</v>
      </c>
      <c r="D16" s="268">
        <v>0</v>
      </c>
      <c r="E16" s="268">
        <v>0</v>
      </c>
    </row>
    <row r="17" spans="1:5" ht="21" customHeight="1">
      <c r="A17" s="262" t="s">
        <v>491</v>
      </c>
      <c r="B17" s="267" t="s">
        <v>492</v>
      </c>
      <c r="C17" s="268">
        <v>2660754</v>
      </c>
      <c r="D17" s="268">
        <v>256702</v>
      </c>
      <c r="E17" s="268">
        <v>9.65</v>
      </c>
    </row>
    <row r="18" spans="1:5" ht="23.25" customHeight="1">
      <c r="A18" s="262" t="s">
        <v>483</v>
      </c>
      <c r="B18" s="267" t="s">
        <v>493</v>
      </c>
      <c r="C18" s="268">
        <v>0</v>
      </c>
      <c r="D18" s="268">
        <v>0</v>
      </c>
      <c r="E18" s="268">
        <v>0</v>
      </c>
    </row>
    <row r="19" spans="1:5" ht="30" customHeight="1">
      <c r="A19" s="262" t="s">
        <v>485</v>
      </c>
      <c r="B19" s="267" t="s">
        <v>494</v>
      </c>
      <c r="C19" s="268">
        <v>0</v>
      </c>
      <c r="D19" s="268">
        <v>0</v>
      </c>
      <c r="E19" s="268">
        <v>0</v>
      </c>
    </row>
    <row r="20" spans="1:5" ht="20.25" customHeight="1">
      <c r="A20" s="262" t="s">
        <v>487</v>
      </c>
      <c r="B20" s="267" t="s">
        <v>495</v>
      </c>
      <c r="C20" s="268">
        <v>2660754</v>
      </c>
      <c r="D20" s="268">
        <v>256702</v>
      </c>
      <c r="E20" s="268">
        <v>9.65</v>
      </c>
    </row>
    <row r="21" spans="1:5">
      <c r="A21" s="262" t="s">
        <v>489</v>
      </c>
      <c r="B21" s="267" t="s">
        <v>496</v>
      </c>
      <c r="C21" s="268">
        <v>0</v>
      </c>
      <c r="D21" s="268">
        <v>0</v>
      </c>
      <c r="E21" s="268">
        <v>0</v>
      </c>
    </row>
    <row r="22" spans="1:5" ht="24" customHeight="1">
      <c r="A22" s="262" t="s">
        <v>497</v>
      </c>
      <c r="B22" s="267" t="s">
        <v>498</v>
      </c>
      <c r="C22" s="268">
        <v>0</v>
      </c>
      <c r="D22" s="268">
        <v>0</v>
      </c>
      <c r="E22" s="268">
        <v>0</v>
      </c>
    </row>
    <row r="23" spans="1:5" ht="18.75" customHeight="1">
      <c r="A23" s="262" t="s">
        <v>483</v>
      </c>
      <c r="B23" s="267" t="s">
        <v>499</v>
      </c>
      <c r="C23" s="268">
        <v>0</v>
      </c>
      <c r="D23" s="268">
        <v>0</v>
      </c>
      <c r="E23" s="268">
        <v>0</v>
      </c>
    </row>
    <row r="24" spans="1:5" ht="29.25" customHeight="1">
      <c r="A24" s="262" t="s">
        <v>485</v>
      </c>
      <c r="B24" s="267" t="s">
        <v>500</v>
      </c>
      <c r="C24" s="268">
        <v>0</v>
      </c>
      <c r="D24" s="268">
        <v>0</v>
      </c>
      <c r="E24" s="268">
        <v>0</v>
      </c>
    </row>
    <row r="25" spans="1:5" ht="22.5" customHeight="1">
      <c r="A25" s="262" t="s">
        <v>487</v>
      </c>
      <c r="B25" s="267" t="s">
        <v>501</v>
      </c>
      <c r="C25" s="268">
        <v>0</v>
      </c>
      <c r="D25" s="268">
        <v>0</v>
      </c>
      <c r="E25" s="268">
        <v>0</v>
      </c>
    </row>
    <row r="26" spans="1:5">
      <c r="A26" s="262" t="s">
        <v>489</v>
      </c>
      <c r="B26" s="267" t="s">
        <v>502</v>
      </c>
      <c r="C26" s="268">
        <v>0</v>
      </c>
      <c r="D26" s="268">
        <v>0</v>
      </c>
      <c r="E26" s="268">
        <v>0</v>
      </c>
    </row>
    <row r="27" spans="1:5">
      <c r="A27" s="262" t="s">
        <v>503</v>
      </c>
      <c r="B27" s="267" t="s">
        <v>504</v>
      </c>
      <c r="C27" s="268">
        <v>76858928</v>
      </c>
      <c r="D27" s="268">
        <v>111399298</v>
      </c>
      <c r="E27" s="268">
        <v>144.94</v>
      </c>
    </row>
    <row r="28" spans="1:5" ht="21" customHeight="1">
      <c r="A28" s="262" t="s">
        <v>505</v>
      </c>
      <c r="B28" s="267" t="s">
        <v>506</v>
      </c>
      <c r="C28" s="268">
        <v>72172296</v>
      </c>
      <c r="D28" s="268">
        <v>92099830</v>
      </c>
      <c r="E28" s="268">
        <v>127.61</v>
      </c>
    </row>
    <row r="29" spans="1:5" ht="24" customHeight="1">
      <c r="A29" s="262" t="s">
        <v>483</v>
      </c>
      <c r="B29" s="267" t="s">
        <v>507</v>
      </c>
      <c r="C29" s="268">
        <v>6458533</v>
      </c>
      <c r="D29" s="268">
        <v>28754803</v>
      </c>
      <c r="E29" s="268">
        <v>445.22</v>
      </c>
    </row>
    <row r="30" spans="1:5" ht="29.25" customHeight="1">
      <c r="A30" s="262" t="s">
        <v>485</v>
      </c>
      <c r="B30" s="267" t="s">
        <v>508</v>
      </c>
      <c r="C30" s="268">
        <v>0</v>
      </c>
      <c r="D30" s="268">
        <v>0</v>
      </c>
      <c r="E30" s="268">
        <v>0</v>
      </c>
    </row>
    <row r="31" spans="1:5" ht="22.5" customHeight="1">
      <c r="A31" s="262" t="s">
        <v>487</v>
      </c>
      <c r="B31" s="267" t="s">
        <v>509</v>
      </c>
      <c r="C31" s="268">
        <v>46240983</v>
      </c>
      <c r="D31" s="268">
        <v>45583597</v>
      </c>
      <c r="E31" s="268">
        <v>98.58</v>
      </c>
    </row>
    <row r="32" spans="1:5">
      <c r="A32" s="262" t="s">
        <v>489</v>
      </c>
      <c r="B32" s="267" t="s">
        <v>510</v>
      </c>
      <c r="C32" s="268">
        <v>19472780</v>
      </c>
      <c r="D32" s="268">
        <v>17761430</v>
      </c>
      <c r="E32" s="268">
        <v>91.21</v>
      </c>
    </row>
    <row r="33" spans="1:5" ht="23.25" customHeight="1">
      <c r="A33" s="262" t="s">
        <v>511</v>
      </c>
      <c r="B33" s="267" t="s">
        <v>512</v>
      </c>
      <c r="C33" s="268">
        <v>4686632</v>
      </c>
      <c r="D33" s="268">
        <v>5512975</v>
      </c>
      <c r="E33" s="268">
        <v>117.63</v>
      </c>
    </row>
    <row r="34" spans="1:5" ht="21" customHeight="1">
      <c r="A34" s="262" t="s">
        <v>483</v>
      </c>
      <c r="B34" s="267" t="s">
        <v>513</v>
      </c>
      <c r="C34" s="268">
        <v>0</v>
      </c>
      <c r="D34" s="268">
        <v>0</v>
      </c>
      <c r="E34" s="268">
        <v>0</v>
      </c>
    </row>
    <row r="35" spans="1:5" ht="31.5" customHeight="1">
      <c r="A35" s="262" t="s">
        <v>485</v>
      </c>
      <c r="B35" s="267" t="s">
        <v>514</v>
      </c>
      <c r="C35" s="268">
        <v>0</v>
      </c>
      <c r="D35" s="268">
        <v>0</v>
      </c>
      <c r="E35" s="268">
        <v>0</v>
      </c>
    </row>
    <row r="36" spans="1:5" ht="26.25" customHeight="1">
      <c r="A36" s="262" t="s">
        <v>487</v>
      </c>
      <c r="B36" s="267" t="s">
        <v>515</v>
      </c>
      <c r="C36" s="268">
        <v>4686632</v>
      </c>
      <c r="D36" s="268">
        <v>5512975</v>
      </c>
      <c r="E36" s="268">
        <v>117.63</v>
      </c>
    </row>
    <row r="37" spans="1:5">
      <c r="A37" s="262" t="s">
        <v>489</v>
      </c>
      <c r="B37" s="267" t="s">
        <v>516</v>
      </c>
      <c r="C37" s="268">
        <v>0</v>
      </c>
      <c r="D37" s="268">
        <v>0</v>
      </c>
      <c r="E37" s="268">
        <v>0</v>
      </c>
    </row>
    <row r="38" spans="1:5" ht="25.5" customHeight="1">
      <c r="A38" s="262" t="s">
        <v>517</v>
      </c>
      <c r="B38" s="267" t="s">
        <v>518</v>
      </c>
      <c r="C38" s="268">
        <v>0</v>
      </c>
      <c r="D38" s="268">
        <v>0</v>
      </c>
      <c r="E38" s="268">
        <v>0</v>
      </c>
    </row>
    <row r="39" spans="1:5" ht="26.25" customHeight="1">
      <c r="A39" s="262" t="s">
        <v>483</v>
      </c>
      <c r="B39" s="267" t="s">
        <v>519</v>
      </c>
      <c r="C39" s="268">
        <v>0</v>
      </c>
      <c r="D39" s="268">
        <v>0</v>
      </c>
      <c r="E39" s="268">
        <v>0</v>
      </c>
    </row>
    <row r="40" spans="1:5" ht="27.75" customHeight="1">
      <c r="A40" s="262" t="s">
        <v>485</v>
      </c>
      <c r="B40" s="267" t="s">
        <v>520</v>
      </c>
      <c r="C40" s="268">
        <v>0</v>
      </c>
      <c r="D40" s="268">
        <v>0</v>
      </c>
      <c r="E40" s="268">
        <v>0</v>
      </c>
    </row>
    <row r="41" spans="1:5" ht="21" customHeight="1">
      <c r="A41" s="262" t="s">
        <v>487</v>
      </c>
      <c r="B41" s="267" t="s">
        <v>521</v>
      </c>
      <c r="C41" s="268">
        <v>0</v>
      </c>
      <c r="D41" s="268">
        <v>0</v>
      </c>
      <c r="E41" s="268">
        <v>0</v>
      </c>
    </row>
    <row r="42" spans="1:5">
      <c r="A42" s="262" t="s">
        <v>489</v>
      </c>
      <c r="B42" s="267" t="s">
        <v>522</v>
      </c>
      <c r="C42" s="268">
        <v>0</v>
      </c>
      <c r="D42" s="268">
        <v>0</v>
      </c>
      <c r="E42" s="268">
        <v>0</v>
      </c>
    </row>
    <row r="43" spans="1:5" ht="18.75" customHeight="1">
      <c r="A43" s="262" t="s">
        <v>523</v>
      </c>
      <c r="B43" s="267" t="s">
        <v>524</v>
      </c>
      <c r="C43" s="268">
        <v>0</v>
      </c>
      <c r="D43" s="268">
        <v>13786493</v>
      </c>
      <c r="E43" s="268">
        <v>0</v>
      </c>
    </row>
    <row r="44" spans="1:5" ht="24" customHeight="1">
      <c r="A44" s="262" t="s">
        <v>483</v>
      </c>
      <c r="B44" s="267" t="s">
        <v>525</v>
      </c>
      <c r="C44" s="268">
        <v>0</v>
      </c>
      <c r="D44" s="268">
        <v>0</v>
      </c>
      <c r="E44" s="268">
        <v>0</v>
      </c>
    </row>
    <row r="45" spans="1:5" ht="27" customHeight="1">
      <c r="A45" s="262" t="s">
        <v>485</v>
      </c>
      <c r="B45" s="267" t="s">
        <v>526</v>
      </c>
      <c r="C45" s="268">
        <v>0</v>
      </c>
      <c r="D45" s="268">
        <v>0</v>
      </c>
      <c r="E45" s="268">
        <v>0</v>
      </c>
    </row>
    <row r="46" spans="1:5" ht="24.75" customHeight="1">
      <c r="A46" s="262" t="s">
        <v>487</v>
      </c>
      <c r="B46" s="267" t="s">
        <v>527</v>
      </c>
      <c r="C46" s="268">
        <v>0</v>
      </c>
      <c r="D46" s="268">
        <v>0</v>
      </c>
      <c r="E46" s="268">
        <v>0</v>
      </c>
    </row>
    <row r="47" spans="1:5">
      <c r="A47" s="262" t="s">
        <v>489</v>
      </c>
      <c r="B47" s="267" t="s">
        <v>528</v>
      </c>
      <c r="C47" s="268">
        <v>0</v>
      </c>
      <c r="D47" s="268">
        <v>13786493</v>
      </c>
      <c r="E47" s="268">
        <v>0</v>
      </c>
    </row>
    <row r="48" spans="1:5" ht="21.75" customHeight="1">
      <c r="A48" s="262" t="s">
        <v>529</v>
      </c>
      <c r="B48" s="267" t="s">
        <v>530</v>
      </c>
      <c r="C48" s="268">
        <v>0</v>
      </c>
      <c r="D48" s="268">
        <v>0</v>
      </c>
      <c r="E48" s="268">
        <v>0</v>
      </c>
    </row>
    <row r="49" spans="1:5" ht="22.5" customHeight="1">
      <c r="A49" s="262" t="s">
        <v>483</v>
      </c>
      <c r="B49" s="267" t="s">
        <v>531</v>
      </c>
      <c r="C49" s="268">
        <v>0</v>
      </c>
      <c r="D49" s="268">
        <v>0</v>
      </c>
      <c r="E49" s="268">
        <v>0</v>
      </c>
    </row>
    <row r="50" spans="1:5" ht="29.25" customHeight="1">
      <c r="A50" s="262" t="s">
        <v>485</v>
      </c>
      <c r="B50" s="267" t="s">
        <v>532</v>
      </c>
      <c r="C50" s="268">
        <v>0</v>
      </c>
      <c r="D50" s="268">
        <v>0</v>
      </c>
      <c r="E50" s="268">
        <v>0</v>
      </c>
    </row>
    <row r="51" spans="1:5" ht="24" customHeight="1">
      <c r="A51" s="262" t="s">
        <v>487</v>
      </c>
      <c r="B51" s="267" t="s">
        <v>533</v>
      </c>
      <c r="C51" s="268">
        <v>0</v>
      </c>
      <c r="D51" s="268">
        <v>0</v>
      </c>
      <c r="E51" s="268">
        <v>0</v>
      </c>
    </row>
    <row r="52" spans="1:5">
      <c r="A52" s="262" t="s">
        <v>489</v>
      </c>
      <c r="B52" s="267" t="s">
        <v>534</v>
      </c>
      <c r="C52" s="268">
        <v>0</v>
      </c>
      <c r="D52" s="268">
        <v>0</v>
      </c>
      <c r="E52" s="268">
        <v>0</v>
      </c>
    </row>
    <row r="53" spans="1:5" ht="22.5" customHeight="1">
      <c r="A53" s="262" t="s">
        <v>535</v>
      </c>
      <c r="B53" s="267" t="s">
        <v>536</v>
      </c>
      <c r="C53" s="268">
        <v>100000</v>
      </c>
      <c r="D53" s="268">
        <v>100000</v>
      </c>
      <c r="E53" s="268">
        <v>100</v>
      </c>
    </row>
    <row r="54" spans="1:5" ht="21" customHeight="1">
      <c r="A54" s="262" t="s">
        <v>537</v>
      </c>
      <c r="B54" s="267" t="s">
        <v>538</v>
      </c>
      <c r="C54" s="268">
        <v>100000</v>
      </c>
      <c r="D54" s="268">
        <v>100000</v>
      </c>
      <c r="E54" s="268">
        <v>100</v>
      </c>
    </row>
    <row r="55" spans="1:5" ht="17.25" customHeight="1">
      <c r="A55" s="262" t="s">
        <v>483</v>
      </c>
      <c r="B55" s="269" t="s">
        <v>539</v>
      </c>
      <c r="C55" s="268">
        <v>0</v>
      </c>
      <c r="D55" s="268">
        <v>0</v>
      </c>
      <c r="E55" s="268">
        <v>0</v>
      </c>
    </row>
    <row r="56" spans="1:5" ht="24" customHeight="1">
      <c r="A56" s="262" t="s">
        <v>485</v>
      </c>
      <c r="B56" s="269" t="s">
        <v>540</v>
      </c>
      <c r="C56" s="268">
        <v>0</v>
      </c>
      <c r="D56" s="268">
        <v>0</v>
      </c>
      <c r="E56" s="268">
        <v>0</v>
      </c>
    </row>
    <row r="57" spans="1:5" ht="20.25" customHeight="1">
      <c r="A57" s="262" t="s">
        <v>487</v>
      </c>
      <c r="B57" s="269" t="s">
        <v>541</v>
      </c>
      <c r="C57" s="268">
        <v>100000</v>
      </c>
      <c r="D57" s="268">
        <v>100000</v>
      </c>
      <c r="E57" s="268">
        <v>100</v>
      </c>
    </row>
    <row r="58" spans="1:5">
      <c r="A58" s="262" t="s">
        <v>489</v>
      </c>
      <c r="B58" s="269" t="s">
        <v>542</v>
      </c>
      <c r="C58" s="268">
        <v>0</v>
      </c>
      <c r="D58" s="268">
        <v>0</v>
      </c>
      <c r="E58" s="268">
        <v>0</v>
      </c>
    </row>
    <row r="59" spans="1:5" ht="30" customHeight="1">
      <c r="A59" s="262" t="s">
        <v>543</v>
      </c>
      <c r="B59" s="267" t="s">
        <v>544</v>
      </c>
      <c r="C59" s="268">
        <v>0</v>
      </c>
      <c r="D59" s="268">
        <v>0</v>
      </c>
      <c r="E59" s="268">
        <v>0</v>
      </c>
    </row>
    <row r="60" spans="1:5" ht="25.5" customHeight="1">
      <c r="A60" s="262" t="s">
        <v>483</v>
      </c>
      <c r="B60" s="269" t="s">
        <v>545</v>
      </c>
      <c r="C60" s="268">
        <v>0</v>
      </c>
      <c r="D60" s="268">
        <v>0</v>
      </c>
      <c r="E60" s="268">
        <v>0</v>
      </c>
    </row>
    <row r="61" spans="1:5" ht="27" customHeight="1">
      <c r="A61" s="262" t="s">
        <v>485</v>
      </c>
      <c r="B61" s="269" t="s">
        <v>546</v>
      </c>
      <c r="C61" s="268">
        <v>0</v>
      </c>
      <c r="D61" s="268">
        <v>0</v>
      </c>
      <c r="E61" s="268">
        <v>0</v>
      </c>
    </row>
    <row r="62" spans="1:5" ht="26.25" customHeight="1">
      <c r="A62" s="262" t="s">
        <v>487</v>
      </c>
      <c r="B62" s="269" t="s">
        <v>547</v>
      </c>
      <c r="C62" s="268">
        <v>0</v>
      </c>
      <c r="D62" s="268">
        <v>0</v>
      </c>
      <c r="E62" s="268">
        <v>0</v>
      </c>
    </row>
    <row r="63" spans="1:5">
      <c r="A63" s="262" t="s">
        <v>489</v>
      </c>
      <c r="B63" s="269" t="s">
        <v>548</v>
      </c>
      <c r="C63" s="268">
        <v>0</v>
      </c>
      <c r="D63" s="268">
        <v>0</v>
      </c>
      <c r="E63" s="268">
        <v>0</v>
      </c>
    </row>
    <row r="64" spans="1:5" ht="25.5" customHeight="1">
      <c r="A64" s="262" t="s">
        <v>549</v>
      </c>
      <c r="B64" s="267" t="s">
        <v>550</v>
      </c>
      <c r="C64" s="268">
        <v>0</v>
      </c>
      <c r="D64" s="268">
        <v>0</v>
      </c>
      <c r="E64" s="268">
        <v>0</v>
      </c>
    </row>
    <row r="65" spans="1:5" ht="29.25" customHeight="1">
      <c r="A65" s="262" t="s">
        <v>483</v>
      </c>
      <c r="B65" s="269" t="s">
        <v>551</v>
      </c>
      <c r="C65" s="268">
        <v>0</v>
      </c>
      <c r="D65" s="268">
        <v>0</v>
      </c>
      <c r="E65" s="268">
        <v>0</v>
      </c>
    </row>
    <row r="66" spans="1:5" ht="30.75" customHeight="1">
      <c r="A66" s="262" t="s">
        <v>485</v>
      </c>
      <c r="B66" s="269" t="s">
        <v>552</v>
      </c>
      <c r="C66" s="268">
        <v>0</v>
      </c>
      <c r="D66" s="268">
        <v>0</v>
      </c>
      <c r="E66" s="268">
        <v>0</v>
      </c>
    </row>
    <row r="67" spans="1:5" ht="21" customHeight="1">
      <c r="A67" s="262" t="s">
        <v>487</v>
      </c>
      <c r="B67" s="269" t="s">
        <v>553</v>
      </c>
      <c r="C67" s="268">
        <v>0</v>
      </c>
      <c r="D67" s="268">
        <v>0</v>
      </c>
      <c r="E67" s="268">
        <v>0</v>
      </c>
    </row>
    <row r="68" spans="1:5">
      <c r="A68" s="262" t="s">
        <v>489</v>
      </c>
      <c r="B68" s="269" t="s">
        <v>554</v>
      </c>
      <c r="C68" s="268">
        <v>0</v>
      </c>
      <c r="D68" s="268">
        <v>0</v>
      </c>
      <c r="E68" s="268">
        <v>0</v>
      </c>
    </row>
    <row r="69" spans="1:5" ht="28.5" customHeight="1">
      <c r="A69" s="262" t="s">
        <v>555</v>
      </c>
      <c r="B69" s="267" t="s">
        <v>556</v>
      </c>
      <c r="C69" s="268">
        <v>0</v>
      </c>
      <c r="D69" s="268">
        <v>0</v>
      </c>
      <c r="E69" s="268">
        <v>0</v>
      </c>
    </row>
    <row r="70" spans="1:5" ht="19.5" customHeight="1">
      <c r="A70" s="262" t="s">
        <v>557</v>
      </c>
      <c r="B70" s="267" t="s">
        <v>558</v>
      </c>
      <c r="C70" s="268">
        <v>0</v>
      </c>
      <c r="D70" s="268">
        <v>0</v>
      </c>
      <c r="E70" s="268">
        <v>0</v>
      </c>
    </row>
    <row r="71" spans="1:5" ht="25.5" customHeight="1">
      <c r="A71" s="262" t="s">
        <v>483</v>
      </c>
      <c r="B71" s="267" t="s">
        <v>559</v>
      </c>
      <c r="C71" s="268">
        <v>0</v>
      </c>
      <c r="D71" s="268">
        <v>0</v>
      </c>
      <c r="E71" s="268">
        <v>0</v>
      </c>
    </row>
    <row r="72" spans="1:5" ht="29.25" customHeight="1">
      <c r="A72" s="262" t="s">
        <v>485</v>
      </c>
      <c r="B72" s="267" t="s">
        <v>560</v>
      </c>
      <c r="C72" s="268">
        <v>0</v>
      </c>
      <c r="D72" s="268">
        <v>0</v>
      </c>
      <c r="E72" s="268">
        <v>0</v>
      </c>
    </row>
    <row r="73" spans="1:5" ht="24" customHeight="1">
      <c r="A73" s="262" t="s">
        <v>487</v>
      </c>
      <c r="B73" s="267" t="s">
        <v>561</v>
      </c>
      <c r="C73" s="268">
        <v>0</v>
      </c>
      <c r="D73" s="268">
        <v>0</v>
      </c>
      <c r="E73" s="268">
        <v>0</v>
      </c>
    </row>
    <row r="74" spans="1:5">
      <c r="A74" s="262" t="s">
        <v>489</v>
      </c>
      <c r="B74" s="267" t="s">
        <v>562</v>
      </c>
      <c r="C74" s="268">
        <v>0</v>
      </c>
      <c r="D74" s="268">
        <v>0</v>
      </c>
      <c r="E74" s="268">
        <v>0</v>
      </c>
    </row>
    <row r="75" spans="1:5" ht="29.25" customHeight="1">
      <c r="A75" s="262" t="s">
        <v>563</v>
      </c>
      <c r="B75" s="267" t="s">
        <v>564</v>
      </c>
      <c r="C75" s="268">
        <v>0</v>
      </c>
      <c r="D75" s="268">
        <v>0</v>
      </c>
      <c r="E75" s="268">
        <v>0</v>
      </c>
    </row>
    <row r="76" spans="1:5" ht="21.75" customHeight="1">
      <c r="A76" s="262" t="s">
        <v>483</v>
      </c>
      <c r="B76" s="267" t="s">
        <v>565</v>
      </c>
      <c r="C76" s="268">
        <v>0</v>
      </c>
      <c r="D76" s="268">
        <v>0</v>
      </c>
      <c r="E76" s="268">
        <v>0</v>
      </c>
    </row>
    <row r="77" spans="1:5" ht="25.5" customHeight="1">
      <c r="A77" s="262" t="s">
        <v>485</v>
      </c>
      <c r="B77" s="267" t="s">
        <v>566</v>
      </c>
      <c r="C77" s="268">
        <v>0</v>
      </c>
      <c r="D77" s="268">
        <v>0</v>
      </c>
      <c r="E77" s="268">
        <v>0</v>
      </c>
    </row>
    <row r="78" spans="1:5" ht="24" customHeight="1">
      <c r="A78" s="262" t="s">
        <v>487</v>
      </c>
      <c r="B78" s="267" t="s">
        <v>567</v>
      </c>
      <c r="C78" s="268">
        <v>0</v>
      </c>
      <c r="D78" s="268">
        <v>0</v>
      </c>
      <c r="E78" s="268">
        <v>0</v>
      </c>
    </row>
    <row r="79" spans="1:5">
      <c r="A79" s="262" t="s">
        <v>489</v>
      </c>
      <c r="B79" s="267" t="s">
        <v>568</v>
      </c>
      <c r="C79" s="268">
        <v>0</v>
      </c>
      <c r="D79" s="268">
        <v>0</v>
      </c>
      <c r="E79" s="268">
        <v>0</v>
      </c>
    </row>
    <row r="80" spans="1:5" ht="25.5" customHeight="1">
      <c r="A80" s="262" t="s">
        <v>569</v>
      </c>
      <c r="B80" s="267" t="s">
        <v>570</v>
      </c>
      <c r="C80" s="268">
        <v>1560000</v>
      </c>
      <c r="D80" s="268">
        <v>1440000</v>
      </c>
      <c r="E80" s="268">
        <v>92.31</v>
      </c>
    </row>
    <row r="81" spans="1:5">
      <c r="A81" s="262" t="s">
        <v>254</v>
      </c>
      <c r="B81" s="267" t="s">
        <v>571</v>
      </c>
      <c r="C81" s="268">
        <v>1560000</v>
      </c>
      <c r="D81" s="268">
        <v>1440000</v>
      </c>
      <c r="E81" s="268">
        <v>92.31</v>
      </c>
    </row>
    <row r="82" spans="1:5" ht="16.5" customHeight="1">
      <c r="A82" s="262" t="s">
        <v>253</v>
      </c>
      <c r="B82" s="267" t="s">
        <v>572</v>
      </c>
      <c r="C82" s="268">
        <v>0</v>
      </c>
      <c r="D82" s="268">
        <v>0</v>
      </c>
      <c r="E82" s="268">
        <v>0</v>
      </c>
    </row>
    <row r="83" spans="1:5" ht="23.25" customHeight="1">
      <c r="A83" s="262" t="s">
        <v>573</v>
      </c>
      <c r="B83" s="267" t="s">
        <v>574</v>
      </c>
      <c r="C83" s="268">
        <v>46298902</v>
      </c>
      <c r="D83" s="268">
        <v>27866101</v>
      </c>
      <c r="E83" s="268">
        <v>60.18</v>
      </c>
    </row>
    <row r="84" spans="1:5" ht="16.5" customHeight="1">
      <c r="A84" s="262" t="s">
        <v>575</v>
      </c>
      <c r="B84" s="267" t="s">
        <v>576</v>
      </c>
      <c r="C84" s="268">
        <v>0</v>
      </c>
      <c r="D84" s="268">
        <v>0</v>
      </c>
      <c r="E84" s="268">
        <v>0</v>
      </c>
    </row>
    <row r="85" spans="1:5" ht="26.25" customHeight="1">
      <c r="A85" s="262" t="s">
        <v>577</v>
      </c>
      <c r="B85" s="267" t="s">
        <v>578</v>
      </c>
      <c r="C85" s="268">
        <v>244205</v>
      </c>
      <c r="D85" s="268">
        <v>284805</v>
      </c>
      <c r="E85" s="268">
        <v>116.62</v>
      </c>
    </row>
    <row r="86" spans="1:5" ht="20.25" customHeight="1">
      <c r="A86" s="262" t="s">
        <v>579</v>
      </c>
      <c r="B86" s="267" t="s">
        <v>580</v>
      </c>
      <c r="C86" s="268">
        <v>46054697</v>
      </c>
      <c r="D86" s="268">
        <v>27581296</v>
      </c>
      <c r="E86" s="268">
        <v>59.88</v>
      </c>
    </row>
    <row r="87" spans="1:5" ht="14.25" customHeight="1">
      <c r="A87" s="262" t="s">
        <v>581</v>
      </c>
      <c r="B87" s="267" t="s">
        <v>582</v>
      </c>
      <c r="C87" s="268">
        <v>0</v>
      </c>
      <c r="D87" s="268">
        <v>0</v>
      </c>
      <c r="E87" s="268">
        <v>0</v>
      </c>
    </row>
    <row r="88" spans="1:5" ht="19.5" customHeight="1">
      <c r="A88" s="262" t="s">
        <v>583</v>
      </c>
      <c r="B88" s="267" t="s">
        <v>584</v>
      </c>
      <c r="C88" s="268">
        <v>3370259</v>
      </c>
      <c r="D88" s="268">
        <v>2739286</v>
      </c>
      <c r="E88" s="268">
        <v>81.28</v>
      </c>
    </row>
    <row r="89" spans="1:5" ht="21" customHeight="1">
      <c r="A89" s="262" t="s">
        <v>585</v>
      </c>
      <c r="B89" s="267" t="s">
        <v>586</v>
      </c>
      <c r="C89" s="268">
        <v>1099130</v>
      </c>
      <c r="D89" s="268">
        <v>1241340</v>
      </c>
      <c r="E89" s="268">
        <v>112.94</v>
      </c>
    </row>
    <row r="90" spans="1:5" ht="27" customHeight="1">
      <c r="A90" s="262" t="s">
        <v>418</v>
      </c>
      <c r="B90" s="267" t="s">
        <v>587</v>
      </c>
      <c r="C90" s="268">
        <v>1712968</v>
      </c>
      <c r="D90" s="268">
        <v>892319</v>
      </c>
      <c r="E90" s="268">
        <v>52.09</v>
      </c>
    </row>
    <row r="91" spans="1:5" ht="17.25" customHeight="1">
      <c r="A91" s="262" t="s">
        <v>588</v>
      </c>
      <c r="B91" s="267" t="s">
        <v>589</v>
      </c>
      <c r="C91" s="268">
        <v>558161</v>
      </c>
      <c r="D91" s="268">
        <v>605627</v>
      </c>
      <c r="E91" s="268">
        <v>108.5</v>
      </c>
    </row>
    <row r="92" spans="1:5" ht="22.5" customHeight="1">
      <c r="A92" s="262" t="s">
        <v>590</v>
      </c>
      <c r="B92" s="267" t="s">
        <v>591</v>
      </c>
      <c r="C92" s="268">
        <v>-350737</v>
      </c>
      <c r="D92" s="268">
        <v>-265629</v>
      </c>
      <c r="E92" s="268">
        <v>75.73</v>
      </c>
    </row>
    <row r="93" spans="1:5" ht="21.75" customHeight="1">
      <c r="A93" s="262" t="s">
        <v>592</v>
      </c>
      <c r="B93" s="267" t="s">
        <v>593</v>
      </c>
      <c r="C93" s="268">
        <v>0</v>
      </c>
      <c r="D93" s="268">
        <v>0</v>
      </c>
      <c r="E93" s="268">
        <v>0</v>
      </c>
    </row>
    <row r="94" spans="1:5">
      <c r="A94" s="262" t="s">
        <v>245</v>
      </c>
      <c r="B94" s="267" t="s">
        <v>594</v>
      </c>
      <c r="C94" s="268">
        <v>130498106</v>
      </c>
      <c r="D94" s="268">
        <v>143535758</v>
      </c>
      <c r="E94" s="268">
        <v>109.99</v>
      </c>
    </row>
    <row r="95" spans="1:5">
      <c r="A95" s="265" t="s">
        <v>476</v>
      </c>
      <c r="B95" s="266" t="s">
        <v>476</v>
      </c>
      <c r="C95" s="266" t="s">
        <v>476</v>
      </c>
      <c r="D95" s="266" t="s">
        <v>476</v>
      </c>
      <c r="E95" s="266" t="s">
        <v>476</v>
      </c>
    </row>
    <row r="96" spans="1:5">
      <c r="A96" s="265" t="s">
        <v>244</v>
      </c>
      <c r="B96" s="266" t="s">
        <v>476</v>
      </c>
      <c r="C96" s="266" t="s">
        <v>476</v>
      </c>
      <c r="D96" s="266" t="s">
        <v>476</v>
      </c>
      <c r="E96" s="266" t="s">
        <v>476</v>
      </c>
    </row>
    <row r="97" spans="1:5">
      <c r="A97" s="262" t="s">
        <v>595</v>
      </c>
      <c r="B97" s="267" t="s">
        <v>596</v>
      </c>
      <c r="C97" s="269">
        <v>116666881</v>
      </c>
      <c r="D97" s="268">
        <v>129300560</v>
      </c>
      <c r="E97" s="268">
        <v>110.82</v>
      </c>
    </row>
    <row r="98" spans="1:5" ht="22.5" customHeight="1">
      <c r="A98" s="262" t="s">
        <v>242</v>
      </c>
      <c r="B98" s="267" t="s">
        <v>597</v>
      </c>
      <c r="C98" s="268">
        <v>154481983</v>
      </c>
      <c r="D98" s="268">
        <v>154481983</v>
      </c>
      <c r="E98" s="268">
        <v>100</v>
      </c>
    </row>
    <row r="99" spans="1:5" ht="18" customHeight="1">
      <c r="A99" s="262" t="s">
        <v>598</v>
      </c>
      <c r="B99" s="267" t="s">
        <v>599</v>
      </c>
      <c r="C99" s="268">
        <v>-8002768</v>
      </c>
      <c r="D99" s="268">
        <v>-8002768</v>
      </c>
      <c r="E99" s="268">
        <v>100</v>
      </c>
    </row>
    <row r="100" spans="1:5" ht="27" customHeight="1">
      <c r="A100" s="262" t="s">
        <v>600</v>
      </c>
      <c r="B100" s="267" t="s">
        <v>601</v>
      </c>
      <c r="C100" s="268">
        <v>6075799</v>
      </c>
      <c r="D100" s="268">
        <v>6075799</v>
      </c>
      <c r="E100" s="268">
        <v>100</v>
      </c>
    </row>
    <row r="101" spans="1:5" ht="21.75" customHeight="1">
      <c r="A101" s="262" t="s">
        <v>297</v>
      </c>
      <c r="B101" s="267" t="s">
        <v>602</v>
      </c>
      <c r="C101" s="269">
        <v>-57567287</v>
      </c>
      <c r="D101" s="269">
        <v>-35888133</v>
      </c>
      <c r="E101" s="268">
        <v>62.34</v>
      </c>
    </row>
    <row r="102" spans="1:5" ht="17.25" customHeight="1">
      <c r="A102" s="262" t="s">
        <v>603</v>
      </c>
      <c r="B102" s="267" t="s">
        <v>604</v>
      </c>
      <c r="C102" s="268">
        <v>0</v>
      </c>
      <c r="D102" s="268">
        <v>0</v>
      </c>
      <c r="E102" s="268">
        <v>0</v>
      </c>
    </row>
    <row r="103" spans="1:5" ht="19.5" customHeight="1">
      <c r="A103" s="262" t="s">
        <v>241</v>
      </c>
      <c r="B103" s="267" t="s">
        <v>605</v>
      </c>
      <c r="C103" s="268">
        <v>21679154</v>
      </c>
      <c r="D103" s="268">
        <v>12633679</v>
      </c>
      <c r="E103" s="268">
        <v>58.27</v>
      </c>
    </row>
    <row r="104" spans="1:5" ht="18.75" customHeight="1">
      <c r="A104" s="262" t="s">
        <v>606</v>
      </c>
      <c r="B104" s="267" t="s">
        <v>607</v>
      </c>
      <c r="C104" s="268">
        <v>2403410</v>
      </c>
      <c r="D104" s="268">
        <v>2619613</v>
      </c>
      <c r="E104" s="268">
        <v>108.99</v>
      </c>
    </row>
    <row r="105" spans="1:5" ht="20.25" customHeight="1">
      <c r="A105" s="262" t="s">
        <v>239</v>
      </c>
      <c r="B105" s="267" t="s">
        <v>608</v>
      </c>
      <c r="C105" s="268">
        <v>103733</v>
      </c>
      <c r="D105" s="268">
        <v>177463</v>
      </c>
      <c r="E105" s="268">
        <v>171.07</v>
      </c>
    </row>
    <row r="106" spans="1:5" ht="24.75" customHeight="1">
      <c r="A106" s="262" t="s">
        <v>238</v>
      </c>
      <c r="B106" s="267" t="s">
        <v>609</v>
      </c>
      <c r="C106" s="268">
        <v>1536726</v>
      </c>
      <c r="D106" s="268">
        <v>1659034</v>
      </c>
      <c r="E106" s="268">
        <v>107.96</v>
      </c>
    </row>
    <row r="107" spans="1:5" ht="26.25" customHeight="1">
      <c r="A107" s="262" t="s">
        <v>610</v>
      </c>
      <c r="B107" s="267" t="s">
        <v>611</v>
      </c>
      <c r="C107" s="268">
        <v>762951</v>
      </c>
      <c r="D107" s="268">
        <v>783116</v>
      </c>
      <c r="E107" s="268">
        <v>102.64</v>
      </c>
    </row>
    <row r="108" spans="1:5" ht="29.25" customHeight="1">
      <c r="A108" s="262" t="s">
        <v>612</v>
      </c>
      <c r="B108" s="267" t="s">
        <v>613</v>
      </c>
      <c r="C108" s="268">
        <v>0</v>
      </c>
      <c r="D108" s="268">
        <v>0</v>
      </c>
      <c r="E108" s="268">
        <v>0</v>
      </c>
    </row>
    <row r="109" spans="1:5" ht="27.75" customHeight="1">
      <c r="A109" s="262" t="s">
        <v>614</v>
      </c>
      <c r="B109" s="267" t="s">
        <v>615</v>
      </c>
      <c r="C109" s="269">
        <v>11427815</v>
      </c>
      <c r="D109" s="268">
        <v>11615585</v>
      </c>
      <c r="E109" s="268">
        <v>101.64</v>
      </c>
    </row>
    <row r="110" spans="1:5" ht="21" customHeight="1">
      <c r="A110" s="262" t="s">
        <v>234</v>
      </c>
      <c r="B110" s="267" t="s">
        <v>616</v>
      </c>
      <c r="C110" s="268">
        <v>130498106</v>
      </c>
      <c r="D110" s="268">
        <v>143535758</v>
      </c>
      <c r="E110" s="268">
        <v>109.99</v>
      </c>
    </row>
    <row r="111" spans="1:5">
      <c r="A111" s="265" t="s">
        <v>476</v>
      </c>
      <c r="B111" s="266" t="s">
        <v>476</v>
      </c>
      <c r="C111" s="266" t="s">
        <v>476</v>
      </c>
      <c r="D111" s="266" t="s">
        <v>476</v>
      </c>
      <c r="E111" s="266" t="s">
        <v>476</v>
      </c>
    </row>
    <row r="112" spans="1:5" ht="23.25" customHeight="1">
      <c r="A112" s="265" t="s">
        <v>617</v>
      </c>
      <c r="B112" s="266" t="s">
        <v>618</v>
      </c>
      <c r="C112" s="266" t="s">
        <v>476</v>
      </c>
      <c r="D112" s="266" t="s">
        <v>476</v>
      </c>
      <c r="E112" s="266" t="s">
        <v>476</v>
      </c>
    </row>
    <row r="113" spans="1:5" ht="19.5" customHeight="1">
      <c r="A113" s="262" t="s">
        <v>619</v>
      </c>
      <c r="B113" s="267" t="s">
        <v>620</v>
      </c>
      <c r="C113" s="268">
        <v>14848723</v>
      </c>
      <c r="D113" s="268">
        <v>31886254</v>
      </c>
      <c r="E113" s="268">
        <v>214.74</v>
      </c>
    </row>
    <row r="114" spans="1:5" ht="25.5" customHeight="1">
      <c r="A114" s="262" t="s">
        <v>621</v>
      </c>
      <c r="B114" s="267" t="s">
        <v>622</v>
      </c>
      <c r="C114" s="268">
        <v>5928449</v>
      </c>
      <c r="D114" s="268">
        <v>9028246</v>
      </c>
      <c r="E114" s="268">
        <v>152.28</v>
      </c>
    </row>
    <row r="115" spans="1:5" ht="18.75" customHeight="1">
      <c r="A115" s="262" t="s">
        <v>623</v>
      </c>
      <c r="B115" s="267" t="s">
        <v>624</v>
      </c>
      <c r="C115" s="268">
        <v>0</v>
      </c>
      <c r="D115" s="268">
        <v>0</v>
      </c>
      <c r="E115" s="268">
        <v>0</v>
      </c>
    </row>
    <row r="116" spans="1:5" ht="29.25" customHeight="1">
      <c r="A116" s="262" t="s">
        <v>625</v>
      </c>
      <c r="B116" s="267" t="s">
        <v>626</v>
      </c>
      <c r="C116" s="268">
        <v>0</v>
      </c>
      <c r="D116" s="268">
        <v>0</v>
      </c>
      <c r="E116" s="268">
        <v>0</v>
      </c>
    </row>
    <row r="117" spans="1:5" ht="52.5" customHeight="1">
      <c r="A117" s="262" t="s">
        <v>627</v>
      </c>
      <c r="B117" s="267" t="s">
        <v>628</v>
      </c>
      <c r="C117" s="268">
        <v>0</v>
      </c>
      <c r="D117" s="268">
        <v>0</v>
      </c>
      <c r="E117" s="268">
        <v>0</v>
      </c>
    </row>
    <row r="118" spans="1:5" ht="25.5" customHeight="1">
      <c r="A118" s="262" t="s">
        <v>629</v>
      </c>
      <c r="B118" s="267" t="s">
        <v>630</v>
      </c>
      <c r="C118" s="268">
        <v>0</v>
      </c>
      <c r="D118" s="268">
        <v>0</v>
      </c>
      <c r="E118" s="268">
        <v>0</v>
      </c>
    </row>
    <row r="119" spans="1:5" ht="26.25" customHeight="1">
      <c r="A119" s="262" t="s">
        <v>631</v>
      </c>
      <c r="B119" s="267" t="s">
        <v>632</v>
      </c>
      <c r="C119" s="268">
        <v>9200000</v>
      </c>
      <c r="D119" s="268">
        <v>9200000</v>
      </c>
      <c r="E119" s="268">
        <v>100</v>
      </c>
    </row>
    <row r="120" spans="1:5" ht="42" customHeight="1">
      <c r="A120" s="262" t="s">
        <v>633</v>
      </c>
      <c r="B120" s="267" t="s">
        <v>634</v>
      </c>
      <c r="C120" s="268">
        <v>0</v>
      </c>
      <c r="D120" s="268">
        <v>0</v>
      </c>
      <c r="E120" s="268">
        <v>0</v>
      </c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7"/>
  <sheetViews>
    <sheetView view="pageLayout" zoomScaleNormal="100" workbookViewId="0">
      <selection activeCell="D4" sqref="D4"/>
    </sheetView>
  </sheetViews>
  <sheetFormatPr defaultRowHeight="12.75"/>
  <cols>
    <col min="1" max="1" width="35" style="114" customWidth="1"/>
    <col min="2" max="2" width="17.140625" style="114" customWidth="1"/>
    <col min="3" max="3" width="15.7109375" style="114" customWidth="1"/>
    <col min="4" max="4" width="14.140625" style="114" customWidth="1"/>
    <col min="5" max="16384" width="9.140625" style="114"/>
  </cols>
  <sheetData>
    <row r="1" spans="1:4" ht="18">
      <c r="A1" s="342" t="s">
        <v>228</v>
      </c>
      <c r="B1" s="342"/>
      <c r="C1" s="342"/>
      <c r="D1" s="342"/>
    </row>
    <row r="2" spans="1:4" ht="18">
      <c r="A2" s="342" t="s">
        <v>227</v>
      </c>
      <c r="B2" s="342"/>
      <c r="C2" s="342"/>
      <c r="D2" s="342"/>
    </row>
    <row r="3" spans="1:4">
      <c r="A3" s="198"/>
      <c r="B3" s="199"/>
      <c r="C3" s="200"/>
      <c r="D3" s="200"/>
    </row>
    <row r="4" spans="1:4">
      <c r="A4" s="200"/>
      <c r="B4" s="200"/>
      <c r="C4" s="200"/>
      <c r="D4" s="201"/>
    </row>
    <row r="5" spans="1:4" ht="15.75">
      <c r="A5" s="247" t="s">
        <v>226</v>
      </c>
      <c r="B5" s="248" t="s">
        <v>697</v>
      </c>
      <c r="C5" s="248" t="s">
        <v>698</v>
      </c>
      <c r="D5" s="248" t="s">
        <v>699</v>
      </c>
    </row>
    <row r="6" spans="1:4" ht="15.75">
      <c r="A6" s="247"/>
      <c r="B6" s="248"/>
      <c r="C6" s="248"/>
      <c r="D6" s="248"/>
    </row>
    <row r="7" spans="1:4">
      <c r="A7" s="249" t="s">
        <v>768</v>
      </c>
      <c r="B7" s="250"/>
      <c r="C7" s="250"/>
      <c r="D7" s="250"/>
    </row>
    <row r="8" spans="1:4">
      <c r="A8" s="251" t="s">
        <v>769</v>
      </c>
      <c r="B8" s="252"/>
      <c r="C8" s="252">
        <v>10211000</v>
      </c>
      <c r="D8" s="252"/>
    </row>
    <row r="9" spans="1:4">
      <c r="A9" s="253"/>
      <c r="B9" s="252"/>
      <c r="C9" s="252"/>
      <c r="D9" s="252"/>
    </row>
    <row r="10" spans="1:4">
      <c r="A10" s="253"/>
      <c r="B10" s="252"/>
      <c r="C10" s="252"/>
      <c r="D10" s="252"/>
    </row>
    <row r="11" spans="1:4">
      <c r="A11" s="254"/>
      <c r="B11" s="252"/>
      <c r="C11" s="252"/>
      <c r="D11" s="252"/>
    </row>
    <row r="12" spans="1:4">
      <c r="A12" s="249" t="s">
        <v>225</v>
      </c>
      <c r="B12" s="250">
        <v>2470000</v>
      </c>
      <c r="C12" s="250">
        <v>5915000</v>
      </c>
      <c r="D12" s="250">
        <f>D13+D14+D15+D16+D17+D18+D19+D20+D21+D22+D23+D24+D25</f>
        <v>5818025</v>
      </c>
    </row>
    <row r="13" spans="1:4">
      <c r="A13" s="253" t="s">
        <v>471</v>
      </c>
      <c r="B13" s="252">
        <v>2470000</v>
      </c>
      <c r="C13" s="252">
        <v>2509000</v>
      </c>
      <c r="D13" s="252">
        <v>2509005</v>
      </c>
    </row>
    <row r="14" spans="1:4">
      <c r="A14" s="253" t="s">
        <v>770</v>
      </c>
      <c r="B14" s="252"/>
      <c r="C14" s="252">
        <v>2203000</v>
      </c>
      <c r="D14" s="252">
        <v>2202835</v>
      </c>
    </row>
    <row r="15" spans="1:4">
      <c r="A15" s="253" t="s">
        <v>771</v>
      </c>
      <c r="B15" s="252"/>
      <c r="C15" s="252">
        <v>627000</v>
      </c>
      <c r="D15" s="252">
        <v>627000</v>
      </c>
    </row>
    <row r="16" spans="1:4">
      <c r="A16" s="253" t="s">
        <v>772</v>
      </c>
      <c r="B16" s="252"/>
      <c r="C16" s="252">
        <v>136000</v>
      </c>
      <c r="D16" s="252">
        <v>136500</v>
      </c>
    </row>
    <row r="17" spans="1:4">
      <c r="A17" s="253" t="s">
        <v>773</v>
      </c>
      <c r="B17" s="252"/>
      <c r="C17" s="252">
        <v>71000</v>
      </c>
      <c r="D17" s="252">
        <v>70865</v>
      </c>
    </row>
    <row r="18" spans="1:4">
      <c r="A18" s="253" t="s">
        <v>774</v>
      </c>
      <c r="B18" s="252"/>
      <c r="C18" s="252">
        <v>200000</v>
      </c>
      <c r="D18" s="252">
        <v>180080</v>
      </c>
    </row>
    <row r="19" spans="1:4">
      <c r="A19" s="253" t="s">
        <v>775</v>
      </c>
      <c r="B19" s="252"/>
      <c r="C19" s="252">
        <v>169000</v>
      </c>
      <c r="D19" s="252">
        <v>91740</v>
      </c>
    </row>
    <row r="20" spans="1:4">
      <c r="A20" s="253"/>
      <c r="B20" s="252"/>
      <c r="C20" s="252"/>
      <c r="D20" s="252"/>
    </row>
    <row r="21" spans="1:4">
      <c r="A21" s="253"/>
      <c r="B21" s="252"/>
      <c r="C21" s="252"/>
      <c r="D21" s="252"/>
    </row>
    <row r="22" spans="1:4">
      <c r="A22" s="253"/>
      <c r="B22" s="252"/>
      <c r="C22" s="252"/>
      <c r="D22" s="252"/>
    </row>
    <row r="23" spans="1:4">
      <c r="A23" s="253"/>
      <c r="B23" s="252"/>
      <c r="C23" s="252"/>
      <c r="D23" s="252"/>
    </row>
    <row r="24" spans="1:4">
      <c r="A24" s="253"/>
      <c r="B24" s="252"/>
      <c r="C24" s="252"/>
      <c r="D24" s="252"/>
    </row>
    <row r="25" spans="1:4">
      <c r="A25" s="253"/>
      <c r="B25" s="252"/>
      <c r="C25" s="252"/>
      <c r="D25" s="252"/>
    </row>
    <row r="26" spans="1:4">
      <c r="A26" s="254"/>
      <c r="B26" s="252"/>
      <c r="C26" s="252"/>
      <c r="D26" s="252"/>
    </row>
    <row r="27" spans="1:4">
      <c r="A27" s="249" t="s">
        <v>224</v>
      </c>
      <c r="B27" s="250">
        <v>667000</v>
      </c>
      <c r="C27" s="250">
        <v>4353000</v>
      </c>
      <c r="D27" s="250">
        <v>1570867</v>
      </c>
    </row>
    <row r="28" spans="1:4">
      <c r="A28" s="253"/>
      <c r="B28" s="252"/>
      <c r="C28" s="252"/>
      <c r="D28" s="252"/>
    </row>
    <row r="29" spans="1:4">
      <c r="A29" s="249"/>
      <c r="B29" s="250"/>
      <c r="C29" s="255"/>
      <c r="D29" s="249"/>
    </row>
    <row r="30" spans="1:4">
      <c r="A30" s="256"/>
      <c r="B30" s="256"/>
      <c r="C30" s="256"/>
      <c r="D30" s="256"/>
    </row>
    <row r="31" spans="1:4" ht="15.75">
      <c r="A31" s="247" t="s">
        <v>223</v>
      </c>
      <c r="B31" s="257">
        <f>B7+B12+B27</f>
        <v>3137000</v>
      </c>
      <c r="C31" s="257">
        <f>C8+C12+C27</f>
        <v>20479000</v>
      </c>
      <c r="D31" s="257">
        <f>D7+D12+D27</f>
        <v>7388892</v>
      </c>
    </row>
    <row r="32" spans="1:4">
      <c r="A32" s="256"/>
      <c r="B32" s="256"/>
      <c r="C32" s="256"/>
      <c r="D32" s="256"/>
    </row>
    <row r="33" spans="1:4">
      <c r="A33" s="256"/>
      <c r="B33" s="256"/>
      <c r="C33" s="256"/>
      <c r="D33" s="256"/>
    </row>
    <row r="34" spans="1:4" ht="18">
      <c r="A34" s="258" t="s">
        <v>222</v>
      </c>
      <c r="B34" s="259">
        <f>B7+B12+B27</f>
        <v>3137000</v>
      </c>
      <c r="C34" s="259">
        <f>SUM(C31)</f>
        <v>20479000</v>
      </c>
      <c r="D34" s="259">
        <f>SUM(D31)</f>
        <v>7388892</v>
      </c>
    </row>
    <row r="35" spans="1:4">
      <c r="A35" s="260"/>
      <c r="B35" s="260"/>
      <c r="C35" s="260"/>
      <c r="D35" s="260"/>
    </row>
    <row r="36" spans="1:4">
      <c r="A36" s="260"/>
      <c r="B36" s="260"/>
      <c r="C36" s="260"/>
      <c r="D36" s="260"/>
    </row>
    <row r="37" spans="1:4">
      <c r="A37" s="260"/>
      <c r="B37" s="260"/>
      <c r="C37" s="260"/>
      <c r="D37" s="260"/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/2020.(VII.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21"/>
  <sheetViews>
    <sheetView view="pageLayout" zoomScaleNormal="100" workbookViewId="0">
      <selection activeCell="D5" sqref="D5"/>
    </sheetView>
  </sheetViews>
  <sheetFormatPr defaultRowHeight="12.75"/>
  <cols>
    <col min="1" max="1" width="38.140625" style="114" customWidth="1"/>
    <col min="2" max="2" width="16" style="114" customWidth="1"/>
    <col min="3" max="3" width="16.140625" style="114" customWidth="1"/>
    <col min="4" max="4" width="15.5703125" style="114" customWidth="1"/>
    <col min="5" max="16384" width="9.140625" style="114"/>
  </cols>
  <sheetData>
    <row r="1" spans="1:7" ht="18">
      <c r="A1" s="337" t="s">
        <v>233</v>
      </c>
      <c r="B1" s="337"/>
      <c r="C1" s="337"/>
      <c r="D1" s="337"/>
    </row>
    <row r="2" spans="1:7" ht="18">
      <c r="A2" s="337" t="s">
        <v>232</v>
      </c>
      <c r="B2" s="337"/>
      <c r="C2" s="337"/>
      <c r="D2" s="337"/>
    </row>
    <row r="3" spans="1:7" ht="18">
      <c r="A3" s="141"/>
      <c r="B3" s="141"/>
      <c r="C3" s="141"/>
      <c r="D3" s="141"/>
    </row>
    <row r="4" spans="1:7">
      <c r="A4" s="137"/>
    </row>
    <row r="5" spans="1:7">
      <c r="D5" s="123"/>
    </row>
    <row r="6" spans="1:7" ht="15.75">
      <c r="A6" s="135" t="s">
        <v>231</v>
      </c>
      <c r="B6" s="134" t="s">
        <v>700</v>
      </c>
      <c r="C6" s="122" t="s">
        <v>698</v>
      </c>
      <c r="D6" s="122" t="s">
        <v>699</v>
      </c>
    </row>
    <row r="7" spans="1:7">
      <c r="A7" s="131"/>
      <c r="B7" s="131"/>
      <c r="C7" s="131"/>
      <c r="D7" s="131"/>
      <c r="E7" s="131"/>
      <c r="F7" s="131"/>
      <c r="G7" s="131"/>
    </row>
    <row r="8" spans="1:7">
      <c r="A8" s="133" t="s">
        <v>66</v>
      </c>
      <c r="B8" s="133">
        <v>25606000</v>
      </c>
      <c r="C8" s="133">
        <v>39074000</v>
      </c>
      <c r="D8" s="133">
        <v>36403283</v>
      </c>
      <c r="E8" s="131"/>
      <c r="F8" s="131"/>
      <c r="G8" s="131"/>
    </row>
    <row r="9" spans="1:7">
      <c r="A9" s="130"/>
      <c r="B9" s="132"/>
      <c r="C9" s="132"/>
      <c r="D9" s="129"/>
      <c r="E9" s="131"/>
      <c r="F9" s="131"/>
      <c r="G9" s="131"/>
    </row>
    <row r="10" spans="1:7">
      <c r="A10" s="130" t="s">
        <v>765</v>
      </c>
      <c r="B10" s="132">
        <v>13796000</v>
      </c>
      <c r="C10" s="132">
        <v>13796000</v>
      </c>
      <c r="D10" s="131">
        <v>13786493</v>
      </c>
      <c r="E10" s="131"/>
      <c r="F10" s="131"/>
      <c r="G10" s="131"/>
    </row>
    <row r="11" spans="1:7">
      <c r="A11" s="130" t="s">
        <v>766</v>
      </c>
      <c r="B11" s="132">
        <v>11810000</v>
      </c>
      <c r="C11" s="132">
        <v>11810000</v>
      </c>
      <c r="D11" s="140">
        <v>11810000</v>
      </c>
      <c r="E11" s="131"/>
      <c r="F11" s="131"/>
      <c r="G11" s="131"/>
    </row>
    <row r="12" spans="1:7">
      <c r="A12" s="130" t="s">
        <v>474</v>
      </c>
      <c r="B12" s="132"/>
      <c r="C12" s="132">
        <v>13468000</v>
      </c>
      <c r="D12" s="131">
        <v>10806790</v>
      </c>
      <c r="E12" s="131"/>
      <c r="F12" s="131"/>
      <c r="G12" s="131"/>
    </row>
    <row r="13" spans="1:7">
      <c r="A13" s="130"/>
      <c r="B13" s="132"/>
      <c r="C13" s="132"/>
      <c r="D13" s="131"/>
      <c r="E13" s="131"/>
      <c r="F13" s="131"/>
      <c r="G13" s="131"/>
    </row>
    <row r="14" spans="1:7">
      <c r="A14" s="130" t="s">
        <v>767</v>
      </c>
      <c r="B14" s="132"/>
      <c r="C14" s="132">
        <v>600000</v>
      </c>
      <c r="D14" s="131">
        <v>595383</v>
      </c>
      <c r="E14" s="131"/>
      <c r="F14" s="131"/>
      <c r="G14" s="131"/>
    </row>
    <row r="15" spans="1:7">
      <c r="A15" s="130"/>
      <c r="B15" s="132"/>
      <c r="C15" s="132"/>
      <c r="D15" s="131"/>
      <c r="E15" s="131"/>
      <c r="F15" s="131"/>
      <c r="G15" s="131"/>
    </row>
    <row r="16" spans="1:7">
      <c r="A16" s="128" t="s">
        <v>230</v>
      </c>
      <c r="B16" s="139">
        <v>6914000</v>
      </c>
      <c r="C16" s="139">
        <v>10293000</v>
      </c>
      <c r="D16" s="139">
        <v>9989640</v>
      </c>
    </row>
    <row r="17" spans="1:4">
      <c r="A17" s="148"/>
      <c r="B17" s="148"/>
      <c r="C17" s="148"/>
    </row>
    <row r="18" spans="1:4" ht="15.75">
      <c r="A18" s="126" t="s">
        <v>223</v>
      </c>
      <c r="B18" s="135">
        <f>B8+B16</f>
        <v>32520000</v>
      </c>
      <c r="C18" s="135">
        <v>49967000</v>
      </c>
      <c r="D18" s="115">
        <f>D8+D16</f>
        <v>46392923</v>
      </c>
    </row>
    <row r="19" spans="1:4">
      <c r="A19" s="148"/>
      <c r="B19" s="148"/>
      <c r="C19" s="148"/>
    </row>
    <row r="20" spans="1:4">
      <c r="A20" s="143"/>
      <c r="B20" s="143"/>
      <c r="C20" s="143"/>
    </row>
    <row r="21" spans="1:4" ht="18">
      <c r="A21" s="125" t="s">
        <v>229</v>
      </c>
      <c r="B21" s="138">
        <f>SUM(B18)</f>
        <v>32520000</v>
      </c>
      <c r="C21" s="138">
        <v>49967000</v>
      </c>
      <c r="D21" s="138">
        <v>46988306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 /2020.(VII.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3:H45"/>
  <sheetViews>
    <sheetView view="pageLayout" zoomScaleNormal="100" workbookViewId="0">
      <selection activeCell="F18" sqref="F18"/>
    </sheetView>
  </sheetViews>
  <sheetFormatPr defaultRowHeight="12.75"/>
  <cols>
    <col min="1" max="1" width="6.7109375" style="114" customWidth="1"/>
    <col min="2" max="4" width="9.140625" style="114"/>
    <col min="5" max="5" width="19.85546875" style="114" customWidth="1"/>
    <col min="6" max="6" width="16" style="114" customWidth="1"/>
    <col min="7" max="7" width="15.85546875" style="114" customWidth="1"/>
    <col min="8" max="16384" width="9.140625" style="114"/>
  </cols>
  <sheetData>
    <row r="3" spans="1:8" ht="18">
      <c r="A3" s="337" t="s">
        <v>701</v>
      </c>
      <c r="B3" s="337"/>
      <c r="C3" s="337"/>
      <c r="D3" s="337"/>
      <c r="E3" s="337"/>
      <c r="F3" s="337"/>
      <c r="G3" s="337"/>
      <c r="H3" s="145"/>
    </row>
    <row r="5" spans="1:8">
      <c r="G5" s="123"/>
    </row>
    <row r="6" spans="1:8" ht="15.75">
      <c r="F6" s="115" t="s">
        <v>262</v>
      </c>
      <c r="G6" s="122" t="s">
        <v>218</v>
      </c>
    </row>
    <row r="7" spans="1:8" ht="15.75">
      <c r="A7" s="115" t="s">
        <v>261</v>
      </c>
      <c r="B7" s="115"/>
    </row>
    <row r="9" spans="1:8" ht="15.75">
      <c r="A9" s="137" t="s">
        <v>260</v>
      </c>
      <c r="B9" s="115"/>
      <c r="C9" s="115"/>
      <c r="D9" s="115"/>
      <c r="E9" s="115"/>
      <c r="F9" s="122">
        <f>SUM(F10:F13)</f>
        <v>79619682</v>
      </c>
      <c r="G9" s="122">
        <f>SUM(G10:G13)</f>
        <v>111756000</v>
      </c>
    </row>
    <row r="10" spans="1:8" ht="15">
      <c r="A10" s="117"/>
      <c r="B10" s="117" t="s">
        <v>259</v>
      </c>
      <c r="C10" s="117"/>
      <c r="D10" s="117"/>
      <c r="E10" s="117"/>
      <c r="F10" s="118">
        <v>2660754</v>
      </c>
      <c r="G10" s="118">
        <v>256702</v>
      </c>
    </row>
    <row r="11" spans="1:8" ht="15">
      <c r="A11" s="117"/>
      <c r="B11" s="117" t="s">
        <v>258</v>
      </c>
      <c r="C11" s="117"/>
      <c r="D11" s="117"/>
      <c r="E11" s="117"/>
      <c r="F11" s="118">
        <v>76858928</v>
      </c>
      <c r="G11" s="118">
        <v>111399298</v>
      </c>
    </row>
    <row r="12" spans="1:8" ht="15">
      <c r="A12" s="117"/>
      <c r="B12" s="117" t="s">
        <v>257</v>
      </c>
      <c r="C12" s="117"/>
      <c r="D12" s="117"/>
      <c r="E12" s="117"/>
      <c r="F12" s="118">
        <v>100000</v>
      </c>
      <c r="G12" s="118">
        <v>100000</v>
      </c>
    </row>
    <row r="13" spans="1:8" ht="15">
      <c r="A13" s="117"/>
      <c r="B13" s="117" t="s">
        <v>256</v>
      </c>
      <c r="C13" s="117"/>
      <c r="D13" s="117"/>
      <c r="E13" s="117"/>
      <c r="F13" s="118"/>
      <c r="G13" s="118"/>
    </row>
    <row r="14" spans="1:8" ht="15.75">
      <c r="A14" s="137" t="s">
        <v>255</v>
      </c>
      <c r="B14" s="137"/>
      <c r="C14" s="137"/>
      <c r="D14" s="137"/>
      <c r="E14" s="137"/>
      <c r="F14" s="122">
        <f>F15+F16</f>
        <v>1560000</v>
      </c>
      <c r="G14" s="122">
        <f>G15+G16</f>
        <v>1440000</v>
      </c>
    </row>
    <row r="15" spans="1:8" ht="14.25" customHeight="1">
      <c r="A15" s="117"/>
      <c r="B15" s="117" t="s">
        <v>254</v>
      </c>
      <c r="C15" s="117"/>
      <c r="D15" s="117"/>
      <c r="E15" s="117"/>
      <c r="F15" s="117">
        <v>1560000</v>
      </c>
      <c r="G15" s="117">
        <v>1440000</v>
      </c>
    </row>
    <row r="16" spans="1:8" ht="15" hidden="1">
      <c r="A16" s="117"/>
      <c r="B16" s="117" t="s">
        <v>253</v>
      </c>
      <c r="C16" s="117"/>
      <c r="D16" s="117"/>
      <c r="E16" s="117"/>
      <c r="F16" s="118"/>
      <c r="G16" s="118"/>
    </row>
    <row r="17" spans="1:7" ht="15.75">
      <c r="A17" s="343" t="s">
        <v>252</v>
      </c>
      <c r="B17" s="343"/>
      <c r="C17" s="343"/>
      <c r="D17" s="144"/>
      <c r="E17" s="117"/>
      <c r="F17" s="115">
        <v>46298902</v>
      </c>
      <c r="G17" s="115">
        <v>27866101</v>
      </c>
    </row>
    <row r="18" spans="1:7" ht="15.75">
      <c r="A18" s="343" t="s">
        <v>251</v>
      </c>
      <c r="B18" s="343"/>
      <c r="C18" s="343"/>
      <c r="D18" s="117"/>
      <c r="E18" s="117"/>
      <c r="F18" s="115">
        <f>F19+F20+F21</f>
        <v>3370259</v>
      </c>
      <c r="G18" s="115">
        <f>G19+G20+G21</f>
        <v>2739286</v>
      </c>
    </row>
    <row r="19" spans="1:7" ht="15">
      <c r="A19" s="117"/>
      <c r="B19" s="116" t="s">
        <v>250</v>
      </c>
      <c r="C19" s="117"/>
      <c r="D19" s="117"/>
      <c r="E19" s="117"/>
      <c r="F19" s="118">
        <v>1099130</v>
      </c>
      <c r="G19" s="118">
        <v>1241340</v>
      </c>
    </row>
    <row r="20" spans="1:7" ht="15">
      <c r="A20" s="117"/>
      <c r="B20" s="116" t="s">
        <v>249</v>
      </c>
      <c r="C20" s="117"/>
      <c r="D20" s="117"/>
      <c r="E20" s="117"/>
      <c r="F20" s="118">
        <v>1712968</v>
      </c>
      <c r="G20" s="118">
        <v>892319</v>
      </c>
    </row>
    <row r="21" spans="1:7" ht="15">
      <c r="B21" s="116" t="s">
        <v>248</v>
      </c>
      <c r="F21" s="119">
        <v>558161</v>
      </c>
      <c r="G21" s="119">
        <v>605627</v>
      </c>
    </row>
    <row r="22" spans="1:7" ht="15.75">
      <c r="A22" s="137" t="s">
        <v>247</v>
      </c>
      <c r="B22" s="143"/>
      <c r="C22" s="143"/>
      <c r="D22" s="143"/>
      <c r="E22" s="143"/>
      <c r="F22" s="122">
        <v>-350737</v>
      </c>
      <c r="G22" s="122">
        <v>-265629</v>
      </c>
    </row>
    <row r="23" spans="1:7" ht="15.75">
      <c r="A23" s="137" t="s">
        <v>246</v>
      </c>
      <c r="B23" s="143"/>
      <c r="C23" s="143"/>
      <c r="D23" s="143"/>
      <c r="E23" s="143"/>
      <c r="F23" s="122">
        <v>0</v>
      </c>
      <c r="G23" s="122">
        <v>0</v>
      </c>
    </row>
    <row r="24" spans="1:7" ht="18">
      <c r="A24" s="138" t="s">
        <v>245</v>
      </c>
      <c r="B24" s="138"/>
      <c r="C24" s="138"/>
      <c r="D24" s="138"/>
      <c r="E24" s="138"/>
      <c r="F24" s="142">
        <f>F9+F14+F17+F18+F22</f>
        <v>130498106</v>
      </c>
      <c r="G24" s="142">
        <f>G9+G14+G17+G18+G22</f>
        <v>143535758</v>
      </c>
    </row>
    <row r="28" spans="1:7" ht="15.75">
      <c r="A28" s="115" t="s">
        <v>244</v>
      </c>
      <c r="B28" s="116"/>
      <c r="C28" s="116"/>
      <c r="D28" s="116"/>
      <c r="E28" s="116"/>
      <c r="F28" s="116"/>
      <c r="G28" s="116"/>
    </row>
    <row r="29" spans="1:7" ht="15">
      <c r="A29" s="116"/>
      <c r="B29" s="116"/>
      <c r="C29" s="116"/>
      <c r="D29" s="116"/>
      <c r="E29" s="116"/>
      <c r="F29" s="116"/>
      <c r="G29" s="116"/>
    </row>
    <row r="30" spans="1:7" ht="15.75">
      <c r="A30" s="137" t="s">
        <v>243</v>
      </c>
      <c r="B30" s="115"/>
      <c r="C30" s="115"/>
      <c r="D30" s="115"/>
      <c r="E30" s="115"/>
      <c r="F30" s="122">
        <f>SUM(F31:F34)</f>
        <v>116666881</v>
      </c>
      <c r="G30" s="122">
        <f>SUM(G31:G34)</f>
        <v>129300560</v>
      </c>
    </row>
    <row r="31" spans="1:7" ht="15">
      <c r="A31" s="116"/>
      <c r="B31" s="116" t="s">
        <v>242</v>
      </c>
      <c r="C31" s="116"/>
      <c r="D31" s="116"/>
      <c r="E31" s="116"/>
      <c r="F31" s="119">
        <v>152555014</v>
      </c>
      <c r="G31" s="119">
        <v>152555014</v>
      </c>
    </row>
    <row r="32" spans="1:7" ht="15">
      <c r="A32" s="116"/>
      <c r="B32" s="116" t="s">
        <v>321</v>
      </c>
      <c r="C32" s="116"/>
      <c r="D32" s="116"/>
      <c r="E32" s="116"/>
      <c r="F32" s="119">
        <v>0</v>
      </c>
      <c r="G32" s="119">
        <v>0</v>
      </c>
    </row>
    <row r="33" spans="1:7" ht="15">
      <c r="A33" s="116"/>
      <c r="B33" s="116" t="s">
        <v>297</v>
      </c>
      <c r="C33" s="116"/>
      <c r="D33" s="116"/>
      <c r="E33" s="116"/>
      <c r="F33" s="119">
        <v>-57567287</v>
      </c>
      <c r="G33" s="119">
        <v>-35888133</v>
      </c>
    </row>
    <row r="34" spans="1:7" ht="15">
      <c r="A34" s="116"/>
      <c r="B34" s="116" t="s">
        <v>241</v>
      </c>
      <c r="C34" s="116"/>
      <c r="D34" s="116"/>
      <c r="E34" s="116"/>
      <c r="F34" s="119">
        <v>21679154</v>
      </c>
      <c r="G34" s="119">
        <v>12633679</v>
      </c>
    </row>
    <row r="35" spans="1:7" ht="15">
      <c r="A35" s="116"/>
      <c r="B35" s="116"/>
      <c r="C35" s="116"/>
      <c r="D35" s="116"/>
      <c r="E35" s="116"/>
      <c r="F35" s="119"/>
      <c r="G35" s="119"/>
    </row>
    <row r="36" spans="1:7" ht="15.75">
      <c r="A36" s="137" t="s">
        <v>240</v>
      </c>
      <c r="B36" s="115"/>
      <c r="C36" s="115"/>
      <c r="D36" s="115"/>
      <c r="E36" s="115"/>
      <c r="F36" s="122">
        <f>F37+F38+F39</f>
        <v>2403410</v>
      </c>
      <c r="G36" s="122">
        <f>G37+G38+G39</f>
        <v>2619613</v>
      </c>
    </row>
    <row r="37" spans="1:7" ht="15">
      <c r="A37" s="116"/>
      <c r="B37" s="116" t="s">
        <v>239</v>
      </c>
      <c r="C37" s="116"/>
      <c r="D37" s="116"/>
      <c r="E37" s="116"/>
      <c r="F37" s="119">
        <v>103733</v>
      </c>
      <c r="G37" s="119">
        <v>177463</v>
      </c>
    </row>
    <row r="38" spans="1:7" ht="15">
      <c r="A38" s="116"/>
      <c r="B38" s="116" t="s">
        <v>238</v>
      </c>
      <c r="C38" s="116"/>
      <c r="D38" s="116"/>
      <c r="E38" s="116"/>
      <c r="F38" s="119">
        <v>1536726</v>
      </c>
      <c r="G38" s="119">
        <v>1659034</v>
      </c>
    </row>
    <row r="39" spans="1:7" ht="15">
      <c r="A39" s="116"/>
      <c r="B39" s="116" t="s">
        <v>237</v>
      </c>
      <c r="C39" s="116"/>
      <c r="D39" s="116"/>
      <c r="E39" s="116"/>
      <c r="F39" s="119">
        <v>762951</v>
      </c>
      <c r="G39" s="119">
        <v>783116</v>
      </c>
    </row>
    <row r="40" spans="1:7" ht="15.75">
      <c r="A40" s="137" t="s">
        <v>236</v>
      </c>
      <c r="B40" s="115"/>
      <c r="C40" s="115"/>
      <c r="D40" s="115"/>
      <c r="E40" s="115"/>
      <c r="F40" s="122"/>
      <c r="G40" s="122"/>
    </row>
    <row r="41" spans="1:7" ht="15.75">
      <c r="A41" s="343" t="s">
        <v>322</v>
      </c>
      <c r="B41" s="343"/>
      <c r="C41" s="343"/>
      <c r="D41" s="343"/>
      <c r="E41" s="343"/>
      <c r="F41" s="122">
        <f>F42</f>
        <v>11427815</v>
      </c>
      <c r="G41" s="122">
        <f>G42</f>
        <v>11615585</v>
      </c>
    </row>
    <row r="42" spans="1:7" ht="15">
      <c r="A42" s="116"/>
      <c r="B42" s="116" t="s">
        <v>235</v>
      </c>
      <c r="C42" s="116"/>
      <c r="D42" s="116"/>
      <c r="E42" s="116"/>
      <c r="F42" s="119">
        <v>11427815</v>
      </c>
      <c r="G42" s="119">
        <v>11615585</v>
      </c>
    </row>
    <row r="43" spans="1:7" ht="15">
      <c r="A43" s="116"/>
      <c r="B43" s="116"/>
      <c r="C43" s="116"/>
      <c r="D43" s="116"/>
      <c r="E43" s="116"/>
      <c r="F43" s="119"/>
      <c r="G43" s="119"/>
    </row>
    <row r="44" spans="1:7">
      <c r="F44" s="123"/>
      <c r="G44" s="123"/>
    </row>
    <row r="45" spans="1:7" ht="18">
      <c r="A45" s="138" t="s">
        <v>234</v>
      </c>
      <c r="B45" s="138"/>
      <c r="C45" s="138"/>
      <c r="D45" s="138"/>
      <c r="E45" s="122">
        <f>E46</f>
        <v>0</v>
      </c>
      <c r="F45" s="142">
        <f>F30+F36+F40+F41</f>
        <v>130498106</v>
      </c>
      <c r="G45" s="142">
        <f>G30+G36+G40+G41</f>
        <v>143535758</v>
      </c>
    </row>
  </sheetData>
  <mergeCells count="4">
    <mergeCell ref="A3:G3"/>
    <mergeCell ref="A18:C18"/>
    <mergeCell ref="A41:E41"/>
    <mergeCell ref="A17:C17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/2020.(VII. 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31"/>
  <sheetViews>
    <sheetView view="pageLayout" zoomScaleNormal="100" workbookViewId="0">
      <selection activeCell="D4" sqref="D4"/>
    </sheetView>
  </sheetViews>
  <sheetFormatPr defaultRowHeight="12.75"/>
  <cols>
    <col min="1" max="1" width="37.140625" style="114" customWidth="1"/>
    <col min="2" max="2" width="18" style="114" customWidth="1"/>
    <col min="3" max="3" width="16.28515625" style="114" customWidth="1"/>
    <col min="4" max="4" width="13.7109375" style="114" customWidth="1"/>
    <col min="5" max="16384" width="9.140625" style="114"/>
  </cols>
  <sheetData>
    <row r="1" spans="1:8" ht="18">
      <c r="A1" s="337" t="s">
        <v>269</v>
      </c>
      <c r="B1" s="337"/>
      <c r="C1" s="337"/>
      <c r="D1" s="337"/>
    </row>
    <row r="4" spans="1:8">
      <c r="D4" s="136"/>
    </row>
    <row r="5" spans="1:8" ht="15.75">
      <c r="A5" s="135" t="s">
        <v>268</v>
      </c>
      <c r="B5" s="134" t="s">
        <v>700</v>
      </c>
      <c r="C5" s="122" t="s">
        <v>698</v>
      </c>
      <c r="D5" s="122" t="s">
        <v>699</v>
      </c>
      <c r="H5" s="123"/>
    </row>
    <row r="6" spans="1:8">
      <c r="A6" s="127"/>
      <c r="B6" s="127"/>
    </row>
    <row r="7" spans="1:8">
      <c r="A7" s="127"/>
      <c r="B7" s="127"/>
    </row>
    <row r="8" spans="1:8">
      <c r="A8" s="127"/>
      <c r="B8" s="127"/>
    </row>
    <row r="9" spans="1:8" ht="15.75">
      <c r="A9" s="150" t="s">
        <v>267</v>
      </c>
      <c r="B9" s="129"/>
    </row>
    <row r="10" spans="1:8" ht="14.25" customHeight="1">
      <c r="A10" s="149"/>
      <c r="B10" s="129"/>
      <c r="C10" s="129"/>
    </row>
    <row r="11" spans="1:8">
      <c r="A11" s="149"/>
      <c r="B11" s="127"/>
      <c r="C11" s="127"/>
    </row>
    <row r="12" spans="1:8">
      <c r="A12" s="148" t="s">
        <v>266</v>
      </c>
      <c r="B12" s="127">
        <v>0</v>
      </c>
      <c r="C12" s="127">
        <v>0</v>
      </c>
      <c r="D12" s="114">
        <v>0</v>
      </c>
    </row>
    <row r="13" spans="1:8">
      <c r="A13" s="127"/>
    </row>
    <row r="14" spans="1:8">
      <c r="A14" s="147"/>
    </row>
    <row r="15" spans="1:8">
      <c r="A15" s="197" t="s">
        <v>415</v>
      </c>
      <c r="B15" s="137"/>
      <c r="C15" s="137"/>
      <c r="D15" s="137"/>
    </row>
    <row r="16" spans="1:8">
      <c r="A16" s="127"/>
    </row>
    <row r="17" spans="1:4">
      <c r="A17" s="127"/>
    </row>
    <row r="18" spans="1:4">
      <c r="A18" s="175"/>
    </row>
    <row r="19" spans="1:4">
      <c r="A19" s="127" t="s">
        <v>265</v>
      </c>
    </row>
    <row r="20" spans="1:4">
      <c r="A20" s="127"/>
    </row>
    <row r="21" spans="1:4">
      <c r="A21" s="127" t="s">
        <v>264</v>
      </c>
      <c r="D21" s="114">
        <v>160000</v>
      </c>
    </row>
    <row r="22" spans="1:4">
      <c r="A22" s="127"/>
    </row>
    <row r="23" spans="1:4">
      <c r="A23" s="146" t="s">
        <v>298</v>
      </c>
      <c r="D23" s="114">
        <v>2586000</v>
      </c>
    </row>
    <row r="25" spans="1:4">
      <c r="A25" s="143" t="s">
        <v>414</v>
      </c>
      <c r="D25" s="114">
        <v>3320000</v>
      </c>
    </row>
    <row r="27" spans="1:4" ht="15.75">
      <c r="A27" s="115" t="s">
        <v>413</v>
      </c>
      <c r="B27" s="115">
        <v>6224000</v>
      </c>
      <c r="C27" s="115">
        <v>6391000</v>
      </c>
      <c r="D27" s="115">
        <f>SUM(D18:D26)</f>
        <v>6066000</v>
      </c>
    </row>
    <row r="28" spans="1:4">
      <c r="D28" s="137"/>
    </row>
    <row r="29" spans="1:4">
      <c r="D29" s="137"/>
    </row>
    <row r="30" spans="1:4" ht="15.75">
      <c r="A30" s="137" t="s">
        <v>263</v>
      </c>
      <c r="B30" s="115">
        <f>SUM(B27)</f>
        <v>6224000</v>
      </c>
      <c r="C30" s="115">
        <f t="shared" ref="C30:D30" si="0">SUM(C27)</f>
        <v>6391000</v>
      </c>
      <c r="D30" s="115">
        <f t="shared" si="0"/>
        <v>6066000</v>
      </c>
    </row>
    <row r="31" spans="1:4" ht="18">
      <c r="A31" s="125"/>
      <c r="B31" s="138"/>
      <c r="C31" s="138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/2020.(VII.  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2:J38"/>
  <sheetViews>
    <sheetView view="pageLayout" topLeftCell="A4" zoomScaleNormal="100" workbookViewId="0">
      <selection activeCell="H46" sqref="H46"/>
    </sheetView>
  </sheetViews>
  <sheetFormatPr defaultRowHeight="12.75"/>
  <cols>
    <col min="1" max="1" width="8" style="114" customWidth="1"/>
    <col min="2" max="2" width="9.140625" style="114"/>
    <col min="3" max="3" width="27.7109375" style="114" customWidth="1"/>
    <col min="4" max="4" width="13" style="114" customWidth="1"/>
    <col min="5" max="5" width="13.140625" style="114" customWidth="1"/>
    <col min="6" max="6" width="14.85546875" style="114" customWidth="1"/>
    <col min="7" max="7" width="15.140625" style="114" customWidth="1"/>
    <col min="8" max="16384" width="9.140625" style="114"/>
  </cols>
  <sheetData>
    <row r="2" spans="1:10">
      <c r="C2" s="179" t="s">
        <v>334</v>
      </c>
    </row>
    <row r="3" spans="1:10" ht="18">
      <c r="A3" s="337" t="s">
        <v>285</v>
      </c>
      <c r="B3" s="337"/>
      <c r="C3" s="337"/>
      <c r="D3" s="337"/>
      <c r="E3" s="337"/>
      <c r="F3" s="337"/>
      <c r="G3" s="145"/>
      <c r="H3" s="153"/>
      <c r="I3" s="153"/>
      <c r="J3" s="153"/>
    </row>
    <row r="4" spans="1:10" ht="18" customHeight="1">
      <c r="A4" s="337" t="s">
        <v>702</v>
      </c>
      <c r="B4" s="337"/>
      <c r="C4" s="337"/>
      <c r="D4" s="337"/>
      <c r="E4" s="337"/>
      <c r="F4" s="337"/>
      <c r="G4" s="145"/>
      <c r="H4" s="152"/>
      <c r="I4" s="151"/>
      <c r="J4" s="151"/>
    </row>
    <row r="5" spans="1:10" ht="18" customHeight="1">
      <c r="A5" s="124"/>
      <c r="B5" s="124"/>
      <c r="C5" s="124"/>
      <c r="D5" s="124"/>
      <c r="E5" s="124"/>
      <c r="F5" s="124"/>
      <c r="G5" s="124"/>
      <c r="H5" s="124"/>
      <c r="I5" s="151"/>
      <c r="J5" s="151"/>
    </row>
    <row r="6" spans="1:10" ht="17.25" customHeight="1">
      <c r="F6" s="123"/>
      <c r="G6" s="123"/>
    </row>
    <row r="7" spans="1:10" ht="12" customHeight="1">
      <c r="F7" s="123"/>
      <c r="G7" s="123"/>
    </row>
    <row r="8" spans="1:10" ht="15.75">
      <c r="D8" s="122" t="s">
        <v>712</v>
      </c>
      <c r="E8" s="122" t="s">
        <v>466</v>
      </c>
      <c r="F8" s="122" t="s">
        <v>5</v>
      </c>
    </row>
    <row r="9" spans="1:10">
      <c r="D9" s="320"/>
      <c r="E9" s="320"/>
      <c r="F9" s="320"/>
    </row>
    <row r="10" spans="1:10">
      <c r="A10" s="143" t="s">
        <v>284</v>
      </c>
      <c r="B10" s="143"/>
      <c r="C10" s="143"/>
      <c r="D10" s="321">
        <v>121629041</v>
      </c>
      <c r="E10" s="321">
        <v>6</v>
      </c>
      <c r="F10" s="321">
        <v>121629047</v>
      </c>
    </row>
    <row r="11" spans="1:10">
      <c r="A11" s="143"/>
      <c r="B11" s="143"/>
      <c r="C11" s="143"/>
      <c r="D11" s="321"/>
      <c r="E11" s="321"/>
      <c r="F11" s="321"/>
    </row>
    <row r="12" spans="1:10">
      <c r="A12" s="143" t="s">
        <v>283</v>
      </c>
      <c r="B12" s="143"/>
      <c r="C12" s="143"/>
      <c r="D12" s="321">
        <v>126753791</v>
      </c>
      <c r="E12" s="321">
        <v>13481759</v>
      </c>
      <c r="F12" s="321">
        <v>140235550</v>
      </c>
    </row>
    <row r="13" spans="1:10">
      <c r="A13" s="143"/>
      <c r="B13" s="143"/>
      <c r="C13" s="143"/>
      <c r="D13" s="321"/>
      <c r="E13" s="321"/>
      <c r="F13" s="321"/>
    </row>
    <row r="14" spans="1:10">
      <c r="A14" s="137" t="s">
        <v>282</v>
      </c>
      <c r="B14" s="137"/>
      <c r="C14" s="137"/>
      <c r="D14" s="322">
        <f>D10-D12</f>
        <v>-5124750</v>
      </c>
      <c r="E14" s="322">
        <f t="shared" ref="E14:F14" si="0">E10-E12</f>
        <v>-13481753</v>
      </c>
      <c r="F14" s="322">
        <f t="shared" si="0"/>
        <v>-18606503</v>
      </c>
    </row>
    <row r="15" spans="1:10">
      <c r="A15" s="143"/>
      <c r="B15" s="143"/>
      <c r="C15" s="143"/>
      <c r="D15" s="321"/>
      <c r="E15" s="321"/>
      <c r="F15" s="321"/>
    </row>
    <row r="16" spans="1:10">
      <c r="A16" s="143" t="s">
        <v>281</v>
      </c>
      <c r="B16" s="143"/>
      <c r="C16" s="143"/>
      <c r="D16" s="321">
        <v>47703738</v>
      </c>
      <c r="E16" s="321">
        <v>13512540</v>
      </c>
      <c r="F16" s="321">
        <v>61216278</v>
      </c>
    </row>
    <row r="17" spans="1:6">
      <c r="A17" s="143"/>
      <c r="B17" s="143"/>
      <c r="C17" s="143"/>
      <c r="D17" s="321"/>
      <c r="E17" s="321"/>
      <c r="F17" s="321"/>
    </row>
    <row r="18" spans="1:6">
      <c r="A18" s="143" t="s">
        <v>280</v>
      </c>
      <c r="B18" s="143"/>
      <c r="C18" s="143"/>
      <c r="D18" s="321">
        <v>14882646</v>
      </c>
      <c r="E18" s="321"/>
      <c r="F18" s="321">
        <v>14882646</v>
      </c>
    </row>
    <row r="19" spans="1:6">
      <c r="A19" s="143"/>
      <c r="B19" s="143"/>
      <c r="C19" s="143"/>
      <c r="D19" s="321"/>
      <c r="E19" s="321"/>
      <c r="F19" s="321"/>
    </row>
    <row r="20" spans="1:6">
      <c r="A20" s="137" t="s">
        <v>279</v>
      </c>
      <c r="B20" s="137"/>
      <c r="C20" s="137"/>
      <c r="D20" s="322">
        <f>D16-D18</f>
        <v>32821092</v>
      </c>
      <c r="E20" s="322">
        <f t="shared" ref="E20:F20" si="1">E16-E18</f>
        <v>13512540</v>
      </c>
      <c r="F20" s="322">
        <f t="shared" si="1"/>
        <v>46333632</v>
      </c>
    </row>
    <row r="21" spans="1:6">
      <c r="A21" s="143"/>
      <c r="B21" s="143"/>
      <c r="C21" s="143"/>
      <c r="D21" s="321"/>
      <c r="E21" s="321"/>
      <c r="F21" s="321"/>
    </row>
    <row r="22" spans="1:6">
      <c r="A22" s="137" t="s">
        <v>278</v>
      </c>
      <c r="B22" s="143"/>
      <c r="C22" s="143"/>
      <c r="D22" s="322">
        <f>D14+D20</f>
        <v>27696342</v>
      </c>
      <c r="E22" s="322">
        <f t="shared" ref="E22:F22" si="2">E14+E20</f>
        <v>30787</v>
      </c>
      <c r="F22" s="322">
        <f t="shared" si="2"/>
        <v>27727129</v>
      </c>
    </row>
    <row r="23" spans="1:6">
      <c r="A23" s="143"/>
      <c r="B23" s="143"/>
      <c r="C23" s="143"/>
      <c r="D23" s="321"/>
      <c r="E23" s="321"/>
      <c r="F23" s="321"/>
    </row>
    <row r="24" spans="1:6">
      <c r="A24" s="137" t="s">
        <v>277</v>
      </c>
      <c r="B24" s="137"/>
      <c r="C24" s="137"/>
      <c r="D24" s="322">
        <v>0</v>
      </c>
      <c r="E24" s="322"/>
      <c r="F24" s="322"/>
    </row>
    <row r="25" spans="1:6">
      <c r="A25" s="143"/>
      <c r="B25" s="143"/>
      <c r="C25" s="143"/>
      <c r="D25" s="321"/>
      <c r="E25" s="321"/>
      <c r="F25" s="321"/>
    </row>
    <row r="26" spans="1:6">
      <c r="A26" s="137" t="s">
        <v>276</v>
      </c>
      <c r="B26" s="143"/>
      <c r="C26" s="143"/>
      <c r="D26" s="322">
        <v>0</v>
      </c>
      <c r="E26" s="322"/>
      <c r="F26" s="321"/>
    </row>
    <row r="27" spans="1:6">
      <c r="A27" s="143"/>
      <c r="B27" s="143"/>
      <c r="C27" s="143"/>
      <c r="D27" s="321"/>
      <c r="E27" s="321"/>
      <c r="F27" s="321"/>
    </row>
    <row r="28" spans="1:6">
      <c r="A28" s="137" t="s">
        <v>275</v>
      </c>
      <c r="B28" s="143"/>
      <c r="C28" s="143"/>
      <c r="D28" s="322">
        <v>0</v>
      </c>
      <c r="E28" s="322"/>
      <c r="F28" s="321"/>
    </row>
    <row r="29" spans="1:6">
      <c r="A29" s="143"/>
      <c r="B29" s="143"/>
      <c r="C29" s="143"/>
      <c r="D29" s="321"/>
      <c r="E29" s="321"/>
      <c r="F29" s="321"/>
    </row>
    <row r="30" spans="1:6">
      <c r="A30" s="137" t="s">
        <v>274</v>
      </c>
      <c r="B30" s="143"/>
      <c r="C30" s="143"/>
      <c r="D30" s="322">
        <v>27696342</v>
      </c>
      <c r="E30" s="322">
        <v>30787</v>
      </c>
      <c r="F30" s="322">
        <v>27727129</v>
      </c>
    </row>
    <row r="31" spans="1:6">
      <c r="A31" s="143"/>
      <c r="B31" s="143"/>
      <c r="C31" s="143"/>
      <c r="D31" s="321"/>
      <c r="E31" s="321"/>
      <c r="F31" s="321"/>
    </row>
    <row r="32" spans="1:6">
      <c r="A32" s="137" t="s">
        <v>273</v>
      </c>
      <c r="B32" s="143"/>
      <c r="C32" s="143"/>
      <c r="D32" s="322">
        <v>0</v>
      </c>
      <c r="E32" s="322">
        <v>0</v>
      </c>
      <c r="F32" s="322"/>
    </row>
    <row r="33" spans="1:6">
      <c r="A33" s="143"/>
      <c r="B33" s="143"/>
      <c r="C33" s="143"/>
      <c r="D33" s="321"/>
      <c r="E33" s="321"/>
      <c r="F33" s="321"/>
    </row>
    <row r="34" spans="1:6">
      <c r="A34" s="137" t="s">
        <v>272</v>
      </c>
      <c r="B34" s="143"/>
      <c r="C34" s="143"/>
      <c r="D34" s="322">
        <v>27696342</v>
      </c>
      <c r="E34" s="322">
        <v>30787</v>
      </c>
      <c r="F34" s="322">
        <v>27727129</v>
      </c>
    </row>
    <row r="35" spans="1:6">
      <c r="D35" s="321"/>
      <c r="E35" s="321"/>
      <c r="F35" s="321"/>
    </row>
    <row r="36" spans="1:6">
      <c r="A36" s="137" t="s">
        <v>271</v>
      </c>
      <c r="D36" s="322">
        <v>0</v>
      </c>
      <c r="E36" s="322"/>
      <c r="F36" s="321">
        <v>0</v>
      </c>
    </row>
    <row r="37" spans="1:6">
      <c r="D37" s="321"/>
      <c r="E37" s="321"/>
      <c r="F37" s="321"/>
    </row>
    <row r="38" spans="1:6">
      <c r="A38" s="137" t="s">
        <v>270</v>
      </c>
      <c r="D38" s="322">
        <v>0</v>
      </c>
      <c r="E38" s="322"/>
      <c r="F38" s="321">
        <v>0</v>
      </c>
    </row>
  </sheetData>
  <mergeCells count="2">
    <mergeCell ref="A3:F3"/>
    <mergeCell ref="A4:F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/2020.(VII.  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workbookViewId="0">
      <selection activeCell="J40" sqref="J40"/>
    </sheetView>
  </sheetViews>
  <sheetFormatPr defaultRowHeight="15"/>
  <sheetData>
    <row r="1" spans="1:13">
      <c r="L1" t="s">
        <v>323</v>
      </c>
    </row>
    <row r="2" spans="1:13" ht="15.75">
      <c r="A2" s="346" t="s">
        <v>299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ht="15.75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13" ht="15.7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6" spans="1:13" ht="15.75" thickBot="1">
      <c r="A6" s="155"/>
      <c r="B6" s="156"/>
      <c r="D6" s="156"/>
      <c r="K6" s="157"/>
    </row>
    <row r="7" spans="1:13" ht="15.75" thickBot="1">
      <c r="A7" s="158" t="s">
        <v>300</v>
      </c>
      <c r="B7" s="159"/>
      <c r="C7" s="159"/>
      <c r="D7" s="159"/>
      <c r="E7" s="159"/>
      <c r="F7" s="159"/>
      <c r="G7" s="159"/>
      <c r="H7" s="159"/>
      <c r="I7" s="159"/>
      <c r="J7" s="160"/>
      <c r="K7" s="161" t="s">
        <v>301</v>
      </c>
      <c r="L7" s="162" t="s">
        <v>302</v>
      </c>
    </row>
    <row r="8" spans="1:13">
      <c r="A8" s="348" t="s">
        <v>303</v>
      </c>
      <c r="B8" s="349"/>
      <c r="C8" s="349"/>
      <c r="D8" s="349"/>
      <c r="E8" s="349"/>
      <c r="F8" s="349"/>
      <c r="G8" s="349"/>
      <c r="H8" s="349"/>
      <c r="I8" s="349"/>
      <c r="J8" s="350"/>
      <c r="K8" s="163"/>
      <c r="L8" s="164"/>
    </row>
    <row r="9" spans="1:13">
      <c r="A9" s="351" t="s">
        <v>304</v>
      </c>
      <c r="B9" s="352"/>
      <c r="C9" s="352"/>
      <c r="D9" s="352"/>
      <c r="E9" s="352"/>
      <c r="F9" s="352"/>
      <c r="G9" s="352"/>
      <c r="H9" s="352"/>
      <c r="I9" s="352"/>
      <c r="J9" s="353"/>
      <c r="K9" s="165"/>
      <c r="L9" s="166"/>
    </row>
    <row r="10" spans="1:13">
      <c r="A10" s="351" t="s">
        <v>305</v>
      </c>
      <c r="B10" s="352"/>
      <c r="C10" s="352"/>
      <c r="D10" s="352"/>
      <c r="E10" s="352"/>
      <c r="F10" s="352"/>
      <c r="G10" s="352"/>
      <c r="H10" s="352"/>
      <c r="I10" s="352"/>
      <c r="J10" s="353"/>
      <c r="K10" s="167"/>
      <c r="L10" s="166"/>
    </row>
    <row r="11" spans="1:13">
      <c r="A11" s="168" t="s">
        <v>306</v>
      </c>
      <c r="B11" s="354" t="s">
        <v>307</v>
      </c>
      <c r="C11" s="355"/>
      <c r="D11" s="355"/>
      <c r="E11" s="355"/>
      <c r="F11" s="355"/>
      <c r="G11" s="355"/>
      <c r="H11" s="355"/>
      <c r="I11" s="355"/>
      <c r="J11" s="356"/>
      <c r="K11" s="167"/>
      <c r="L11" s="169"/>
    </row>
    <row r="12" spans="1:13">
      <c r="A12" s="170"/>
      <c r="B12" s="354" t="s">
        <v>308</v>
      </c>
      <c r="C12" s="355"/>
      <c r="D12" s="355"/>
      <c r="E12" s="355"/>
      <c r="F12" s="355"/>
      <c r="G12" s="355"/>
      <c r="H12" s="355"/>
      <c r="I12" s="355"/>
      <c r="J12" s="356"/>
      <c r="K12" s="167"/>
      <c r="L12" s="169"/>
    </row>
    <row r="13" spans="1:13">
      <c r="A13" s="170"/>
      <c r="B13" s="354" t="s">
        <v>309</v>
      </c>
      <c r="C13" s="355"/>
      <c r="D13" s="355"/>
      <c r="E13" s="355"/>
      <c r="F13" s="355"/>
      <c r="G13" s="355"/>
      <c r="H13" s="355"/>
      <c r="I13" s="355"/>
      <c r="J13" s="356"/>
      <c r="K13" s="167"/>
      <c r="L13" s="169"/>
    </row>
    <row r="14" spans="1:13">
      <c r="A14" s="170"/>
      <c r="B14" s="354"/>
      <c r="C14" s="355"/>
      <c r="D14" s="355"/>
      <c r="E14" s="355"/>
      <c r="F14" s="355"/>
      <c r="G14" s="355"/>
      <c r="H14" s="355"/>
      <c r="I14" s="355"/>
      <c r="J14" s="356"/>
      <c r="K14" s="167"/>
      <c r="L14" s="169"/>
    </row>
    <row r="15" spans="1:13">
      <c r="A15" s="351" t="s">
        <v>310</v>
      </c>
      <c r="B15" s="352"/>
      <c r="C15" s="352"/>
      <c r="D15" s="352"/>
      <c r="E15" s="352"/>
      <c r="F15" s="352"/>
      <c r="G15" s="352"/>
      <c r="H15" s="352"/>
      <c r="I15" s="352"/>
      <c r="J15" s="353"/>
      <c r="K15" s="167"/>
      <c r="L15" s="169"/>
    </row>
    <row r="16" spans="1:13" ht="15.75" thickBot="1">
      <c r="A16" s="357" t="s">
        <v>311</v>
      </c>
      <c r="B16" s="358"/>
      <c r="C16" s="358"/>
      <c r="D16" s="358"/>
      <c r="E16" s="358"/>
      <c r="F16" s="358"/>
      <c r="G16" s="358"/>
      <c r="H16" s="358"/>
      <c r="I16" s="358"/>
      <c r="J16" s="359"/>
      <c r="K16" s="171"/>
      <c r="L16" s="172"/>
    </row>
    <row r="17" spans="1:16" ht="15.75" thickBot="1">
      <c r="A17" s="344" t="s">
        <v>312</v>
      </c>
      <c r="B17" s="345"/>
      <c r="C17" s="345"/>
      <c r="D17" s="345"/>
      <c r="E17" s="345"/>
      <c r="F17" s="345"/>
      <c r="G17" s="345"/>
      <c r="H17" s="345"/>
      <c r="I17" s="345"/>
      <c r="J17" s="345"/>
      <c r="K17" s="173">
        <f>K10+K13</f>
        <v>0</v>
      </c>
      <c r="L17" s="174">
        <f>L10+L13</f>
        <v>0</v>
      </c>
    </row>
    <row r="20" spans="1:16">
      <c r="A20" t="s">
        <v>313</v>
      </c>
    </row>
    <row r="21" spans="1:16">
      <c r="A21" t="s">
        <v>324</v>
      </c>
      <c r="B21" s="196"/>
      <c r="C21" s="196"/>
      <c r="D21" s="196"/>
      <c r="E21" s="196"/>
      <c r="F21" s="196"/>
      <c r="G21" s="196"/>
      <c r="H21" s="196"/>
    </row>
    <row r="23" spans="1:16">
      <c r="A23" s="196" t="s">
        <v>314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</row>
    <row r="24" spans="1:16">
      <c r="A24" s="196" t="s">
        <v>316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</row>
    <row r="25" spans="1:16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</row>
    <row r="26" spans="1:16">
      <c r="A26" s="196" t="s">
        <v>315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</row>
    <row r="27" spans="1:16">
      <c r="A27" s="196" t="s">
        <v>325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</row>
    <row r="28" spans="1:16">
      <c r="A28" s="196" t="s">
        <v>326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</sheetData>
  <mergeCells count="12">
    <mergeCell ref="A17:J17"/>
    <mergeCell ref="A2:M2"/>
    <mergeCell ref="A3:M3"/>
    <mergeCell ref="A8:J8"/>
    <mergeCell ref="A9:J9"/>
    <mergeCell ref="A10:J10"/>
    <mergeCell ref="B11:J11"/>
    <mergeCell ref="B12:J12"/>
    <mergeCell ref="B13:J13"/>
    <mergeCell ref="B14:J14"/>
    <mergeCell ref="A15:J15"/>
    <mergeCell ref="A16:J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93"/>
  <sheetViews>
    <sheetView workbookViewId="0">
      <selection sqref="A1:F1"/>
    </sheetView>
  </sheetViews>
  <sheetFormatPr defaultRowHeight="15"/>
  <cols>
    <col min="1" max="1" width="50.5703125" customWidth="1"/>
    <col min="5" max="5" width="9.140625" customWidth="1"/>
    <col min="6" max="6" width="9.140625" hidden="1" customWidth="1"/>
  </cols>
  <sheetData>
    <row r="1" spans="1:6">
      <c r="A1" s="330" t="s">
        <v>777</v>
      </c>
      <c r="B1" s="330"/>
      <c r="C1" s="330"/>
      <c r="D1" s="330"/>
      <c r="E1" s="330"/>
      <c r="F1" s="330"/>
    </row>
    <row r="2" spans="1:6" ht="15.75">
      <c r="A2" s="362" t="s">
        <v>389</v>
      </c>
      <c r="B2" s="363"/>
      <c r="C2" s="363"/>
      <c r="D2" s="363"/>
    </row>
    <row r="3" spans="1:6" ht="15.75">
      <c r="A3" s="362" t="s">
        <v>335</v>
      </c>
      <c r="B3" s="364"/>
      <c r="C3" s="364"/>
      <c r="D3" s="364"/>
      <c r="E3" s="364"/>
    </row>
    <row r="4" spans="1:6" ht="15.75">
      <c r="A4" s="180"/>
    </row>
    <row r="5" spans="1:6" ht="24" customHeight="1">
      <c r="A5" s="180" t="s">
        <v>336</v>
      </c>
    </row>
    <row r="6" spans="1:6" ht="15.75" customHeight="1">
      <c r="A6" s="180" t="s">
        <v>337</v>
      </c>
    </row>
    <row r="7" spans="1:6" ht="19.5" customHeight="1">
      <c r="A7" s="180" t="s">
        <v>338</v>
      </c>
    </row>
    <row r="8" spans="1:6">
      <c r="A8" s="365" t="s">
        <v>339</v>
      </c>
      <c r="B8" s="361"/>
      <c r="C8" s="361"/>
      <c r="D8" s="361"/>
      <c r="E8" s="361"/>
    </row>
    <row r="9" spans="1:6">
      <c r="A9" s="365" t="s">
        <v>340</v>
      </c>
      <c r="B9" s="361"/>
      <c r="C9" s="361"/>
      <c r="D9" s="361"/>
      <c r="E9" s="361"/>
    </row>
    <row r="10" spans="1:6" ht="15.75">
      <c r="A10" s="180"/>
    </row>
    <row r="11" spans="1:6" ht="27" customHeight="1">
      <c r="A11" s="181" t="s">
        <v>341</v>
      </c>
    </row>
    <row r="12" spans="1:6">
      <c r="A12" s="366" t="s">
        <v>342</v>
      </c>
      <c r="B12" s="367"/>
      <c r="C12" s="367"/>
      <c r="D12" s="367"/>
      <c r="E12" s="367"/>
    </row>
    <row r="13" spans="1:6">
      <c r="A13" s="360" t="s">
        <v>343</v>
      </c>
      <c r="B13" s="361"/>
      <c r="C13" s="361"/>
      <c r="D13" s="361"/>
      <c r="E13" s="361"/>
    </row>
    <row r="14" spans="1:6">
      <c r="A14" s="360" t="s">
        <v>344</v>
      </c>
      <c r="B14" s="361"/>
      <c r="C14" s="361"/>
      <c r="D14" s="361"/>
      <c r="E14" s="361"/>
    </row>
    <row r="15" spans="1:6" ht="15.75">
      <c r="A15" s="180"/>
    </row>
    <row r="16" spans="1:6" ht="36" customHeight="1">
      <c r="A16" s="182" t="s">
        <v>345</v>
      </c>
    </row>
    <row r="17" spans="1:5" ht="16.5" thickBot="1">
      <c r="A17" s="181"/>
    </row>
    <row r="18" spans="1:5" ht="15.75" thickBot="1">
      <c r="A18" s="370" t="s">
        <v>346</v>
      </c>
      <c r="B18" s="370" t="s">
        <v>347</v>
      </c>
      <c r="C18" s="372" t="s">
        <v>348</v>
      </c>
      <c r="D18" s="373"/>
      <c r="E18" s="374"/>
    </row>
    <row r="19" spans="1:5" ht="30.75" thickBot="1">
      <c r="A19" s="371"/>
      <c r="B19" s="371"/>
      <c r="C19" s="183" t="s">
        <v>703</v>
      </c>
      <c r="D19" s="183" t="s">
        <v>704</v>
      </c>
      <c r="E19" s="183" t="s">
        <v>713</v>
      </c>
    </row>
    <row r="20" spans="1:5" ht="15.75" thickBot="1">
      <c r="A20" s="375" t="s">
        <v>349</v>
      </c>
      <c r="B20" s="376"/>
      <c r="C20" s="376"/>
      <c r="D20" s="376"/>
      <c r="E20" s="377"/>
    </row>
    <row r="21" spans="1:5" ht="15.75" thickBot="1">
      <c r="A21" s="368" t="s">
        <v>350</v>
      </c>
      <c r="B21" s="369"/>
      <c r="C21" s="184"/>
      <c r="D21" s="184"/>
      <c r="E21" s="184"/>
    </row>
    <row r="22" spans="1:5" ht="15.75" thickBot="1">
      <c r="A22" s="185"/>
      <c r="B22" s="186"/>
      <c r="C22" s="184"/>
      <c r="D22" s="184"/>
      <c r="E22" s="184"/>
    </row>
    <row r="23" spans="1:5" ht="15.75" thickBot="1">
      <c r="A23" s="185"/>
      <c r="B23" s="186"/>
      <c r="C23" s="184"/>
      <c r="D23" s="184"/>
      <c r="E23" s="184"/>
    </row>
    <row r="24" spans="1:5" ht="15.75" thickBot="1">
      <c r="A24" s="368" t="s">
        <v>351</v>
      </c>
      <c r="B24" s="369"/>
      <c r="C24" s="184"/>
      <c r="D24" s="184"/>
      <c r="E24" s="184"/>
    </row>
    <row r="25" spans="1:5" ht="15.75" thickBot="1">
      <c r="A25" s="185"/>
      <c r="B25" s="186"/>
      <c r="C25" s="184"/>
      <c r="D25" s="184"/>
      <c r="E25" s="184"/>
    </row>
    <row r="26" spans="1:5" ht="15.75" thickBot="1">
      <c r="A26" s="185"/>
      <c r="B26" s="186"/>
      <c r="C26" s="184"/>
      <c r="D26" s="184"/>
      <c r="E26" s="184"/>
    </row>
    <row r="27" spans="1:5" ht="15.75" thickBot="1">
      <c r="A27" s="368" t="s">
        <v>352</v>
      </c>
      <c r="B27" s="369"/>
      <c r="C27" s="184"/>
      <c r="D27" s="184"/>
      <c r="E27" s="184"/>
    </row>
    <row r="28" spans="1:5" ht="15.75" thickBot="1">
      <c r="A28" s="185"/>
      <c r="B28" s="186"/>
      <c r="C28" s="184"/>
      <c r="D28" s="184"/>
      <c r="E28" s="184"/>
    </row>
    <row r="29" spans="1:5" ht="15.75" thickBot="1">
      <c r="A29" s="185"/>
      <c r="B29" s="186"/>
      <c r="C29" s="184"/>
      <c r="D29" s="184"/>
      <c r="E29" s="184"/>
    </row>
    <row r="30" spans="1:5" ht="15.75" thickBot="1">
      <c r="A30" s="368" t="s">
        <v>353</v>
      </c>
      <c r="B30" s="369"/>
      <c r="C30" s="184"/>
      <c r="D30" s="184"/>
      <c r="E30" s="184"/>
    </row>
    <row r="31" spans="1:5" ht="15.75" thickBot="1">
      <c r="A31" s="185"/>
      <c r="B31" s="186"/>
      <c r="C31" s="184"/>
      <c r="D31" s="184"/>
      <c r="E31" s="184"/>
    </row>
    <row r="32" spans="1:5" ht="15.75" thickBot="1">
      <c r="A32" s="185"/>
      <c r="B32" s="186"/>
      <c r="C32" s="184"/>
      <c r="D32" s="184"/>
      <c r="E32" s="184"/>
    </row>
    <row r="33" spans="1:5" ht="15.75" thickBot="1">
      <c r="A33" s="368" t="s">
        <v>354</v>
      </c>
      <c r="B33" s="369"/>
      <c r="C33" s="184"/>
      <c r="D33" s="184"/>
      <c r="E33" s="184"/>
    </row>
    <row r="34" spans="1:5" ht="15.75" thickBot="1">
      <c r="A34" s="185"/>
      <c r="B34" s="186"/>
      <c r="C34" s="184"/>
      <c r="D34" s="184"/>
      <c r="E34" s="184"/>
    </row>
    <row r="35" spans="1:5" ht="15.75" thickBot="1">
      <c r="A35" s="185"/>
      <c r="B35" s="186"/>
      <c r="C35" s="184"/>
      <c r="D35" s="184"/>
      <c r="E35" s="184"/>
    </row>
    <row r="36" spans="1:5" ht="15.75" thickBot="1">
      <c r="A36" s="368" t="s">
        <v>355</v>
      </c>
      <c r="B36" s="369"/>
      <c r="C36" s="184"/>
      <c r="D36" s="184"/>
      <c r="E36" s="184"/>
    </row>
    <row r="37" spans="1:5" ht="15.75" thickBot="1">
      <c r="A37" s="185"/>
      <c r="B37" s="186"/>
      <c r="C37" s="184"/>
      <c r="D37" s="184"/>
      <c r="E37" s="184"/>
    </row>
    <row r="38" spans="1:5" ht="15.75" thickBot="1">
      <c r="A38" s="185"/>
      <c r="B38" s="186"/>
      <c r="C38" s="184"/>
      <c r="D38" s="184"/>
      <c r="E38" s="184"/>
    </row>
    <row r="39" spans="1:5" ht="15.75" thickBot="1">
      <c r="A39" s="368" t="s">
        <v>356</v>
      </c>
      <c r="B39" s="369"/>
      <c r="C39" s="184"/>
      <c r="D39" s="184"/>
      <c r="E39" s="184"/>
    </row>
    <row r="40" spans="1:5" ht="15.75" thickBot="1">
      <c r="A40" s="375" t="s">
        <v>357</v>
      </c>
      <c r="B40" s="376"/>
      <c r="C40" s="376"/>
      <c r="D40" s="376"/>
      <c r="E40" s="377"/>
    </row>
    <row r="41" spans="1:5" ht="15.75" thickBot="1">
      <c r="A41" s="368" t="s">
        <v>358</v>
      </c>
      <c r="B41" s="369"/>
      <c r="C41" s="184"/>
      <c r="D41" s="184"/>
      <c r="E41" s="184"/>
    </row>
    <row r="42" spans="1:5" ht="15.75" thickBot="1">
      <c r="A42" s="185"/>
      <c r="B42" s="186"/>
      <c r="C42" s="184"/>
      <c r="D42" s="184"/>
      <c r="E42" s="184"/>
    </row>
    <row r="43" spans="1:5" ht="15.75" thickBot="1">
      <c r="A43" s="185"/>
      <c r="B43" s="186"/>
      <c r="C43" s="184"/>
      <c r="D43" s="184"/>
      <c r="E43" s="184"/>
    </row>
    <row r="44" spans="1:5" ht="15.75" thickBot="1">
      <c r="A44" s="368" t="s">
        <v>359</v>
      </c>
      <c r="B44" s="369"/>
      <c r="C44" s="184"/>
      <c r="D44" s="184"/>
      <c r="E44" s="184"/>
    </row>
    <row r="45" spans="1:5" ht="15.75" thickBot="1">
      <c r="A45" s="185"/>
      <c r="B45" s="186"/>
      <c r="C45" s="184"/>
      <c r="D45" s="184"/>
      <c r="E45" s="184"/>
    </row>
    <row r="46" spans="1:5" ht="15.75" thickBot="1">
      <c r="A46" s="185"/>
      <c r="B46" s="186"/>
      <c r="C46" s="184"/>
      <c r="D46" s="184"/>
      <c r="E46" s="184"/>
    </row>
    <row r="47" spans="1:5" ht="15.75" thickBot="1">
      <c r="A47" s="368" t="s">
        <v>360</v>
      </c>
      <c r="B47" s="369"/>
      <c r="C47" s="184"/>
      <c r="D47" s="184"/>
      <c r="E47" s="184"/>
    </row>
    <row r="48" spans="1:5" ht="15.75" thickBot="1">
      <c r="A48" s="185"/>
      <c r="B48" s="186"/>
      <c r="C48" s="184"/>
      <c r="D48" s="184"/>
      <c r="E48" s="184"/>
    </row>
    <row r="49" spans="1:5" ht="15.75" thickBot="1">
      <c r="A49" s="185"/>
      <c r="B49" s="186"/>
      <c r="C49" s="184"/>
      <c r="D49" s="184"/>
      <c r="E49" s="184"/>
    </row>
    <row r="50" spans="1:5" ht="15.75" thickBot="1">
      <c r="A50" s="368" t="s">
        <v>361</v>
      </c>
      <c r="B50" s="369"/>
      <c r="C50" s="184"/>
      <c r="D50" s="184"/>
      <c r="E50" s="184"/>
    </row>
    <row r="51" spans="1:5" ht="15.75" thickBot="1">
      <c r="A51" s="185"/>
      <c r="B51" s="186"/>
      <c r="C51" s="184"/>
      <c r="D51" s="184"/>
      <c r="E51" s="184"/>
    </row>
    <row r="52" spans="1:5" ht="15.75" thickBot="1">
      <c r="A52" s="185"/>
      <c r="B52" s="186"/>
      <c r="C52" s="184"/>
      <c r="D52" s="184"/>
      <c r="E52" s="184"/>
    </row>
    <row r="53" spans="1:5" ht="15.75" thickBot="1">
      <c r="A53" s="368" t="s">
        <v>362</v>
      </c>
      <c r="B53" s="369"/>
      <c r="C53" s="184"/>
      <c r="D53" s="184"/>
      <c r="E53" s="184"/>
    </row>
    <row r="54" spans="1:5" ht="30.75" thickBot="1">
      <c r="A54" s="380" t="s">
        <v>347</v>
      </c>
      <c r="B54" s="381"/>
      <c r="C54" s="187" t="s">
        <v>703</v>
      </c>
      <c r="D54" s="187" t="s">
        <v>704</v>
      </c>
      <c r="E54" s="187" t="s">
        <v>713</v>
      </c>
    </row>
    <row r="55" spans="1:5" ht="15.75" thickBot="1">
      <c r="A55" s="380" t="s">
        <v>363</v>
      </c>
      <c r="B55" s="381"/>
      <c r="C55" s="188"/>
      <c r="D55" s="188"/>
      <c r="E55" s="188"/>
    </row>
    <row r="56" spans="1:5" ht="15.75" thickBot="1">
      <c r="A56" s="380" t="s">
        <v>364</v>
      </c>
      <c r="B56" s="381"/>
      <c r="C56" s="188"/>
      <c r="D56" s="188"/>
      <c r="E56" s="188"/>
    </row>
    <row r="57" spans="1:5" ht="15.75" thickBot="1">
      <c r="A57" s="380" t="s">
        <v>365</v>
      </c>
      <c r="B57" s="381"/>
      <c r="C57" s="188"/>
      <c r="D57" s="188"/>
      <c r="E57" s="188"/>
    </row>
    <row r="58" spans="1:5" ht="15.75">
      <c r="A58" s="181" t="s">
        <v>366</v>
      </c>
    </row>
    <row r="59" spans="1:5" ht="15.75">
      <c r="A59" s="180"/>
    </row>
    <row r="60" spans="1:5">
      <c r="A60" s="365" t="s">
        <v>367</v>
      </c>
      <c r="B60" s="361"/>
      <c r="C60" s="361"/>
      <c r="D60" s="361"/>
      <c r="E60" s="361"/>
    </row>
    <row r="61" spans="1:5" ht="15.75">
      <c r="A61" s="180"/>
    </row>
    <row r="62" spans="1:5">
      <c r="A62" s="365" t="s">
        <v>368</v>
      </c>
      <c r="B62" s="361"/>
      <c r="C62" s="361"/>
      <c r="D62" s="361"/>
      <c r="E62" s="361"/>
    </row>
    <row r="63" spans="1:5" ht="28.5" customHeight="1">
      <c r="A63" s="180" t="s">
        <v>369</v>
      </c>
    </row>
    <row r="64" spans="1:5" ht="15.75">
      <c r="A64" s="180"/>
    </row>
    <row r="65" spans="1:5">
      <c r="A65" s="365" t="s">
        <v>370</v>
      </c>
      <c r="B65" s="361"/>
      <c r="C65" s="361"/>
      <c r="D65" s="361"/>
      <c r="E65" s="361"/>
    </row>
    <row r="66" spans="1:5" ht="48.75" customHeight="1">
      <c r="A66" s="180" t="s">
        <v>371</v>
      </c>
      <c r="B66" s="180" t="s">
        <v>372</v>
      </c>
    </row>
    <row r="67" spans="1:5">
      <c r="A67" s="365" t="s">
        <v>373</v>
      </c>
      <c r="B67" s="361"/>
      <c r="C67" s="361"/>
      <c r="D67" s="361"/>
      <c r="E67" s="361"/>
    </row>
    <row r="68" spans="1:5" ht="15.75">
      <c r="A68" s="180"/>
    </row>
    <row r="69" spans="1:5">
      <c r="A69" s="378" t="s">
        <v>374</v>
      </c>
      <c r="B69" s="367"/>
      <c r="C69" s="367"/>
      <c r="D69" s="367"/>
      <c r="E69" s="367"/>
    </row>
    <row r="70" spans="1:5" ht="15.75">
      <c r="A70" s="180"/>
    </row>
    <row r="71" spans="1:5">
      <c r="A71" s="379" t="s">
        <v>375</v>
      </c>
      <c r="B71" s="361"/>
      <c r="C71" s="361"/>
      <c r="D71" s="361"/>
      <c r="E71" s="361"/>
    </row>
    <row r="72" spans="1:5">
      <c r="A72" s="378" t="s">
        <v>376</v>
      </c>
      <c r="B72" s="367"/>
      <c r="C72" s="367"/>
      <c r="D72" s="367"/>
      <c r="E72" s="367"/>
    </row>
    <row r="73" spans="1:5" ht="16.5" thickBot="1">
      <c r="A73" s="180"/>
    </row>
    <row r="74" spans="1:5" ht="15.75" thickBot="1">
      <c r="A74" s="372" t="s">
        <v>377</v>
      </c>
      <c r="B74" s="373"/>
      <c r="C74" s="373"/>
      <c r="D74" s="373"/>
      <c r="E74" s="374"/>
    </row>
    <row r="75" spans="1:5" ht="15.75" thickBot="1">
      <c r="A75" s="370" t="s">
        <v>378</v>
      </c>
      <c r="B75" s="370" t="s">
        <v>379</v>
      </c>
      <c r="C75" s="372" t="s">
        <v>348</v>
      </c>
      <c r="D75" s="373"/>
      <c r="E75" s="374"/>
    </row>
    <row r="76" spans="1:5" ht="30.75" thickBot="1">
      <c r="A76" s="371"/>
      <c r="B76" s="371"/>
      <c r="C76" s="183" t="s">
        <v>703</v>
      </c>
      <c r="D76" s="183" t="s">
        <v>704</v>
      </c>
      <c r="E76" s="183" t="s">
        <v>713</v>
      </c>
    </row>
    <row r="77" spans="1:5" ht="15.75" thickBot="1">
      <c r="A77" s="185" t="s">
        <v>380</v>
      </c>
      <c r="B77" s="186"/>
      <c r="C77" s="189"/>
      <c r="D77" s="189"/>
      <c r="E77" s="189"/>
    </row>
    <row r="78" spans="1:5" ht="15.75" thickBot="1">
      <c r="A78" s="185" t="s">
        <v>381</v>
      </c>
      <c r="B78" s="186"/>
      <c r="C78" s="189"/>
      <c r="D78" s="189"/>
      <c r="E78" s="189"/>
    </row>
    <row r="79" spans="1:5" ht="15.75" thickBot="1">
      <c r="A79" s="185" t="s">
        <v>382</v>
      </c>
      <c r="B79" s="186"/>
      <c r="C79" s="189"/>
      <c r="D79" s="189"/>
      <c r="E79" s="189"/>
    </row>
    <row r="80" spans="1:5" ht="15.75" thickBot="1">
      <c r="A80" s="368" t="s">
        <v>383</v>
      </c>
      <c r="B80" s="369"/>
      <c r="C80" s="189"/>
      <c r="D80" s="189"/>
      <c r="E80" s="189"/>
    </row>
    <row r="81" spans="1:5" ht="15.75" thickBot="1">
      <c r="A81" s="185" t="s">
        <v>380</v>
      </c>
      <c r="B81" s="186"/>
      <c r="C81" s="189"/>
      <c r="D81" s="189"/>
      <c r="E81" s="189"/>
    </row>
    <row r="82" spans="1:5" ht="15.75" thickBot="1">
      <c r="A82" s="185" t="s">
        <v>381</v>
      </c>
      <c r="B82" s="186"/>
      <c r="C82" s="189"/>
      <c r="D82" s="189"/>
      <c r="E82" s="189"/>
    </row>
    <row r="83" spans="1:5" ht="15.75" thickBot="1">
      <c r="A83" s="185" t="s">
        <v>382</v>
      </c>
      <c r="B83" s="186"/>
      <c r="C83" s="189"/>
      <c r="D83" s="189"/>
      <c r="E83" s="189"/>
    </row>
    <row r="84" spans="1:5" ht="15.75" thickBot="1">
      <c r="A84" s="368" t="s">
        <v>384</v>
      </c>
      <c r="B84" s="369"/>
      <c r="C84" s="189"/>
      <c r="D84" s="189"/>
      <c r="E84" s="189"/>
    </row>
    <row r="85" spans="1:5" ht="15.75" thickBot="1">
      <c r="A85" s="368" t="s">
        <v>385</v>
      </c>
      <c r="B85" s="369"/>
      <c r="C85" s="189"/>
      <c r="D85" s="189"/>
      <c r="E85" s="189"/>
    </row>
    <row r="86" spans="1:5" ht="16.5" thickBot="1">
      <c r="A86" s="180"/>
    </row>
    <row r="87" spans="1:5" ht="15.75" thickBot="1">
      <c r="A87" s="372" t="s">
        <v>386</v>
      </c>
      <c r="B87" s="373"/>
      <c r="C87" s="373"/>
      <c r="D87" s="373"/>
      <c r="E87" s="374"/>
    </row>
    <row r="88" spans="1:5" ht="15.75" thickBot="1">
      <c r="A88" s="370" t="s">
        <v>378</v>
      </c>
      <c r="B88" s="370" t="s">
        <v>387</v>
      </c>
      <c r="C88" s="372" t="s">
        <v>348</v>
      </c>
      <c r="D88" s="373"/>
      <c r="E88" s="374"/>
    </row>
    <row r="89" spans="1:5" ht="30.75" thickBot="1">
      <c r="A89" s="371"/>
      <c r="B89" s="371"/>
      <c r="C89" s="183" t="s">
        <v>703</v>
      </c>
      <c r="D89" s="183" t="s">
        <v>704</v>
      </c>
      <c r="E89" s="183" t="s">
        <v>713</v>
      </c>
    </row>
    <row r="90" spans="1:5" ht="15.75" thickBot="1">
      <c r="A90" s="185" t="s">
        <v>380</v>
      </c>
      <c r="B90" s="186"/>
      <c r="C90" s="189"/>
      <c r="D90" s="189"/>
      <c r="E90" s="189"/>
    </row>
    <row r="91" spans="1:5" ht="15.75" thickBot="1">
      <c r="A91" s="185" t="s">
        <v>381</v>
      </c>
      <c r="B91" s="186"/>
      <c r="C91" s="189"/>
      <c r="D91" s="189"/>
      <c r="E91" s="189"/>
    </row>
    <row r="92" spans="1:5" ht="15.75" thickBot="1">
      <c r="A92" s="185" t="s">
        <v>382</v>
      </c>
      <c r="B92" s="186"/>
      <c r="C92" s="189"/>
      <c r="D92" s="189"/>
      <c r="E92" s="189"/>
    </row>
    <row r="93" spans="1:5" ht="15.75" thickBot="1">
      <c r="A93" s="368" t="s">
        <v>388</v>
      </c>
      <c r="B93" s="369"/>
      <c r="C93" s="189"/>
      <c r="D93" s="189"/>
      <c r="E93" s="189"/>
    </row>
  </sheetData>
  <mergeCells count="48">
    <mergeCell ref="A1:F1"/>
    <mergeCell ref="A87:E87"/>
    <mergeCell ref="A88:A89"/>
    <mergeCell ref="B88:B89"/>
    <mergeCell ref="C88:E88"/>
    <mergeCell ref="A62:E62"/>
    <mergeCell ref="A40:E40"/>
    <mergeCell ref="A41:B41"/>
    <mergeCell ref="A44:B44"/>
    <mergeCell ref="A47:B47"/>
    <mergeCell ref="A50:B50"/>
    <mergeCell ref="A53:B53"/>
    <mergeCell ref="A54:B54"/>
    <mergeCell ref="A55:B55"/>
    <mergeCell ref="A56:B56"/>
    <mergeCell ref="A57:B57"/>
    <mergeCell ref="A93:B93"/>
    <mergeCell ref="A85:B85"/>
    <mergeCell ref="A65:E65"/>
    <mergeCell ref="A67:E67"/>
    <mergeCell ref="A69:E69"/>
    <mergeCell ref="A71:E71"/>
    <mergeCell ref="A72:E72"/>
    <mergeCell ref="A74:E74"/>
    <mergeCell ref="A75:A76"/>
    <mergeCell ref="B75:B76"/>
    <mergeCell ref="C75:E75"/>
    <mergeCell ref="A80:B80"/>
    <mergeCell ref="A84:B84"/>
    <mergeCell ref="A60:E60"/>
    <mergeCell ref="A39:B39"/>
    <mergeCell ref="A14:E14"/>
    <mergeCell ref="A18:A19"/>
    <mergeCell ref="B18:B19"/>
    <mergeCell ref="C18:E18"/>
    <mergeCell ref="A20:E20"/>
    <mergeCell ref="A21:B21"/>
    <mergeCell ref="A24:B24"/>
    <mergeCell ref="A27:B27"/>
    <mergeCell ref="A30:B30"/>
    <mergeCell ref="A33:B33"/>
    <mergeCell ref="A36:B36"/>
    <mergeCell ref="A13:E13"/>
    <mergeCell ref="A2:D2"/>
    <mergeCell ref="A3:E3"/>
    <mergeCell ref="A8:E8"/>
    <mergeCell ref="A9:E9"/>
    <mergeCell ref="A12:E12"/>
  </mergeCells>
  <pageMargins left="0.70866141732283472" right="0.70866141732283472" top="0.74803149606299213" bottom="0.74803149606299213" header="0.31496062992125984" footer="0.31496062992125984"/>
  <pageSetup paperSize="9" fitToWidth="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M16" sqref="M16"/>
    </sheetView>
  </sheetViews>
  <sheetFormatPr defaultRowHeight="15"/>
  <cols>
    <col min="2" max="2" width="21" customWidth="1"/>
  </cols>
  <sheetData>
    <row r="1" spans="1:8">
      <c r="A1" s="361" t="s">
        <v>778</v>
      </c>
      <c r="B1" s="361"/>
      <c r="C1" s="361"/>
      <c r="D1" s="361"/>
      <c r="E1" s="361"/>
      <c r="F1" s="361"/>
      <c r="G1" s="361"/>
      <c r="H1" s="361"/>
    </row>
    <row r="2" spans="1:8" ht="15.75">
      <c r="A2" s="384" t="s">
        <v>334</v>
      </c>
      <c r="B2" s="361"/>
      <c r="C2" s="361"/>
      <c r="D2" s="361"/>
      <c r="E2" s="361"/>
      <c r="F2" s="361"/>
      <c r="G2" s="361"/>
      <c r="H2" s="361"/>
    </row>
    <row r="3" spans="1:8">
      <c r="A3" s="360" t="s">
        <v>390</v>
      </c>
      <c r="B3" s="361"/>
      <c r="C3" s="361"/>
      <c r="D3" s="361"/>
      <c r="E3" s="361"/>
      <c r="F3" s="361"/>
      <c r="G3" s="361"/>
      <c r="H3" s="361"/>
    </row>
    <row r="4" spans="1:8" ht="15.75">
      <c r="A4" s="180"/>
    </row>
    <row r="5" spans="1:8">
      <c r="A5" s="365" t="s">
        <v>391</v>
      </c>
      <c r="B5" s="361"/>
      <c r="C5" s="361"/>
      <c r="D5" s="361"/>
      <c r="E5" s="361"/>
      <c r="F5" s="361"/>
      <c r="G5" s="361"/>
      <c r="H5" s="361"/>
    </row>
    <row r="6" spans="1:8" ht="15.75" thickBot="1">
      <c r="A6" s="190"/>
    </row>
    <row r="7" spans="1:8" ht="15.75" thickBot="1">
      <c r="A7" s="382" t="s">
        <v>392</v>
      </c>
      <c r="B7" s="191" t="s">
        <v>393</v>
      </c>
      <c r="C7" s="386" t="s">
        <v>394</v>
      </c>
      <c r="D7" s="387"/>
      <c r="E7" s="387"/>
      <c r="F7" s="387"/>
      <c r="G7" s="387"/>
      <c r="H7" s="388"/>
    </row>
    <row r="8" spans="1:8" ht="25.5">
      <c r="A8" s="385"/>
      <c r="B8" s="192" t="s">
        <v>395</v>
      </c>
      <c r="C8" s="382" t="s">
        <v>467</v>
      </c>
      <c r="D8" s="382" t="s">
        <v>396</v>
      </c>
      <c r="E8" s="382" t="s">
        <v>468</v>
      </c>
      <c r="F8" s="382" t="s">
        <v>397</v>
      </c>
      <c r="G8" s="382" t="s">
        <v>398</v>
      </c>
      <c r="H8" s="382" t="s">
        <v>469</v>
      </c>
    </row>
    <row r="9" spans="1:8" ht="15.75" thickBot="1">
      <c r="A9" s="383"/>
      <c r="B9" s="193" t="s">
        <v>399</v>
      </c>
      <c r="C9" s="383"/>
      <c r="D9" s="383"/>
      <c r="E9" s="383"/>
      <c r="F9" s="383"/>
      <c r="G9" s="383"/>
      <c r="H9" s="383"/>
    </row>
    <row r="10" spans="1:8" ht="15.75" thickBot="1">
      <c r="A10" s="382" t="s">
        <v>380</v>
      </c>
      <c r="B10" s="194" t="s">
        <v>410</v>
      </c>
      <c r="C10" s="194" t="s">
        <v>400</v>
      </c>
      <c r="D10" s="194" t="s">
        <v>411</v>
      </c>
      <c r="E10" s="194" t="s">
        <v>472</v>
      </c>
      <c r="F10" s="194" t="s">
        <v>473</v>
      </c>
      <c r="G10" s="194" t="s">
        <v>400</v>
      </c>
      <c r="H10" s="194" t="s">
        <v>400</v>
      </c>
    </row>
    <row r="11" spans="1:8" ht="15.75" thickBot="1">
      <c r="A11" s="383"/>
      <c r="B11" s="194"/>
      <c r="C11" s="194" t="s">
        <v>412</v>
      </c>
      <c r="D11" s="194" t="s">
        <v>401</v>
      </c>
      <c r="E11" s="194" t="s">
        <v>401</v>
      </c>
      <c r="F11" s="194" t="s">
        <v>401</v>
      </c>
      <c r="G11" s="194" t="s">
        <v>401</v>
      </c>
      <c r="H11" s="194" t="s">
        <v>401</v>
      </c>
    </row>
    <row r="12" spans="1:8" ht="15.75" thickBot="1">
      <c r="A12" s="382" t="s">
        <v>381</v>
      </c>
      <c r="B12" s="195"/>
      <c r="C12" s="194" t="s">
        <v>400</v>
      </c>
      <c r="D12" s="194" t="s">
        <v>400</v>
      </c>
      <c r="E12" s="194" t="s">
        <v>400</v>
      </c>
      <c r="F12" s="194" t="s">
        <v>470</v>
      </c>
      <c r="G12" s="194" t="s">
        <v>400</v>
      </c>
      <c r="H12" s="194" t="s">
        <v>400</v>
      </c>
    </row>
    <row r="13" spans="1:8" ht="15.75" thickBot="1">
      <c r="A13" s="383"/>
      <c r="B13" s="194"/>
      <c r="C13" s="194" t="s">
        <v>401</v>
      </c>
      <c r="D13" s="194" t="s">
        <v>401</v>
      </c>
      <c r="E13" s="194" t="s">
        <v>401</v>
      </c>
      <c r="F13" s="194" t="s">
        <v>401</v>
      </c>
      <c r="G13" s="194" t="s">
        <v>401</v>
      </c>
      <c r="H13" s="194" t="s">
        <v>401</v>
      </c>
    </row>
    <row r="14" spans="1:8" ht="15.75" thickBot="1">
      <c r="A14" s="382" t="s">
        <v>382</v>
      </c>
      <c r="B14" s="195"/>
      <c r="C14" s="194" t="s">
        <v>400</v>
      </c>
      <c r="D14" s="194" t="s">
        <v>400</v>
      </c>
      <c r="E14" s="194" t="s">
        <v>400</v>
      </c>
      <c r="F14" s="194" t="s">
        <v>400</v>
      </c>
      <c r="G14" s="194" t="s">
        <v>400</v>
      </c>
      <c r="H14" s="194" t="s">
        <v>400</v>
      </c>
    </row>
    <row r="15" spans="1:8" ht="15.75" thickBot="1">
      <c r="A15" s="383"/>
      <c r="B15" s="194"/>
      <c r="C15" s="194" t="s">
        <v>401</v>
      </c>
      <c r="D15" s="194" t="s">
        <v>401</v>
      </c>
      <c r="E15" s="194" t="s">
        <v>401</v>
      </c>
      <c r="F15" s="194" t="s">
        <v>401</v>
      </c>
      <c r="G15" s="194" t="s">
        <v>401</v>
      </c>
      <c r="H15" s="194" t="s">
        <v>401</v>
      </c>
    </row>
    <row r="16" spans="1:8" ht="15.75" thickBot="1">
      <c r="A16" s="382" t="s">
        <v>403</v>
      </c>
      <c r="B16" s="195"/>
      <c r="C16" s="194" t="s">
        <v>400</v>
      </c>
      <c r="D16" s="194" t="s">
        <v>400</v>
      </c>
      <c r="E16" s="194" t="s">
        <v>400</v>
      </c>
      <c r="F16" s="194" t="s">
        <v>400</v>
      </c>
      <c r="G16" s="194" t="s">
        <v>400</v>
      </c>
      <c r="H16" s="194" t="s">
        <v>400</v>
      </c>
    </row>
    <row r="17" spans="1:8" ht="15.75" thickBot="1">
      <c r="A17" s="383"/>
      <c r="B17" s="194" t="s">
        <v>402</v>
      </c>
      <c r="C17" s="194" t="s">
        <v>401</v>
      </c>
      <c r="D17" s="194" t="s">
        <v>401</v>
      </c>
      <c r="E17" s="194" t="s">
        <v>401</v>
      </c>
      <c r="F17" s="194" t="s">
        <v>401</v>
      </c>
      <c r="G17" s="194" t="s">
        <v>401</v>
      </c>
      <c r="H17" s="194" t="s">
        <v>401</v>
      </c>
    </row>
    <row r="18" spans="1:8" ht="15.75" thickBot="1">
      <c r="A18" s="382" t="s">
        <v>404</v>
      </c>
      <c r="B18" s="194" t="s">
        <v>402</v>
      </c>
      <c r="C18" s="194" t="s">
        <v>400</v>
      </c>
      <c r="D18" s="194" t="s">
        <v>400</v>
      </c>
      <c r="E18" s="194" t="s">
        <v>400</v>
      </c>
      <c r="F18" s="194" t="s">
        <v>400</v>
      </c>
      <c r="G18" s="194" t="s">
        <v>400</v>
      </c>
      <c r="H18" s="194" t="s">
        <v>400</v>
      </c>
    </row>
    <row r="19" spans="1:8" ht="15.75" thickBot="1">
      <c r="A19" s="383"/>
      <c r="B19" s="194" t="s">
        <v>402</v>
      </c>
      <c r="C19" s="194" t="s">
        <v>401</v>
      </c>
      <c r="D19" s="194" t="s">
        <v>401</v>
      </c>
      <c r="E19" s="194" t="s">
        <v>401</v>
      </c>
      <c r="F19" s="194" t="s">
        <v>401</v>
      </c>
      <c r="G19" s="194" t="s">
        <v>401</v>
      </c>
      <c r="H19" s="194" t="s">
        <v>401</v>
      </c>
    </row>
    <row r="20" spans="1:8" ht="15.75" thickBot="1">
      <c r="A20" s="382" t="s">
        <v>405</v>
      </c>
      <c r="B20" s="194" t="s">
        <v>402</v>
      </c>
      <c r="C20" s="194" t="s">
        <v>400</v>
      </c>
      <c r="D20" s="194" t="s">
        <v>400</v>
      </c>
      <c r="E20" s="194" t="s">
        <v>400</v>
      </c>
      <c r="F20" s="194" t="s">
        <v>400</v>
      </c>
      <c r="G20" s="194" t="s">
        <v>400</v>
      </c>
      <c r="H20" s="194" t="s">
        <v>400</v>
      </c>
    </row>
    <row r="21" spans="1:8" ht="15.75" thickBot="1">
      <c r="A21" s="383"/>
      <c r="B21" s="194" t="s">
        <v>402</v>
      </c>
      <c r="C21" s="194" t="s">
        <v>401</v>
      </c>
      <c r="D21" s="194" t="s">
        <v>401</v>
      </c>
      <c r="E21" s="194" t="s">
        <v>401</v>
      </c>
      <c r="F21" s="194" t="s">
        <v>401</v>
      </c>
      <c r="G21" s="194" t="s">
        <v>401</v>
      </c>
      <c r="H21" s="194" t="s">
        <v>401</v>
      </c>
    </row>
    <row r="22" spans="1:8" ht="15.75" thickBot="1">
      <c r="A22" s="382" t="s">
        <v>406</v>
      </c>
      <c r="B22" s="194" t="s">
        <v>402</v>
      </c>
      <c r="C22" s="194" t="s">
        <v>400</v>
      </c>
      <c r="D22" s="194" t="s">
        <v>400</v>
      </c>
      <c r="E22" s="194" t="s">
        <v>400</v>
      </c>
      <c r="F22" s="194" t="s">
        <v>400</v>
      </c>
      <c r="G22" s="194" t="s">
        <v>400</v>
      </c>
      <c r="H22" s="194" t="s">
        <v>400</v>
      </c>
    </row>
    <row r="23" spans="1:8" ht="15.75" thickBot="1">
      <c r="A23" s="383"/>
      <c r="B23" s="194" t="s">
        <v>402</v>
      </c>
      <c r="C23" s="194" t="s">
        <v>401</v>
      </c>
      <c r="D23" s="194" t="s">
        <v>401</v>
      </c>
      <c r="E23" s="194" t="s">
        <v>401</v>
      </c>
      <c r="F23" s="194" t="s">
        <v>401</v>
      </c>
      <c r="G23" s="194" t="s">
        <v>401</v>
      </c>
      <c r="H23" s="194" t="s">
        <v>401</v>
      </c>
    </row>
    <row r="24" spans="1:8" ht="15.75" thickBot="1">
      <c r="A24" s="382" t="s">
        <v>407</v>
      </c>
      <c r="B24" s="194" t="s">
        <v>402</v>
      </c>
      <c r="C24" s="194" t="s">
        <v>400</v>
      </c>
      <c r="D24" s="194" t="s">
        <v>400</v>
      </c>
      <c r="E24" s="194" t="s">
        <v>400</v>
      </c>
      <c r="F24" s="194" t="s">
        <v>400</v>
      </c>
      <c r="G24" s="194" t="s">
        <v>400</v>
      </c>
      <c r="H24" s="194" t="s">
        <v>400</v>
      </c>
    </row>
    <row r="25" spans="1:8" ht="15.75" thickBot="1">
      <c r="A25" s="383"/>
      <c r="B25" s="194" t="s">
        <v>402</v>
      </c>
      <c r="C25" s="194" t="s">
        <v>401</v>
      </c>
      <c r="D25" s="194" t="s">
        <v>401</v>
      </c>
      <c r="E25" s="194" t="s">
        <v>401</v>
      </c>
      <c r="F25" s="194" t="s">
        <v>401</v>
      </c>
      <c r="G25" s="194" t="s">
        <v>401</v>
      </c>
      <c r="H25" s="194" t="s">
        <v>401</v>
      </c>
    </row>
    <row r="26" spans="1:8" ht="15.75" thickBot="1">
      <c r="A26" s="382" t="s">
        <v>408</v>
      </c>
      <c r="B26" s="194" t="s">
        <v>402</v>
      </c>
      <c r="C26" s="194" t="s">
        <v>400</v>
      </c>
      <c r="D26" s="194" t="s">
        <v>400</v>
      </c>
      <c r="E26" s="194" t="s">
        <v>400</v>
      </c>
      <c r="F26" s="194" t="s">
        <v>400</v>
      </c>
      <c r="G26" s="194" t="s">
        <v>400</v>
      </c>
      <c r="H26" s="194" t="s">
        <v>400</v>
      </c>
    </row>
    <row r="27" spans="1:8" ht="15.75" thickBot="1">
      <c r="A27" s="383"/>
      <c r="B27" s="194" t="s">
        <v>402</v>
      </c>
      <c r="C27" s="194" t="s">
        <v>401</v>
      </c>
      <c r="D27" s="194" t="s">
        <v>401</v>
      </c>
      <c r="E27" s="194" t="s">
        <v>401</v>
      </c>
      <c r="F27" s="194" t="s">
        <v>401</v>
      </c>
      <c r="G27" s="194" t="s">
        <v>401</v>
      </c>
      <c r="H27" s="194" t="s">
        <v>401</v>
      </c>
    </row>
    <row r="28" spans="1:8" ht="15.75" thickBot="1">
      <c r="A28" s="382" t="s">
        <v>409</v>
      </c>
      <c r="B28" s="194" t="s">
        <v>402</v>
      </c>
      <c r="C28" s="194" t="s">
        <v>400</v>
      </c>
      <c r="D28" s="194" t="s">
        <v>400</v>
      </c>
      <c r="E28" s="194" t="s">
        <v>400</v>
      </c>
      <c r="F28" s="194" t="s">
        <v>400</v>
      </c>
      <c r="G28" s="194" t="s">
        <v>400</v>
      </c>
      <c r="H28" s="194" t="s">
        <v>400</v>
      </c>
    </row>
    <row r="29" spans="1:8" ht="15.75" thickBot="1">
      <c r="A29" s="383"/>
      <c r="B29" s="194" t="s">
        <v>402</v>
      </c>
      <c r="C29" s="194" t="s">
        <v>401</v>
      </c>
      <c r="D29" s="194" t="s">
        <v>401</v>
      </c>
      <c r="E29" s="194" t="s">
        <v>401</v>
      </c>
      <c r="F29" s="194" t="s">
        <v>401</v>
      </c>
      <c r="G29" s="194" t="s">
        <v>401</v>
      </c>
      <c r="H29" s="194" t="s">
        <v>401</v>
      </c>
    </row>
  </sheetData>
  <mergeCells count="22">
    <mergeCell ref="A1:H1"/>
    <mergeCell ref="A20:A21"/>
    <mergeCell ref="A22:A23"/>
    <mergeCell ref="A24:A25"/>
    <mergeCell ref="A26:A27"/>
    <mergeCell ref="A16:A17"/>
    <mergeCell ref="A28:A29"/>
    <mergeCell ref="A18:A19"/>
    <mergeCell ref="A2:H2"/>
    <mergeCell ref="A3:H3"/>
    <mergeCell ref="A5:H5"/>
    <mergeCell ref="A7:A9"/>
    <mergeCell ref="C7:H7"/>
    <mergeCell ref="C8:C9"/>
    <mergeCell ref="D8:D9"/>
    <mergeCell ref="E8:E9"/>
    <mergeCell ref="F8:F9"/>
    <mergeCell ref="G8:G9"/>
    <mergeCell ref="H8:H9"/>
    <mergeCell ref="A10:A11"/>
    <mergeCell ref="A12:A13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35"/>
  <sheetViews>
    <sheetView view="pageLayout" zoomScaleNormal="100" workbookViewId="0">
      <selection activeCell="E3" sqref="E3:F3"/>
    </sheetView>
  </sheetViews>
  <sheetFormatPr defaultRowHeight="15"/>
  <cols>
    <col min="1" max="1" width="59.28515625" customWidth="1"/>
    <col min="2" max="2" width="6.28515625" customWidth="1"/>
    <col min="3" max="3" width="9.42578125" customWidth="1"/>
    <col min="4" max="4" width="7.42578125" customWidth="1"/>
    <col min="5" max="5" width="7.7109375" customWidth="1"/>
    <col min="7" max="7" width="13" customWidth="1"/>
    <col min="8" max="8" width="10.140625" bestFit="1" customWidth="1"/>
  </cols>
  <sheetData>
    <row r="1" spans="1:8" ht="18.75">
      <c r="A1" s="323" t="s">
        <v>328</v>
      </c>
      <c r="B1" s="323"/>
      <c r="C1" s="323"/>
      <c r="D1" s="323"/>
      <c r="E1" s="323"/>
      <c r="F1" s="323"/>
    </row>
    <row r="2" spans="1:8" ht="18.75">
      <c r="A2" s="323" t="s">
        <v>691</v>
      </c>
      <c r="B2" s="323"/>
      <c r="C2" s="323"/>
      <c r="D2" s="323"/>
      <c r="E2" s="323"/>
      <c r="F2" s="323"/>
    </row>
    <row r="3" spans="1:8" ht="15.75" thickBot="1">
      <c r="E3" s="330"/>
      <c r="F3" s="330"/>
      <c r="H3" s="108"/>
    </row>
    <row r="4" spans="1:8" ht="13.5" customHeight="1" thickBot="1">
      <c r="A4" s="325" t="s">
        <v>0</v>
      </c>
      <c r="B4" s="327" t="s">
        <v>1</v>
      </c>
      <c r="C4" s="327" t="s">
        <v>692</v>
      </c>
      <c r="D4" s="327"/>
      <c r="E4" s="327"/>
      <c r="F4" s="331"/>
      <c r="G4" s="281" t="s">
        <v>167</v>
      </c>
      <c r="H4" s="281" t="s">
        <v>168</v>
      </c>
    </row>
    <row r="5" spans="1:8" ht="49.5" customHeight="1">
      <c r="A5" s="326"/>
      <c r="B5" s="328"/>
      <c r="C5" s="282" t="s">
        <v>2</v>
      </c>
      <c r="D5" s="282" t="s">
        <v>3</v>
      </c>
      <c r="E5" s="282" t="s">
        <v>4</v>
      </c>
      <c r="F5" s="46" t="s">
        <v>5</v>
      </c>
      <c r="G5" s="309" t="s">
        <v>2</v>
      </c>
      <c r="H5" s="309" t="s">
        <v>2</v>
      </c>
    </row>
    <row r="6" spans="1:8" ht="12.75" customHeight="1">
      <c r="A6" s="64" t="s">
        <v>81</v>
      </c>
      <c r="B6" s="283" t="s">
        <v>11</v>
      </c>
      <c r="C6" s="283"/>
      <c r="D6" s="283"/>
      <c r="E6" s="283"/>
      <c r="F6" s="284">
        <f>SUM(C6:E6)</f>
        <v>0</v>
      </c>
      <c r="G6" s="285"/>
      <c r="H6" s="285"/>
    </row>
    <row r="7" spans="1:8" ht="12.75" customHeight="1">
      <c r="A7" s="64" t="s">
        <v>82</v>
      </c>
      <c r="B7" s="283" t="s">
        <v>8</v>
      </c>
      <c r="C7" s="283"/>
      <c r="D7" s="283"/>
      <c r="E7" s="283"/>
      <c r="F7" s="284">
        <f>SUM(C7:E7)</f>
        <v>0</v>
      </c>
      <c r="G7" s="285"/>
      <c r="H7" s="285"/>
    </row>
    <row r="8" spans="1:8" ht="22.5" customHeight="1">
      <c r="A8" s="64" t="s">
        <v>83</v>
      </c>
      <c r="B8" s="283" t="s">
        <v>9</v>
      </c>
      <c r="C8" s="283"/>
      <c r="D8" s="283"/>
      <c r="E8" s="283"/>
      <c r="F8" s="284">
        <f t="shared" ref="F8:F11" si="0">SUM(C8:E8)</f>
        <v>0</v>
      </c>
      <c r="G8" s="285"/>
      <c r="H8" s="285"/>
    </row>
    <row r="9" spans="1:8" ht="12.75" customHeight="1">
      <c r="A9" s="64" t="s">
        <v>84</v>
      </c>
      <c r="B9" s="283" t="s">
        <v>10</v>
      </c>
      <c r="C9" s="283"/>
      <c r="D9" s="283"/>
      <c r="E9" s="283"/>
      <c r="F9" s="284">
        <f t="shared" si="0"/>
        <v>0</v>
      </c>
      <c r="G9" s="285"/>
      <c r="H9" s="285"/>
    </row>
    <row r="10" spans="1:8" ht="12.75" customHeight="1">
      <c r="A10" s="64" t="s">
        <v>7</v>
      </c>
      <c r="B10" s="283" t="s">
        <v>12</v>
      </c>
      <c r="C10" s="283"/>
      <c r="D10" s="283"/>
      <c r="E10" s="283"/>
      <c r="F10" s="284">
        <f t="shared" si="0"/>
        <v>0</v>
      </c>
      <c r="G10" s="285"/>
      <c r="H10" s="285"/>
    </row>
    <row r="11" spans="1:8" ht="12.75" customHeight="1">
      <c r="A11" s="64" t="s">
        <v>85</v>
      </c>
      <c r="B11" s="283" t="s">
        <v>13</v>
      </c>
      <c r="C11" s="283"/>
      <c r="D11" s="283"/>
      <c r="E11" s="283"/>
      <c r="F11" s="284">
        <f t="shared" si="0"/>
        <v>0</v>
      </c>
      <c r="G11" s="285"/>
      <c r="H11" s="285"/>
    </row>
    <row r="12" spans="1:8" ht="12.75" customHeight="1">
      <c r="A12" s="286" t="s">
        <v>159</v>
      </c>
      <c r="B12" s="287" t="s">
        <v>6</v>
      </c>
      <c r="C12" s="287">
        <f>SUM(C6,C7:C11)</f>
        <v>0</v>
      </c>
      <c r="D12" s="287">
        <f>SUM(D6:D11)</f>
        <v>0</v>
      </c>
      <c r="E12" s="287">
        <f>SUM(E6:E11)</f>
        <v>0</v>
      </c>
      <c r="F12" s="288">
        <f>SUM(F6:F11)</f>
        <v>0</v>
      </c>
      <c r="G12" s="289">
        <v>0</v>
      </c>
      <c r="H12" s="289">
        <v>0</v>
      </c>
    </row>
    <row r="13" spans="1:8" ht="24.75" customHeight="1">
      <c r="A13" s="64" t="s">
        <v>86</v>
      </c>
      <c r="B13" s="283" t="s">
        <v>15</v>
      </c>
      <c r="C13" s="283"/>
      <c r="D13" s="283"/>
      <c r="E13" s="283"/>
      <c r="F13" s="284">
        <f>SUM(C13:E13)</f>
        <v>0</v>
      </c>
      <c r="G13" s="285"/>
      <c r="H13" s="285"/>
    </row>
    <row r="14" spans="1:8" ht="12.75" customHeight="1">
      <c r="A14" s="64" t="s">
        <v>87</v>
      </c>
      <c r="B14" s="283" t="s">
        <v>88</v>
      </c>
      <c r="C14" s="283"/>
      <c r="D14" s="283"/>
      <c r="E14" s="283"/>
      <c r="F14" s="284">
        <f>SUM(C14:E14)</f>
        <v>0</v>
      </c>
      <c r="G14" s="285"/>
      <c r="H14" s="285"/>
    </row>
    <row r="15" spans="1:8" ht="12.75" customHeight="1">
      <c r="A15" s="64" t="s">
        <v>18</v>
      </c>
      <c r="B15" s="283" t="s">
        <v>16</v>
      </c>
      <c r="C15" s="283"/>
      <c r="D15" s="283"/>
      <c r="E15" s="283"/>
      <c r="F15" s="284">
        <f>SUM(C15:E15)</f>
        <v>0</v>
      </c>
      <c r="G15" s="285"/>
      <c r="H15" s="285"/>
    </row>
    <row r="16" spans="1:8" ht="12.75" customHeight="1">
      <c r="A16" s="286" t="s">
        <v>161</v>
      </c>
      <c r="B16" s="287" t="s">
        <v>14</v>
      </c>
      <c r="C16" s="287">
        <f>SUM(C13,C14,C15)</f>
        <v>0</v>
      </c>
      <c r="D16" s="287">
        <f>SUM(D13:D15)</f>
        <v>0</v>
      </c>
      <c r="E16" s="287">
        <f>SUM(E13:E15)</f>
        <v>0</v>
      </c>
      <c r="F16" s="288">
        <f>SUM(F13:F15)</f>
        <v>0</v>
      </c>
      <c r="G16" s="289">
        <v>0</v>
      </c>
      <c r="H16" s="289">
        <v>0</v>
      </c>
    </row>
    <row r="17" spans="1:8" ht="12.75" customHeight="1">
      <c r="A17" s="64" t="s">
        <v>89</v>
      </c>
      <c r="B17" s="283" t="s">
        <v>90</v>
      </c>
      <c r="C17" s="283"/>
      <c r="D17" s="283"/>
      <c r="E17" s="283"/>
      <c r="F17" s="284">
        <f>SUM(C17:E17)</f>
        <v>0</v>
      </c>
      <c r="G17" s="285"/>
      <c r="H17" s="285"/>
    </row>
    <row r="18" spans="1:8" ht="12.75" customHeight="1">
      <c r="A18" s="64" t="s">
        <v>91</v>
      </c>
      <c r="B18" s="283" t="s">
        <v>21</v>
      </c>
      <c r="C18" s="283"/>
      <c r="D18" s="283"/>
      <c r="E18" s="283"/>
      <c r="F18" s="284">
        <f>SUM(C18:E18)</f>
        <v>0</v>
      </c>
      <c r="G18" s="285"/>
      <c r="H18" s="285"/>
    </row>
    <row r="19" spans="1:8" ht="12.75" customHeight="1">
      <c r="A19" s="64" t="s">
        <v>17</v>
      </c>
      <c r="B19" s="283" t="s">
        <v>22</v>
      </c>
      <c r="C19" s="283"/>
      <c r="D19" s="283"/>
      <c r="E19" s="283"/>
      <c r="F19" s="284">
        <f>SUM(C19:E19)</f>
        <v>0</v>
      </c>
      <c r="G19" s="285"/>
      <c r="H19" s="285"/>
    </row>
    <row r="20" spans="1:8" ht="12.75" customHeight="1">
      <c r="A20" s="286" t="s">
        <v>162</v>
      </c>
      <c r="B20" s="287" t="s">
        <v>20</v>
      </c>
      <c r="C20" s="287">
        <f>SUM(C17,C18,C19)</f>
        <v>0</v>
      </c>
      <c r="D20" s="287">
        <f>SUM(D17:D19)</f>
        <v>0</v>
      </c>
      <c r="E20" s="287">
        <f>SUM(E17:E19)</f>
        <v>0</v>
      </c>
      <c r="F20" s="288">
        <f>SUM(F17:F19)</f>
        <v>0</v>
      </c>
      <c r="G20" s="289">
        <v>0</v>
      </c>
      <c r="H20" s="289">
        <v>0</v>
      </c>
    </row>
    <row r="21" spans="1:8" ht="12.75" customHeight="1">
      <c r="A21" s="64" t="s">
        <v>92</v>
      </c>
      <c r="B21" s="283" t="s">
        <v>24</v>
      </c>
      <c r="C21" s="283"/>
      <c r="D21" s="283"/>
      <c r="E21" s="283"/>
      <c r="F21" s="284">
        <f>SUM(C21:E21)</f>
        <v>0</v>
      </c>
      <c r="G21" s="285"/>
      <c r="H21" s="285"/>
    </row>
    <row r="22" spans="1:8" ht="12.75" customHeight="1">
      <c r="A22" s="64" t="s">
        <v>93</v>
      </c>
      <c r="B22" s="283" t="s">
        <v>25</v>
      </c>
      <c r="C22" s="283"/>
      <c r="D22" s="283"/>
      <c r="E22" s="283"/>
      <c r="F22" s="284">
        <f>SUM(C22:E22)</f>
        <v>0</v>
      </c>
      <c r="G22" s="285"/>
      <c r="H22" s="285"/>
    </row>
    <row r="23" spans="1:8" ht="12.75" customHeight="1">
      <c r="A23" s="64" t="s">
        <v>94</v>
      </c>
      <c r="B23" s="283" t="s">
        <v>95</v>
      </c>
      <c r="C23" s="283"/>
      <c r="D23" s="283"/>
      <c r="E23" s="283"/>
      <c r="F23" s="284">
        <f t="shared" ref="F23:F25" si="1">SUM(C23:E23)</f>
        <v>0</v>
      </c>
      <c r="G23" s="285"/>
      <c r="H23" s="285"/>
    </row>
    <row r="24" spans="1:8" ht="12.75" customHeight="1">
      <c r="A24" s="64" t="s">
        <v>19</v>
      </c>
      <c r="B24" s="283" t="s">
        <v>26</v>
      </c>
      <c r="C24" s="283"/>
      <c r="D24" s="283"/>
      <c r="E24" s="283"/>
      <c r="F24" s="284">
        <f t="shared" si="1"/>
        <v>0</v>
      </c>
      <c r="G24" s="285"/>
      <c r="H24" s="285"/>
    </row>
    <row r="25" spans="1:8" ht="12.75" customHeight="1">
      <c r="A25" s="64" t="s">
        <v>96</v>
      </c>
      <c r="B25" s="283" t="s">
        <v>27</v>
      </c>
      <c r="C25" s="283"/>
      <c r="D25" s="283"/>
      <c r="E25" s="283"/>
      <c r="F25" s="284">
        <f t="shared" si="1"/>
        <v>0</v>
      </c>
      <c r="G25" s="285"/>
      <c r="H25" s="285"/>
    </row>
    <row r="26" spans="1:8" ht="12.75" customHeight="1">
      <c r="A26" s="286" t="s">
        <v>149</v>
      </c>
      <c r="B26" s="287" t="s">
        <v>23</v>
      </c>
      <c r="C26" s="287">
        <f>SUM(C21:C25)</f>
        <v>0</v>
      </c>
      <c r="D26" s="287">
        <f>SUM(D21:D25)</f>
        <v>0</v>
      </c>
      <c r="E26" s="287">
        <f>SUM(E21:E25)</f>
        <v>0</v>
      </c>
      <c r="F26" s="288">
        <f>SUM(F21:F25)</f>
        <v>0</v>
      </c>
      <c r="G26" s="289">
        <v>0</v>
      </c>
      <c r="H26" s="289">
        <v>0</v>
      </c>
    </row>
    <row r="27" spans="1:8" ht="12.75" customHeight="1">
      <c r="A27" s="65" t="s">
        <v>97</v>
      </c>
      <c r="B27" s="283" t="s">
        <v>34</v>
      </c>
      <c r="C27" s="283"/>
      <c r="D27" s="283"/>
      <c r="E27" s="283"/>
      <c r="F27" s="290">
        <f>SUM(C27:E27)</f>
        <v>0</v>
      </c>
      <c r="G27" s="285"/>
      <c r="H27" s="285"/>
    </row>
    <row r="28" spans="1:8" ht="12.75" customHeight="1">
      <c r="A28" s="65" t="s">
        <v>28</v>
      </c>
      <c r="B28" s="283" t="s">
        <v>35</v>
      </c>
      <c r="C28" s="283"/>
      <c r="D28" s="283"/>
      <c r="E28" s="283"/>
      <c r="F28" s="290">
        <f>SUM(C28:E28)</f>
        <v>0</v>
      </c>
      <c r="G28" s="285"/>
      <c r="H28" s="285"/>
    </row>
    <row r="29" spans="1:8" ht="12.75" customHeight="1">
      <c r="A29" s="65" t="s">
        <v>98</v>
      </c>
      <c r="B29" s="283" t="s">
        <v>36</v>
      </c>
      <c r="C29" s="283"/>
      <c r="D29" s="283"/>
      <c r="E29" s="283"/>
      <c r="F29" s="290">
        <f t="shared" ref="F29:F35" si="2">SUM(C29:E29)</f>
        <v>0</v>
      </c>
      <c r="G29" s="285"/>
      <c r="H29" s="285"/>
    </row>
    <row r="30" spans="1:8" ht="12.75" customHeight="1">
      <c r="A30" s="65" t="s">
        <v>29</v>
      </c>
      <c r="B30" s="283" t="s">
        <v>37</v>
      </c>
      <c r="C30" s="283"/>
      <c r="D30" s="283"/>
      <c r="E30" s="283"/>
      <c r="F30" s="290">
        <f t="shared" si="2"/>
        <v>0</v>
      </c>
      <c r="G30" s="285"/>
      <c r="H30" s="285"/>
    </row>
    <row r="31" spans="1:8" ht="12.75" customHeight="1">
      <c r="A31" s="65" t="s">
        <v>30</v>
      </c>
      <c r="B31" s="283" t="s">
        <v>38</v>
      </c>
      <c r="C31" s="283"/>
      <c r="D31" s="283"/>
      <c r="E31" s="283"/>
      <c r="F31" s="290">
        <f t="shared" si="2"/>
        <v>0</v>
      </c>
      <c r="G31" s="285"/>
      <c r="H31" s="285"/>
    </row>
    <row r="32" spans="1:8" ht="12.75" customHeight="1">
      <c r="A32" s="65" t="s">
        <v>99</v>
      </c>
      <c r="B32" s="283" t="s">
        <v>39</v>
      </c>
      <c r="C32" s="283"/>
      <c r="D32" s="283"/>
      <c r="E32" s="283"/>
      <c r="F32" s="290">
        <f t="shared" si="2"/>
        <v>0</v>
      </c>
      <c r="G32" s="285"/>
      <c r="H32" s="285"/>
    </row>
    <row r="33" spans="1:8" ht="12.75" customHeight="1">
      <c r="A33" s="65" t="s">
        <v>100</v>
      </c>
      <c r="B33" s="283" t="s">
        <v>101</v>
      </c>
      <c r="C33" s="283"/>
      <c r="D33" s="283"/>
      <c r="E33" s="283"/>
      <c r="F33" s="290">
        <f t="shared" si="2"/>
        <v>0</v>
      </c>
      <c r="G33" s="285"/>
      <c r="H33" s="285"/>
    </row>
    <row r="34" spans="1:8" ht="12.75" customHeight="1">
      <c r="A34" s="65" t="s">
        <v>31</v>
      </c>
      <c r="B34" s="283" t="s">
        <v>317</v>
      </c>
      <c r="C34" s="283"/>
      <c r="D34" s="283"/>
      <c r="E34" s="283"/>
      <c r="F34" s="290">
        <f t="shared" si="2"/>
        <v>0</v>
      </c>
      <c r="G34" s="285"/>
      <c r="H34" s="285"/>
    </row>
    <row r="35" spans="1:8" ht="12.75" customHeight="1">
      <c r="A35" s="65" t="s">
        <v>32</v>
      </c>
      <c r="B35" s="283" t="s">
        <v>286</v>
      </c>
      <c r="C35" s="283"/>
      <c r="D35" s="283"/>
      <c r="E35" s="283"/>
      <c r="F35" s="290">
        <f t="shared" si="2"/>
        <v>0</v>
      </c>
      <c r="G35" s="285"/>
      <c r="H35" s="285">
        <v>6</v>
      </c>
    </row>
    <row r="36" spans="1:8" ht="12.75" customHeight="1">
      <c r="A36" s="291" t="s">
        <v>150</v>
      </c>
      <c r="B36" s="287" t="s">
        <v>33</v>
      </c>
      <c r="C36" s="287">
        <f>SUM(C27:C35)</f>
        <v>0</v>
      </c>
      <c r="D36" s="287">
        <f>SUM(D27:D35)</f>
        <v>0</v>
      </c>
      <c r="E36" s="287">
        <f>SUM(E27:E35)</f>
        <v>0</v>
      </c>
      <c r="F36" s="292">
        <f>SUM(F27:F35)</f>
        <v>0</v>
      </c>
      <c r="G36" s="292">
        <f t="shared" ref="G36:H36" si="3">SUM(G27:G35)</f>
        <v>0</v>
      </c>
      <c r="H36" s="292">
        <f t="shared" si="3"/>
        <v>6</v>
      </c>
    </row>
    <row r="37" spans="1:8" ht="12.75" customHeight="1">
      <c r="A37" s="65" t="s">
        <v>40</v>
      </c>
      <c r="B37" s="283" t="s">
        <v>102</v>
      </c>
      <c r="C37" s="283"/>
      <c r="D37" s="283"/>
      <c r="E37" s="283"/>
      <c r="F37" s="290">
        <f>SUM(C37:E37)</f>
        <v>0</v>
      </c>
      <c r="G37" s="285"/>
      <c r="H37" s="285"/>
    </row>
    <row r="38" spans="1:8" ht="12.75" customHeight="1">
      <c r="A38" s="65" t="s">
        <v>41</v>
      </c>
      <c r="B38" s="283" t="s">
        <v>103</v>
      </c>
      <c r="C38" s="283"/>
      <c r="D38" s="283"/>
      <c r="E38" s="283"/>
      <c r="F38" s="290">
        <f>SUM(C38:E38)</f>
        <v>0</v>
      </c>
      <c r="G38" s="285"/>
      <c r="H38" s="285"/>
    </row>
    <row r="39" spans="1:8" ht="12.75" customHeight="1">
      <c r="A39" s="65" t="s">
        <v>104</v>
      </c>
      <c r="B39" s="283" t="s">
        <v>105</v>
      </c>
      <c r="C39" s="283"/>
      <c r="D39" s="283"/>
      <c r="E39" s="283"/>
      <c r="F39" s="290">
        <f>SUM(C39:E39)</f>
        <v>0</v>
      </c>
      <c r="G39" s="285"/>
      <c r="H39" s="285"/>
    </row>
    <row r="40" spans="1:8" ht="12.75" customHeight="1">
      <c r="A40" s="286" t="s">
        <v>151</v>
      </c>
      <c r="B40" s="287" t="s">
        <v>106</v>
      </c>
      <c r="C40" s="287">
        <f>SUM(C37:C39)</f>
        <v>0</v>
      </c>
      <c r="D40" s="287">
        <f>SUM(D37:D39)</f>
        <v>0</v>
      </c>
      <c r="E40" s="287">
        <f>SUM(E37:E39)</f>
        <v>0</v>
      </c>
      <c r="F40" s="288">
        <f>SUM(F37:F39)</f>
        <v>0</v>
      </c>
      <c r="G40" s="289">
        <v>0</v>
      </c>
      <c r="H40" s="289">
        <v>0</v>
      </c>
    </row>
    <row r="41" spans="1:8" ht="12.75" customHeight="1">
      <c r="A41" s="64" t="s">
        <v>107</v>
      </c>
      <c r="B41" s="283" t="s">
        <v>108</v>
      </c>
      <c r="C41" s="283"/>
      <c r="D41" s="283"/>
      <c r="E41" s="283"/>
      <c r="F41" s="284">
        <f>SUM(C41:E41)</f>
        <v>0</v>
      </c>
      <c r="G41" s="285"/>
      <c r="H41" s="285"/>
    </row>
    <row r="42" spans="1:8" ht="12.75" customHeight="1">
      <c r="A42" s="65" t="s">
        <v>109</v>
      </c>
      <c r="B42" s="283" t="s">
        <v>110</v>
      </c>
      <c r="C42" s="283"/>
      <c r="D42" s="283"/>
      <c r="E42" s="283"/>
      <c r="F42" s="290">
        <f>SUM(C42:E42)</f>
        <v>0</v>
      </c>
      <c r="G42" s="285"/>
      <c r="H42" s="285"/>
    </row>
    <row r="43" spans="1:8" ht="12.75" customHeight="1">
      <c r="A43" s="286" t="s">
        <v>152</v>
      </c>
      <c r="B43" s="287" t="s">
        <v>111</v>
      </c>
      <c r="C43" s="287">
        <f>SUM(C41:C42)</f>
        <v>0</v>
      </c>
      <c r="D43" s="287">
        <f>SUM(D41:D42)</f>
        <v>0</v>
      </c>
      <c r="E43" s="287">
        <f>SUM(E41:E42)</f>
        <v>0</v>
      </c>
      <c r="F43" s="288">
        <f>SUM(F41:F42)</f>
        <v>0</v>
      </c>
      <c r="G43" s="289">
        <v>0</v>
      </c>
      <c r="H43" s="289">
        <v>0</v>
      </c>
    </row>
    <row r="44" spans="1:8" ht="12.75" customHeight="1">
      <c r="A44" s="64" t="s">
        <v>112</v>
      </c>
      <c r="B44" s="283" t="s">
        <v>113</v>
      </c>
      <c r="C44" s="283"/>
      <c r="D44" s="283"/>
      <c r="E44" s="283"/>
      <c r="F44" s="284">
        <f>SUM(C44:E44)</f>
        <v>0</v>
      </c>
      <c r="G44" s="285"/>
      <c r="H44" s="285"/>
    </row>
    <row r="45" spans="1:8" ht="12.75" customHeight="1">
      <c r="A45" s="65" t="s">
        <v>114</v>
      </c>
      <c r="B45" s="283" t="s">
        <v>115</v>
      </c>
      <c r="C45" s="283"/>
      <c r="D45" s="283"/>
      <c r="E45" s="283"/>
      <c r="F45" s="290">
        <f>SUM(C45:E45)</f>
        <v>0</v>
      </c>
      <c r="G45" s="285"/>
      <c r="H45" s="285"/>
    </row>
    <row r="46" spans="1:8" ht="12.75" customHeight="1">
      <c r="A46" s="286" t="s">
        <v>153</v>
      </c>
      <c r="B46" s="287" t="s">
        <v>116</v>
      </c>
      <c r="C46" s="287">
        <f>SUM(C44:C45)</f>
        <v>0</v>
      </c>
      <c r="D46" s="287">
        <f>SUM(D44:D45)</f>
        <v>0</v>
      </c>
      <c r="E46" s="287">
        <f>SUM(E44:E45)</f>
        <v>0</v>
      </c>
      <c r="F46" s="288">
        <f>SUM(F44:F45)</f>
        <v>0</v>
      </c>
      <c r="G46" s="289">
        <v>0</v>
      </c>
      <c r="H46" s="289">
        <v>0</v>
      </c>
    </row>
    <row r="47" spans="1:8" ht="12.75" customHeight="1">
      <c r="A47" s="291" t="s">
        <v>154</v>
      </c>
      <c r="B47" s="287" t="s">
        <v>117</v>
      </c>
      <c r="C47" s="287">
        <f>SUM(C46,C43,C40,C36,C26,C20,C16,C12)</f>
        <v>0</v>
      </c>
      <c r="D47" s="287">
        <f>SUM(D46,D43,D40,D36,D26,D20,D16,D12)</f>
        <v>0</v>
      </c>
      <c r="E47" s="287">
        <f>SUM(E46,E43,E40,E36,E26,E20,E16,E12)</f>
        <v>0</v>
      </c>
      <c r="F47" s="292">
        <f>SUM(F46,F43,F40,F36,F26,F20,F16,F12,)</f>
        <v>0</v>
      </c>
      <c r="G47" s="292">
        <f t="shared" ref="G47:H47" si="4">SUM(G46,G43,G40,G36,G26,G20,G16,G12,)</f>
        <v>0</v>
      </c>
      <c r="H47" s="292">
        <f t="shared" si="4"/>
        <v>6</v>
      </c>
    </row>
    <row r="48" spans="1:8" ht="12.75" customHeight="1">
      <c r="A48" s="66" t="s">
        <v>123</v>
      </c>
      <c r="B48" s="293" t="s">
        <v>133</v>
      </c>
      <c r="C48" s="294"/>
      <c r="D48" s="294"/>
      <c r="E48" s="294"/>
      <c r="F48" s="295">
        <f>SUM(C48:E48)</f>
        <v>0</v>
      </c>
      <c r="G48" s="285"/>
      <c r="H48" s="285"/>
    </row>
    <row r="49" spans="1:8" ht="12.75" customHeight="1">
      <c r="A49" s="65" t="s">
        <v>122</v>
      </c>
      <c r="B49" s="293" t="s">
        <v>132</v>
      </c>
      <c r="C49" s="285"/>
      <c r="D49" s="285"/>
      <c r="E49" s="285"/>
      <c r="F49" s="296">
        <f>SUM(C49:E49)</f>
        <v>0</v>
      </c>
      <c r="G49" s="285"/>
      <c r="H49" s="285"/>
    </row>
    <row r="50" spans="1:8" ht="12.75" customHeight="1">
      <c r="A50" s="66" t="s">
        <v>121</v>
      </c>
      <c r="B50" s="293" t="s">
        <v>131</v>
      </c>
      <c r="C50" s="285"/>
      <c r="D50" s="285"/>
      <c r="E50" s="285"/>
      <c r="F50" s="296">
        <f>SUM(C50:E50)</f>
        <v>0</v>
      </c>
      <c r="G50" s="285"/>
      <c r="H50" s="285"/>
    </row>
    <row r="51" spans="1:8" ht="12.75" customHeight="1">
      <c r="A51" s="291" t="s">
        <v>155</v>
      </c>
      <c r="B51" s="297" t="s">
        <v>130</v>
      </c>
      <c r="C51" s="285">
        <f>SUM(C48:C50)</f>
        <v>0</v>
      </c>
      <c r="D51" s="285">
        <f>SUM(D48:D50)</f>
        <v>0</v>
      </c>
      <c r="E51" s="285">
        <f>SUM(E48:E50)</f>
        <v>0</v>
      </c>
      <c r="F51" s="296">
        <f>SUM(F48:F50)</f>
        <v>0</v>
      </c>
      <c r="G51" s="285">
        <v>0</v>
      </c>
      <c r="H51" s="285">
        <v>0</v>
      </c>
    </row>
    <row r="52" spans="1:8" ht="12.75" customHeight="1">
      <c r="A52" s="64" t="s">
        <v>120</v>
      </c>
      <c r="B52" s="293" t="s">
        <v>129</v>
      </c>
      <c r="C52" s="285">
        <v>87925</v>
      </c>
      <c r="D52" s="285"/>
      <c r="E52" s="285"/>
      <c r="F52" s="296">
        <f>SUM(C52:E52)</f>
        <v>87925</v>
      </c>
      <c r="G52" s="285">
        <v>87925</v>
      </c>
      <c r="H52" s="285">
        <v>87925</v>
      </c>
    </row>
    <row r="53" spans="1:8" ht="12.75" customHeight="1">
      <c r="A53" s="64" t="s">
        <v>119</v>
      </c>
      <c r="B53" s="293" t="s">
        <v>128</v>
      </c>
      <c r="C53" s="285"/>
      <c r="D53" s="285"/>
      <c r="E53" s="285"/>
      <c r="F53" s="296">
        <f>SUM(C53:E53)</f>
        <v>0</v>
      </c>
      <c r="G53" s="285"/>
      <c r="H53" s="285"/>
    </row>
    <row r="54" spans="1:8" ht="12.75" customHeight="1">
      <c r="A54" s="286" t="s">
        <v>156</v>
      </c>
      <c r="B54" s="297" t="s">
        <v>127</v>
      </c>
      <c r="C54" s="289">
        <f>SUM(C52:C53)</f>
        <v>87925</v>
      </c>
      <c r="D54" s="289">
        <f>SUM(D52:D53)</f>
        <v>0</v>
      </c>
      <c r="E54" s="289">
        <f>SUM(E52:E53)</f>
        <v>0</v>
      </c>
      <c r="F54" s="298">
        <f>SUM(F52:F53)</f>
        <v>87925</v>
      </c>
      <c r="G54" s="289">
        <f>G52</f>
        <v>87925</v>
      </c>
      <c r="H54" s="289">
        <f>H52</f>
        <v>87925</v>
      </c>
    </row>
    <row r="55" spans="1:8" ht="12.75" customHeight="1">
      <c r="A55" s="66" t="s">
        <v>118</v>
      </c>
      <c r="B55" s="293" t="s">
        <v>126</v>
      </c>
      <c r="C55" s="285">
        <v>13682075</v>
      </c>
      <c r="D55" s="285"/>
      <c r="E55" s="285"/>
      <c r="F55" s="296">
        <f>SUM(C55:E55)</f>
        <v>13682075</v>
      </c>
      <c r="G55" s="285">
        <v>13682075</v>
      </c>
      <c r="H55" s="285">
        <v>13424615</v>
      </c>
    </row>
    <row r="56" spans="1:8" ht="12.75" customHeight="1">
      <c r="A56" s="291" t="s">
        <v>157</v>
      </c>
      <c r="B56" s="297" t="s">
        <v>125</v>
      </c>
      <c r="C56" s="289">
        <f>SUM(C54,C51,C55)</f>
        <v>13770000</v>
      </c>
      <c r="D56" s="285">
        <f>SUM(D54)</f>
        <v>0</v>
      </c>
      <c r="E56" s="285">
        <f>SUM(E54)</f>
        <v>0</v>
      </c>
      <c r="F56" s="298">
        <f>SUM(C56:E56)</f>
        <v>13770000</v>
      </c>
      <c r="G56" s="289">
        <f>G54+G55</f>
        <v>13770000</v>
      </c>
      <c r="H56" s="289">
        <f>H54+H55</f>
        <v>13512540</v>
      </c>
    </row>
    <row r="57" spans="1:8" ht="12.75" customHeight="1">
      <c r="A57" s="299" t="s">
        <v>158</v>
      </c>
      <c r="B57" s="297" t="s">
        <v>124</v>
      </c>
      <c r="C57" s="289">
        <f>SUM(C56)</f>
        <v>13770000</v>
      </c>
      <c r="D57" s="285"/>
      <c r="E57" s="285"/>
      <c r="F57" s="298">
        <f>SUM(F56)</f>
        <v>13770000</v>
      </c>
      <c r="G57" s="289">
        <f>G56</f>
        <v>13770000</v>
      </c>
      <c r="H57" s="289">
        <f>H56</f>
        <v>13512540</v>
      </c>
    </row>
    <row r="58" spans="1:8" ht="12.75" customHeight="1">
      <c r="A58" s="300"/>
      <c r="B58" s="285"/>
      <c r="C58" s="285"/>
      <c r="D58" s="285"/>
      <c r="E58" s="285"/>
      <c r="F58" s="296"/>
      <c r="G58" s="285"/>
      <c r="H58" s="285"/>
    </row>
    <row r="59" spans="1:8" ht="17.25" customHeight="1" thickBot="1">
      <c r="A59" s="301" t="s">
        <v>134</v>
      </c>
      <c r="B59" s="302"/>
      <c r="C59" s="302">
        <f>SUM(C47,C57)</f>
        <v>13770000</v>
      </c>
      <c r="D59" s="302">
        <f>SUM(D56,D47)</f>
        <v>0</v>
      </c>
      <c r="E59" s="302">
        <f>SUM(E56,E47)</f>
        <v>0</v>
      </c>
      <c r="F59" s="303">
        <f>SUM(F57,F47)</f>
        <v>13770000</v>
      </c>
      <c r="G59" s="289">
        <f>G47+G57</f>
        <v>13770000</v>
      </c>
      <c r="H59" s="289">
        <f>H47+H57</f>
        <v>13512546</v>
      </c>
    </row>
    <row r="60" spans="1:8" ht="0.75" customHeight="1"/>
    <row r="61" spans="1:8">
      <c r="A61" s="13"/>
      <c r="B61" s="14"/>
    </row>
    <row r="62" spans="1:8" ht="1.5" customHeight="1">
      <c r="A62" s="17"/>
      <c r="B62" s="14"/>
    </row>
    <row r="63" spans="1:8" hidden="1">
      <c r="A63" s="15"/>
      <c r="B63" s="16"/>
    </row>
    <row r="64" spans="1:8" hidden="1">
      <c r="A64" s="18"/>
      <c r="B64" s="16"/>
    </row>
    <row r="65" spans="1:26" ht="1.5" hidden="1" customHeight="1">
      <c r="A65" s="24"/>
      <c r="B65" s="13"/>
      <c r="C65" s="13"/>
      <c r="D65" s="13"/>
      <c r="E65" s="1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6"/>
      <c r="R65" s="6"/>
      <c r="S65" s="6"/>
      <c r="T65" s="6"/>
      <c r="U65" s="6"/>
      <c r="V65" s="6"/>
      <c r="W65" s="6"/>
      <c r="X65" s="6"/>
      <c r="Y65" s="6"/>
      <c r="Z65" s="21"/>
    </row>
    <row r="66" spans="1:26" hidden="1">
      <c r="A66" s="17"/>
      <c r="B66" s="13"/>
      <c r="C66" s="13"/>
      <c r="D66" s="13"/>
      <c r="E66" s="1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5"/>
      <c r="R66" s="5"/>
      <c r="S66" s="5"/>
      <c r="T66" s="5"/>
      <c r="U66" s="5"/>
      <c r="V66" s="5"/>
      <c r="W66" s="5"/>
      <c r="X66" s="5"/>
      <c r="Y66" s="5"/>
      <c r="Z66" s="10"/>
    </row>
    <row r="67" spans="1:26" hidden="1">
      <c r="A67" s="24"/>
      <c r="B67" s="13"/>
      <c r="C67" s="13"/>
      <c r="D67" s="13"/>
      <c r="E67" s="1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6"/>
      <c r="R67" s="6"/>
      <c r="S67" s="6"/>
      <c r="T67" s="6"/>
      <c r="U67" s="6"/>
      <c r="V67" s="6"/>
      <c r="W67" s="6"/>
      <c r="X67" s="6"/>
      <c r="Y67" s="6"/>
      <c r="Z67" s="21"/>
    </row>
    <row r="68" spans="1:26" ht="5.25" hidden="1" customHeight="1">
      <c r="A68" s="18"/>
      <c r="B68" s="15"/>
      <c r="C68" s="15"/>
      <c r="D68" s="15"/>
      <c r="E68" s="1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1"/>
      <c r="R68" s="11"/>
      <c r="S68" s="11"/>
      <c r="T68" s="11"/>
      <c r="U68" s="11"/>
      <c r="V68" s="11"/>
      <c r="W68" s="11"/>
      <c r="X68" s="11"/>
      <c r="Y68" s="11"/>
      <c r="Z68" s="12"/>
    </row>
    <row r="69" spans="1:26" hidden="1">
      <c r="A69" s="17"/>
      <c r="B69" s="13"/>
      <c r="C69" s="13"/>
      <c r="D69" s="13"/>
      <c r="E69" s="1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5"/>
      <c r="R69" s="5"/>
      <c r="S69" s="5"/>
      <c r="T69" s="5"/>
      <c r="U69" s="5"/>
      <c r="V69" s="5"/>
      <c r="W69" s="5"/>
      <c r="X69" s="5"/>
      <c r="Y69" s="5"/>
      <c r="Z69" s="10"/>
    </row>
    <row r="70" spans="1:26" hidden="1">
      <c r="A70" s="24"/>
      <c r="B70" s="13"/>
      <c r="C70" s="13"/>
      <c r="D70" s="13"/>
      <c r="E70" s="1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"/>
      <c r="R70" s="6"/>
      <c r="S70" s="6"/>
      <c r="T70" s="6"/>
      <c r="U70" s="6"/>
      <c r="V70" s="6"/>
      <c r="W70" s="6"/>
      <c r="X70" s="6"/>
      <c r="Y70" s="6"/>
      <c r="Z70" s="21"/>
    </row>
    <row r="71" spans="1:26" hidden="1">
      <c r="A71" s="17"/>
      <c r="B71" s="13"/>
      <c r="C71" s="13"/>
      <c r="D71" s="13"/>
      <c r="E71" s="13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5"/>
      <c r="R71" s="5"/>
      <c r="S71" s="5"/>
      <c r="T71" s="5"/>
      <c r="U71" s="5"/>
      <c r="V71" s="5"/>
      <c r="W71" s="5"/>
      <c r="X71" s="5"/>
      <c r="Y71" s="5"/>
      <c r="Z71" s="10"/>
    </row>
    <row r="72" spans="1:26" hidden="1">
      <c r="A72" s="24"/>
      <c r="B72" s="13"/>
      <c r="C72" s="13"/>
      <c r="D72" s="13"/>
      <c r="E72" s="1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6"/>
      <c r="R72" s="6"/>
      <c r="S72" s="6"/>
      <c r="T72" s="6"/>
      <c r="U72" s="6"/>
      <c r="V72" s="6"/>
      <c r="W72" s="6"/>
      <c r="X72" s="6"/>
      <c r="Y72" s="6"/>
      <c r="Z72" s="21"/>
    </row>
    <row r="73" spans="1:26" hidden="1">
      <c r="A73" s="25"/>
      <c r="B73" s="15"/>
      <c r="C73" s="15"/>
      <c r="D73" s="15"/>
      <c r="E73" s="1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2"/>
      <c r="R73" s="22"/>
      <c r="S73" s="22"/>
      <c r="T73" s="22"/>
      <c r="U73" s="22"/>
      <c r="V73" s="22"/>
      <c r="W73" s="22"/>
      <c r="X73" s="22"/>
      <c r="Y73" s="22"/>
      <c r="Z73" s="23"/>
    </row>
    <row r="74" spans="1:26" hidden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3"/>
      <c r="R74" s="3"/>
      <c r="S74" s="3"/>
      <c r="T74" s="3"/>
      <c r="U74" s="3"/>
      <c r="V74" s="3"/>
      <c r="W74" s="3"/>
      <c r="X74" s="3"/>
      <c r="Y74" s="3"/>
      <c r="Z74" s="8"/>
    </row>
    <row r="75" spans="1:26" hidden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"/>
      <c r="R75" s="3"/>
      <c r="S75" s="3"/>
      <c r="T75" s="3"/>
      <c r="U75" s="3"/>
      <c r="V75" s="3"/>
      <c r="W75" s="3"/>
      <c r="X75" s="3"/>
      <c r="Y75" s="3"/>
      <c r="Z75" s="8"/>
    </row>
    <row r="76" spans="1:26" hidden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/>
      <c r="R76" s="4"/>
      <c r="S76" s="4"/>
      <c r="T76" s="4"/>
      <c r="U76" s="4"/>
      <c r="V76" s="4"/>
      <c r="W76" s="4"/>
      <c r="X76" s="4"/>
      <c r="Y76" s="4"/>
      <c r="Z76" s="9"/>
    </row>
    <row r="77" spans="1:26" hidden="1">
      <c r="A77" s="24"/>
      <c r="B77" s="13"/>
      <c r="C77" s="13"/>
      <c r="D77" s="13"/>
      <c r="E77" s="1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6"/>
      <c r="R77" s="6"/>
      <c r="S77" s="6"/>
      <c r="T77" s="6"/>
      <c r="U77" s="6"/>
      <c r="V77" s="6"/>
      <c r="W77" s="6"/>
      <c r="X77" s="6"/>
      <c r="Y77" s="6"/>
      <c r="Z77" s="21"/>
    </row>
    <row r="78" spans="1:26" hidden="1">
      <c r="A78" s="24"/>
      <c r="B78" s="13"/>
      <c r="C78" s="13"/>
      <c r="D78" s="13"/>
      <c r="E78" s="1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6"/>
      <c r="R78" s="6"/>
      <c r="S78" s="6"/>
      <c r="T78" s="6"/>
      <c r="U78" s="6"/>
      <c r="V78" s="6"/>
      <c r="W78" s="6"/>
      <c r="X78" s="6"/>
      <c r="Y78" s="6"/>
      <c r="Z78" s="21"/>
    </row>
    <row r="79" spans="1:26" hidden="1">
      <c r="A79" s="24"/>
      <c r="B79" s="13"/>
      <c r="C79" s="13"/>
      <c r="D79" s="13"/>
      <c r="E79" s="1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6"/>
      <c r="R79" s="6"/>
      <c r="S79" s="6"/>
      <c r="T79" s="6"/>
      <c r="U79" s="6"/>
      <c r="V79" s="6"/>
      <c r="W79" s="6"/>
      <c r="X79" s="6"/>
      <c r="Y79" s="6"/>
      <c r="Z79" s="21"/>
    </row>
    <row r="80" spans="1:26" hidden="1">
      <c r="A80" s="24"/>
      <c r="B80" s="13"/>
      <c r="C80" s="13"/>
      <c r="D80" s="13"/>
      <c r="E80" s="1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6"/>
      <c r="R80" s="6"/>
      <c r="S80" s="6"/>
      <c r="T80" s="6"/>
      <c r="U80" s="6"/>
      <c r="V80" s="6"/>
      <c r="W80" s="6"/>
      <c r="X80" s="6"/>
      <c r="Y80" s="6"/>
      <c r="Z80" s="21"/>
    </row>
    <row r="81" spans="1:26" hidden="1">
      <c r="A81" s="17"/>
      <c r="B81" s="13"/>
      <c r="C81" s="13"/>
      <c r="D81" s="13"/>
      <c r="E81" s="1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5"/>
      <c r="R81" s="5"/>
      <c r="S81" s="5"/>
      <c r="T81" s="5"/>
      <c r="U81" s="5"/>
      <c r="V81" s="5"/>
      <c r="W81" s="5"/>
      <c r="X81" s="5"/>
      <c r="Y81" s="5"/>
      <c r="Z81" s="10"/>
    </row>
    <row r="82" spans="1:26" hidden="1">
      <c r="A82" s="18"/>
      <c r="B82" s="15"/>
      <c r="C82" s="15"/>
      <c r="D82" s="15"/>
      <c r="E82" s="1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1"/>
      <c r="R82" s="11"/>
      <c r="S82" s="11"/>
      <c r="T82" s="11"/>
      <c r="U82" s="11"/>
      <c r="V82" s="11"/>
      <c r="W82" s="11"/>
      <c r="X82" s="11"/>
      <c r="Y82" s="11"/>
      <c r="Z82" s="12"/>
    </row>
    <row r="83" spans="1:26" ht="12" hidden="1" customHeight="1">
      <c r="A83" s="17"/>
      <c r="B83" s="13"/>
      <c r="C83" s="13"/>
      <c r="D83" s="13"/>
      <c r="E83" s="1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5"/>
      <c r="R83" s="5"/>
      <c r="S83" s="5"/>
      <c r="T83" s="5"/>
      <c r="U83" s="5"/>
      <c r="V83" s="5"/>
      <c r="W83" s="5"/>
      <c r="X83" s="5"/>
      <c r="Y83" s="5"/>
      <c r="Z83" s="10"/>
    </row>
    <row r="84" spans="1:26" hidden="1">
      <c r="A84" s="17"/>
      <c r="B84" s="13"/>
      <c r="C84" s="13"/>
      <c r="D84" s="13"/>
      <c r="E84" s="13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5"/>
      <c r="R84" s="5"/>
      <c r="S84" s="5"/>
      <c r="T84" s="5"/>
      <c r="U84" s="5"/>
      <c r="V84" s="5"/>
      <c r="W84" s="5"/>
      <c r="X84" s="5"/>
      <c r="Y84" s="5"/>
      <c r="Z84" s="10"/>
    </row>
    <row r="85" spans="1:26" hidden="1">
      <c r="A85" s="24"/>
      <c r="B85" s="13"/>
      <c r="C85" s="13"/>
      <c r="D85" s="13"/>
      <c r="E85" s="13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"/>
      <c r="R85" s="6"/>
      <c r="S85" s="6"/>
      <c r="T85" s="6"/>
      <c r="U85" s="6"/>
      <c r="V85" s="6"/>
      <c r="W85" s="6"/>
      <c r="X85" s="6"/>
      <c r="Y85" s="6"/>
      <c r="Z85" s="21"/>
    </row>
    <row r="86" spans="1:26" hidden="1">
      <c r="A86" s="24"/>
      <c r="B86" s="13"/>
      <c r="C86" s="13"/>
      <c r="D86" s="13"/>
      <c r="E86" s="13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6"/>
      <c r="R86" s="6"/>
      <c r="S86" s="6"/>
      <c r="T86" s="6"/>
      <c r="U86" s="6"/>
      <c r="V86" s="6"/>
      <c r="W86" s="6"/>
      <c r="X86" s="6"/>
      <c r="Y86" s="6"/>
      <c r="Z86" s="21"/>
    </row>
    <row r="87" spans="1:26" hidden="1">
      <c r="A87" s="25"/>
      <c r="B87" s="15"/>
      <c r="C87" s="15"/>
      <c r="D87" s="15"/>
      <c r="E87" s="1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2"/>
      <c r="R87" s="22"/>
      <c r="S87" s="22"/>
      <c r="T87" s="22"/>
      <c r="U87" s="22"/>
      <c r="V87" s="22"/>
      <c r="W87" s="22"/>
      <c r="X87" s="22"/>
      <c r="Y87" s="22"/>
      <c r="Z87" s="23"/>
    </row>
    <row r="88" spans="1:26" hidden="1">
      <c r="A88" s="17"/>
      <c r="B88" s="13"/>
      <c r="C88" s="13"/>
      <c r="D88" s="13"/>
      <c r="E88" s="13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5"/>
      <c r="R88" s="5"/>
      <c r="S88" s="5"/>
      <c r="T88" s="5"/>
      <c r="U88" s="5"/>
      <c r="V88" s="5"/>
      <c r="W88" s="5"/>
      <c r="X88" s="5"/>
      <c r="Y88" s="5"/>
      <c r="Z88" s="10"/>
    </row>
    <row r="89" spans="1:26" hidden="1">
      <c r="A89" s="25"/>
      <c r="B89" s="15"/>
      <c r="C89" s="15"/>
      <c r="D89" s="15"/>
      <c r="E89" s="1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2"/>
      <c r="R89" s="22"/>
      <c r="S89" s="22"/>
      <c r="T89" s="22"/>
      <c r="U89" s="22"/>
      <c r="V89" s="22"/>
      <c r="W89" s="22"/>
      <c r="X89" s="22"/>
      <c r="Y89" s="22"/>
      <c r="Z89" s="23"/>
    </row>
    <row r="90" spans="1:26" hidden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26" hidden="1"/>
    <row r="92" spans="1:26" hidden="1"/>
    <row r="93" spans="1:26" hidden="1"/>
    <row r="94" spans="1:26" hidden="1"/>
    <row r="95" spans="1:26" ht="2.25" hidden="1" customHeight="1"/>
    <row r="96" spans="1:26" hidden="1"/>
    <row r="97" hidden="1"/>
    <row r="98" ht="1.5" hidden="1" customHeight="1"/>
    <row r="99" hidden="1"/>
    <row r="100" ht="14.25" hidden="1" customHeight="1"/>
    <row r="101" ht="0.75" hidden="1" customHeight="1"/>
    <row r="102" hidden="1"/>
    <row r="103" ht="14.25" hidden="1" customHeight="1"/>
    <row r="104" hidden="1"/>
    <row r="105" hidden="1"/>
    <row r="106" hidden="1"/>
    <row r="107" hidden="1"/>
    <row r="108" hidden="1"/>
    <row r="109" hidden="1"/>
    <row r="110" ht="0.75" hidden="1" customHeight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t="0.75" hidden="1" customHeight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t="14.25" hidden="1" customHeight="1"/>
    <row r="189" hidden="1"/>
    <row r="190" hidden="1"/>
    <row r="191" hidden="1"/>
    <row r="192" hidden="1"/>
    <row r="193" hidden="1"/>
    <row r="194" ht="1.5" hidden="1" customHeight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t="1.5" hidden="1" customHeight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t="0.75" hidden="1" customHeight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t="1.5" hidden="1" customHeight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t="12" hidden="1" customHeight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6" ht="3" hidden="1" customHeight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t="0.75" hidden="1" customHeight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t="0.75" hidden="1" customHeight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t="1.5" hidden="1" customHeight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t="0.75" hidden="1" customHeight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t="3.75" hidden="1" customHeight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t="0.75" hidden="1" customHeight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t="2.25" hidden="1" customHeight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t="0.75" hidden="1" customHeight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t="1.5" hidden="1" customHeight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t="0.75" hidden="1" customHeight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t="1.5" hidden="1" customHeight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t="0.75" hidden="1" customHeight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t="0.75" hidden="1" customHeight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t="1.5" hidden="1" customHeight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t="0.75" customHeight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t="0.75" customHeight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scale="79" orientation="portrait" r:id="rId1"/>
  <headerFooter>
    <oddHeader>&amp;R2/a.melléklet az  /2020.(VII.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3:E14"/>
  <sheetViews>
    <sheetView view="pageLayout" zoomScaleNormal="100" workbookViewId="0">
      <selection activeCell="C12" sqref="C12"/>
    </sheetView>
  </sheetViews>
  <sheetFormatPr defaultRowHeight="15"/>
  <cols>
    <col min="2" max="2" width="34.7109375" customWidth="1"/>
    <col min="3" max="3" width="15.42578125" customWidth="1"/>
    <col min="4" max="4" width="13.85546875" customWidth="1"/>
    <col min="5" max="5" width="15.28515625" customWidth="1"/>
  </cols>
  <sheetData>
    <row r="3" spans="1:5" ht="28.5" customHeight="1">
      <c r="A3" s="389" t="s">
        <v>705</v>
      </c>
      <c r="B3" s="389"/>
      <c r="C3" s="389"/>
      <c r="D3" s="389"/>
      <c r="E3" s="389"/>
    </row>
    <row r="5" spans="1:5" ht="15.75" thickBot="1"/>
    <row r="6" spans="1:5" ht="43.5" thickBot="1">
      <c r="A6" s="202" t="s">
        <v>378</v>
      </c>
      <c r="B6" s="203" t="s">
        <v>347</v>
      </c>
      <c r="C6" s="204" t="s">
        <v>334</v>
      </c>
      <c r="D6" s="204" t="s">
        <v>328</v>
      </c>
      <c r="E6" s="205" t="s">
        <v>419</v>
      </c>
    </row>
    <row r="7" spans="1:5" ht="30">
      <c r="A7" s="206" t="s">
        <v>380</v>
      </c>
      <c r="B7" s="207" t="s">
        <v>706</v>
      </c>
      <c r="C7" s="208">
        <f>SUM(C8:C9)</f>
        <v>46210977</v>
      </c>
      <c r="D7" s="208">
        <f>SUM(D8:D9)</f>
        <v>87925</v>
      </c>
      <c r="E7" s="208">
        <f t="shared" ref="E7:E14" si="0">SUM(C7:D7)</f>
        <v>46298902</v>
      </c>
    </row>
    <row r="8" spans="1:5">
      <c r="A8" s="209" t="s">
        <v>381</v>
      </c>
      <c r="B8" s="210" t="s">
        <v>420</v>
      </c>
      <c r="C8" s="211">
        <v>46012432</v>
      </c>
      <c r="D8" s="212">
        <v>42265</v>
      </c>
      <c r="E8" s="213">
        <f t="shared" si="0"/>
        <v>46054697</v>
      </c>
    </row>
    <row r="9" spans="1:5" ht="15.75" thickBot="1">
      <c r="A9" s="209" t="s">
        <v>382</v>
      </c>
      <c r="B9" s="210" t="s">
        <v>421</v>
      </c>
      <c r="C9" s="211">
        <v>198545</v>
      </c>
      <c r="D9" s="214">
        <v>45660</v>
      </c>
      <c r="E9" s="213">
        <f t="shared" si="0"/>
        <v>244205</v>
      </c>
    </row>
    <row r="10" spans="1:5">
      <c r="A10" s="209" t="s">
        <v>403</v>
      </c>
      <c r="B10" s="215" t="s">
        <v>422</v>
      </c>
      <c r="C10" s="211">
        <v>161989528</v>
      </c>
      <c r="D10" s="212">
        <v>1042928</v>
      </c>
      <c r="E10" s="213">
        <f t="shared" si="0"/>
        <v>163032456</v>
      </c>
    </row>
    <row r="11" spans="1:5" ht="15.75" thickBot="1">
      <c r="A11" s="216" t="s">
        <v>404</v>
      </c>
      <c r="B11" s="217" t="s">
        <v>423</v>
      </c>
      <c r="C11" s="218">
        <v>180365191</v>
      </c>
      <c r="D11" s="212">
        <v>1100066</v>
      </c>
      <c r="E11" s="219">
        <f t="shared" si="0"/>
        <v>181465257</v>
      </c>
    </row>
    <row r="12" spans="1:5" ht="30">
      <c r="A12" s="220" t="s">
        <v>405</v>
      </c>
      <c r="B12" s="221" t="s">
        <v>707</v>
      </c>
      <c r="C12" s="208">
        <f>C7+C10-C11</f>
        <v>27835314</v>
      </c>
      <c r="D12" s="208">
        <f t="shared" ref="D12:E12" si="1">D7+D10-D11</f>
        <v>30787</v>
      </c>
      <c r="E12" s="208">
        <f t="shared" si="1"/>
        <v>27866101</v>
      </c>
    </row>
    <row r="13" spans="1:5">
      <c r="A13" s="209" t="s">
        <v>406</v>
      </c>
      <c r="B13" s="210" t="s">
        <v>420</v>
      </c>
      <c r="C13" s="211">
        <v>27576834</v>
      </c>
      <c r="D13" s="212">
        <v>4462</v>
      </c>
      <c r="E13" s="213">
        <f t="shared" si="0"/>
        <v>27581296</v>
      </c>
    </row>
    <row r="14" spans="1:5" ht="15.75" thickBot="1">
      <c r="A14" s="222" t="s">
        <v>407</v>
      </c>
      <c r="B14" s="223" t="s">
        <v>424</v>
      </c>
      <c r="C14" s="218">
        <v>258480</v>
      </c>
      <c r="D14" s="214">
        <v>26325</v>
      </c>
      <c r="E14" s="219">
        <f t="shared" si="0"/>
        <v>284805</v>
      </c>
    </row>
  </sheetData>
  <mergeCells count="1">
    <mergeCell ref="A3:E3"/>
  </mergeCells>
  <conditionalFormatting sqref="C12:E12">
    <cfRule type="cellIs" dxfId="0" priority="1" stopIfTrue="1" operator="notEqual">
      <formula>SUM(C13:C14)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                                                                                                          14.melléklet   /2020.(VII.  ).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D43"/>
  <sheetViews>
    <sheetView zoomScaleNormal="100" workbookViewId="0">
      <selection activeCell="F4" sqref="F4"/>
    </sheetView>
  </sheetViews>
  <sheetFormatPr defaultRowHeight="15"/>
  <cols>
    <col min="1" max="1" width="8.7109375" customWidth="1"/>
    <col min="2" max="2" width="44.42578125" customWidth="1"/>
    <col min="3" max="3" width="17" customWidth="1"/>
    <col min="4" max="4" width="17.140625" customWidth="1"/>
  </cols>
  <sheetData>
    <row r="1" spans="1:4">
      <c r="B1" s="330" t="s">
        <v>779</v>
      </c>
      <c r="C1" s="330"/>
      <c r="D1" s="330"/>
    </row>
    <row r="2" spans="1:4" ht="15.75">
      <c r="A2" s="270"/>
    </row>
    <row r="3" spans="1:4" ht="15.75">
      <c r="A3" s="270" t="s">
        <v>635</v>
      </c>
    </row>
    <row r="4" spans="1:4" ht="16.5" thickBot="1">
      <c r="A4" s="278" t="s">
        <v>708</v>
      </c>
      <c r="B4" s="279"/>
    </row>
    <row r="5" spans="1:4" ht="31.5">
      <c r="A5" s="271" t="s">
        <v>347</v>
      </c>
      <c r="B5" s="390"/>
      <c r="C5" s="392" t="s">
        <v>636</v>
      </c>
      <c r="D5" s="392" t="s">
        <v>637</v>
      </c>
    </row>
    <row r="6" spans="1:4" ht="32.25" thickBot="1">
      <c r="A6" s="272" t="s">
        <v>261</v>
      </c>
      <c r="B6" s="391"/>
      <c r="C6" s="393"/>
      <c r="D6" s="393"/>
    </row>
    <row r="7" spans="1:4" ht="16.5" thickBot="1">
      <c r="A7" s="273" t="s">
        <v>638</v>
      </c>
      <c r="B7" s="274" t="s">
        <v>639</v>
      </c>
      <c r="C7" s="275" t="s">
        <v>714</v>
      </c>
      <c r="D7" s="275" t="s">
        <v>715</v>
      </c>
    </row>
    <row r="8" spans="1:4" ht="16.5" thickBot="1">
      <c r="A8" s="273" t="s">
        <v>640</v>
      </c>
      <c r="B8" s="274" t="s">
        <v>641</v>
      </c>
      <c r="C8" s="275" t="s">
        <v>716</v>
      </c>
      <c r="D8" s="275" t="s">
        <v>717</v>
      </c>
    </row>
    <row r="9" spans="1:4" ht="16.5" thickBot="1">
      <c r="A9" s="273" t="s">
        <v>642</v>
      </c>
      <c r="B9" s="274" t="s">
        <v>643</v>
      </c>
      <c r="C9" s="275" t="s">
        <v>718</v>
      </c>
      <c r="D9" s="275" t="s">
        <v>719</v>
      </c>
    </row>
    <row r="10" spans="1:4" ht="16.5" thickBot="1">
      <c r="A10" s="273" t="s">
        <v>380</v>
      </c>
      <c r="B10" s="274" t="s">
        <v>644</v>
      </c>
      <c r="C10" s="275" t="s">
        <v>720</v>
      </c>
      <c r="D10" s="275" t="s">
        <v>721</v>
      </c>
    </row>
    <row r="11" spans="1:4" ht="16.5" thickBot="1">
      <c r="A11" s="273" t="s">
        <v>381</v>
      </c>
      <c r="B11" s="274" t="s">
        <v>645</v>
      </c>
      <c r="C11" s="275" t="s">
        <v>722</v>
      </c>
      <c r="D11" s="275" t="s">
        <v>723</v>
      </c>
    </row>
    <row r="12" spans="1:4" ht="16.5" thickBot="1">
      <c r="A12" s="273" t="s">
        <v>382</v>
      </c>
      <c r="B12" s="274" t="s">
        <v>646</v>
      </c>
      <c r="C12" s="275" t="s">
        <v>690</v>
      </c>
      <c r="D12" s="275" t="s">
        <v>725</v>
      </c>
    </row>
    <row r="13" spans="1:4" ht="16.5" thickBot="1">
      <c r="A13" s="273" t="s">
        <v>647</v>
      </c>
      <c r="B13" s="274" t="s">
        <v>648</v>
      </c>
      <c r="C13" s="275" t="s">
        <v>724</v>
      </c>
      <c r="D13" s="275" t="s">
        <v>724</v>
      </c>
    </row>
    <row r="14" spans="1:4" ht="16.5" thickBot="1">
      <c r="A14" s="273" t="s">
        <v>649</v>
      </c>
      <c r="B14" s="274" t="s">
        <v>650</v>
      </c>
      <c r="C14" s="275" t="s">
        <v>726</v>
      </c>
      <c r="D14" s="275" t="s">
        <v>727</v>
      </c>
    </row>
    <row r="15" spans="1:4" ht="16.5" thickBot="1">
      <c r="A15" s="273" t="s">
        <v>651</v>
      </c>
      <c r="B15" s="274" t="s">
        <v>652</v>
      </c>
      <c r="C15" s="275" t="s">
        <v>726</v>
      </c>
      <c r="D15" s="275" t="s">
        <v>727</v>
      </c>
    </row>
    <row r="16" spans="1:4" ht="16.5" thickBot="1">
      <c r="A16" s="273" t="s">
        <v>653</v>
      </c>
      <c r="B16" s="274" t="s">
        <v>654</v>
      </c>
      <c r="C16" s="275"/>
      <c r="D16" s="275"/>
    </row>
    <row r="17" spans="1:4" ht="16.5" thickBot="1">
      <c r="A17" s="273" t="s">
        <v>655</v>
      </c>
      <c r="B17" s="274" t="s">
        <v>656</v>
      </c>
      <c r="C17" s="275" t="s">
        <v>728</v>
      </c>
      <c r="D17" s="275" t="s">
        <v>729</v>
      </c>
    </row>
    <row r="18" spans="1:4" ht="16.5" thickBot="1">
      <c r="A18" s="273" t="s">
        <v>651</v>
      </c>
      <c r="B18" s="274" t="s">
        <v>657</v>
      </c>
      <c r="C18" s="275"/>
      <c r="D18" s="275"/>
    </row>
    <row r="19" spans="1:4" ht="16.5" thickBot="1">
      <c r="A19" s="273" t="s">
        <v>653</v>
      </c>
      <c r="B19" s="274" t="s">
        <v>658</v>
      </c>
      <c r="C19" s="275" t="s">
        <v>730</v>
      </c>
      <c r="D19" s="275" t="s">
        <v>731</v>
      </c>
    </row>
    <row r="20" spans="1:4" ht="16.5" thickBot="1">
      <c r="A20" s="273" t="s">
        <v>659</v>
      </c>
      <c r="B20" s="274" t="s">
        <v>660</v>
      </c>
      <c r="C20" s="275" t="s">
        <v>732</v>
      </c>
      <c r="D20" s="275" t="s">
        <v>733</v>
      </c>
    </row>
    <row r="21" spans="1:4" ht="16.5" thickBot="1">
      <c r="A21" s="273" t="s">
        <v>661</v>
      </c>
      <c r="B21" s="274" t="s">
        <v>662</v>
      </c>
      <c r="C21" s="275"/>
      <c r="D21" s="275"/>
    </row>
    <row r="22" spans="1:4" ht="16.5" thickBot="1">
      <c r="A22" s="273" t="s">
        <v>663</v>
      </c>
      <c r="B22" s="274" t="s">
        <v>664</v>
      </c>
      <c r="C22" s="275" t="s">
        <v>734</v>
      </c>
      <c r="D22" s="275" t="s">
        <v>735</v>
      </c>
    </row>
    <row r="23" spans="1:4" ht="16.5" thickBot="1">
      <c r="A23" s="273" t="s">
        <v>651</v>
      </c>
      <c r="B23" s="274" t="s">
        <v>665</v>
      </c>
      <c r="C23" s="275" t="s">
        <v>736</v>
      </c>
      <c r="D23" s="275" t="s">
        <v>737</v>
      </c>
    </row>
    <row r="24" spans="1:4" ht="32.25" thickBot="1">
      <c r="A24" s="273" t="s">
        <v>653</v>
      </c>
      <c r="B24" s="274" t="s">
        <v>666</v>
      </c>
      <c r="C24" s="275" t="s">
        <v>738</v>
      </c>
      <c r="D24" s="275" t="s">
        <v>739</v>
      </c>
    </row>
    <row r="25" spans="1:4" ht="16.5" thickBot="1">
      <c r="A25" s="273" t="s">
        <v>647</v>
      </c>
      <c r="B25" s="274" t="s">
        <v>667</v>
      </c>
      <c r="C25" s="275" t="s">
        <v>740</v>
      </c>
      <c r="D25" s="275" t="s">
        <v>741</v>
      </c>
    </row>
    <row r="26" spans="1:4" ht="16.5" thickBot="1">
      <c r="A26" s="273" t="s">
        <v>668</v>
      </c>
      <c r="B26" s="274" t="s">
        <v>669</v>
      </c>
      <c r="C26" s="275" t="s">
        <v>742</v>
      </c>
      <c r="D26" s="275" t="s">
        <v>743</v>
      </c>
    </row>
    <row r="27" spans="1:4" ht="16.5" thickBot="1">
      <c r="A27" s="273" t="s">
        <v>670</v>
      </c>
      <c r="B27" s="274" t="s">
        <v>671</v>
      </c>
      <c r="C27" s="275" t="s">
        <v>402</v>
      </c>
      <c r="D27" s="275" t="s">
        <v>402</v>
      </c>
    </row>
    <row r="28" spans="1:4" ht="16.5" thickBot="1">
      <c r="A28" s="273"/>
      <c r="B28" s="276" t="s">
        <v>245</v>
      </c>
      <c r="C28" s="277" t="s">
        <v>744</v>
      </c>
      <c r="D28" s="277" t="s">
        <v>745</v>
      </c>
    </row>
    <row r="29" spans="1:4" ht="32.25" thickBot="1">
      <c r="A29" s="272" t="s">
        <v>244</v>
      </c>
      <c r="B29" s="274"/>
      <c r="C29" s="275"/>
      <c r="D29" s="275"/>
    </row>
    <row r="30" spans="1:4" ht="16.5" thickBot="1">
      <c r="A30" s="273" t="s">
        <v>672</v>
      </c>
      <c r="B30" s="274" t="s">
        <v>673</v>
      </c>
      <c r="C30" s="275" t="s">
        <v>746</v>
      </c>
      <c r="D30" s="275" t="s">
        <v>747</v>
      </c>
    </row>
    <row r="31" spans="1:4" ht="16.5" thickBot="1">
      <c r="A31" s="273" t="s">
        <v>651</v>
      </c>
      <c r="B31" s="274" t="s">
        <v>674</v>
      </c>
      <c r="C31" s="275" t="s">
        <v>748</v>
      </c>
      <c r="D31" s="275" t="s">
        <v>748</v>
      </c>
    </row>
    <row r="32" spans="1:4" ht="16.5" thickBot="1">
      <c r="A32" s="273" t="s">
        <v>653</v>
      </c>
      <c r="B32" s="274" t="s">
        <v>675</v>
      </c>
      <c r="C32" s="275" t="s">
        <v>749</v>
      </c>
      <c r="D32" s="275" t="s">
        <v>749</v>
      </c>
    </row>
    <row r="33" spans="1:4" ht="16.5" thickBot="1">
      <c r="A33" s="273" t="s">
        <v>647</v>
      </c>
      <c r="B33" s="274" t="s">
        <v>676</v>
      </c>
      <c r="C33" s="275" t="s">
        <v>750</v>
      </c>
      <c r="D33" s="275" t="s">
        <v>750</v>
      </c>
    </row>
    <row r="34" spans="1:4" ht="16.5" thickBot="1">
      <c r="A34" s="273" t="s">
        <v>677</v>
      </c>
      <c r="B34" s="274" t="s">
        <v>678</v>
      </c>
      <c r="C34" s="275" t="s">
        <v>751</v>
      </c>
      <c r="D34" s="275" t="s">
        <v>752</v>
      </c>
    </row>
    <row r="35" spans="1:4" ht="16.5" thickBot="1">
      <c r="A35" s="273" t="s">
        <v>661</v>
      </c>
      <c r="B35" s="274" t="s">
        <v>679</v>
      </c>
      <c r="C35" s="275" t="s">
        <v>402</v>
      </c>
      <c r="D35" s="275" t="s">
        <v>402</v>
      </c>
    </row>
    <row r="36" spans="1:4" ht="16.5" thickBot="1">
      <c r="A36" s="273" t="s">
        <v>680</v>
      </c>
      <c r="B36" s="274" t="s">
        <v>681</v>
      </c>
      <c r="C36" s="275" t="s">
        <v>753</v>
      </c>
      <c r="D36" s="275" t="s">
        <v>754</v>
      </c>
    </row>
    <row r="37" spans="1:4" ht="16.5" thickBot="1">
      <c r="A37" s="273" t="s">
        <v>682</v>
      </c>
      <c r="B37" s="274" t="s">
        <v>683</v>
      </c>
      <c r="C37" s="275" t="s">
        <v>755</v>
      </c>
      <c r="D37" s="275" t="s">
        <v>756</v>
      </c>
    </row>
    <row r="38" spans="1:4" ht="16.5" thickBot="1">
      <c r="A38" s="273" t="s">
        <v>651</v>
      </c>
      <c r="B38" s="274" t="s">
        <v>684</v>
      </c>
      <c r="C38" s="275" t="s">
        <v>757</v>
      </c>
      <c r="D38" s="275" t="s">
        <v>758</v>
      </c>
    </row>
    <row r="39" spans="1:4" ht="32.25" thickBot="1">
      <c r="A39" s="273" t="s">
        <v>653</v>
      </c>
      <c r="B39" s="274" t="s">
        <v>685</v>
      </c>
      <c r="C39" s="275" t="s">
        <v>759</v>
      </c>
      <c r="D39" s="275" t="s">
        <v>760</v>
      </c>
    </row>
    <row r="40" spans="1:4" ht="16.5" thickBot="1">
      <c r="A40" s="273" t="s">
        <v>647</v>
      </c>
      <c r="B40" s="274" t="s">
        <v>686</v>
      </c>
      <c r="C40" s="275" t="s">
        <v>761</v>
      </c>
      <c r="D40" s="275" t="s">
        <v>762</v>
      </c>
    </row>
    <row r="41" spans="1:4" ht="16.5" thickBot="1">
      <c r="A41" s="273" t="s">
        <v>640</v>
      </c>
      <c r="B41" s="274" t="s">
        <v>687</v>
      </c>
      <c r="C41" s="275" t="s">
        <v>402</v>
      </c>
      <c r="D41" s="275" t="s">
        <v>402</v>
      </c>
    </row>
    <row r="42" spans="1:4" ht="16.5" thickBot="1">
      <c r="A42" s="273" t="s">
        <v>688</v>
      </c>
      <c r="B42" s="274" t="s">
        <v>689</v>
      </c>
      <c r="C42" s="275" t="s">
        <v>763</v>
      </c>
      <c r="D42" s="275" t="s">
        <v>764</v>
      </c>
    </row>
    <row r="43" spans="1:4" ht="16.5" thickBot="1">
      <c r="A43" s="273"/>
      <c r="B43" s="276" t="s">
        <v>234</v>
      </c>
      <c r="C43" s="277" t="s">
        <v>744</v>
      </c>
      <c r="D43" s="277" t="s">
        <v>745</v>
      </c>
    </row>
  </sheetData>
  <mergeCells count="4">
    <mergeCell ref="B5:B6"/>
    <mergeCell ref="C5:C6"/>
    <mergeCell ref="D5:D6"/>
    <mergeCell ref="B1:D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30"/>
  <sheetViews>
    <sheetView tabSelected="1" view="pageLayout" zoomScaleNormal="100" workbookViewId="0">
      <selection activeCell="E34" sqref="E34"/>
    </sheetView>
  </sheetViews>
  <sheetFormatPr defaultRowHeight="15"/>
  <cols>
    <col min="11" max="11" width="14.5703125" customWidth="1"/>
    <col min="12" max="12" width="14.42578125" customWidth="1"/>
  </cols>
  <sheetData>
    <row r="1" spans="1:15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>
      <c r="A2" s="346" t="s">
        <v>299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15"/>
      <c r="O2" s="315"/>
    </row>
    <row r="3" spans="1:15" ht="15.75">
      <c r="A3" s="346" t="s">
        <v>334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15"/>
      <c r="O3" s="315"/>
    </row>
    <row r="4" spans="1:15" ht="15.7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5"/>
      <c r="O4" s="315"/>
    </row>
    <row r="5" spans="1:1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 ht="15.75" thickBot="1">
      <c r="A6" s="319"/>
      <c r="B6" s="318"/>
      <c r="C6" s="315"/>
      <c r="D6" s="318"/>
      <c r="E6" s="315"/>
      <c r="F6" s="315"/>
      <c r="G6" s="315"/>
      <c r="H6" s="315"/>
      <c r="I6" s="315"/>
      <c r="J6" s="315"/>
      <c r="K6" s="157"/>
      <c r="L6" s="315"/>
      <c r="M6" s="315"/>
      <c r="N6" s="315"/>
      <c r="O6" s="315"/>
    </row>
    <row r="7" spans="1:15" ht="15.75" thickBot="1">
      <c r="A7" s="158" t="s">
        <v>300</v>
      </c>
      <c r="B7" s="159"/>
      <c r="C7" s="159"/>
      <c r="D7" s="159"/>
      <c r="E7" s="159"/>
      <c r="F7" s="159"/>
      <c r="G7" s="159"/>
      <c r="H7" s="159"/>
      <c r="I7" s="159"/>
      <c r="J7" s="160"/>
      <c r="K7" s="161" t="s">
        <v>301</v>
      </c>
      <c r="L7" s="162" t="s">
        <v>780</v>
      </c>
      <c r="M7" s="315"/>
      <c r="N7" s="315"/>
      <c r="O7" s="315"/>
    </row>
    <row r="8" spans="1:15">
      <c r="A8" s="348" t="s">
        <v>303</v>
      </c>
      <c r="B8" s="349"/>
      <c r="C8" s="349"/>
      <c r="D8" s="349"/>
      <c r="E8" s="349"/>
      <c r="F8" s="349"/>
      <c r="G8" s="349"/>
      <c r="H8" s="349"/>
      <c r="I8" s="349"/>
      <c r="J8" s="350"/>
      <c r="K8" s="163"/>
      <c r="L8" s="164"/>
      <c r="M8" s="315"/>
      <c r="N8" s="315"/>
      <c r="O8" s="315"/>
    </row>
    <row r="9" spans="1:15">
      <c r="A9" s="351" t="s">
        <v>304</v>
      </c>
      <c r="B9" s="396"/>
      <c r="C9" s="396"/>
      <c r="D9" s="396"/>
      <c r="E9" s="396"/>
      <c r="F9" s="396"/>
      <c r="G9" s="396"/>
      <c r="H9" s="396"/>
      <c r="I9" s="396"/>
      <c r="J9" s="353"/>
      <c r="K9" s="165"/>
      <c r="L9" s="166"/>
      <c r="M9" s="315"/>
      <c r="N9" s="315"/>
      <c r="O9" s="315"/>
    </row>
    <row r="10" spans="1:15">
      <c r="A10" s="351" t="s">
        <v>305</v>
      </c>
      <c r="B10" s="396"/>
      <c r="C10" s="396"/>
      <c r="D10" s="396"/>
      <c r="E10" s="396"/>
      <c r="F10" s="396"/>
      <c r="G10" s="396"/>
      <c r="H10" s="396"/>
      <c r="I10" s="396"/>
      <c r="J10" s="353"/>
      <c r="K10" s="167"/>
      <c r="L10" s="166"/>
      <c r="M10" s="315"/>
      <c r="N10" s="315"/>
      <c r="O10" s="315"/>
    </row>
    <row r="11" spans="1:15">
      <c r="A11" s="168" t="s">
        <v>306</v>
      </c>
      <c r="B11" s="397" t="s">
        <v>307</v>
      </c>
      <c r="C11" s="398"/>
      <c r="D11" s="398"/>
      <c r="E11" s="398"/>
      <c r="F11" s="398"/>
      <c r="G11" s="398"/>
      <c r="H11" s="398"/>
      <c r="I11" s="398"/>
      <c r="J11" s="399"/>
      <c r="K11" s="167"/>
      <c r="L11" s="169"/>
      <c r="M11" s="315"/>
      <c r="N11" s="315"/>
      <c r="O11" s="315"/>
    </row>
    <row r="12" spans="1:15">
      <c r="A12" s="317"/>
      <c r="B12" s="397" t="s">
        <v>308</v>
      </c>
      <c r="C12" s="398"/>
      <c r="D12" s="398"/>
      <c r="E12" s="398"/>
      <c r="F12" s="398"/>
      <c r="G12" s="398"/>
      <c r="H12" s="398"/>
      <c r="I12" s="398"/>
      <c r="J12" s="399"/>
      <c r="K12" s="167"/>
      <c r="L12" s="169"/>
      <c r="M12" s="315"/>
      <c r="N12" s="315"/>
      <c r="O12" s="315"/>
    </row>
    <row r="13" spans="1:15">
      <c r="A13" s="317"/>
      <c r="B13" s="397" t="s">
        <v>309</v>
      </c>
      <c r="C13" s="398"/>
      <c r="D13" s="398"/>
      <c r="E13" s="398"/>
      <c r="F13" s="398"/>
      <c r="G13" s="398"/>
      <c r="H13" s="398"/>
      <c r="I13" s="398"/>
      <c r="J13" s="399"/>
      <c r="K13" s="167"/>
      <c r="L13" s="169"/>
      <c r="M13" s="315"/>
      <c r="N13" s="315"/>
      <c r="O13" s="315"/>
    </row>
    <row r="14" spans="1:15">
      <c r="A14" s="317"/>
      <c r="B14" s="397" t="s">
        <v>781</v>
      </c>
      <c r="C14" s="398"/>
      <c r="D14" s="398"/>
      <c r="E14" s="398"/>
      <c r="F14" s="398"/>
      <c r="G14" s="398"/>
      <c r="H14" s="398"/>
      <c r="I14" s="398"/>
      <c r="J14" s="399"/>
      <c r="K14" s="167"/>
      <c r="L14" s="169"/>
      <c r="M14" s="315"/>
      <c r="N14" s="315"/>
      <c r="O14" s="315"/>
    </row>
    <row r="15" spans="1:15">
      <c r="A15" s="351" t="s">
        <v>310</v>
      </c>
      <c r="B15" s="396"/>
      <c r="C15" s="396"/>
      <c r="D15" s="396"/>
      <c r="E15" s="396"/>
      <c r="F15" s="396"/>
      <c r="G15" s="396"/>
      <c r="H15" s="396"/>
      <c r="I15" s="396"/>
      <c r="J15" s="353"/>
      <c r="K15" s="167"/>
      <c r="L15" s="169"/>
      <c r="M15" s="315"/>
      <c r="N15" s="315"/>
      <c r="O15" s="315"/>
    </row>
    <row r="16" spans="1:15" ht="15.75" thickBot="1">
      <c r="A16" s="357" t="s">
        <v>311</v>
      </c>
      <c r="B16" s="358"/>
      <c r="C16" s="358"/>
      <c r="D16" s="358"/>
      <c r="E16" s="358"/>
      <c r="F16" s="358"/>
      <c r="G16" s="358"/>
      <c r="H16" s="358"/>
      <c r="I16" s="358"/>
      <c r="J16" s="359"/>
      <c r="K16" s="400"/>
      <c r="L16" s="401"/>
      <c r="M16" s="315"/>
      <c r="N16" s="315"/>
      <c r="O16" s="315"/>
    </row>
    <row r="17" spans="1:15" ht="15.75" thickBot="1">
      <c r="A17" s="344" t="s">
        <v>312</v>
      </c>
      <c r="B17" s="345"/>
      <c r="C17" s="345"/>
      <c r="D17" s="345"/>
      <c r="E17" s="345"/>
      <c r="F17" s="345"/>
      <c r="G17" s="345"/>
      <c r="H17" s="345"/>
      <c r="I17" s="345"/>
      <c r="J17" s="345"/>
      <c r="K17" s="173">
        <f>K10+K13</f>
        <v>0</v>
      </c>
      <c r="L17" s="174">
        <f>L10+L13</f>
        <v>0</v>
      </c>
      <c r="M17" s="315"/>
      <c r="N17" s="315"/>
      <c r="O17" s="315"/>
    </row>
    <row r="18" spans="1:15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</row>
    <row r="19" spans="1:15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</row>
    <row r="20" spans="1:15">
      <c r="A20" s="361"/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</row>
    <row r="21" spans="1:15">
      <c r="A21" s="361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</row>
    <row r="22" spans="1:15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</row>
    <row r="23" spans="1:15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</row>
    <row r="24" spans="1:1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</row>
    <row r="25" spans="1:1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</row>
    <row r="26" spans="1:15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</row>
    <row r="27" spans="1:15">
      <c r="A27" s="315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</row>
    <row r="28" spans="1:15">
      <c r="A28" s="31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29" spans="1:15">
      <c r="A29" s="31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</row>
    <row r="30" spans="1:15">
      <c r="A30" s="315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</row>
  </sheetData>
  <mergeCells count="13">
    <mergeCell ref="A20:O21"/>
    <mergeCell ref="B12:J12"/>
    <mergeCell ref="B13:J13"/>
    <mergeCell ref="B14:J14"/>
    <mergeCell ref="A15:J15"/>
    <mergeCell ref="A16:J16"/>
    <mergeCell ref="A17:J17"/>
    <mergeCell ref="A2:M2"/>
    <mergeCell ref="A3:M3"/>
    <mergeCell ref="A8:J8"/>
    <mergeCell ref="A9:J9"/>
    <mergeCell ref="A10:J10"/>
    <mergeCell ref="B11:J1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 xml:space="preserve">&amp;C15.melléklet az    /2020.(VII.  .)önkormányzati rendelethez    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"/>
  <sheetViews>
    <sheetView view="pageLayout" zoomScaleNormal="100" workbookViewId="0">
      <selection activeCell="H24" sqref="H24"/>
    </sheetView>
  </sheetViews>
  <sheetFormatPr defaultRowHeight="15"/>
  <sheetData>
    <row r="1" spans="1:15">
      <c r="A1" s="394" t="s">
        <v>709</v>
      </c>
      <c r="B1" s="361"/>
      <c r="C1" s="361"/>
      <c r="D1" s="361"/>
      <c r="E1" s="361"/>
    </row>
    <row r="3" spans="1:15">
      <c r="D3" t="s">
        <v>425</v>
      </c>
    </row>
    <row r="4" spans="1:15" ht="15.75" thickBot="1"/>
    <row r="5" spans="1:15" ht="15.75" thickBot="1">
      <c r="A5" s="224" t="s">
        <v>426</v>
      </c>
      <c r="B5" s="224"/>
      <c r="C5" s="224" t="s">
        <v>427</v>
      </c>
      <c r="D5" s="224" t="s">
        <v>428</v>
      </c>
      <c r="E5" s="224" t="s">
        <v>429</v>
      </c>
      <c r="F5" s="224" t="s">
        <v>430</v>
      </c>
      <c r="G5" s="224" t="s">
        <v>431</v>
      </c>
      <c r="H5" s="224" t="s">
        <v>432</v>
      </c>
      <c r="I5" s="224" t="s">
        <v>433</v>
      </c>
      <c r="J5" s="224" t="s">
        <v>434</v>
      </c>
      <c r="K5" s="224" t="s">
        <v>435</v>
      </c>
      <c r="L5" s="224" t="s">
        <v>436</v>
      </c>
      <c r="M5" s="224" t="s">
        <v>437</v>
      </c>
      <c r="N5" s="224" t="s">
        <v>438</v>
      </c>
      <c r="O5" s="224" t="s">
        <v>439</v>
      </c>
    </row>
    <row r="6" spans="1:15">
      <c r="A6" s="225" t="s">
        <v>440</v>
      </c>
      <c r="B6" s="225"/>
      <c r="C6" s="226">
        <v>5340</v>
      </c>
      <c r="D6" s="226">
        <v>3180</v>
      </c>
      <c r="E6" s="226">
        <v>3180</v>
      </c>
      <c r="F6" s="226">
        <v>3180</v>
      </c>
      <c r="G6" s="226">
        <v>3180</v>
      </c>
      <c r="H6" s="226">
        <v>3180</v>
      </c>
      <c r="I6" s="226">
        <v>3180</v>
      </c>
      <c r="J6" s="226">
        <v>3862</v>
      </c>
      <c r="K6" s="226">
        <v>3180</v>
      </c>
      <c r="L6" s="226">
        <v>3180</v>
      </c>
      <c r="M6" s="226">
        <v>3180</v>
      </c>
      <c r="N6" s="226">
        <v>5354</v>
      </c>
      <c r="O6" s="226">
        <f>SUM(C6:N6)</f>
        <v>43176</v>
      </c>
    </row>
    <row r="7" spans="1:15">
      <c r="A7" s="227" t="s">
        <v>441</v>
      </c>
      <c r="B7" s="227"/>
      <c r="C7" s="166">
        <v>250</v>
      </c>
      <c r="D7" s="166">
        <v>250</v>
      </c>
      <c r="E7" s="166">
        <v>250</v>
      </c>
      <c r="F7" s="166">
        <v>250</v>
      </c>
      <c r="G7" s="166">
        <v>250</v>
      </c>
      <c r="H7" s="166">
        <v>250</v>
      </c>
      <c r="I7" s="166">
        <v>250</v>
      </c>
      <c r="J7" s="166">
        <v>250</v>
      </c>
      <c r="K7" s="166">
        <v>250</v>
      </c>
      <c r="L7" s="166">
        <v>168</v>
      </c>
      <c r="M7" s="166">
        <v>250</v>
      </c>
      <c r="N7" s="166">
        <v>176</v>
      </c>
      <c r="O7" s="166">
        <f t="shared" ref="O7:O12" si="0">SUM(C7:N7)</f>
        <v>2844</v>
      </c>
    </row>
    <row r="8" spans="1:15">
      <c r="A8" s="227" t="s">
        <v>442</v>
      </c>
      <c r="B8" s="227"/>
      <c r="C8" s="166"/>
      <c r="D8" s="166"/>
      <c r="E8" s="166">
        <v>1560</v>
      </c>
      <c r="F8" s="166">
        <v>120</v>
      </c>
      <c r="G8" s="166"/>
      <c r="H8" s="166"/>
      <c r="I8" s="166"/>
      <c r="J8" s="166">
        <v>150</v>
      </c>
      <c r="K8" s="166">
        <v>1560</v>
      </c>
      <c r="L8" s="166">
        <v>320</v>
      </c>
      <c r="M8" s="166"/>
      <c r="N8" s="166">
        <v>979</v>
      </c>
      <c r="O8" s="166">
        <f t="shared" si="0"/>
        <v>4689</v>
      </c>
    </row>
    <row r="9" spans="1:15">
      <c r="A9" s="227" t="s">
        <v>443</v>
      </c>
      <c r="B9" s="227"/>
      <c r="C9" s="166">
        <v>2410</v>
      </c>
      <c r="D9" s="166">
        <v>2570</v>
      </c>
      <c r="E9" s="166">
        <v>2570</v>
      </c>
      <c r="F9" s="166">
        <v>2570</v>
      </c>
      <c r="G9" s="166">
        <v>2570</v>
      </c>
      <c r="H9" s="166">
        <v>2570</v>
      </c>
      <c r="I9" s="166">
        <v>2570</v>
      </c>
      <c r="J9" s="166">
        <v>2570</v>
      </c>
      <c r="K9" s="166">
        <v>6270</v>
      </c>
      <c r="L9" s="166">
        <v>2570</v>
      </c>
      <c r="M9" s="166">
        <v>2570</v>
      </c>
      <c r="N9" s="166">
        <v>3732</v>
      </c>
      <c r="O9" s="166">
        <f t="shared" si="0"/>
        <v>35542</v>
      </c>
    </row>
    <row r="10" spans="1:15">
      <c r="A10" s="227" t="s">
        <v>444</v>
      </c>
      <c r="B10" s="227"/>
      <c r="C10" s="227">
        <v>500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166">
        <f t="shared" si="0"/>
        <v>500</v>
      </c>
    </row>
    <row r="11" spans="1:15">
      <c r="A11" s="227" t="s">
        <v>445</v>
      </c>
      <c r="B11" s="227"/>
      <c r="C11" s="166">
        <v>8000</v>
      </c>
      <c r="D11" s="227"/>
      <c r="E11" s="227"/>
      <c r="F11" s="227">
        <v>21000</v>
      </c>
      <c r="G11" s="227">
        <v>5055</v>
      </c>
      <c r="H11" s="227">
        <v>5878</v>
      </c>
      <c r="I11" s="227"/>
      <c r="J11" s="227">
        <v>6200</v>
      </c>
      <c r="K11" s="227"/>
      <c r="L11" s="227"/>
      <c r="M11" s="227"/>
      <c r="N11" s="227"/>
      <c r="O11" s="166">
        <f t="shared" si="0"/>
        <v>46133</v>
      </c>
    </row>
    <row r="12" spans="1:15">
      <c r="A12" s="227" t="s">
        <v>463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>
        <v>1659</v>
      </c>
      <c r="O12" s="166">
        <f t="shared" si="0"/>
        <v>1659</v>
      </c>
    </row>
    <row r="13" spans="1:15">
      <c r="A13" s="227" t="s">
        <v>446</v>
      </c>
      <c r="B13" s="227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>
        <f>SUM(C13:N13)</f>
        <v>0</v>
      </c>
    </row>
    <row r="14" spans="1:15">
      <c r="A14" s="227" t="s">
        <v>447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166">
        <f>SUM(C14:N14)</f>
        <v>0</v>
      </c>
    </row>
    <row r="15" spans="1:15">
      <c r="A15" s="227" t="s">
        <v>448</v>
      </c>
      <c r="B15" s="227"/>
      <c r="C15" s="16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166">
        <f>SUM(C15:N15)</f>
        <v>0</v>
      </c>
    </row>
    <row r="16" spans="1:15">
      <c r="A16" s="395" t="s">
        <v>462</v>
      </c>
      <c r="B16" s="356"/>
      <c r="C16" s="166"/>
      <c r="D16" s="227"/>
      <c r="E16" s="227"/>
      <c r="F16" s="227">
        <v>1500</v>
      </c>
      <c r="G16" s="227">
        <v>1200</v>
      </c>
      <c r="H16" s="227">
        <v>11247</v>
      </c>
      <c r="I16" s="227"/>
      <c r="J16" s="227"/>
      <c r="K16" s="227"/>
      <c r="L16" s="227"/>
      <c r="M16" s="227">
        <v>18372</v>
      </c>
      <c r="N16" s="227">
        <v>2559</v>
      </c>
      <c r="O16" s="166">
        <f>SUM(C16:N16)</f>
        <v>34878</v>
      </c>
    </row>
    <row r="17" spans="1:15">
      <c r="A17" s="228" t="s">
        <v>449</v>
      </c>
      <c r="B17" s="228"/>
      <c r="C17" s="229">
        <f>SUM(C6:C16)</f>
        <v>16500</v>
      </c>
      <c r="D17" s="229">
        <f t="shared" ref="D17:L17" si="1">SUM(D6:D16)</f>
        <v>6000</v>
      </c>
      <c r="E17" s="229">
        <f t="shared" si="1"/>
        <v>7560</v>
      </c>
      <c r="F17" s="229">
        <f t="shared" si="1"/>
        <v>28620</v>
      </c>
      <c r="G17" s="229">
        <f t="shared" si="1"/>
        <v>12255</v>
      </c>
      <c r="H17" s="229">
        <f t="shared" si="1"/>
        <v>23125</v>
      </c>
      <c r="I17" s="229">
        <f t="shared" si="1"/>
        <v>6000</v>
      </c>
      <c r="J17" s="229">
        <f t="shared" si="1"/>
        <v>13032</v>
      </c>
      <c r="K17" s="229">
        <f t="shared" si="1"/>
        <v>11260</v>
      </c>
      <c r="L17" s="229">
        <f t="shared" si="1"/>
        <v>6238</v>
      </c>
      <c r="M17" s="229">
        <f>SUM(M6:M16)</f>
        <v>24372</v>
      </c>
      <c r="N17" s="229">
        <f t="shared" ref="N17" si="2">SUM(N6:N16)</f>
        <v>14459</v>
      </c>
      <c r="O17" s="229">
        <f t="shared" ref="O17" si="3">SUM(O6:O16)</f>
        <v>169421</v>
      </c>
    </row>
    <row r="18" spans="1:15">
      <c r="A18" s="230"/>
      <c r="B18" s="231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</row>
    <row r="19" spans="1:15">
      <c r="A19" s="227" t="s">
        <v>450</v>
      </c>
      <c r="B19" s="227"/>
      <c r="C19" s="166">
        <v>3756</v>
      </c>
      <c r="D19" s="166">
        <v>3520</v>
      </c>
      <c r="E19" s="166">
        <v>3520</v>
      </c>
      <c r="F19" s="166">
        <v>3520</v>
      </c>
      <c r="G19" s="166">
        <v>3520</v>
      </c>
      <c r="H19" s="166">
        <v>3520</v>
      </c>
      <c r="I19" s="166">
        <v>3520</v>
      </c>
      <c r="J19" s="166">
        <v>3680</v>
      </c>
      <c r="K19" s="166">
        <v>3820</v>
      </c>
      <c r="L19" s="166">
        <v>3520</v>
      </c>
      <c r="M19" s="166">
        <v>3720</v>
      </c>
      <c r="N19" s="232">
        <v>4979</v>
      </c>
      <c r="O19" s="166">
        <f t="shared" ref="O19:O26" si="4">SUM(C19:N19)</f>
        <v>44595</v>
      </c>
    </row>
    <row r="20" spans="1:15">
      <c r="A20" s="227" t="s">
        <v>451</v>
      </c>
      <c r="B20" s="227"/>
      <c r="C20" s="232">
        <v>552</v>
      </c>
      <c r="D20" s="232">
        <v>550</v>
      </c>
      <c r="E20" s="232">
        <v>550</v>
      </c>
      <c r="F20" s="232">
        <v>550</v>
      </c>
      <c r="G20" s="232">
        <v>550</v>
      </c>
      <c r="H20" s="232">
        <v>550</v>
      </c>
      <c r="I20" s="232">
        <v>550</v>
      </c>
      <c r="J20" s="232">
        <v>550</v>
      </c>
      <c r="K20" s="232">
        <v>550</v>
      </c>
      <c r="L20" s="232">
        <v>550</v>
      </c>
      <c r="M20" s="232">
        <v>558</v>
      </c>
      <c r="N20" s="232">
        <v>546</v>
      </c>
      <c r="O20" s="166">
        <f t="shared" si="4"/>
        <v>6606</v>
      </c>
    </row>
    <row r="21" spans="1:15">
      <c r="A21" s="227" t="s">
        <v>452</v>
      </c>
      <c r="B21" s="227"/>
      <c r="C21" s="232">
        <v>1950</v>
      </c>
      <c r="D21" s="232">
        <v>2250</v>
      </c>
      <c r="E21" s="232">
        <v>2250</v>
      </c>
      <c r="F21" s="232">
        <v>2250</v>
      </c>
      <c r="G21" s="232">
        <v>2250</v>
      </c>
      <c r="H21" s="232">
        <v>2250</v>
      </c>
      <c r="I21" s="232">
        <v>2750</v>
      </c>
      <c r="J21" s="232">
        <v>1960</v>
      </c>
      <c r="K21" s="232">
        <v>2250</v>
      </c>
      <c r="L21" s="232">
        <v>2250</v>
      </c>
      <c r="M21" s="232">
        <v>2750</v>
      </c>
      <c r="N21" s="232">
        <v>2295</v>
      </c>
      <c r="O21" s="232">
        <f t="shared" si="4"/>
        <v>27455</v>
      </c>
    </row>
    <row r="22" spans="1:15">
      <c r="A22" s="395" t="s">
        <v>464</v>
      </c>
      <c r="B22" s="356"/>
      <c r="C22" s="232">
        <v>250</v>
      </c>
      <c r="D22" s="232">
        <v>250</v>
      </c>
      <c r="E22" s="232">
        <v>250</v>
      </c>
      <c r="F22" s="232">
        <v>266</v>
      </c>
      <c r="G22" s="232">
        <v>250</v>
      </c>
      <c r="H22" s="232">
        <v>300</v>
      </c>
      <c r="I22" s="232">
        <v>250</v>
      </c>
      <c r="J22" s="232">
        <v>250</v>
      </c>
      <c r="K22" s="232">
        <v>250</v>
      </c>
      <c r="L22" s="232">
        <v>250</v>
      </c>
      <c r="M22" s="232">
        <v>250</v>
      </c>
      <c r="N22" s="232">
        <v>3250</v>
      </c>
      <c r="O22" s="232">
        <f t="shared" si="4"/>
        <v>6066</v>
      </c>
    </row>
    <row r="23" spans="1:15">
      <c r="A23" s="227" t="s">
        <v>453</v>
      </c>
      <c r="B23" s="227"/>
      <c r="C23" s="232"/>
      <c r="D23" s="232"/>
      <c r="E23" s="232">
        <v>151</v>
      </c>
      <c r="F23" s="232"/>
      <c r="G23" s="232"/>
      <c r="H23" s="232">
        <v>110</v>
      </c>
      <c r="I23" s="232"/>
      <c r="J23" s="232">
        <v>200</v>
      </c>
      <c r="K23" s="232"/>
      <c r="L23" s="232"/>
      <c r="M23" s="232"/>
      <c r="N23" s="232"/>
      <c r="O23" s="232">
        <f t="shared" si="4"/>
        <v>461</v>
      </c>
    </row>
    <row r="24" spans="1:15">
      <c r="A24" s="227" t="s">
        <v>454</v>
      </c>
      <c r="B24" s="227"/>
      <c r="C24" s="227">
        <v>1458</v>
      </c>
      <c r="D24" s="227"/>
      <c r="E24" s="232"/>
      <c r="F24" s="227"/>
      <c r="G24" s="227"/>
      <c r="H24" s="232"/>
      <c r="I24" s="227"/>
      <c r="J24" s="227"/>
      <c r="K24" s="232"/>
      <c r="L24" s="227"/>
      <c r="M24" s="227"/>
      <c r="N24" s="232"/>
      <c r="O24" s="232">
        <f t="shared" si="4"/>
        <v>1458</v>
      </c>
    </row>
    <row r="25" spans="1:15">
      <c r="A25" s="230" t="s">
        <v>455</v>
      </c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>
        <f t="shared" si="4"/>
        <v>0</v>
      </c>
    </row>
    <row r="26" spans="1:15">
      <c r="A26" s="395" t="s">
        <v>465</v>
      </c>
      <c r="B26" s="356"/>
      <c r="C26" s="227"/>
      <c r="D26" s="227"/>
      <c r="E26" s="227"/>
      <c r="F26" s="227">
        <v>559</v>
      </c>
      <c r="G26" s="227"/>
      <c r="H26" s="227"/>
      <c r="I26" s="227"/>
      <c r="J26" s="227"/>
      <c r="K26" s="227"/>
      <c r="L26" s="227"/>
      <c r="M26" s="227"/>
      <c r="N26" s="227">
        <v>83</v>
      </c>
      <c r="O26" s="232">
        <f t="shared" si="4"/>
        <v>642</v>
      </c>
    </row>
    <row r="27" spans="1:15">
      <c r="A27" s="227" t="s">
        <v>456</v>
      </c>
      <c r="B27" s="227"/>
      <c r="C27" s="166">
        <f>SUM(C19:C26)</f>
        <v>7966</v>
      </c>
      <c r="D27" s="166">
        <f t="shared" ref="D27:O27" si="5">SUM(D19:D26)</f>
        <v>6570</v>
      </c>
      <c r="E27" s="166">
        <f t="shared" si="5"/>
        <v>6721</v>
      </c>
      <c r="F27" s="166">
        <f t="shared" si="5"/>
        <v>7145</v>
      </c>
      <c r="G27" s="166">
        <f t="shared" si="5"/>
        <v>6570</v>
      </c>
      <c r="H27" s="166">
        <f t="shared" si="5"/>
        <v>6730</v>
      </c>
      <c r="I27" s="166">
        <f t="shared" si="5"/>
        <v>7070</v>
      </c>
      <c r="J27" s="166">
        <f t="shared" si="5"/>
        <v>6640</v>
      </c>
      <c r="K27" s="166">
        <f t="shared" si="5"/>
        <v>6870</v>
      </c>
      <c r="L27" s="166">
        <f t="shared" si="5"/>
        <v>6570</v>
      </c>
      <c r="M27" s="166">
        <f t="shared" si="5"/>
        <v>7278</v>
      </c>
      <c r="N27" s="166">
        <f t="shared" si="5"/>
        <v>11153</v>
      </c>
      <c r="O27" s="166">
        <f t="shared" si="5"/>
        <v>87283</v>
      </c>
    </row>
    <row r="28" spans="1:15">
      <c r="A28" s="230"/>
      <c r="B28" s="231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</row>
    <row r="29" spans="1:15" ht="15.75" thickBot="1">
      <c r="A29" s="233" t="s">
        <v>457</v>
      </c>
      <c r="B29" s="227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</row>
    <row r="30" spans="1:15" ht="15.75" thickBot="1">
      <c r="A30" s="230" t="s">
        <v>458</v>
      </c>
      <c r="B30" s="231"/>
      <c r="C30" s="235"/>
      <c r="D30" s="225"/>
      <c r="E30" s="235"/>
      <c r="F30" s="225"/>
      <c r="G30" s="225">
        <v>1000</v>
      </c>
      <c r="H30" s="225">
        <v>15000</v>
      </c>
      <c r="I30" s="225">
        <v>27000</v>
      </c>
      <c r="J30" s="225">
        <v>3988</v>
      </c>
      <c r="K30" s="235"/>
      <c r="L30" s="225"/>
      <c r="M30" s="225"/>
      <c r="N30" s="225"/>
      <c r="O30" s="235">
        <f>SUM(C30:N30)</f>
        <v>46988</v>
      </c>
    </row>
    <row r="31" spans="1:15" ht="15.75" thickBot="1">
      <c r="A31" s="230" t="s">
        <v>459</v>
      </c>
      <c r="B31" s="231"/>
      <c r="C31" s="232"/>
      <c r="D31" s="227"/>
      <c r="E31" s="232">
        <v>3500</v>
      </c>
      <c r="F31" s="227"/>
      <c r="G31" s="232"/>
      <c r="H31" s="227">
        <v>3000</v>
      </c>
      <c r="I31" s="227"/>
      <c r="J31" s="227"/>
      <c r="K31" s="232"/>
      <c r="L31" s="227"/>
      <c r="M31" s="227">
        <v>269</v>
      </c>
      <c r="N31" s="227">
        <v>653</v>
      </c>
      <c r="O31" s="235">
        <f t="shared" ref="O31" si="6">SUM(C31:N31)</f>
        <v>7422</v>
      </c>
    </row>
    <row r="32" spans="1:15" ht="15.75" thickBot="1">
      <c r="A32" s="227" t="s">
        <v>460</v>
      </c>
      <c r="B32" s="227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5">
        <f>SUM(O30:O31)</f>
        <v>54410</v>
      </c>
    </row>
    <row r="33" spans="1:15" ht="15.75" thickBot="1">
      <c r="A33" s="237" t="s">
        <v>461</v>
      </c>
      <c r="B33" s="237"/>
      <c r="C33" s="238">
        <f>SUM(C27+C32)</f>
        <v>7966</v>
      </c>
      <c r="D33" s="238">
        <f t="shared" ref="D33:O33" si="7">SUM(D27+D32)</f>
        <v>6570</v>
      </c>
      <c r="E33" s="238">
        <f t="shared" si="7"/>
        <v>6721</v>
      </c>
      <c r="F33" s="238">
        <f t="shared" si="7"/>
        <v>7145</v>
      </c>
      <c r="G33" s="238">
        <f t="shared" si="7"/>
        <v>6570</v>
      </c>
      <c r="H33" s="238">
        <f t="shared" si="7"/>
        <v>6730</v>
      </c>
      <c r="I33" s="238">
        <f t="shared" si="7"/>
        <v>7070</v>
      </c>
      <c r="J33" s="238">
        <f t="shared" si="7"/>
        <v>6640</v>
      </c>
      <c r="K33" s="238">
        <f t="shared" si="7"/>
        <v>6870</v>
      </c>
      <c r="L33" s="238">
        <f t="shared" si="7"/>
        <v>6570</v>
      </c>
      <c r="M33" s="238">
        <f t="shared" si="7"/>
        <v>7278</v>
      </c>
      <c r="N33" s="238">
        <f t="shared" si="7"/>
        <v>11153</v>
      </c>
      <c r="O33" s="239">
        <f t="shared" si="7"/>
        <v>141693</v>
      </c>
    </row>
  </sheetData>
  <mergeCells count="4">
    <mergeCell ref="A1:E1"/>
    <mergeCell ref="A16:B16"/>
    <mergeCell ref="A22:B22"/>
    <mergeCell ref="A26:B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&amp;C16.melléklet /2020.(VII. 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97"/>
  <sheetViews>
    <sheetView view="pageLayout" topLeftCell="B1" zoomScaleNormal="100" workbookViewId="0">
      <selection activeCell="L13" sqref="L13"/>
    </sheetView>
  </sheetViews>
  <sheetFormatPr defaultRowHeight="15"/>
  <cols>
    <col min="1" max="1" width="5.28515625" hidden="1" customWidth="1"/>
    <col min="2" max="2" width="59.28515625" customWidth="1"/>
    <col min="3" max="3" width="6.28515625" customWidth="1"/>
    <col min="4" max="4" width="9.85546875" customWidth="1"/>
    <col min="5" max="6" width="7.42578125" customWidth="1"/>
    <col min="7" max="7" width="13.2851562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>
      <c r="B1" s="323" t="s">
        <v>329</v>
      </c>
      <c r="C1" s="323"/>
      <c r="D1" s="323"/>
      <c r="E1" s="323"/>
      <c r="F1" s="323"/>
      <c r="G1" s="323"/>
    </row>
    <row r="2" spans="1:28" ht="18.75">
      <c r="B2" s="323" t="s">
        <v>691</v>
      </c>
      <c r="C2" s="323"/>
      <c r="D2" s="323"/>
      <c r="E2" s="323"/>
      <c r="F2" s="323"/>
      <c r="G2" s="323"/>
    </row>
    <row r="3" spans="1:28" ht="15.75" thickBot="1">
      <c r="F3" s="330"/>
      <c r="G3" s="330"/>
      <c r="I3" s="108"/>
    </row>
    <row r="4" spans="1:28" ht="19.5" customHeight="1" thickBot="1">
      <c r="A4" s="332"/>
      <c r="B4" s="333" t="s">
        <v>0</v>
      </c>
      <c r="C4" s="327" t="s">
        <v>1</v>
      </c>
      <c r="D4" s="335" t="s">
        <v>692</v>
      </c>
      <c r="E4" s="335"/>
      <c r="F4" s="335"/>
      <c r="G4" s="336"/>
      <c r="H4" s="112" t="s">
        <v>693</v>
      </c>
      <c r="I4" s="98" t="s">
        <v>168</v>
      </c>
    </row>
    <row r="5" spans="1:28" ht="31.5" customHeight="1">
      <c r="A5" s="332"/>
      <c r="B5" s="334"/>
      <c r="C5" s="328"/>
      <c r="D5" s="28" t="s">
        <v>2</v>
      </c>
      <c r="E5" s="28" t="s">
        <v>3</v>
      </c>
      <c r="F5" s="28" t="s">
        <v>4</v>
      </c>
      <c r="G5" s="72" t="s">
        <v>5</v>
      </c>
      <c r="H5" s="97" t="s">
        <v>169</v>
      </c>
      <c r="I5" s="97" t="s">
        <v>169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2.75" customHeight="1">
      <c r="A6" s="1"/>
      <c r="B6" s="64" t="s">
        <v>81</v>
      </c>
      <c r="C6" s="41" t="s">
        <v>11</v>
      </c>
      <c r="D6" s="283">
        <v>15714697</v>
      </c>
      <c r="E6" s="41"/>
      <c r="F6" s="41"/>
      <c r="G6" s="94">
        <f>SUM(D6:F6)</f>
        <v>15714697</v>
      </c>
      <c r="H6" s="283">
        <v>15714697</v>
      </c>
      <c r="I6" s="285">
        <v>15714697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0"/>
    </row>
    <row r="7" spans="1:28" ht="12.75" customHeight="1">
      <c r="A7" s="2"/>
      <c r="B7" s="64" t="s">
        <v>82</v>
      </c>
      <c r="C7" s="41" t="s">
        <v>8</v>
      </c>
      <c r="D7" s="283">
        <v>10902750</v>
      </c>
      <c r="E7" s="41"/>
      <c r="F7" s="41"/>
      <c r="G7" s="94">
        <f>SUM(D7:F7)</f>
        <v>10902750</v>
      </c>
      <c r="H7" s="283">
        <v>10894375</v>
      </c>
      <c r="I7" s="285">
        <v>10894375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20"/>
    </row>
    <row r="8" spans="1:28" ht="24" customHeight="1">
      <c r="A8" s="2"/>
      <c r="B8" s="64" t="s">
        <v>83</v>
      </c>
      <c r="C8" s="41" t="s">
        <v>9</v>
      </c>
      <c r="D8" s="283">
        <v>11667560</v>
      </c>
      <c r="E8" s="41"/>
      <c r="F8" s="41"/>
      <c r="G8" s="94">
        <f t="shared" ref="G8:G11" si="0">SUM(D8:F8)</f>
        <v>11667560</v>
      </c>
      <c r="H8" s="283">
        <v>13039314</v>
      </c>
      <c r="I8" s="285">
        <v>13039314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0"/>
    </row>
    <row r="9" spans="1:28" ht="12.75" customHeight="1">
      <c r="A9" s="2"/>
      <c r="B9" s="64" t="s">
        <v>84</v>
      </c>
      <c r="C9" s="41" t="s">
        <v>10</v>
      </c>
      <c r="D9" s="283">
        <v>1800000</v>
      </c>
      <c r="E9" s="41"/>
      <c r="F9" s="41"/>
      <c r="G9" s="94">
        <f t="shared" si="0"/>
        <v>1800000</v>
      </c>
      <c r="H9" s="283">
        <v>1800000</v>
      </c>
      <c r="I9" s="285">
        <v>1800000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20"/>
    </row>
    <row r="10" spans="1:28" ht="12.75" customHeight="1">
      <c r="A10" s="2"/>
      <c r="B10" s="64" t="s">
        <v>7</v>
      </c>
      <c r="C10" s="41" t="s">
        <v>12</v>
      </c>
      <c r="D10" s="283"/>
      <c r="E10" s="41"/>
      <c r="F10" s="41"/>
      <c r="G10" s="94">
        <f t="shared" si="0"/>
        <v>0</v>
      </c>
      <c r="H10" s="283">
        <v>1727200</v>
      </c>
      <c r="I10" s="285">
        <v>1727200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0"/>
    </row>
    <row r="11" spans="1:28" ht="12.75" customHeight="1">
      <c r="A11" s="2"/>
      <c r="B11" s="64" t="s">
        <v>85</v>
      </c>
      <c r="C11" s="41" t="s">
        <v>13</v>
      </c>
      <c r="D11" s="283"/>
      <c r="E11" s="41"/>
      <c r="F11" s="41"/>
      <c r="G11" s="94">
        <f t="shared" si="0"/>
        <v>0</v>
      </c>
      <c r="H11" s="283"/>
      <c r="I11" s="28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0"/>
    </row>
    <row r="12" spans="1:28" ht="12.75" customHeight="1">
      <c r="A12" s="2"/>
      <c r="B12" s="48" t="s">
        <v>160</v>
      </c>
      <c r="C12" s="42" t="s">
        <v>6</v>
      </c>
      <c r="D12" s="287">
        <f>SUM(D6,D7:D11)</f>
        <v>40085007</v>
      </c>
      <c r="E12" s="42">
        <f>SUM(E6:E11)</f>
        <v>0</v>
      </c>
      <c r="F12" s="42">
        <f>SUM(F6:F11)</f>
        <v>0</v>
      </c>
      <c r="G12" s="95">
        <f>SUM(G6:G11)</f>
        <v>40085007</v>
      </c>
      <c r="H12" s="287">
        <f>SUM(H6,H7:H11)</f>
        <v>43175586</v>
      </c>
      <c r="I12" s="289">
        <f>I6+I7+I8+I9+I10+I11</f>
        <v>43175586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0"/>
    </row>
    <row r="13" spans="1:28" ht="27.75" customHeight="1">
      <c r="A13" s="2"/>
      <c r="B13" s="64" t="s">
        <v>86</v>
      </c>
      <c r="C13" s="41" t="s">
        <v>15</v>
      </c>
      <c r="D13" s="283"/>
      <c r="E13" s="41"/>
      <c r="F13" s="41"/>
      <c r="G13" s="94">
        <f>SUM(D13:F13)</f>
        <v>0</v>
      </c>
      <c r="H13" s="283"/>
      <c r="I13" s="28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20"/>
    </row>
    <row r="14" spans="1:28" ht="21.75" customHeight="1">
      <c r="A14" s="2"/>
      <c r="B14" s="64" t="s">
        <v>87</v>
      </c>
      <c r="C14" s="41" t="s">
        <v>88</v>
      </c>
      <c r="D14" s="283"/>
      <c r="E14" s="41"/>
      <c r="F14" s="41"/>
      <c r="G14" s="94">
        <f>SUM(D14:F14)</f>
        <v>0</v>
      </c>
      <c r="H14" s="283"/>
      <c r="I14" s="285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20"/>
    </row>
    <row r="15" spans="1:28" ht="12.75" customHeight="1">
      <c r="A15" s="2"/>
      <c r="B15" s="64" t="s">
        <v>18</v>
      </c>
      <c r="C15" s="41" t="s">
        <v>16</v>
      </c>
      <c r="D15" s="283">
        <v>23625289</v>
      </c>
      <c r="E15" s="41"/>
      <c r="F15" s="41"/>
      <c r="G15" s="94">
        <f>SUM(D15:F15)</f>
        <v>23625289</v>
      </c>
      <c r="H15" s="283">
        <v>35846289</v>
      </c>
      <c r="I15" s="285">
        <v>35542367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20"/>
    </row>
    <row r="16" spans="1:28" ht="12.75" customHeight="1">
      <c r="A16" s="2"/>
      <c r="B16" s="48" t="s">
        <v>161</v>
      </c>
      <c r="C16" s="42" t="s">
        <v>14</v>
      </c>
      <c r="D16" s="287">
        <f>D12+D15</f>
        <v>63710296</v>
      </c>
      <c r="E16" s="42">
        <f>SUM(E13:E15)</f>
        <v>0</v>
      </c>
      <c r="F16" s="42">
        <f>SUM(F13:F15)</f>
        <v>0</v>
      </c>
      <c r="G16" s="95">
        <f>G12+G15</f>
        <v>63710296</v>
      </c>
      <c r="H16" s="287">
        <f>H12+H15</f>
        <v>79021875</v>
      </c>
      <c r="I16" s="289">
        <f>I12+I13+I14+I15</f>
        <v>78717953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0"/>
    </row>
    <row r="17" spans="1:28" ht="12.75" customHeight="1">
      <c r="A17" s="2"/>
      <c r="B17" s="64" t="s">
        <v>89</v>
      </c>
      <c r="C17" s="41" t="s">
        <v>90</v>
      </c>
      <c r="D17" s="283"/>
      <c r="E17" s="41"/>
      <c r="F17" s="41"/>
      <c r="G17" s="94">
        <f>SUM(D17:F17)</f>
        <v>0</v>
      </c>
      <c r="H17" s="283"/>
      <c r="I17" s="28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20"/>
    </row>
    <row r="18" spans="1:28" ht="23.25" customHeight="1">
      <c r="A18" s="2"/>
      <c r="B18" s="64" t="s">
        <v>91</v>
      </c>
      <c r="C18" s="41" t="s">
        <v>21</v>
      </c>
      <c r="D18" s="283"/>
      <c r="E18" s="41"/>
      <c r="F18" s="41"/>
      <c r="G18" s="94">
        <f>SUM(D18:F18)</f>
        <v>0</v>
      </c>
      <c r="H18" s="283"/>
      <c r="I18" s="285"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20"/>
    </row>
    <row r="19" spans="1:28" ht="12.75" customHeight="1">
      <c r="A19" s="2"/>
      <c r="B19" s="64" t="s">
        <v>17</v>
      </c>
      <c r="C19" s="41" t="s">
        <v>22</v>
      </c>
      <c r="D19" s="283">
        <v>0</v>
      </c>
      <c r="E19" s="41"/>
      <c r="F19" s="41"/>
      <c r="G19" s="94">
        <f>SUM(D19:F19)</f>
        <v>0</v>
      </c>
      <c r="H19" s="283">
        <v>24037000</v>
      </c>
      <c r="I19" s="285">
        <v>23631387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0"/>
    </row>
    <row r="20" spans="1:28" ht="12.75" customHeight="1">
      <c r="A20" s="2"/>
      <c r="B20" s="48" t="s">
        <v>162</v>
      </c>
      <c r="C20" s="42" t="s">
        <v>20</v>
      </c>
      <c r="D20" s="287">
        <f>SUM(D17,D18,D19)</f>
        <v>0</v>
      </c>
      <c r="E20" s="42">
        <f>SUM(E17:E19)</f>
        <v>0</v>
      </c>
      <c r="F20" s="42">
        <f>SUM(F17:F19)</f>
        <v>0</v>
      </c>
      <c r="G20" s="95">
        <f>SUM(G17:G19)</f>
        <v>0</v>
      </c>
      <c r="H20" s="287">
        <f>SUM(H17,H18,H19)</f>
        <v>24037000</v>
      </c>
      <c r="I20" s="289">
        <f>I17+I18+I19</f>
        <v>23631387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20"/>
    </row>
    <row r="21" spans="1:28" ht="12.75" customHeight="1">
      <c r="A21" s="2"/>
      <c r="B21" s="64" t="s">
        <v>92</v>
      </c>
      <c r="C21" s="41" t="s">
        <v>24</v>
      </c>
      <c r="D21" s="283">
        <v>1500000</v>
      </c>
      <c r="E21" s="41"/>
      <c r="F21" s="41"/>
      <c r="G21" s="94">
        <f>SUM(D21:F21)</f>
        <v>1500000</v>
      </c>
      <c r="H21" s="283">
        <v>1500000</v>
      </c>
      <c r="I21" s="285">
        <v>1548236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20"/>
    </row>
    <row r="22" spans="1:28" ht="12.75" customHeight="1">
      <c r="A22" s="2"/>
      <c r="B22" s="64" t="s">
        <v>93</v>
      </c>
      <c r="C22" s="41" t="s">
        <v>25</v>
      </c>
      <c r="D22" s="283">
        <v>1600000</v>
      </c>
      <c r="E22" s="41"/>
      <c r="F22" s="41"/>
      <c r="G22" s="94">
        <f>SUM(D22:F22)</f>
        <v>1600000</v>
      </c>
      <c r="H22" s="283">
        <v>1600000</v>
      </c>
      <c r="I22" s="285">
        <v>2260037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20"/>
    </row>
    <row r="23" spans="1:28" ht="12.75" customHeight="1">
      <c r="A23" s="2"/>
      <c r="B23" s="64" t="s">
        <v>94</v>
      </c>
      <c r="C23" s="41" t="s">
        <v>95</v>
      </c>
      <c r="D23" s="283"/>
      <c r="E23" s="41"/>
      <c r="F23" s="41"/>
      <c r="G23" s="94">
        <f t="shared" ref="G23:G26" si="1">SUM(D23:F23)</f>
        <v>0</v>
      </c>
      <c r="H23" s="283"/>
      <c r="I23" s="285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20"/>
    </row>
    <row r="24" spans="1:28" ht="12.75" customHeight="1">
      <c r="A24" s="2"/>
      <c r="B24" s="64" t="s">
        <v>19</v>
      </c>
      <c r="C24" s="41" t="s">
        <v>26</v>
      </c>
      <c r="D24" s="283">
        <v>600000</v>
      </c>
      <c r="E24" s="41"/>
      <c r="F24" s="41"/>
      <c r="G24" s="94">
        <f t="shared" si="1"/>
        <v>600000</v>
      </c>
      <c r="H24" s="283">
        <v>600000</v>
      </c>
      <c r="I24" s="285">
        <v>854036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0"/>
    </row>
    <row r="25" spans="1:28" ht="12.75" customHeight="1">
      <c r="A25" s="2"/>
      <c r="B25" s="64" t="s">
        <v>170</v>
      </c>
      <c r="C25" s="41" t="s">
        <v>171</v>
      </c>
      <c r="D25" s="283"/>
      <c r="E25" s="41"/>
      <c r="F25" s="41"/>
      <c r="G25" s="94">
        <f t="shared" si="1"/>
        <v>0</v>
      </c>
      <c r="H25" s="283"/>
      <c r="I25" s="285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20"/>
    </row>
    <row r="26" spans="1:28" ht="12.75" customHeight="1">
      <c r="A26" s="2"/>
      <c r="B26" s="64" t="s">
        <v>96</v>
      </c>
      <c r="C26" s="41" t="s">
        <v>27</v>
      </c>
      <c r="D26" s="283">
        <v>50000</v>
      </c>
      <c r="E26" s="41"/>
      <c r="F26" s="41"/>
      <c r="G26" s="94">
        <f t="shared" si="1"/>
        <v>50000</v>
      </c>
      <c r="H26" s="283">
        <v>50000</v>
      </c>
      <c r="I26" s="285">
        <v>26196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0"/>
    </row>
    <row r="27" spans="1:28" ht="12.75" customHeight="1">
      <c r="A27" s="2"/>
      <c r="B27" s="48" t="s">
        <v>149</v>
      </c>
      <c r="C27" s="42" t="s">
        <v>23</v>
      </c>
      <c r="D27" s="287">
        <f>SUM(D21:D26)</f>
        <v>3750000</v>
      </c>
      <c r="E27" s="42">
        <f>SUM(E21:E26)</f>
        <v>0</v>
      </c>
      <c r="F27" s="42">
        <f>SUM(F21:F26)</f>
        <v>0</v>
      </c>
      <c r="G27" s="95">
        <f>SUM(G21:G26)</f>
        <v>3750000</v>
      </c>
      <c r="H27" s="287">
        <f>SUM(H21:H26)</f>
        <v>3750000</v>
      </c>
      <c r="I27" s="289">
        <f>I21+I22+I23+I24+I25+I26</f>
        <v>4688505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0"/>
    </row>
    <row r="28" spans="1:28" ht="12.75" customHeight="1">
      <c r="A28" s="2"/>
      <c r="B28" s="65" t="s">
        <v>97</v>
      </c>
      <c r="C28" s="41" t="s">
        <v>34</v>
      </c>
      <c r="D28" s="283">
        <v>500000</v>
      </c>
      <c r="E28" s="41"/>
      <c r="F28" s="41"/>
      <c r="G28" s="81">
        <f>SUM(D28:F28)</f>
        <v>500000</v>
      </c>
      <c r="H28" s="283">
        <v>500000</v>
      </c>
      <c r="I28" s="285">
        <v>55524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0"/>
    </row>
    <row r="29" spans="1:28" ht="12.75" customHeight="1">
      <c r="A29" s="2"/>
      <c r="B29" s="65" t="s">
        <v>28</v>
      </c>
      <c r="C29" s="41" t="s">
        <v>35</v>
      </c>
      <c r="D29" s="283">
        <v>800000</v>
      </c>
      <c r="E29" s="41"/>
      <c r="F29" s="41"/>
      <c r="G29" s="81">
        <f>SUM(D29:F29)</f>
        <v>800000</v>
      </c>
      <c r="H29" s="283">
        <v>800000</v>
      </c>
      <c r="I29" s="285">
        <v>711416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20"/>
    </row>
    <row r="30" spans="1:28" ht="12.75" customHeight="1">
      <c r="A30" s="2"/>
      <c r="B30" s="65" t="s">
        <v>98</v>
      </c>
      <c r="C30" s="41" t="s">
        <v>36</v>
      </c>
      <c r="D30" s="283"/>
      <c r="E30" s="41"/>
      <c r="F30" s="41"/>
      <c r="G30" s="81">
        <f t="shared" ref="G30:G36" si="2">SUM(D30:F30)</f>
        <v>0</v>
      </c>
      <c r="H30" s="283"/>
      <c r="I30" s="285"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0"/>
    </row>
    <row r="31" spans="1:28" ht="12.75" customHeight="1">
      <c r="A31" s="2"/>
      <c r="B31" s="65" t="s">
        <v>29</v>
      </c>
      <c r="C31" s="41" t="s">
        <v>37</v>
      </c>
      <c r="D31" s="283">
        <v>0</v>
      </c>
      <c r="E31" s="41"/>
      <c r="F31" s="41"/>
      <c r="G31" s="81">
        <f t="shared" si="2"/>
        <v>0</v>
      </c>
      <c r="H31" s="283">
        <v>0</v>
      </c>
      <c r="I31" s="285">
        <v>107325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20"/>
    </row>
    <row r="32" spans="1:28" ht="12.75" customHeight="1">
      <c r="A32" s="2"/>
      <c r="B32" s="65" t="s">
        <v>30</v>
      </c>
      <c r="C32" s="41" t="s">
        <v>38</v>
      </c>
      <c r="D32" s="283">
        <v>1000000</v>
      </c>
      <c r="E32" s="41"/>
      <c r="F32" s="41"/>
      <c r="G32" s="81">
        <f t="shared" si="2"/>
        <v>1000000</v>
      </c>
      <c r="H32" s="283">
        <v>1000000</v>
      </c>
      <c r="I32" s="285">
        <v>1183913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20"/>
    </row>
    <row r="33" spans="1:28" ht="12.75" customHeight="1">
      <c r="A33" s="2"/>
      <c r="B33" s="65" t="s">
        <v>99</v>
      </c>
      <c r="C33" s="41" t="s">
        <v>39</v>
      </c>
      <c r="D33" s="283">
        <v>630000</v>
      </c>
      <c r="E33" s="41"/>
      <c r="F33" s="41"/>
      <c r="G33" s="81">
        <f t="shared" si="2"/>
        <v>630000</v>
      </c>
      <c r="H33" s="283">
        <v>630000</v>
      </c>
      <c r="I33" s="285">
        <v>555726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20"/>
    </row>
    <row r="34" spans="1:28" ht="12.75" customHeight="1">
      <c r="A34" s="2"/>
      <c r="B34" s="65" t="s">
        <v>100</v>
      </c>
      <c r="C34" s="41" t="s">
        <v>101</v>
      </c>
      <c r="D34" s="283"/>
      <c r="E34" s="41"/>
      <c r="F34" s="41"/>
      <c r="G34" s="81">
        <f t="shared" si="2"/>
        <v>0</v>
      </c>
      <c r="H34" s="283"/>
      <c r="I34" s="285"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20"/>
    </row>
    <row r="35" spans="1:28" ht="12.75" customHeight="1">
      <c r="A35" s="2"/>
      <c r="B35" s="65" t="s">
        <v>31</v>
      </c>
      <c r="C35" s="41" t="s">
        <v>317</v>
      </c>
      <c r="D35" s="283"/>
      <c r="E35" s="41"/>
      <c r="F35" s="41"/>
      <c r="G35" s="81">
        <f t="shared" si="2"/>
        <v>0</v>
      </c>
      <c r="H35" s="283"/>
      <c r="I35" s="285">
        <v>36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20"/>
    </row>
    <row r="36" spans="1:28" ht="12.75" customHeight="1">
      <c r="A36" s="2"/>
      <c r="B36" s="65" t="s">
        <v>32</v>
      </c>
      <c r="C36" s="41" t="s">
        <v>286</v>
      </c>
      <c r="D36" s="283">
        <v>20000</v>
      </c>
      <c r="E36" s="41"/>
      <c r="F36" s="41"/>
      <c r="G36" s="81">
        <f t="shared" si="2"/>
        <v>20000</v>
      </c>
      <c r="H36" s="283">
        <v>20000</v>
      </c>
      <c r="I36" s="285">
        <v>230262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20"/>
    </row>
    <row r="37" spans="1:28" ht="12.75" customHeight="1">
      <c r="A37" s="2"/>
      <c r="B37" s="49" t="s">
        <v>150</v>
      </c>
      <c r="C37" s="42" t="s">
        <v>33</v>
      </c>
      <c r="D37" s="287">
        <f>SUM(D28:D36)</f>
        <v>2950000</v>
      </c>
      <c r="E37" s="42">
        <f>SUM(E28:E36)</f>
        <v>0</v>
      </c>
      <c r="F37" s="42">
        <f>SUM(F28:F36)</f>
        <v>0</v>
      </c>
      <c r="G37" s="83">
        <f>SUM(G28:G36)</f>
        <v>2950000</v>
      </c>
      <c r="H37" s="287">
        <f>SUM(H28:H36)</f>
        <v>2950000</v>
      </c>
      <c r="I37" s="289">
        <f>I28+I29+I30+I31+I32+I33+I34+I35+I36</f>
        <v>2844202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0"/>
    </row>
    <row r="38" spans="1:28" ht="12.75" customHeight="1">
      <c r="A38" s="2"/>
      <c r="B38" s="65" t="s">
        <v>40</v>
      </c>
      <c r="C38" s="41" t="s">
        <v>102</v>
      </c>
      <c r="D38" s="283"/>
      <c r="E38" s="41"/>
      <c r="F38" s="41"/>
      <c r="G38" s="81">
        <f>SUM(D38:F38)</f>
        <v>0</v>
      </c>
      <c r="H38" s="283"/>
      <c r="I38" s="285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0"/>
    </row>
    <row r="39" spans="1:28" ht="12.75" customHeight="1">
      <c r="A39" s="2"/>
      <c r="B39" s="65" t="s">
        <v>41</v>
      </c>
      <c r="C39" s="41" t="s">
        <v>103</v>
      </c>
      <c r="D39" s="283"/>
      <c r="E39" s="41"/>
      <c r="F39" s="41"/>
      <c r="G39" s="81">
        <f>SUM(D39:F39)</f>
        <v>0</v>
      </c>
      <c r="H39" s="283">
        <v>11247000</v>
      </c>
      <c r="I39" s="285">
        <v>11247000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20"/>
    </row>
    <row r="40" spans="1:28" ht="12.75" customHeight="1">
      <c r="A40" s="2"/>
      <c r="B40" s="65" t="s">
        <v>104</v>
      </c>
      <c r="C40" s="41" t="s">
        <v>105</v>
      </c>
      <c r="D40" s="283"/>
      <c r="E40" s="41"/>
      <c r="F40" s="41"/>
      <c r="G40" s="81">
        <f>SUM(D40:F40)</f>
        <v>0</v>
      </c>
      <c r="H40" s="283"/>
      <c r="I40" s="285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0"/>
    </row>
    <row r="41" spans="1:28" ht="12.75" customHeight="1">
      <c r="A41" s="2"/>
      <c r="B41" s="48" t="s">
        <v>151</v>
      </c>
      <c r="C41" s="42" t="s">
        <v>106</v>
      </c>
      <c r="D41" s="287">
        <f t="shared" ref="D41:I41" si="3">SUM(D38:D40)</f>
        <v>0</v>
      </c>
      <c r="E41" s="42">
        <f t="shared" si="3"/>
        <v>0</v>
      </c>
      <c r="F41" s="42">
        <f t="shared" si="3"/>
        <v>0</v>
      </c>
      <c r="G41" s="95">
        <f t="shared" si="3"/>
        <v>0</v>
      </c>
      <c r="H41" s="287">
        <f t="shared" si="3"/>
        <v>11247000</v>
      </c>
      <c r="I41" s="287">
        <f t="shared" si="3"/>
        <v>11247000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20"/>
    </row>
    <row r="42" spans="1:28" ht="24" customHeight="1">
      <c r="A42" s="2"/>
      <c r="B42" s="64" t="s">
        <v>107</v>
      </c>
      <c r="C42" s="41" t="s">
        <v>287</v>
      </c>
      <c r="D42" s="283"/>
      <c r="E42" s="41"/>
      <c r="F42" s="41"/>
      <c r="G42" s="94">
        <f>SUM(D42:F42)</f>
        <v>0</v>
      </c>
      <c r="H42" s="283">
        <v>500000</v>
      </c>
      <c r="I42" s="285">
        <v>500000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0"/>
    </row>
    <row r="43" spans="1:28" ht="12.75" customHeight="1">
      <c r="A43" s="2"/>
      <c r="B43" s="65" t="s">
        <v>288</v>
      </c>
      <c r="C43" s="41" t="s">
        <v>289</v>
      </c>
      <c r="D43" s="283"/>
      <c r="E43" s="41"/>
      <c r="F43" s="41"/>
      <c r="G43" s="81">
        <f>SUM(D43:F43)</f>
        <v>0</v>
      </c>
      <c r="H43" s="283"/>
      <c r="I43" s="285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20"/>
    </row>
    <row r="44" spans="1:28" ht="12.75" customHeight="1">
      <c r="A44" s="2"/>
      <c r="B44" s="48" t="s">
        <v>152</v>
      </c>
      <c r="C44" s="42" t="s">
        <v>111</v>
      </c>
      <c r="D44" s="287">
        <f>SUM(D42:D43)</f>
        <v>0</v>
      </c>
      <c r="E44" s="42">
        <f>SUM(E42:E43)</f>
        <v>0</v>
      </c>
      <c r="F44" s="42">
        <f>SUM(F42:F43)</f>
        <v>0</v>
      </c>
      <c r="G44" s="95">
        <f>SUM(G42:G43)</f>
        <v>0</v>
      </c>
      <c r="H44" s="287">
        <f>SUM(H42:H43)</f>
        <v>500000</v>
      </c>
      <c r="I44" s="289">
        <f>I42+I43</f>
        <v>500000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20"/>
    </row>
    <row r="45" spans="1:28" ht="22.5" customHeight="1">
      <c r="A45" s="2"/>
      <c r="B45" s="64" t="s">
        <v>112</v>
      </c>
      <c r="C45" s="41" t="s">
        <v>290</v>
      </c>
      <c r="D45" s="283"/>
      <c r="E45" s="41"/>
      <c r="F45" s="41"/>
      <c r="G45" s="94">
        <f>SUM(D45:F45)</f>
        <v>0</v>
      </c>
      <c r="H45" s="283"/>
      <c r="I45" s="28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20"/>
    </row>
    <row r="46" spans="1:28" ht="12.75" customHeight="1">
      <c r="A46" s="2"/>
      <c r="B46" s="65" t="s">
        <v>114</v>
      </c>
      <c r="C46" s="41" t="s">
        <v>291</v>
      </c>
      <c r="D46" s="283"/>
      <c r="E46" s="41"/>
      <c r="F46" s="41"/>
      <c r="G46" s="81">
        <f>SUM(D46:F46)</f>
        <v>0</v>
      </c>
      <c r="H46" s="283"/>
      <c r="I46" s="285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20"/>
    </row>
    <row r="47" spans="1:28" ht="12.75" customHeight="1">
      <c r="A47" s="2"/>
      <c r="B47" s="48" t="s">
        <v>153</v>
      </c>
      <c r="C47" s="42" t="s">
        <v>116</v>
      </c>
      <c r="D47" s="287">
        <f>SUM(D45:D46)</f>
        <v>0</v>
      </c>
      <c r="E47" s="42">
        <f>SUM(E45:E46)</f>
        <v>0</v>
      </c>
      <c r="F47" s="42">
        <f>SUM(F45:F46)</f>
        <v>0</v>
      </c>
      <c r="G47" s="95">
        <f>SUM(G45:G46)</f>
        <v>0</v>
      </c>
      <c r="H47" s="287">
        <f>SUM(H45:H46)</f>
        <v>0</v>
      </c>
      <c r="I47" s="289">
        <f>I45+I46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20"/>
    </row>
    <row r="48" spans="1:28" ht="12.75" customHeight="1">
      <c r="B48" s="49" t="s">
        <v>154</v>
      </c>
      <c r="C48" s="42" t="s">
        <v>117</v>
      </c>
      <c r="D48" s="287">
        <f>D16+D20+D27+D37+D41+D44+D47</f>
        <v>70410296</v>
      </c>
      <c r="E48" s="42">
        <f>SUM(E47,E44,E41,E37,E27,E20,E16,E12)</f>
        <v>0</v>
      </c>
      <c r="F48" s="42">
        <f>SUM(F47,F44,F41,F37,F27,F20,F16,F12)</f>
        <v>0</v>
      </c>
      <c r="G48" s="292">
        <f>G16+G20+G27+G37+G41+G44+G47</f>
        <v>70410296</v>
      </c>
      <c r="H48" s="287">
        <f>H16+H20+H27+H37+H41+H44+H47</f>
        <v>121505875</v>
      </c>
      <c r="I48" s="287">
        <f>I16+I20+I27+I37+I41+I44+I47</f>
        <v>121629047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20"/>
    </row>
    <row r="49" spans="2:27" ht="12.75" customHeight="1">
      <c r="B49" s="66" t="s">
        <v>123</v>
      </c>
      <c r="C49" s="61" t="s">
        <v>133</v>
      </c>
      <c r="D49" s="294">
        <v>0</v>
      </c>
      <c r="E49" s="62"/>
      <c r="F49" s="62"/>
      <c r="G49" s="295">
        <f>SUM(D49:F49)</f>
        <v>0</v>
      </c>
      <c r="H49" s="44"/>
      <c r="I49" s="44"/>
      <c r="J49" s="19"/>
      <c r="K49" s="19"/>
      <c r="L49" s="19"/>
      <c r="M49" s="19"/>
      <c r="N49" s="19"/>
      <c r="O49" s="19"/>
      <c r="P49" s="19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2:27" ht="12.75" customHeight="1">
      <c r="B50" s="65" t="s">
        <v>122</v>
      </c>
      <c r="C50" s="61" t="s">
        <v>132</v>
      </c>
      <c r="D50" s="285"/>
      <c r="E50" s="44"/>
      <c r="F50" s="44"/>
      <c r="G50" s="296">
        <f>SUM(D50:F50)</f>
        <v>0</v>
      </c>
      <c r="H50" s="44"/>
      <c r="I50" s="44"/>
      <c r="J50" s="20"/>
      <c r="K50" s="20"/>
      <c r="L50" s="20"/>
      <c r="M50" s="20"/>
      <c r="N50" s="20"/>
      <c r="O50" s="20"/>
      <c r="P50" s="20"/>
    </row>
    <row r="51" spans="2:27" ht="12.75" customHeight="1">
      <c r="B51" s="66" t="s">
        <v>121</v>
      </c>
      <c r="C51" s="61" t="s">
        <v>131</v>
      </c>
      <c r="D51" s="285">
        <v>0</v>
      </c>
      <c r="E51" s="44"/>
      <c r="F51" s="44"/>
      <c r="G51" s="296">
        <f>SUM(D51:F51)</f>
        <v>0</v>
      </c>
      <c r="H51" s="44">
        <v>0</v>
      </c>
      <c r="I51" s="44">
        <v>0</v>
      </c>
      <c r="J51" s="20"/>
      <c r="K51" s="20"/>
      <c r="L51" s="20"/>
      <c r="M51" s="20"/>
      <c r="N51" s="20"/>
      <c r="O51" s="20"/>
      <c r="P51" s="20"/>
    </row>
    <row r="52" spans="2:27" ht="12.75" customHeight="1">
      <c r="B52" s="49" t="s">
        <v>155</v>
      </c>
      <c r="C52" s="32" t="s">
        <v>130</v>
      </c>
      <c r="D52" s="285">
        <f>SUM(D49:D51)</f>
        <v>0</v>
      </c>
      <c r="E52" s="44">
        <f>SUM(E49:E51)</f>
        <v>0</v>
      </c>
      <c r="F52" s="44">
        <f>SUM(F49:F51)</f>
        <v>0</v>
      </c>
      <c r="G52" s="296">
        <f>SUM(G49:G51)</f>
        <v>0</v>
      </c>
      <c r="H52" s="44">
        <v>0</v>
      </c>
      <c r="I52" s="44">
        <v>0</v>
      </c>
      <c r="J52" s="20"/>
      <c r="K52" s="20"/>
      <c r="L52" s="20"/>
      <c r="M52" s="20"/>
      <c r="N52" s="20"/>
      <c r="O52" s="20"/>
      <c r="P52" s="20"/>
    </row>
    <row r="53" spans="2:27" ht="12.75" customHeight="1">
      <c r="B53" s="64" t="s">
        <v>120</v>
      </c>
      <c r="C53" s="61" t="s">
        <v>129</v>
      </c>
      <c r="D53" s="285">
        <v>46132629</v>
      </c>
      <c r="E53" s="44"/>
      <c r="F53" s="44"/>
      <c r="G53" s="296">
        <f>SUM(D53:F53)</f>
        <v>46132629</v>
      </c>
      <c r="H53" s="44">
        <v>46132629</v>
      </c>
      <c r="I53" s="44">
        <v>46132629</v>
      </c>
    </row>
    <row r="54" spans="2:27" ht="12.75" customHeight="1">
      <c r="B54" s="64" t="s">
        <v>119</v>
      </c>
      <c r="C54" s="61" t="s">
        <v>128</v>
      </c>
      <c r="D54" s="285"/>
      <c r="E54" s="44"/>
      <c r="F54" s="44"/>
      <c r="G54" s="296">
        <f>SUM(D54:F54)</f>
        <v>0</v>
      </c>
      <c r="H54" s="44"/>
      <c r="I54" s="44"/>
    </row>
    <row r="55" spans="2:27" ht="12.75" customHeight="1">
      <c r="B55" s="48" t="s">
        <v>156</v>
      </c>
      <c r="C55" s="32" t="s">
        <v>127</v>
      </c>
      <c r="D55" s="289">
        <f>SUM(D53:D54)</f>
        <v>46132629</v>
      </c>
      <c r="E55" s="63">
        <f>SUM(E53:E54)</f>
        <v>0</v>
      </c>
      <c r="F55" s="63">
        <f>SUM(F53:F54)</f>
        <v>0</v>
      </c>
      <c r="G55" s="298">
        <f>SUM(G53:G54)</f>
        <v>46132629</v>
      </c>
      <c r="H55" s="298">
        <f t="shared" ref="H55:I55" si="4">SUM(H53:H54)</f>
        <v>46132629</v>
      </c>
      <c r="I55" s="298">
        <f t="shared" si="4"/>
        <v>46132629</v>
      </c>
    </row>
    <row r="56" spans="2:27" ht="12.75" customHeight="1">
      <c r="B56" s="48" t="s">
        <v>174</v>
      </c>
      <c r="C56" s="32" t="s">
        <v>175</v>
      </c>
      <c r="D56" s="289">
        <v>0</v>
      </c>
      <c r="E56" s="63"/>
      <c r="F56" s="63"/>
      <c r="G56" s="298"/>
      <c r="H56" s="63">
        <v>0</v>
      </c>
      <c r="I56" s="63">
        <v>1659034</v>
      </c>
    </row>
    <row r="57" spans="2:27" ht="12.75" customHeight="1">
      <c r="B57" s="66" t="s">
        <v>118</v>
      </c>
      <c r="C57" s="61" t="s">
        <v>126</v>
      </c>
      <c r="D57" s="285"/>
      <c r="E57" s="44"/>
      <c r="F57" s="44"/>
      <c r="G57" s="296"/>
      <c r="H57" s="44"/>
      <c r="I57" s="44"/>
    </row>
    <row r="58" spans="2:27" ht="12.75" customHeight="1">
      <c r="B58" s="49" t="s">
        <v>157</v>
      </c>
      <c r="C58" s="32" t="s">
        <v>125</v>
      </c>
      <c r="D58" s="289">
        <f>SUM(D55,D52)</f>
        <v>46132629</v>
      </c>
      <c r="E58" s="44">
        <f>SUM(E55)</f>
        <v>0</v>
      </c>
      <c r="F58" s="44">
        <f>SUM(F55)</f>
        <v>0</v>
      </c>
      <c r="G58" s="298">
        <f>G52+G55</f>
        <v>46132629</v>
      </c>
      <c r="H58" s="63">
        <f>H52+H55+H56</f>
        <v>46132629</v>
      </c>
      <c r="I58" s="63">
        <f>I52+I55+I56</f>
        <v>47791663</v>
      </c>
    </row>
    <row r="59" spans="2:27" ht="12.75" customHeight="1">
      <c r="B59" s="55" t="s">
        <v>158</v>
      </c>
      <c r="C59" s="32" t="s">
        <v>124</v>
      </c>
      <c r="D59" s="289">
        <f>SUM(D58)</f>
        <v>46132629</v>
      </c>
      <c r="E59" s="44"/>
      <c r="F59" s="44"/>
      <c r="G59" s="298">
        <f>SUM(G58)</f>
        <v>46132629</v>
      </c>
      <c r="H59" s="63">
        <f>H55+H56</f>
        <v>46132629</v>
      </c>
      <c r="I59" s="63">
        <f>I58</f>
        <v>47791663</v>
      </c>
    </row>
    <row r="60" spans="2:27" ht="12.75" customHeight="1">
      <c r="B60" s="56"/>
      <c r="C60" s="44"/>
      <c r="D60" s="285"/>
      <c r="E60" s="44"/>
      <c r="F60" s="44"/>
      <c r="G60" s="296"/>
      <c r="H60" s="44"/>
      <c r="I60" s="44"/>
    </row>
    <row r="61" spans="2:27" ht="16.5" thickBot="1">
      <c r="B61" s="67" t="s">
        <v>134</v>
      </c>
      <c r="C61" s="68"/>
      <c r="D61" s="302">
        <f>SUM(D48,D59)</f>
        <v>116542925</v>
      </c>
      <c r="E61" s="68">
        <f>SUM(E58,E48)</f>
        <v>0</v>
      </c>
      <c r="F61" s="68">
        <f>SUM(F58,F48)</f>
        <v>0</v>
      </c>
      <c r="G61" s="303">
        <f>SUM(G59,G48)</f>
        <v>116542925</v>
      </c>
      <c r="H61" s="63">
        <f>H48+H59</f>
        <v>167638504</v>
      </c>
      <c r="I61" s="63">
        <f>I48+I59</f>
        <v>169420710</v>
      </c>
    </row>
    <row r="62" spans="2:27" ht="13.5" hidden="1" customHeight="1">
      <c r="B62" s="17"/>
      <c r="C62" s="14"/>
      <c r="D62" s="2"/>
      <c r="E62" s="2"/>
      <c r="F62" s="2"/>
      <c r="G62" s="2"/>
    </row>
    <row r="63" spans="2:27" hidden="1"/>
    <row r="64" spans="2:2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t="1.5" hidden="1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t="3" hidden="1" customHeight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t="0.75" hidden="1" customHeight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t="0.75" hidden="1" customHeight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t="0.75" hidden="1" customHeight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t="0.75" hidden="1" customHeight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scale="62" orientation="landscape" r:id="rId1"/>
  <headerFooter>
    <oddHeader>&amp;C3&amp;R3/a. melléklet az   /2020.(VII.  .)önkormányzati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7"/>
  <sheetViews>
    <sheetView showWhiteSpace="0" view="pageLayout" zoomScaleNormal="100" workbookViewId="0">
      <selection activeCell="E3" sqref="E3:F3"/>
    </sheetView>
  </sheetViews>
  <sheetFormatPr defaultRowHeight="15"/>
  <cols>
    <col min="1" max="1" width="57.5703125" customWidth="1"/>
    <col min="2" max="2" width="6.42578125" customWidth="1"/>
    <col min="3" max="3" width="10.28515625" customWidth="1"/>
    <col min="4" max="4" width="4.7109375" customWidth="1"/>
    <col min="5" max="5" width="6" customWidth="1"/>
    <col min="6" max="6" width="13.140625" customWidth="1"/>
    <col min="7" max="7" width="17.140625" customWidth="1"/>
    <col min="8" max="8" width="13.140625" customWidth="1"/>
  </cols>
  <sheetData>
    <row r="1" spans="1:9" ht="18.75">
      <c r="A1" s="323" t="s">
        <v>327</v>
      </c>
      <c r="B1" s="323"/>
      <c r="C1" s="323"/>
      <c r="D1" s="323"/>
      <c r="E1" s="323"/>
      <c r="F1" s="323"/>
      <c r="G1" s="69"/>
    </row>
    <row r="2" spans="1:9" ht="18.75">
      <c r="A2" s="323" t="s">
        <v>694</v>
      </c>
      <c r="B2" s="323"/>
      <c r="C2" s="323"/>
      <c r="D2" s="323"/>
      <c r="E2" s="323"/>
      <c r="F2" s="323"/>
      <c r="G2" s="69"/>
    </row>
    <row r="3" spans="1:9" ht="15.75" thickBot="1">
      <c r="E3" s="330"/>
      <c r="F3" s="330"/>
      <c r="G3" s="70"/>
      <c r="H3" s="108"/>
    </row>
    <row r="4" spans="1:9" ht="15" customHeight="1">
      <c r="A4" s="333" t="s">
        <v>0</v>
      </c>
      <c r="B4" s="327" t="s">
        <v>1</v>
      </c>
      <c r="C4" s="335" t="s">
        <v>692</v>
      </c>
      <c r="D4" s="335"/>
      <c r="E4" s="335"/>
      <c r="F4" s="336"/>
      <c r="G4" s="71" t="s">
        <v>167</v>
      </c>
      <c r="H4" s="63" t="s">
        <v>168</v>
      </c>
    </row>
    <row r="5" spans="1:9" ht="35.25" customHeight="1">
      <c r="A5" s="334"/>
      <c r="B5" s="328"/>
      <c r="C5" s="27" t="s">
        <v>2</v>
      </c>
      <c r="D5" s="28" t="s">
        <v>3</v>
      </c>
      <c r="E5" s="28" t="s">
        <v>4</v>
      </c>
      <c r="F5" s="72" t="s">
        <v>5</v>
      </c>
      <c r="G5" s="73" t="s">
        <v>169</v>
      </c>
      <c r="H5" s="73" t="s">
        <v>169</v>
      </c>
    </row>
    <row r="6" spans="1:9">
      <c r="A6" s="47" t="s">
        <v>163</v>
      </c>
      <c r="B6" s="29" t="s">
        <v>164</v>
      </c>
      <c r="C6" s="30">
        <v>30338000</v>
      </c>
      <c r="D6" s="31">
        <v>0</v>
      </c>
      <c r="E6" s="31">
        <v>0</v>
      </c>
      <c r="F6" s="72">
        <f t="shared" ref="F6:F11" si="0">SUM(C6:E6)</f>
        <v>30338000</v>
      </c>
      <c r="G6" s="73">
        <v>34448000</v>
      </c>
      <c r="H6" s="96">
        <v>33641650</v>
      </c>
      <c r="I6" s="20"/>
    </row>
    <row r="7" spans="1:9" ht="25.5">
      <c r="A7" s="48" t="s">
        <v>42</v>
      </c>
      <c r="B7" s="33" t="s">
        <v>43</v>
      </c>
      <c r="C7" s="33">
        <v>3893000</v>
      </c>
      <c r="D7" s="34">
        <v>0</v>
      </c>
      <c r="E7" s="34">
        <v>0</v>
      </c>
      <c r="F7" s="74">
        <f t="shared" si="0"/>
        <v>3893000</v>
      </c>
      <c r="G7" s="35">
        <v>4609000</v>
      </c>
      <c r="H7" s="96">
        <v>4542538</v>
      </c>
      <c r="I7" s="20"/>
    </row>
    <row r="8" spans="1:9">
      <c r="A8" s="48" t="s">
        <v>139</v>
      </c>
      <c r="B8" s="33" t="s">
        <v>44</v>
      </c>
      <c r="C8" s="33">
        <v>21793894</v>
      </c>
      <c r="D8" s="34">
        <v>0</v>
      </c>
      <c r="E8" s="34">
        <v>0</v>
      </c>
      <c r="F8" s="72">
        <f t="shared" si="0"/>
        <v>21793894</v>
      </c>
      <c r="G8" s="73">
        <v>33423473</v>
      </c>
      <c r="H8" s="96">
        <v>27023581</v>
      </c>
      <c r="I8" s="20"/>
    </row>
    <row r="9" spans="1:9">
      <c r="A9" s="49" t="s">
        <v>140</v>
      </c>
      <c r="B9" s="33" t="s">
        <v>45</v>
      </c>
      <c r="C9" s="33">
        <v>6224000</v>
      </c>
      <c r="D9" s="34">
        <v>0</v>
      </c>
      <c r="E9" s="34">
        <v>0</v>
      </c>
      <c r="F9" s="74">
        <f t="shared" si="0"/>
        <v>6224000</v>
      </c>
      <c r="G9" s="35">
        <v>6391000</v>
      </c>
      <c r="H9" s="63">
        <v>6066000</v>
      </c>
    </row>
    <row r="10" spans="1:9">
      <c r="A10" s="50" t="s">
        <v>318</v>
      </c>
      <c r="B10" s="37" t="s">
        <v>319</v>
      </c>
      <c r="C10" s="33">
        <v>209000</v>
      </c>
      <c r="D10" s="34"/>
      <c r="E10" s="34"/>
      <c r="F10" s="74">
        <f t="shared" si="0"/>
        <v>209000</v>
      </c>
      <c r="G10" s="113">
        <v>642000</v>
      </c>
      <c r="H10" s="109">
        <v>641684</v>
      </c>
    </row>
    <row r="11" spans="1:9">
      <c r="A11" s="50" t="s">
        <v>46</v>
      </c>
      <c r="B11" s="37" t="s">
        <v>47</v>
      </c>
      <c r="C11" s="37">
        <v>3000000</v>
      </c>
      <c r="D11" s="38"/>
      <c r="E11" s="38"/>
      <c r="F11" s="75">
        <f t="shared" si="0"/>
        <v>3000000</v>
      </c>
      <c r="G11" s="88">
        <v>2140000</v>
      </c>
      <c r="H11" s="44">
        <v>351066</v>
      </c>
    </row>
    <row r="12" spans="1:9" ht="25.5">
      <c r="A12" s="50" t="s">
        <v>48</v>
      </c>
      <c r="B12" s="37" t="s">
        <v>49</v>
      </c>
      <c r="C12" s="37"/>
      <c r="D12" s="38"/>
      <c r="E12" s="38"/>
      <c r="F12" s="75"/>
      <c r="G12" s="88"/>
      <c r="H12" s="44"/>
    </row>
    <row r="13" spans="1:9" ht="16.5" customHeight="1">
      <c r="A13" s="50" t="s">
        <v>50</v>
      </c>
      <c r="B13" s="37" t="s">
        <v>53</v>
      </c>
      <c r="C13" s="37">
        <v>0</v>
      </c>
      <c r="D13" s="38"/>
      <c r="E13" s="38"/>
      <c r="F13" s="75">
        <f>SUM(C13:E13)</f>
        <v>0</v>
      </c>
      <c r="G13" s="88">
        <v>110000</v>
      </c>
      <c r="H13" s="44">
        <v>110000</v>
      </c>
    </row>
    <row r="14" spans="1:9">
      <c r="A14" s="51" t="s">
        <v>52</v>
      </c>
      <c r="B14" s="37" t="s">
        <v>293</v>
      </c>
      <c r="C14" s="37">
        <v>200000</v>
      </c>
      <c r="D14" s="38"/>
      <c r="E14" s="38"/>
      <c r="F14" s="76">
        <f>SUM(C14:E14)</f>
        <v>200000</v>
      </c>
      <c r="G14" s="89">
        <v>200000</v>
      </c>
      <c r="H14" s="44"/>
    </row>
    <row r="15" spans="1:9">
      <c r="A15" s="49" t="s">
        <v>141</v>
      </c>
      <c r="B15" s="33" t="s">
        <v>54</v>
      </c>
      <c r="C15" s="34">
        <f>SUM(C10:C14)</f>
        <v>3409000</v>
      </c>
      <c r="D15" s="34">
        <f>SUM(D11:D14)</f>
        <v>0</v>
      </c>
      <c r="E15" s="34">
        <f>SUM(E11:E14)</f>
        <v>0</v>
      </c>
      <c r="F15" s="77">
        <f>SUM(F10:F14)</f>
        <v>3409000</v>
      </c>
      <c r="G15" s="90">
        <f>G10+G11+G12+G13+G14</f>
        <v>3092000</v>
      </c>
      <c r="H15" s="63">
        <f>H10+H11+H12+H13+H14</f>
        <v>1102750</v>
      </c>
    </row>
    <row r="16" spans="1:9">
      <c r="A16" s="52" t="s">
        <v>55</v>
      </c>
      <c r="B16" s="37" t="s">
        <v>56</v>
      </c>
      <c r="C16" s="37"/>
      <c r="D16" s="38"/>
      <c r="E16" s="38"/>
      <c r="F16" s="78"/>
      <c r="G16" s="178">
        <v>0</v>
      </c>
      <c r="H16" s="44"/>
    </row>
    <row r="17" spans="1:8" ht="18" customHeight="1">
      <c r="A17" s="52" t="s">
        <v>57</v>
      </c>
      <c r="B17" s="37" t="s">
        <v>58</v>
      </c>
      <c r="D17" s="38"/>
      <c r="E17" s="38"/>
      <c r="F17" s="310">
        <f>SUM(C17:E17)</f>
        <v>0</v>
      </c>
      <c r="G17" s="37">
        <v>10211000</v>
      </c>
      <c r="H17" s="44"/>
    </row>
    <row r="18" spans="1:8" ht="13.5" customHeight="1">
      <c r="A18" s="52" t="s">
        <v>59</v>
      </c>
      <c r="B18" s="37" t="s">
        <v>60</v>
      </c>
      <c r="D18" s="38"/>
      <c r="E18" s="38"/>
      <c r="F18" s="310">
        <f t="shared" ref="F18:F20" si="1">SUM(C18:E18)</f>
        <v>0</v>
      </c>
      <c r="G18" s="37">
        <v>445000</v>
      </c>
      <c r="H18" s="44">
        <v>435206</v>
      </c>
    </row>
    <row r="19" spans="1:8">
      <c r="A19" s="52" t="s">
        <v>61</v>
      </c>
      <c r="B19" s="37" t="s">
        <v>62</v>
      </c>
      <c r="C19">
        <v>2470000</v>
      </c>
      <c r="D19" s="38"/>
      <c r="E19" s="38"/>
      <c r="F19" s="310">
        <f t="shared" si="1"/>
        <v>2470000</v>
      </c>
      <c r="G19" s="37">
        <v>5470000</v>
      </c>
      <c r="H19" s="240">
        <v>5382819</v>
      </c>
    </row>
    <row r="20" spans="1:8">
      <c r="A20" s="53" t="s">
        <v>63</v>
      </c>
      <c r="B20" s="37" t="s">
        <v>64</v>
      </c>
      <c r="C20">
        <v>667000</v>
      </c>
      <c r="D20" s="38"/>
      <c r="E20" s="38"/>
      <c r="F20" s="310">
        <f t="shared" si="1"/>
        <v>667000</v>
      </c>
      <c r="G20" s="37">
        <v>4353000</v>
      </c>
      <c r="H20" s="240">
        <v>1570867</v>
      </c>
    </row>
    <row r="21" spans="1:8">
      <c r="A21" s="54" t="s">
        <v>142</v>
      </c>
      <c r="B21" s="33" t="s">
        <v>65</v>
      </c>
      <c r="C21" s="33">
        <f>SUM(C16:C20)</f>
        <v>3137000</v>
      </c>
      <c r="D21" s="34">
        <f>SUM(D16:D20)</f>
        <v>0</v>
      </c>
      <c r="E21" s="34">
        <f>SUM(E16:E20)</f>
        <v>0</v>
      </c>
      <c r="F21" s="80">
        <f>SUM(F16:F20)</f>
        <v>3137000</v>
      </c>
      <c r="G21" s="80">
        <f t="shared" ref="G21:H21" si="2">SUM(G16:G20)</f>
        <v>20479000</v>
      </c>
      <c r="H21" s="80">
        <f t="shared" si="2"/>
        <v>7388892</v>
      </c>
    </row>
    <row r="22" spans="1:8">
      <c r="A22" s="91" t="s">
        <v>66</v>
      </c>
      <c r="B22" s="37" t="s">
        <v>67</v>
      </c>
      <c r="C22" s="37">
        <v>25606000</v>
      </c>
      <c r="D22" s="38"/>
      <c r="E22" s="38"/>
      <c r="F22" s="75">
        <f>SUM(C22:E22)</f>
        <v>25606000</v>
      </c>
      <c r="G22" s="241">
        <v>39074000</v>
      </c>
      <c r="H22" s="240">
        <v>36403283</v>
      </c>
    </row>
    <row r="23" spans="1:8">
      <c r="A23" s="50" t="s">
        <v>68</v>
      </c>
      <c r="B23" s="37" t="s">
        <v>69</v>
      </c>
      <c r="C23" s="37"/>
      <c r="D23" s="38"/>
      <c r="E23" s="38"/>
      <c r="F23" s="75">
        <f>SUM(C23:E23)</f>
        <v>0</v>
      </c>
      <c r="G23" s="91">
        <v>600000</v>
      </c>
      <c r="H23" s="44">
        <v>595383</v>
      </c>
    </row>
    <row r="24" spans="1:8">
      <c r="A24" s="50" t="s">
        <v>70</v>
      </c>
      <c r="B24" s="37" t="s">
        <v>71</v>
      </c>
      <c r="C24" s="37">
        <v>6914000</v>
      </c>
      <c r="D24" s="38"/>
      <c r="E24" s="38"/>
      <c r="F24" s="75">
        <f>SUM(C24:E24)</f>
        <v>6914000</v>
      </c>
      <c r="G24" s="75">
        <v>10293000</v>
      </c>
      <c r="H24" s="75">
        <v>9989640</v>
      </c>
    </row>
    <row r="25" spans="1:8">
      <c r="A25" s="49" t="s">
        <v>143</v>
      </c>
      <c r="B25" s="33" t="s">
        <v>72</v>
      </c>
      <c r="C25" s="33">
        <f>SUM(C22:C24)</f>
        <v>32520000</v>
      </c>
      <c r="D25" s="34">
        <f>SUM(D22:D24)</f>
        <v>0</v>
      </c>
      <c r="E25" s="34">
        <f>SUM(E22:E24)</f>
        <v>0</v>
      </c>
      <c r="F25" s="77">
        <f>SUM(F22:F24)</f>
        <v>32520000</v>
      </c>
      <c r="G25" s="77">
        <f>SUM(G22:G23:G24)</f>
        <v>49967000</v>
      </c>
      <c r="H25" s="77">
        <f t="shared" ref="H25" si="3">SUM(H22:H24)</f>
        <v>46988306</v>
      </c>
    </row>
    <row r="26" spans="1:8" ht="25.5">
      <c r="A26" s="50" t="s">
        <v>294</v>
      </c>
      <c r="B26" s="37" t="s">
        <v>295</v>
      </c>
      <c r="C26" s="37"/>
      <c r="D26" s="38"/>
      <c r="E26" s="38"/>
      <c r="F26" s="75">
        <f>SUM(C26:E26)</f>
        <v>0</v>
      </c>
      <c r="G26" s="88"/>
      <c r="H26" s="44"/>
    </row>
    <row r="27" spans="1:8">
      <c r="A27" s="50" t="s">
        <v>77</v>
      </c>
      <c r="B27" s="37" t="s">
        <v>74</v>
      </c>
      <c r="C27" s="37"/>
      <c r="D27" s="38"/>
      <c r="E27" s="38"/>
      <c r="F27" s="75">
        <f>SUM(C27:E27)</f>
        <v>0</v>
      </c>
      <c r="G27" s="88"/>
      <c r="H27" s="44"/>
    </row>
    <row r="28" spans="1:8">
      <c r="A28" s="50" t="s">
        <v>710</v>
      </c>
      <c r="B28" s="37" t="s">
        <v>711</v>
      </c>
      <c r="C28" s="37"/>
      <c r="D28" s="38"/>
      <c r="E28" s="38"/>
      <c r="F28" s="75">
        <f>SUM(C28:E28)</f>
        <v>0</v>
      </c>
      <c r="G28" s="88">
        <v>1000</v>
      </c>
      <c r="H28" s="44">
        <v>74</v>
      </c>
    </row>
    <row r="29" spans="1:8">
      <c r="A29" s="49" t="s">
        <v>144</v>
      </c>
      <c r="B29" s="33" t="s">
        <v>79</v>
      </c>
      <c r="C29" s="33">
        <f>SUM(C26:C28)</f>
        <v>0</v>
      </c>
      <c r="D29" s="34">
        <f>SUM(D26:D28)</f>
        <v>0</v>
      </c>
      <c r="E29" s="34">
        <f>SUM(E26:E28)</f>
        <v>0</v>
      </c>
      <c r="F29" s="77">
        <f>SUM(F26:F28)</f>
        <v>0</v>
      </c>
      <c r="G29" s="90">
        <f>G26+G27+G28</f>
        <v>1000</v>
      </c>
      <c r="H29" s="63">
        <f>H26+H27+H28</f>
        <v>74</v>
      </c>
    </row>
    <row r="30" spans="1:8">
      <c r="A30" s="54" t="s">
        <v>145</v>
      </c>
      <c r="B30" s="33" t="s">
        <v>80</v>
      </c>
      <c r="C30" s="33">
        <f>SUM(C6,C7,C8,C9,C15,C21,C29,C25)</f>
        <v>101314894</v>
      </c>
      <c r="D30" s="34">
        <f>SUM(D6,D7,D8,D9,D15,D21,D25,D29)</f>
        <v>0</v>
      </c>
      <c r="E30" s="34">
        <f>SUM(E6,E7,E8,E9,E15,E21,E25,E29)</f>
        <v>0</v>
      </c>
      <c r="F30" s="82">
        <f>SUM(F6,F7,F8,F9,F15,F21,F25,F29)</f>
        <v>101314894</v>
      </c>
      <c r="G30" s="33">
        <f>G6+G7+G8+G9+G15+G21+G25+G29</f>
        <v>152410473</v>
      </c>
      <c r="H30" s="63">
        <f>H6+H7+H8+H9+H15+H21+H25+H29</f>
        <v>126753791</v>
      </c>
    </row>
    <row r="31" spans="1:8">
      <c r="A31" s="49" t="s">
        <v>146</v>
      </c>
      <c r="B31" s="32" t="s">
        <v>138</v>
      </c>
      <c r="C31" s="32">
        <v>0</v>
      </c>
      <c r="D31" s="36">
        <v>0</v>
      </c>
      <c r="E31" s="36">
        <v>0</v>
      </c>
      <c r="F31" s="83">
        <f>SUM(C31:E31)</f>
        <v>0</v>
      </c>
      <c r="G31" s="92">
        <v>0</v>
      </c>
      <c r="H31" s="44">
        <v>0</v>
      </c>
    </row>
    <row r="32" spans="1:8">
      <c r="A32" s="49" t="s">
        <v>172</v>
      </c>
      <c r="B32" s="32" t="s">
        <v>173</v>
      </c>
      <c r="C32" s="32">
        <v>1458031</v>
      </c>
      <c r="D32" s="36"/>
      <c r="E32" s="36"/>
      <c r="F32" s="83">
        <f>C32</f>
        <v>1458031</v>
      </c>
      <c r="G32" s="92">
        <v>1458031</v>
      </c>
      <c r="H32" s="44">
        <v>1458031</v>
      </c>
    </row>
    <row r="33" spans="1:29">
      <c r="A33" s="51" t="s">
        <v>165</v>
      </c>
      <c r="B33" s="43" t="s">
        <v>166</v>
      </c>
      <c r="C33" s="39">
        <v>13682075</v>
      </c>
      <c r="D33" s="40"/>
      <c r="E33" s="40"/>
      <c r="F33" s="84">
        <f>SUM(C33:E33)</f>
        <v>13682075</v>
      </c>
      <c r="G33" s="39">
        <v>13682075</v>
      </c>
      <c r="H33" s="84">
        <v>13424615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0"/>
      <c r="AC33" s="20"/>
    </row>
    <row r="34" spans="1:29">
      <c r="A34" s="55" t="s">
        <v>147</v>
      </c>
      <c r="B34" s="32" t="s">
        <v>137</v>
      </c>
      <c r="C34" s="32">
        <f>C32+C33</f>
        <v>15140106</v>
      </c>
      <c r="D34" s="36">
        <f>SUM(D33)</f>
        <v>0</v>
      </c>
      <c r="E34" s="36">
        <f>SUM(E33)</f>
        <v>0</v>
      </c>
      <c r="F34" s="85">
        <f>SUM(C34:E34)</f>
        <v>15140106</v>
      </c>
      <c r="G34" s="43">
        <f>G31+G32+G33</f>
        <v>15140106</v>
      </c>
      <c r="H34" s="63">
        <f>H31+H32+H33</f>
        <v>14882646</v>
      </c>
    </row>
    <row r="35" spans="1:29" ht="12" customHeight="1">
      <c r="A35" s="55" t="s">
        <v>148</v>
      </c>
      <c r="B35" s="32" t="s">
        <v>136</v>
      </c>
      <c r="C35" s="85">
        <f t="shared" ref="C35:E35" si="4">C34</f>
        <v>15140106</v>
      </c>
      <c r="D35" s="85">
        <f t="shared" si="4"/>
        <v>0</v>
      </c>
      <c r="E35" s="85">
        <f t="shared" si="4"/>
        <v>0</v>
      </c>
      <c r="F35" s="85">
        <f>F34</f>
        <v>15140106</v>
      </c>
      <c r="G35" s="43">
        <f>G34</f>
        <v>15140106</v>
      </c>
      <c r="H35" s="63">
        <f>H34</f>
        <v>14882646</v>
      </c>
    </row>
    <row r="36" spans="1:29" hidden="1">
      <c r="A36" s="56"/>
      <c r="B36" s="44"/>
      <c r="C36" s="44"/>
      <c r="D36" s="45"/>
      <c r="E36" s="45"/>
      <c r="F36" s="86"/>
      <c r="G36" s="44"/>
      <c r="H36" s="44"/>
    </row>
    <row r="37" spans="1:29" ht="15.75" thickBot="1">
      <c r="A37" s="57" t="s">
        <v>135</v>
      </c>
      <c r="B37" s="58"/>
      <c r="C37" s="59">
        <f>SUM(C35,C30)</f>
        <v>116455000</v>
      </c>
      <c r="D37" s="60">
        <f>SUM(D30,D35)</f>
        <v>0</v>
      </c>
      <c r="E37" s="60">
        <f>SUM(E30,E34)</f>
        <v>0</v>
      </c>
      <c r="F37" s="87">
        <f>SUM(F35,F30)</f>
        <v>116455000</v>
      </c>
      <c r="G37" s="93">
        <f>G30+G35</f>
        <v>167550579</v>
      </c>
      <c r="H37" s="63">
        <f>H30+H35</f>
        <v>141636437</v>
      </c>
    </row>
  </sheetData>
  <mergeCells count="6">
    <mergeCell ref="A1:F1"/>
    <mergeCell ref="A2:F2"/>
    <mergeCell ref="A4:A5"/>
    <mergeCell ref="B4:B5"/>
    <mergeCell ref="C4:F4"/>
    <mergeCell ref="E3:F3"/>
  </mergeCells>
  <pageMargins left="0.31496062992125984" right="0.31496062992125984" top="0.55118110236220474" bottom="0.35433070866141736" header="0.31496062992125984" footer="0.31496062992125984"/>
  <pageSetup paperSize="9" scale="91" orientation="landscape" r:id="rId1"/>
  <headerFooter>
    <oddHeader>&amp;R1/b.melléklet az  /2019.(V.  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view="pageLayout" zoomScaleNormal="100" workbookViewId="0">
      <selection activeCell="J7" sqref="J7"/>
    </sheetView>
  </sheetViews>
  <sheetFormatPr defaultRowHeight="15"/>
  <cols>
    <col min="1" max="1" width="50.28515625" customWidth="1"/>
    <col min="2" max="2" width="6.28515625" customWidth="1"/>
    <col min="3" max="3" width="9.5703125" customWidth="1"/>
    <col min="4" max="5" width="7.42578125" customWidth="1"/>
    <col min="6" max="6" width="10.42578125" customWidth="1"/>
    <col min="7" max="7" width="13" customWidth="1"/>
    <col min="8" max="8" width="10.140625" bestFit="1" customWidth="1"/>
  </cols>
  <sheetData>
    <row r="1" spans="1:8" ht="18.75">
      <c r="A1" s="323" t="s">
        <v>328</v>
      </c>
      <c r="B1" s="323"/>
      <c r="C1" s="323"/>
      <c r="D1" s="323"/>
      <c r="E1" s="323"/>
      <c r="F1" s="323"/>
    </row>
    <row r="2" spans="1:8" ht="18.75">
      <c r="A2" s="323" t="s">
        <v>694</v>
      </c>
      <c r="B2" s="323"/>
      <c r="C2" s="323"/>
      <c r="D2" s="323"/>
      <c r="E2" s="323"/>
      <c r="F2" s="323"/>
    </row>
    <row r="3" spans="1:8" ht="15.75" thickBot="1">
      <c r="E3" s="330"/>
      <c r="F3" s="330"/>
      <c r="H3" s="108"/>
    </row>
    <row r="4" spans="1:8" ht="15" customHeight="1" thickBot="1">
      <c r="A4" s="333" t="s">
        <v>0</v>
      </c>
      <c r="B4" s="327" t="s">
        <v>1</v>
      </c>
      <c r="C4" s="335" t="s">
        <v>692</v>
      </c>
      <c r="D4" s="335"/>
      <c r="E4" s="335"/>
      <c r="F4" s="336"/>
      <c r="G4" s="98" t="s">
        <v>167</v>
      </c>
      <c r="H4" s="98" t="s">
        <v>168</v>
      </c>
    </row>
    <row r="5" spans="1:8" ht="36.75" customHeight="1">
      <c r="A5" s="334"/>
      <c r="B5" s="328"/>
      <c r="C5" s="27" t="s">
        <v>2</v>
      </c>
      <c r="D5" s="28" t="s">
        <v>3</v>
      </c>
      <c r="E5" s="28" t="s">
        <v>4</v>
      </c>
      <c r="F5" s="72" t="s">
        <v>5</v>
      </c>
      <c r="G5" s="110" t="s">
        <v>2</v>
      </c>
      <c r="H5" s="111" t="s">
        <v>2</v>
      </c>
    </row>
    <row r="6" spans="1:8">
      <c r="A6" s="47" t="s">
        <v>163</v>
      </c>
      <c r="B6" s="29" t="s">
        <v>164</v>
      </c>
      <c r="C6" s="30">
        <v>10715000</v>
      </c>
      <c r="D6" s="31">
        <v>0</v>
      </c>
      <c r="E6" s="31">
        <v>0</v>
      </c>
      <c r="F6" s="72">
        <f t="shared" ref="F6:F9" si="0">SUM(C6:E6)</f>
        <v>10715000</v>
      </c>
      <c r="G6" s="63">
        <v>10971000</v>
      </c>
      <c r="H6" s="63">
        <v>10953191</v>
      </c>
    </row>
    <row r="7" spans="1:8" ht="25.5">
      <c r="A7" s="48" t="s">
        <v>42</v>
      </c>
      <c r="B7" s="33" t="s">
        <v>43</v>
      </c>
      <c r="C7" s="33">
        <v>2103000</v>
      </c>
      <c r="D7" s="34">
        <v>0</v>
      </c>
      <c r="E7" s="34">
        <v>0</v>
      </c>
      <c r="F7" s="74">
        <f t="shared" si="0"/>
        <v>2103000</v>
      </c>
      <c r="G7" s="63">
        <v>2073000</v>
      </c>
      <c r="H7" s="63">
        <v>2063760</v>
      </c>
    </row>
    <row r="8" spans="1:8">
      <c r="A8" s="48" t="s">
        <v>139</v>
      </c>
      <c r="B8" s="33" t="s">
        <v>44</v>
      </c>
      <c r="C8" s="33">
        <v>952000</v>
      </c>
      <c r="D8" s="34">
        <v>0</v>
      </c>
      <c r="E8" s="34">
        <v>0</v>
      </c>
      <c r="F8" s="72">
        <f t="shared" si="0"/>
        <v>952000</v>
      </c>
      <c r="G8" s="63">
        <v>692000</v>
      </c>
      <c r="H8" s="63">
        <v>431808</v>
      </c>
    </row>
    <row r="9" spans="1:8">
      <c r="A9" s="49" t="s">
        <v>140</v>
      </c>
      <c r="B9" s="33" t="s">
        <v>45</v>
      </c>
      <c r="C9" s="34">
        <v>0</v>
      </c>
      <c r="D9" s="34">
        <v>0</v>
      </c>
      <c r="E9" s="34">
        <v>0</v>
      </c>
      <c r="F9" s="99">
        <f t="shared" si="0"/>
        <v>0</v>
      </c>
      <c r="G9" s="63">
        <v>0</v>
      </c>
      <c r="H9" s="63">
        <v>0</v>
      </c>
    </row>
    <row r="10" spans="1:8">
      <c r="A10" s="50" t="s">
        <v>176</v>
      </c>
      <c r="B10" s="37" t="s">
        <v>292</v>
      </c>
      <c r="C10" s="38"/>
      <c r="D10" s="38"/>
      <c r="E10" s="38"/>
      <c r="F10" s="100"/>
      <c r="G10" s="44"/>
      <c r="H10" s="44"/>
    </row>
    <row r="11" spans="1:8" ht="25.5">
      <c r="A11" s="50" t="s">
        <v>48</v>
      </c>
      <c r="B11" s="37" t="s">
        <v>49</v>
      </c>
      <c r="C11" s="38"/>
      <c r="D11" s="38"/>
      <c r="E11" s="38"/>
      <c r="F11" s="100"/>
      <c r="G11" s="44"/>
      <c r="H11" s="44"/>
    </row>
    <row r="12" spans="1:8" ht="25.5">
      <c r="A12" s="50" t="s">
        <v>50</v>
      </c>
      <c r="B12" s="37" t="s">
        <v>51</v>
      </c>
      <c r="C12" s="38"/>
      <c r="D12" s="38"/>
      <c r="E12" s="38"/>
      <c r="F12" s="100"/>
      <c r="G12" s="44"/>
      <c r="H12" s="44"/>
    </row>
    <row r="13" spans="1:8">
      <c r="A13" s="51" t="s">
        <v>52</v>
      </c>
      <c r="B13" s="37" t="s">
        <v>53</v>
      </c>
      <c r="C13" s="38"/>
      <c r="D13" s="38"/>
      <c r="E13" s="38"/>
      <c r="F13" s="101"/>
      <c r="G13" s="44"/>
      <c r="H13" s="44"/>
    </row>
    <row r="14" spans="1:8">
      <c r="A14" s="49" t="s">
        <v>141</v>
      </c>
      <c r="B14" s="33" t="s">
        <v>54</v>
      </c>
      <c r="C14" s="34">
        <f>SUM(C10:C13)</f>
        <v>0</v>
      </c>
      <c r="D14" s="34">
        <f>SUM(D10:D13)</f>
        <v>0</v>
      </c>
      <c r="E14" s="34">
        <f>SUM(E10:E13)</f>
        <v>0</v>
      </c>
      <c r="F14" s="102">
        <f>SUM(F10:F13)</f>
        <v>0</v>
      </c>
      <c r="G14" s="63">
        <f>G10+G11+G12</f>
        <v>0</v>
      </c>
      <c r="H14" s="63">
        <f>H10+H11+H12+H13</f>
        <v>0</v>
      </c>
    </row>
    <row r="15" spans="1:8">
      <c r="A15" s="52" t="s">
        <v>55</v>
      </c>
      <c r="B15" s="37" t="s">
        <v>56</v>
      </c>
      <c r="C15" s="38"/>
      <c r="D15" s="38"/>
      <c r="E15" s="38"/>
      <c r="F15" s="103"/>
      <c r="G15" s="44"/>
      <c r="H15" s="44"/>
    </row>
    <row r="16" spans="1:8">
      <c r="A16" s="52" t="s">
        <v>57</v>
      </c>
      <c r="B16" s="37" t="s">
        <v>58</v>
      </c>
      <c r="C16" s="38"/>
      <c r="D16" s="38"/>
      <c r="E16" s="38"/>
      <c r="F16" s="103"/>
      <c r="G16" s="44"/>
      <c r="H16" s="44"/>
    </row>
    <row r="17" spans="1:8">
      <c r="A17" s="52" t="s">
        <v>59</v>
      </c>
      <c r="B17" s="37" t="s">
        <v>60</v>
      </c>
      <c r="C17" s="38"/>
      <c r="D17" s="38"/>
      <c r="E17" s="38"/>
      <c r="F17" s="103"/>
      <c r="G17" s="44">
        <v>26000</v>
      </c>
      <c r="H17" s="44">
        <v>25984</v>
      </c>
    </row>
    <row r="18" spans="1:8">
      <c r="A18" s="52" t="s">
        <v>61</v>
      </c>
      <c r="B18" s="37" t="s">
        <v>62</v>
      </c>
      <c r="C18" s="38"/>
      <c r="D18" s="38"/>
      <c r="E18" s="38"/>
      <c r="F18" s="103"/>
      <c r="G18" s="44"/>
      <c r="H18" s="44"/>
    </row>
    <row r="19" spans="1:8">
      <c r="A19" s="53" t="s">
        <v>63</v>
      </c>
      <c r="B19" s="37" t="s">
        <v>64</v>
      </c>
      <c r="C19" s="38"/>
      <c r="D19" s="38"/>
      <c r="E19" s="38"/>
      <c r="F19" s="103"/>
      <c r="G19" s="44">
        <v>8000</v>
      </c>
      <c r="H19" s="44">
        <v>7016</v>
      </c>
    </row>
    <row r="20" spans="1:8">
      <c r="A20" s="54" t="s">
        <v>142</v>
      </c>
      <c r="B20" s="33" t="s">
        <v>65</v>
      </c>
      <c r="C20" s="34">
        <f>SUM(C15:C19)</f>
        <v>0</v>
      </c>
      <c r="D20" s="34">
        <f>SUM(D15:D19)</f>
        <v>0</v>
      </c>
      <c r="E20" s="34">
        <f t="shared" ref="E20:H20" si="1">SUM(E15:E19)</f>
        <v>0</v>
      </c>
      <c r="F20" s="34">
        <f t="shared" si="1"/>
        <v>0</v>
      </c>
      <c r="G20" s="34">
        <f t="shared" si="1"/>
        <v>34000</v>
      </c>
      <c r="H20" s="34">
        <f t="shared" si="1"/>
        <v>33000</v>
      </c>
    </row>
    <row r="21" spans="1:8">
      <c r="A21" s="50" t="s">
        <v>66</v>
      </c>
      <c r="B21" s="37" t="s">
        <v>67</v>
      </c>
      <c r="C21" s="38"/>
      <c r="D21" s="38"/>
      <c r="E21" s="38"/>
      <c r="F21" s="100"/>
      <c r="G21" s="44"/>
      <c r="H21" s="44"/>
    </row>
    <row r="22" spans="1:8">
      <c r="A22" s="50" t="s">
        <v>68</v>
      </c>
      <c r="B22" s="37" t="s">
        <v>69</v>
      </c>
      <c r="C22" s="38"/>
      <c r="D22" s="38"/>
      <c r="E22" s="38"/>
      <c r="F22" s="100"/>
      <c r="G22" s="44"/>
      <c r="H22" s="44"/>
    </row>
    <row r="23" spans="1:8" ht="25.5">
      <c r="A23" s="50" t="s">
        <v>70</v>
      </c>
      <c r="B23" s="37" t="s">
        <v>71</v>
      </c>
      <c r="C23" s="38"/>
      <c r="D23" s="38"/>
      <c r="E23" s="38"/>
      <c r="F23" s="100"/>
      <c r="G23" s="44"/>
      <c r="H23" s="44"/>
    </row>
    <row r="24" spans="1:8">
      <c r="A24" s="49" t="s">
        <v>143</v>
      </c>
      <c r="B24" s="33" t="s">
        <v>72</v>
      </c>
      <c r="C24" s="34">
        <f>SUM(C21:C23)</f>
        <v>0</v>
      </c>
      <c r="D24" s="34">
        <f>SUM(D21:D23)</f>
        <v>0</v>
      </c>
      <c r="E24" s="34">
        <f>SUM(E21:E23)</f>
        <v>0</v>
      </c>
      <c r="F24" s="102">
        <f>SUM(F21:F23)</f>
        <v>0</v>
      </c>
      <c r="G24" s="63">
        <v>0</v>
      </c>
      <c r="H24" s="63">
        <v>0</v>
      </c>
    </row>
    <row r="25" spans="1:8" ht="1.5" customHeight="1">
      <c r="A25" s="50" t="s">
        <v>73</v>
      </c>
      <c r="B25" s="37" t="s">
        <v>74</v>
      </c>
      <c r="C25" s="38"/>
      <c r="D25" s="38"/>
      <c r="E25" s="38"/>
      <c r="F25" s="100"/>
      <c r="G25" s="44"/>
      <c r="H25" s="44"/>
    </row>
    <row r="26" spans="1:8" ht="1.5" hidden="1" customHeight="1">
      <c r="A26" s="50" t="s">
        <v>75</v>
      </c>
      <c r="B26" s="37" t="s">
        <v>76</v>
      </c>
      <c r="C26" s="38"/>
      <c r="D26" s="38"/>
      <c r="E26" s="38"/>
      <c r="F26" s="100"/>
      <c r="G26" s="44"/>
      <c r="H26" s="44"/>
    </row>
    <row r="27" spans="1:8" ht="25.5" hidden="1">
      <c r="A27" s="50" t="s">
        <v>77</v>
      </c>
      <c r="B27" s="37" t="s">
        <v>78</v>
      </c>
      <c r="C27" s="38"/>
      <c r="D27" s="38"/>
      <c r="E27" s="38"/>
      <c r="F27" s="100"/>
      <c r="G27" s="44"/>
      <c r="H27" s="44"/>
    </row>
    <row r="28" spans="1:8">
      <c r="A28" s="49" t="s">
        <v>144</v>
      </c>
      <c r="B28" s="33" t="s">
        <v>79</v>
      </c>
      <c r="C28" s="34">
        <v>0</v>
      </c>
      <c r="D28" s="34">
        <f>SUM(D25:D27)</f>
        <v>0</v>
      </c>
      <c r="E28" s="34">
        <f>SUM(E25:E27)</f>
        <v>0</v>
      </c>
      <c r="F28" s="102">
        <f>SUM(F25:F27)</f>
        <v>0</v>
      </c>
      <c r="G28" s="63">
        <v>0</v>
      </c>
      <c r="H28" s="63">
        <v>0</v>
      </c>
    </row>
    <row r="29" spans="1:8">
      <c r="A29" s="54" t="s">
        <v>145</v>
      </c>
      <c r="B29" s="33" t="s">
        <v>80</v>
      </c>
      <c r="C29" s="33">
        <f>SUM(C6,C7,C8,C9,C14,C20,C28,C24)</f>
        <v>13770000</v>
      </c>
      <c r="D29" s="34">
        <f>SUM(D6,D7,D8,D9,D14,D20,D24,D28)</f>
        <v>0</v>
      </c>
      <c r="E29" s="34">
        <f>SUM(E6,E7,E8,E9,E14,E20,E24,E28)</f>
        <v>0</v>
      </c>
      <c r="F29" s="104">
        <f>SUM(F6,F7,F8,F9,F14,F20,F24,F28)</f>
        <v>13770000</v>
      </c>
      <c r="G29" s="63">
        <f>G6+G7+G8+G9+G14+G20+G24</f>
        <v>13770000</v>
      </c>
      <c r="H29" s="63">
        <f>H6+H7+H8+H9+H14+H20+H24</f>
        <v>13481759</v>
      </c>
    </row>
    <row r="30" spans="1:8">
      <c r="A30" s="49" t="s">
        <v>146</v>
      </c>
      <c r="B30" s="32" t="s">
        <v>138</v>
      </c>
      <c r="C30" s="32">
        <v>0</v>
      </c>
      <c r="D30" s="36">
        <v>0</v>
      </c>
      <c r="E30" s="36">
        <v>0</v>
      </c>
      <c r="F30" s="102">
        <f>SUM(C30:E30)</f>
        <v>0</v>
      </c>
      <c r="G30" s="63">
        <v>0</v>
      </c>
      <c r="H30" s="63">
        <v>0</v>
      </c>
    </row>
    <row r="31" spans="1:8">
      <c r="A31" s="51" t="s">
        <v>165</v>
      </c>
      <c r="B31" s="43" t="s">
        <v>166</v>
      </c>
      <c r="C31" s="39"/>
      <c r="D31" s="40"/>
      <c r="E31" s="40"/>
      <c r="F31" s="101"/>
      <c r="G31" s="44"/>
      <c r="H31" s="44"/>
    </row>
    <row r="32" spans="1:8">
      <c r="A32" s="55" t="s">
        <v>147</v>
      </c>
      <c r="B32" s="32" t="s">
        <v>137</v>
      </c>
      <c r="C32" s="32">
        <f>SUM(C31)</f>
        <v>0</v>
      </c>
      <c r="D32" s="36">
        <f>SUM(D31)</f>
        <v>0</v>
      </c>
      <c r="E32" s="36">
        <f>SUM(E31)</f>
        <v>0</v>
      </c>
      <c r="F32" s="105">
        <f>SUM(C32:E32)</f>
        <v>0</v>
      </c>
      <c r="G32" s="63">
        <v>0</v>
      </c>
      <c r="H32" s="63">
        <v>0</v>
      </c>
    </row>
    <row r="33" spans="1:8">
      <c r="A33" s="55" t="s">
        <v>148</v>
      </c>
      <c r="B33" s="32" t="s">
        <v>136</v>
      </c>
      <c r="C33" s="32">
        <f>SUM(C30,C32)</f>
        <v>0</v>
      </c>
      <c r="D33" s="36">
        <f>SUM(D29,D32)</f>
        <v>0</v>
      </c>
      <c r="E33" s="36">
        <f>SUM(E30,E32)</f>
        <v>0</v>
      </c>
      <c r="F33" s="105">
        <f>SUM(F30,F32)</f>
        <v>0</v>
      </c>
      <c r="G33" s="63">
        <v>0</v>
      </c>
      <c r="H33" s="63">
        <v>0</v>
      </c>
    </row>
    <row r="34" spans="1:8">
      <c r="A34" s="56"/>
      <c r="B34" s="44"/>
      <c r="C34" s="44"/>
      <c r="D34" s="45"/>
      <c r="E34" s="45"/>
      <c r="F34" s="106"/>
      <c r="G34" s="44"/>
      <c r="H34" s="44"/>
    </row>
    <row r="35" spans="1:8" ht="15.75" thickBot="1">
      <c r="A35" s="57" t="s">
        <v>135</v>
      </c>
      <c r="B35" s="58"/>
      <c r="C35" s="59">
        <f>SUM(C33,C29)</f>
        <v>13770000</v>
      </c>
      <c r="D35" s="60">
        <f>SUM(D29,D33)</f>
        <v>0</v>
      </c>
      <c r="E35" s="60">
        <f>SUM(E29,E32)</f>
        <v>0</v>
      </c>
      <c r="F35" s="107">
        <f>SUM(F33,F29)</f>
        <v>13770000</v>
      </c>
      <c r="G35" s="63">
        <f>G29+G33</f>
        <v>13770000</v>
      </c>
      <c r="H35" s="63">
        <f>H29+H33</f>
        <v>13481759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scale="98" orientation="landscape" r:id="rId1"/>
  <headerFooter>
    <oddHeader>&amp;R2/b. melléklet a  /2020 (VII.  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"/>
  <sheetViews>
    <sheetView view="pageLayout" zoomScaleNormal="100" workbookViewId="0">
      <selection activeCell="E3" sqref="E3:F3"/>
    </sheetView>
  </sheetViews>
  <sheetFormatPr defaultRowHeight="15"/>
  <cols>
    <col min="1" max="1" width="58.7109375" customWidth="1"/>
    <col min="2" max="2" width="6.28515625" customWidth="1"/>
    <col min="3" max="3" width="10.5703125" customWidth="1"/>
    <col min="4" max="4" width="7.42578125" customWidth="1"/>
    <col min="5" max="5" width="9.28515625" customWidth="1"/>
    <col min="6" max="6" width="12.5703125" customWidth="1"/>
    <col min="7" max="7" width="12.42578125" customWidth="1"/>
    <col min="8" max="8" width="10.5703125" customWidth="1"/>
  </cols>
  <sheetData>
    <row r="1" spans="1:25" ht="18.75">
      <c r="A1" s="323" t="s">
        <v>329</v>
      </c>
      <c r="B1" s="323"/>
      <c r="C1" s="323"/>
      <c r="D1" s="323"/>
      <c r="E1" s="323"/>
      <c r="F1" s="323"/>
      <c r="G1" s="176"/>
    </row>
    <row r="2" spans="1:25" ht="18.75">
      <c r="A2" s="323" t="s">
        <v>694</v>
      </c>
      <c r="B2" s="323"/>
      <c r="C2" s="323"/>
      <c r="D2" s="323"/>
      <c r="E2" s="323"/>
      <c r="F2" s="323"/>
      <c r="G2" s="176"/>
    </row>
    <row r="3" spans="1:25" ht="13.5" customHeight="1" thickBot="1">
      <c r="E3" s="330"/>
      <c r="F3" s="330"/>
      <c r="G3" s="177"/>
      <c r="H3" s="108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7" customHeight="1">
      <c r="A4" s="333" t="s">
        <v>0</v>
      </c>
      <c r="B4" s="327" t="s">
        <v>1</v>
      </c>
      <c r="C4" s="335" t="s">
        <v>692</v>
      </c>
      <c r="D4" s="335"/>
      <c r="E4" s="335"/>
      <c r="F4" s="336"/>
      <c r="G4" s="71" t="s">
        <v>167</v>
      </c>
      <c r="H4" s="63" t="s">
        <v>168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39" customHeight="1">
      <c r="A5" s="334"/>
      <c r="B5" s="328"/>
      <c r="C5" s="27" t="s">
        <v>2</v>
      </c>
      <c r="D5" s="28" t="s">
        <v>3</v>
      </c>
      <c r="E5" s="28" t="s">
        <v>4</v>
      </c>
      <c r="F5" s="72" t="s">
        <v>5</v>
      </c>
      <c r="G5" s="73" t="s">
        <v>169</v>
      </c>
      <c r="H5" s="73" t="s">
        <v>169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5" customHeight="1">
      <c r="A6" s="47" t="s">
        <v>163</v>
      </c>
      <c r="B6" s="29" t="s">
        <v>164</v>
      </c>
      <c r="C6" s="243">
        <v>41053000</v>
      </c>
      <c r="D6" s="31">
        <v>0</v>
      </c>
      <c r="E6" s="31">
        <v>0</v>
      </c>
      <c r="F6" s="72">
        <f t="shared" ref="F6:F19" si="0">SUM(C6:E6)</f>
        <v>41053000</v>
      </c>
      <c r="G6" s="73">
        <v>45419000</v>
      </c>
      <c r="H6" s="63">
        <v>44594841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5" customHeight="1">
      <c r="A7" s="48" t="s">
        <v>42</v>
      </c>
      <c r="B7" s="33" t="s">
        <v>43</v>
      </c>
      <c r="C7" s="243">
        <v>5996000</v>
      </c>
      <c r="D7" s="34">
        <v>0</v>
      </c>
      <c r="E7" s="34">
        <v>0</v>
      </c>
      <c r="F7" s="74">
        <f t="shared" si="0"/>
        <v>5996000</v>
      </c>
      <c r="G7" s="35">
        <v>6682000</v>
      </c>
      <c r="H7" s="63">
        <v>6606298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5" customHeight="1">
      <c r="A8" s="48" t="s">
        <v>139</v>
      </c>
      <c r="B8" s="33" t="s">
        <v>44</v>
      </c>
      <c r="C8" s="243">
        <v>22745894</v>
      </c>
      <c r="D8" s="34">
        <v>0</v>
      </c>
      <c r="E8" s="34">
        <v>0</v>
      </c>
      <c r="F8" s="72">
        <f t="shared" si="0"/>
        <v>22745894</v>
      </c>
      <c r="G8" s="73">
        <v>34115473</v>
      </c>
      <c r="H8" s="63">
        <v>27455389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" customHeight="1">
      <c r="A9" s="49" t="s">
        <v>140</v>
      </c>
      <c r="B9" s="33" t="s">
        <v>45</v>
      </c>
      <c r="C9" s="244">
        <v>6224000</v>
      </c>
      <c r="D9" s="34">
        <v>0</v>
      </c>
      <c r="E9" s="34">
        <v>0</v>
      </c>
      <c r="F9" s="74">
        <f t="shared" si="0"/>
        <v>6224000</v>
      </c>
      <c r="G9" s="35">
        <v>6391000</v>
      </c>
      <c r="H9" s="63">
        <v>6066000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5" customHeight="1">
      <c r="A10" s="50" t="s">
        <v>318</v>
      </c>
      <c r="B10" s="37" t="s">
        <v>319</v>
      </c>
      <c r="C10" s="244">
        <v>209000</v>
      </c>
      <c r="D10" s="34"/>
      <c r="E10" s="34"/>
      <c r="F10" s="245">
        <f t="shared" si="0"/>
        <v>209000</v>
      </c>
      <c r="G10" s="113">
        <v>642000</v>
      </c>
      <c r="H10" s="109">
        <v>641684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" customHeight="1">
      <c r="A11" s="50" t="s">
        <v>46</v>
      </c>
      <c r="B11" s="37" t="s">
        <v>47</v>
      </c>
      <c r="C11" s="244">
        <v>3000000</v>
      </c>
      <c r="D11" s="38"/>
      <c r="E11" s="38"/>
      <c r="F11" s="75">
        <f t="shared" si="0"/>
        <v>3000000</v>
      </c>
      <c r="G11" s="88">
        <v>2140000</v>
      </c>
      <c r="H11" s="44">
        <v>351066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25.5" customHeight="1">
      <c r="A12" s="50" t="s">
        <v>48</v>
      </c>
      <c r="B12" s="37" t="s">
        <v>49</v>
      </c>
      <c r="C12" s="242">
        <v>0</v>
      </c>
      <c r="D12" s="38"/>
      <c r="E12" s="38"/>
      <c r="F12" s="75">
        <f t="shared" si="0"/>
        <v>0</v>
      </c>
      <c r="G12" s="88"/>
      <c r="H12" s="44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5" customHeight="1">
      <c r="A13" s="50" t="s">
        <v>50</v>
      </c>
      <c r="B13" s="37" t="s">
        <v>53</v>
      </c>
      <c r="C13" s="37">
        <v>0</v>
      </c>
      <c r="D13" s="38"/>
      <c r="E13" s="38"/>
      <c r="F13" s="75">
        <f t="shared" si="0"/>
        <v>0</v>
      </c>
      <c r="G13" s="88">
        <v>110000</v>
      </c>
      <c r="H13" s="44">
        <v>110000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>
      <c r="A14" s="51" t="s">
        <v>52</v>
      </c>
      <c r="B14" s="37" t="s">
        <v>293</v>
      </c>
      <c r="C14" s="37">
        <v>200000</v>
      </c>
      <c r="D14" s="38"/>
      <c r="E14" s="38"/>
      <c r="F14" s="76">
        <f t="shared" si="0"/>
        <v>200000</v>
      </c>
      <c r="G14" s="89">
        <v>200000</v>
      </c>
      <c r="H14" s="4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" customHeight="1">
      <c r="A15" s="49" t="s">
        <v>141</v>
      </c>
      <c r="B15" s="33" t="s">
        <v>54</v>
      </c>
      <c r="C15" s="33">
        <f>SUM(C10:C14)</f>
        <v>3409000</v>
      </c>
      <c r="D15" s="34">
        <f>SUM(D11:D14)</f>
        <v>0</v>
      </c>
      <c r="E15" s="34">
        <f>SUM(E11:E14)</f>
        <v>0</v>
      </c>
      <c r="F15" s="246">
        <f t="shared" si="0"/>
        <v>3409000</v>
      </c>
      <c r="G15" s="90">
        <f>G10+G11+G12+G13+G14</f>
        <v>3092000</v>
      </c>
      <c r="H15" s="63">
        <f>H10+H11+H12+H13+H14</f>
        <v>1102750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>
      <c r="A16" s="52" t="s">
        <v>55</v>
      </c>
      <c r="B16" s="37" t="s">
        <v>56</v>
      </c>
      <c r="C16" s="37"/>
      <c r="D16" s="38"/>
      <c r="E16" s="38"/>
      <c r="F16" s="246">
        <f t="shared" si="0"/>
        <v>0</v>
      </c>
      <c r="G16" s="178">
        <v>0</v>
      </c>
      <c r="H16" s="44">
        <v>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52" t="s">
        <v>57</v>
      </c>
      <c r="B17" s="37" t="s">
        <v>58</v>
      </c>
      <c r="D17" s="38"/>
      <c r="E17" s="38"/>
      <c r="F17" s="246">
        <f t="shared" si="0"/>
        <v>0</v>
      </c>
      <c r="G17" s="37">
        <v>10211000</v>
      </c>
      <c r="H17" s="44">
        <v>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52" t="s">
        <v>59</v>
      </c>
      <c r="B18" s="37" t="s">
        <v>60</v>
      </c>
      <c r="D18" s="38"/>
      <c r="E18" s="38"/>
      <c r="F18" s="246">
        <f t="shared" si="0"/>
        <v>0</v>
      </c>
      <c r="G18" s="37">
        <v>471000</v>
      </c>
      <c r="H18" s="44">
        <v>461190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52" t="s">
        <v>61</v>
      </c>
      <c r="B19" s="37" t="s">
        <v>62</v>
      </c>
      <c r="C19">
        <v>2470000</v>
      </c>
      <c r="D19" s="38"/>
      <c r="E19" s="38"/>
      <c r="F19" s="246">
        <f t="shared" si="0"/>
        <v>2470000</v>
      </c>
      <c r="G19" s="37">
        <v>5470000</v>
      </c>
      <c r="H19" s="44">
        <v>5382819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53" t="s">
        <v>63</v>
      </c>
      <c r="B20" s="37" t="s">
        <v>64</v>
      </c>
      <c r="C20">
        <v>667000</v>
      </c>
      <c r="D20" s="38"/>
      <c r="E20" s="38"/>
      <c r="F20" s="79">
        <f>SUM(C20:E20)</f>
        <v>667000</v>
      </c>
      <c r="G20" s="37">
        <v>4361000</v>
      </c>
      <c r="H20" s="44">
        <v>1577883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>
      <c r="A21" s="54" t="s">
        <v>142</v>
      </c>
      <c r="B21" s="33" t="s">
        <v>65</v>
      </c>
      <c r="C21" s="33">
        <f>SUM(C16:C20)</f>
        <v>3137000</v>
      </c>
      <c r="D21" s="34">
        <f>SUM(D16:D20)</f>
        <v>0</v>
      </c>
      <c r="E21" s="34">
        <f>SUM(E16:E20)</f>
        <v>0</v>
      </c>
      <c r="F21" s="80">
        <f>SUM(F16:F20)</f>
        <v>3137000</v>
      </c>
      <c r="G21" s="80">
        <f t="shared" ref="G21:H21" si="1">SUM(G16:G20)</f>
        <v>20513000</v>
      </c>
      <c r="H21" s="80">
        <f t="shared" si="1"/>
        <v>7421892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5" customHeight="1">
      <c r="A22" s="91" t="s">
        <v>66</v>
      </c>
      <c r="B22" s="37" t="s">
        <v>67</v>
      </c>
      <c r="C22" s="311">
        <v>25606000</v>
      </c>
      <c r="D22" s="38"/>
      <c r="E22" s="38"/>
      <c r="F22" s="75">
        <f>SUM(C22:E22)</f>
        <v>25606000</v>
      </c>
      <c r="G22" s="37">
        <v>39074000</v>
      </c>
      <c r="H22" s="44">
        <v>36403283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" customHeight="1">
      <c r="A23" s="50" t="s">
        <v>68</v>
      </c>
      <c r="B23" s="37" t="s">
        <v>69</v>
      </c>
      <c r="C23" s="311">
        <v>0</v>
      </c>
      <c r="D23" s="38"/>
      <c r="E23" s="38"/>
      <c r="F23" s="81"/>
      <c r="G23" s="37">
        <v>600000</v>
      </c>
      <c r="H23" s="44">
        <v>595383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" customHeight="1">
      <c r="A24" s="50" t="s">
        <v>70</v>
      </c>
      <c r="B24" s="37" t="s">
        <v>71</v>
      </c>
      <c r="C24" s="311">
        <v>6914000</v>
      </c>
      <c r="D24" s="38"/>
      <c r="E24" s="38"/>
      <c r="F24" s="75">
        <f>SUM(C24:E24)</f>
        <v>6914000</v>
      </c>
      <c r="G24" s="37">
        <v>10293000</v>
      </c>
      <c r="H24" s="44">
        <v>9989640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5" customHeight="1">
      <c r="A25" s="49" t="s">
        <v>143</v>
      </c>
      <c r="B25" s="33" t="s">
        <v>72</v>
      </c>
      <c r="C25" s="33">
        <f t="shared" ref="C25:H25" si="2">SUM(C22:C24)</f>
        <v>32520000</v>
      </c>
      <c r="D25" s="34">
        <f t="shared" si="2"/>
        <v>0</v>
      </c>
      <c r="E25" s="34">
        <f t="shared" si="2"/>
        <v>0</v>
      </c>
      <c r="F25" s="77">
        <f t="shared" si="2"/>
        <v>32520000</v>
      </c>
      <c r="G25" s="77">
        <f t="shared" si="2"/>
        <v>49967000</v>
      </c>
      <c r="H25" s="77">
        <f t="shared" si="2"/>
        <v>46988306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8.5" customHeight="1">
      <c r="A26" s="50" t="s">
        <v>294</v>
      </c>
      <c r="B26" s="37" t="s">
        <v>295</v>
      </c>
      <c r="C26" s="37"/>
      <c r="D26" s="38"/>
      <c r="E26" s="38"/>
      <c r="F26" s="75">
        <f>SUM(C26:E26)</f>
        <v>0</v>
      </c>
      <c r="G26" s="88"/>
      <c r="H26" s="4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7.75" customHeight="1">
      <c r="A27" s="50" t="s">
        <v>73</v>
      </c>
      <c r="B27" s="37" t="s">
        <v>74</v>
      </c>
      <c r="C27" s="37"/>
      <c r="D27" s="38"/>
      <c r="E27" s="38"/>
      <c r="F27" s="75">
        <f>SUM(C27:E27)</f>
        <v>0</v>
      </c>
      <c r="G27" s="88">
        <v>1000</v>
      </c>
      <c r="H27" s="44">
        <v>74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5" hidden="1" customHeight="1">
      <c r="A28" s="50" t="s">
        <v>77</v>
      </c>
      <c r="B28" s="37" t="s">
        <v>296</v>
      </c>
      <c r="C28" s="37"/>
      <c r="D28" s="38"/>
      <c r="E28" s="38"/>
      <c r="F28" s="75">
        <f>SUM(C28:E28)</f>
        <v>0</v>
      </c>
      <c r="G28" s="88"/>
      <c r="H28" s="4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" customHeight="1">
      <c r="A29" s="49" t="s">
        <v>144</v>
      </c>
      <c r="B29" s="33" t="s">
        <v>79</v>
      </c>
      <c r="C29" s="33">
        <f>SUM(C26:C28)</f>
        <v>0</v>
      </c>
      <c r="D29" s="34">
        <f>SUM(D26:D28)</f>
        <v>0</v>
      </c>
      <c r="E29" s="34">
        <f>SUM(E26:E28)</f>
        <v>0</v>
      </c>
      <c r="F29" s="77">
        <f>SUM(F26:F28)</f>
        <v>0</v>
      </c>
      <c r="G29" s="90">
        <f>G26+G27+G28</f>
        <v>1000</v>
      </c>
      <c r="H29" s="63">
        <f>H26+H27+H28</f>
        <v>74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" customHeight="1">
      <c r="A30" s="54" t="s">
        <v>145</v>
      </c>
      <c r="B30" s="33" t="s">
        <v>80</v>
      </c>
      <c r="C30" s="33">
        <f>SUM(C6,C7,C8,C9,C15,C21,C29,C25)</f>
        <v>115084894</v>
      </c>
      <c r="D30" s="34">
        <f>SUM(D6,D7,D8,D9,D15,D21,D25,D29)</f>
        <v>0</v>
      </c>
      <c r="E30" s="34">
        <f>SUM(E6,E7,E8,E9,E15,E21,E25,E29)</f>
        <v>0</v>
      </c>
      <c r="F30" s="82">
        <f>SUM(F6,F7,F8,F9,F15,F21,F25,F29)</f>
        <v>115084894</v>
      </c>
      <c r="G30" s="33">
        <f>G6+G7+G8+G9+G15+G21+G25+G29</f>
        <v>166180473</v>
      </c>
      <c r="H30" s="63">
        <f>H6+H7+H8+H9+H15+H21+H25+H29</f>
        <v>140235550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>
      <c r="A31" s="49" t="s">
        <v>146</v>
      </c>
      <c r="B31" s="32" t="s">
        <v>138</v>
      </c>
      <c r="C31" s="32">
        <v>0</v>
      </c>
      <c r="D31" s="36">
        <v>0</v>
      </c>
      <c r="E31" s="36">
        <v>0</v>
      </c>
      <c r="F31" s="83">
        <f>SUM(C31:E31)</f>
        <v>0</v>
      </c>
      <c r="G31" s="92">
        <v>0</v>
      </c>
      <c r="H31" s="44">
        <v>0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>
      <c r="A32" s="49" t="s">
        <v>172</v>
      </c>
      <c r="B32" s="32" t="s">
        <v>173</v>
      </c>
      <c r="C32" s="32">
        <v>1458031</v>
      </c>
      <c r="D32" s="36"/>
      <c r="E32" s="36"/>
      <c r="F32" s="83">
        <f>C32</f>
        <v>1458031</v>
      </c>
      <c r="G32" s="92">
        <v>1458031</v>
      </c>
      <c r="H32" s="44">
        <v>1458031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>
      <c r="A33" s="51" t="s">
        <v>165</v>
      </c>
      <c r="B33" s="43" t="s">
        <v>166</v>
      </c>
      <c r="C33" s="39"/>
      <c r="D33" s="40"/>
      <c r="E33" s="40"/>
      <c r="F33" s="84">
        <f>SUM(C33:E33)</f>
        <v>0</v>
      </c>
      <c r="G33" s="39"/>
      <c r="H33" s="3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>
      <c r="A34" s="55" t="s">
        <v>147</v>
      </c>
      <c r="B34" s="32" t="s">
        <v>137</v>
      </c>
      <c r="C34" s="32">
        <f>C32+C33</f>
        <v>1458031</v>
      </c>
      <c r="D34" s="36">
        <f>SUM(D33)</f>
        <v>0</v>
      </c>
      <c r="E34" s="36">
        <f>SUM(E33)</f>
        <v>0</v>
      </c>
      <c r="F34" s="85">
        <f>SUM(C34:E34)</f>
        <v>1458031</v>
      </c>
      <c r="G34" s="43">
        <f>G31+G32+G33</f>
        <v>1458031</v>
      </c>
      <c r="H34" s="63">
        <f>H31+H32+H33</f>
        <v>1458031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>
      <c r="A35" s="55" t="s">
        <v>148</v>
      </c>
      <c r="B35" s="32" t="s">
        <v>136</v>
      </c>
      <c r="C35" s="32">
        <f>SUM(C34)</f>
        <v>1458031</v>
      </c>
      <c r="D35" s="36">
        <f>SUM(D30,D34)</f>
        <v>0</v>
      </c>
      <c r="E35" s="36">
        <f>SUM(E31,E34)</f>
        <v>0</v>
      </c>
      <c r="F35" s="85">
        <f>F34</f>
        <v>1458031</v>
      </c>
      <c r="G35" s="43">
        <f>G34</f>
        <v>1458031</v>
      </c>
      <c r="H35" s="63">
        <f>H34</f>
        <v>1458031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>
      <c r="A36" s="56"/>
      <c r="B36" s="44"/>
      <c r="C36" s="44"/>
      <c r="D36" s="45"/>
      <c r="E36" s="45"/>
      <c r="F36" s="86"/>
      <c r="G36" s="44"/>
      <c r="H36" s="44"/>
    </row>
    <row r="37" spans="1:25" ht="15.75" thickBot="1">
      <c r="A37" s="57" t="s">
        <v>135</v>
      </c>
      <c r="B37" s="302"/>
      <c r="C37" s="312">
        <f>SUM(C35,C30)</f>
        <v>116542925</v>
      </c>
      <c r="D37" s="313">
        <f>SUM(D30,D35)</f>
        <v>0</v>
      </c>
      <c r="E37" s="313">
        <f>SUM(E30,E34)</f>
        <v>0</v>
      </c>
      <c r="F37" s="312">
        <f>SUM(F35,F30)</f>
        <v>116542925</v>
      </c>
      <c r="G37" s="314">
        <f>G30+G35</f>
        <v>167638504</v>
      </c>
      <c r="H37" s="289">
        <f>H30+H35</f>
        <v>141693581</v>
      </c>
    </row>
  </sheetData>
  <mergeCells count="6">
    <mergeCell ref="A4:A5"/>
    <mergeCell ref="B4:B5"/>
    <mergeCell ref="A1:F1"/>
    <mergeCell ref="A2:F2"/>
    <mergeCell ref="E3:F3"/>
    <mergeCell ref="C4:F4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  <headerFooter>
    <oddHeader>&amp;R3/b. melléklet az   /2020.(VII. 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E50"/>
  <sheetViews>
    <sheetView view="pageLayout" zoomScaleNormal="100" workbookViewId="0">
      <selection activeCell="D48" sqref="D48"/>
    </sheetView>
  </sheetViews>
  <sheetFormatPr defaultRowHeight="12.75"/>
  <cols>
    <col min="1" max="2" width="9.140625" style="114"/>
    <col min="3" max="3" width="30.7109375" style="114" customWidth="1"/>
    <col min="4" max="4" width="15" style="114" customWidth="1"/>
    <col min="5" max="5" width="17.42578125" style="114" customWidth="1"/>
    <col min="6" max="16384" width="9.140625" style="114"/>
  </cols>
  <sheetData>
    <row r="2" spans="1:5" ht="18">
      <c r="A2" s="337" t="s">
        <v>221</v>
      </c>
      <c r="B2" s="337"/>
      <c r="C2" s="337"/>
      <c r="D2" s="337"/>
      <c r="E2" s="337"/>
    </row>
    <row r="3" spans="1:5" ht="18">
      <c r="A3" s="337" t="s">
        <v>220</v>
      </c>
      <c r="B3" s="337"/>
      <c r="C3" s="337"/>
      <c r="D3" s="337"/>
      <c r="E3" s="337"/>
    </row>
    <row r="4" spans="1:5" ht="18">
      <c r="A4" s="124"/>
      <c r="B4" s="124"/>
      <c r="C4" s="124"/>
      <c r="D4" s="124"/>
      <c r="E4" s="124"/>
    </row>
    <row r="5" spans="1:5">
      <c r="E5" s="123" t="s">
        <v>219</v>
      </c>
    </row>
    <row r="6" spans="1:5">
      <c r="E6" s="123"/>
    </row>
    <row r="7" spans="1:5" ht="15.75">
      <c r="D7" s="122"/>
      <c r="E7" s="122" t="s">
        <v>218</v>
      </c>
    </row>
    <row r="9" spans="1:5" ht="15">
      <c r="A9" s="116" t="s">
        <v>217</v>
      </c>
      <c r="B9" s="117"/>
      <c r="C9" s="117"/>
      <c r="D9" s="117"/>
      <c r="E9" s="117">
        <v>36791</v>
      </c>
    </row>
    <row r="10" spans="1:5" ht="15">
      <c r="A10" s="116" t="s">
        <v>216</v>
      </c>
      <c r="B10" s="117"/>
      <c r="C10" s="117"/>
      <c r="D10" s="117"/>
      <c r="E10" s="117">
        <v>12692</v>
      </c>
    </row>
    <row r="11" spans="1:5" ht="15">
      <c r="A11" s="116" t="s">
        <v>215</v>
      </c>
      <c r="B11" s="117"/>
      <c r="C11" s="117"/>
      <c r="D11" s="117"/>
      <c r="E11" s="117">
        <v>10952</v>
      </c>
    </row>
    <row r="12" spans="1:5" ht="15.75">
      <c r="A12" s="115" t="s">
        <v>214</v>
      </c>
      <c r="B12" s="117"/>
      <c r="C12" s="117"/>
      <c r="D12" s="117"/>
      <c r="E12" s="115">
        <v>60435</v>
      </c>
    </row>
    <row r="13" spans="1:5" ht="15">
      <c r="A13" s="116" t="s">
        <v>213</v>
      </c>
      <c r="B13" s="117"/>
      <c r="C13" s="117"/>
      <c r="D13" s="117"/>
      <c r="E13" s="117">
        <v>0</v>
      </c>
    </row>
    <row r="14" spans="1:5" ht="15">
      <c r="A14" s="116" t="s">
        <v>212</v>
      </c>
      <c r="B14" s="117"/>
      <c r="C14" s="117"/>
      <c r="D14" s="117"/>
      <c r="E14" s="117">
        <v>0</v>
      </c>
    </row>
    <row r="15" spans="1:5" ht="15.75">
      <c r="A15" s="115" t="s">
        <v>211</v>
      </c>
      <c r="B15" s="117"/>
      <c r="C15" s="117"/>
      <c r="D15" s="117"/>
      <c r="E15" s="115">
        <v>0</v>
      </c>
    </row>
    <row r="16" spans="1:5" ht="15">
      <c r="A16" s="116" t="s">
        <v>210</v>
      </c>
      <c r="B16" s="117"/>
      <c r="C16" s="117"/>
      <c r="D16" s="117"/>
      <c r="E16" s="117">
        <v>203034</v>
      </c>
    </row>
    <row r="17" spans="1:5" ht="15">
      <c r="A17" s="116" t="s">
        <v>209</v>
      </c>
      <c r="B17" s="117"/>
      <c r="C17" s="117"/>
      <c r="D17" s="117"/>
      <c r="E17" s="117">
        <v>85202</v>
      </c>
    </row>
    <row r="18" spans="1:5" ht="15">
      <c r="A18" s="116" t="s">
        <v>208</v>
      </c>
      <c r="B18" s="117"/>
      <c r="C18" s="117"/>
      <c r="D18" s="117"/>
      <c r="E18" s="117">
        <v>15632</v>
      </c>
    </row>
    <row r="19" spans="1:5" ht="15.75">
      <c r="A19" s="115" t="s">
        <v>207</v>
      </c>
      <c r="B19" s="117"/>
      <c r="C19" s="117"/>
      <c r="D19" s="118"/>
      <c r="E19" s="118">
        <v>303868</v>
      </c>
    </row>
    <row r="20" spans="1:5" ht="15">
      <c r="A20" s="116" t="s">
        <v>206</v>
      </c>
      <c r="B20" s="117"/>
      <c r="C20" s="117"/>
      <c r="D20" s="117"/>
      <c r="E20" s="117">
        <v>34522</v>
      </c>
    </row>
    <row r="21" spans="1:5" ht="15">
      <c r="A21" s="116" t="s">
        <v>205</v>
      </c>
      <c r="B21" s="117"/>
      <c r="C21" s="117"/>
      <c r="D21" s="117"/>
      <c r="E21" s="117">
        <v>50235</v>
      </c>
    </row>
    <row r="22" spans="1:5" ht="15">
      <c r="A22" s="116" t="s">
        <v>204</v>
      </c>
      <c r="B22" s="117"/>
      <c r="C22" s="117"/>
      <c r="D22" s="117"/>
      <c r="E22" s="117">
        <v>0</v>
      </c>
    </row>
    <row r="23" spans="1:5" ht="15.75">
      <c r="A23" s="116" t="s">
        <v>203</v>
      </c>
      <c r="B23" s="121"/>
      <c r="C23" s="121"/>
      <c r="D23" s="120"/>
      <c r="E23" s="119">
        <v>0</v>
      </c>
    </row>
    <row r="24" spans="1:5" ht="15.75">
      <c r="A24" s="115" t="s">
        <v>202</v>
      </c>
      <c r="B24" s="117"/>
      <c r="C24" s="117"/>
      <c r="D24" s="117"/>
      <c r="E24" s="115">
        <v>84757</v>
      </c>
    </row>
    <row r="25" spans="1:5" ht="15">
      <c r="A25" s="116" t="s">
        <v>201</v>
      </c>
      <c r="B25" s="117"/>
      <c r="C25" s="117"/>
      <c r="D25" s="118"/>
      <c r="E25" s="118">
        <v>117365</v>
      </c>
    </row>
    <row r="26" spans="1:5" ht="15">
      <c r="A26" s="116" t="s">
        <v>200</v>
      </c>
      <c r="B26" s="117"/>
      <c r="C26" s="117"/>
      <c r="D26" s="117"/>
      <c r="E26" s="117">
        <v>18882</v>
      </c>
    </row>
    <row r="27" spans="1:5" ht="15">
      <c r="A27" s="116" t="s">
        <v>199</v>
      </c>
      <c r="B27" s="117"/>
      <c r="C27" s="117"/>
      <c r="D27" s="117"/>
      <c r="E27" s="117">
        <v>29614</v>
      </c>
    </row>
    <row r="28" spans="1:5" ht="15.75">
      <c r="A28" s="115" t="s">
        <v>198</v>
      </c>
      <c r="E28" s="115">
        <v>165861</v>
      </c>
    </row>
    <row r="29" spans="1:5" ht="15.75">
      <c r="A29" s="115" t="s">
        <v>197</v>
      </c>
      <c r="E29" s="115">
        <v>50974</v>
      </c>
    </row>
    <row r="30" spans="1:5" ht="15.75">
      <c r="A30" s="115" t="s">
        <v>196</v>
      </c>
      <c r="E30" s="115">
        <v>126671</v>
      </c>
    </row>
    <row r="31" spans="1:5" ht="15.75">
      <c r="A31" s="115" t="s">
        <v>195</v>
      </c>
      <c r="E31" s="115">
        <v>-63960</v>
      </c>
    </row>
    <row r="32" spans="1:5" ht="15">
      <c r="A32" s="116" t="s">
        <v>194</v>
      </c>
      <c r="E32" s="116">
        <v>0</v>
      </c>
    </row>
    <row r="33" spans="1:5" ht="15">
      <c r="A33" s="116" t="s">
        <v>193</v>
      </c>
      <c r="E33" s="116">
        <v>73</v>
      </c>
    </row>
    <row r="34" spans="1:5" ht="15">
      <c r="A34" s="116" t="s">
        <v>192</v>
      </c>
      <c r="E34" s="116">
        <v>0</v>
      </c>
    </row>
    <row r="35" spans="1:5" ht="15">
      <c r="A35" s="116" t="s">
        <v>191</v>
      </c>
      <c r="E35" s="116">
        <v>0</v>
      </c>
    </row>
    <row r="36" spans="1:5" ht="15.75">
      <c r="A36" s="115" t="s">
        <v>190</v>
      </c>
      <c r="E36" s="115">
        <v>73</v>
      </c>
    </row>
    <row r="37" spans="1:5" ht="15">
      <c r="A37" s="116" t="s">
        <v>189</v>
      </c>
      <c r="E37" s="116">
        <v>0</v>
      </c>
    </row>
    <row r="38" spans="1:5" ht="15">
      <c r="A38" s="116" t="s">
        <v>188</v>
      </c>
      <c r="E38" s="116">
        <v>0</v>
      </c>
    </row>
    <row r="39" spans="1:5" ht="15">
      <c r="A39" s="116" t="s">
        <v>187</v>
      </c>
      <c r="E39" s="116">
        <v>0</v>
      </c>
    </row>
    <row r="40" spans="1:5" ht="15">
      <c r="A40" s="116" t="s">
        <v>186</v>
      </c>
      <c r="E40" s="116">
        <v>0</v>
      </c>
    </row>
    <row r="41" spans="1:5" ht="15.75">
      <c r="A41" s="115" t="s">
        <v>185</v>
      </c>
      <c r="E41" s="115">
        <v>0</v>
      </c>
    </row>
    <row r="42" spans="1:5" ht="15.75">
      <c r="A42" s="115" t="s">
        <v>184</v>
      </c>
      <c r="E42" s="115">
        <v>73</v>
      </c>
    </row>
    <row r="43" spans="1:5" ht="15.75">
      <c r="A43" s="115" t="s">
        <v>183</v>
      </c>
      <c r="E43" s="115">
        <v>-63887</v>
      </c>
    </row>
    <row r="44" spans="1:5" ht="15">
      <c r="A44" s="116" t="s">
        <v>182</v>
      </c>
      <c r="E44" s="116">
        <v>7556</v>
      </c>
    </row>
    <row r="45" spans="1:5" ht="15">
      <c r="A45" s="116" t="s">
        <v>181</v>
      </c>
      <c r="E45" s="116">
        <v>0</v>
      </c>
    </row>
    <row r="46" spans="1:5" ht="15.75">
      <c r="A46" s="115" t="s">
        <v>180</v>
      </c>
      <c r="E46" s="115">
        <v>7556</v>
      </c>
    </row>
    <row r="47" spans="1:5" ht="15.75">
      <c r="A47" s="115" t="s">
        <v>179</v>
      </c>
      <c r="E47" s="115">
        <v>2602</v>
      </c>
    </row>
    <row r="48" spans="1:5" ht="15.75">
      <c r="A48" s="115" t="s">
        <v>178</v>
      </c>
      <c r="E48" s="115">
        <v>4954</v>
      </c>
    </row>
    <row r="49" spans="1:5" ht="15.75">
      <c r="A49" s="115" t="s">
        <v>177</v>
      </c>
      <c r="E49" s="115">
        <v>-58933</v>
      </c>
    </row>
    <row r="50" spans="1:5" ht="15.75">
      <c r="A50" s="11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D43"/>
    </sheetView>
  </sheetViews>
  <sheetFormatPr defaultRowHeight="15"/>
  <cols>
    <col min="1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önkorm bevét.</vt:lpstr>
      <vt:lpstr>Óvoda bevétel</vt:lpstr>
      <vt:lpstr>Önkorm.összesen bevét.</vt:lpstr>
      <vt:lpstr>Önkorm kiadás</vt:lpstr>
      <vt:lpstr>Óvoda kiadás</vt:lpstr>
      <vt:lpstr>Munka1</vt:lpstr>
      <vt:lpstr>Önkorm. összesen kiadás</vt:lpstr>
      <vt:lpstr>Eredménykimutatás</vt:lpstr>
      <vt:lpstr>Munka2</vt:lpstr>
      <vt:lpstr>Eredménykimutatás (2)</vt:lpstr>
      <vt:lpstr>Vagyonkimutatás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Adósságáll.</vt:lpstr>
      <vt:lpstr>Többéves</vt:lpstr>
      <vt:lpstr>Pénzkészlet</vt:lpstr>
      <vt:lpstr>Vagyonmérleg</vt:lpstr>
      <vt:lpstr>közvetett</vt:lpstr>
      <vt:lpstr>Ütemterv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2020-07-06T12:35:45Z</cp:lastPrinted>
  <dcterms:created xsi:type="dcterms:W3CDTF">2014-02-19T12:31:44Z</dcterms:created>
  <dcterms:modified xsi:type="dcterms:W3CDTF">2020-07-06T12:56:21Z</dcterms:modified>
</cp:coreProperties>
</file>