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515" windowHeight="8445" tabRatio="599" firstSheet="21" activeTab="25"/>
  </bookViews>
  <sheets>
    <sheet name="1-sz mell bev." sheetId="1" r:id="rId1"/>
    <sheet name="1-mell.kiad." sheetId="2" r:id="rId2"/>
    <sheet name="2.sz.Önkormányzat" sheetId="3" r:id="rId3"/>
    <sheet name="3.sz.Intézmények össz. " sheetId="4" r:id="rId4"/>
    <sheet name=" Hivatal " sheetId="5" r:id="rId5"/>
    <sheet name="Takáts Gyula Int. Közokt. Közp." sheetId="6" r:id="rId6"/>
    <sheet name="Óvodák összesen" sheetId="7" r:id="rId7"/>
    <sheet name="óTab" sheetId="8" r:id="rId8"/>
    <sheet name="óTab-júli.1." sheetId="9" r:id="rId9"/>
    <sheet name="óBedegkér" sheetId="10" r:id="rId10"/>
    <sheet name="óSmeggyes" sheetId="11" r:id="rId11"/>
    <sheet name="óKapoly" sheetId="12" r:id="rId12"/>
    <sheet name="óBmegyer" sheetId="13" r:id="rId13"/>
    <sheet name="Bölcsöde" sheetId="14" r:id="rId14"/>
    <sheet name="GAMESZ" sheetId="15" r:id="rId15"/>
    <sheet name="Műv. Ház" sheetId="16" r:id="rId16"/>
    <sheet name="Könyvtár" sheetId="17" r:id="rId17"/>
    <sheet name="4.sz-mell" sheetId="18" r:id="rId18"/>
    <sheet name="5.sz-mell" sheetId="19" r:id="rId19"/>
    <sheet name="6.sz-mell" sheetId="20" r:id="rId20"/>
    <sheet name="7.sz.mell" sheetId="21" r:id="rId21"/>
    <sheet name="8.sz.mell" sheetId="22" r:id="rId22"/>
    <sheet name="9sz.mell" sheetId="23" r:id="rId23"/>
    <sheet name="10.sz-mell" sheetId="24" r:id="rId24"/>
    <sheet name="Tájékoztató tábla bev." sheetId="25" r:id="rId25"/>
    <sheet name="Tájékoztató tábla kiad." sheetId="26" r:id="rId26"/>
  </sheets>
  <definedNames>
    <definedName name="_xlnm.Print_Area" localSheetId="23">'10.sz-mell'!$A$1:$F$45</definedName>
    <definedName name="_xlnm.Print_Area" localSheetId="22">'9sz.mell'!$A$1:$D$51</definedName>
    <definedName name="_xlnm.Print_Area" localSheetId="15">'Műv. Ház'!$A$1:$D$56</definedName>
    <definedName name="_xlnm.Print_Area" localSheetId="9">'óBedegkér'!$A$1:$D$56</definedName>
    <definedName name="_xlnm.Print_Area" localSheetId="11">'óKapoly'!$A$1:$D$56</definedName>
    <definedName name="_xlnm.Print_Area" localSheetId="10">'óSmeggyes'!$A$1:$D$56</definedName>
    <definedName name="_xlnm.Print_Area" localSheetId="7">'óTab'!$A$1:$D$56</definedName>
    <definedName name="_xlnm.Print_Area" localSheetId="24">'Tájékoztató tábla bev.'!$A$1:$Z$29</definedName>
  </definedNames>
  <calcPr fullCalcOnLoad="1"/>
</workbook>
</file>

<file path=xl/sharedStrings.xml><?xml version="1.0" encoding="utf-8"?>
<sst xmlns="http://schemas.openxmlformats.org/spreadsheetml/2006/main" count="2094" uniqueCount="433">
  <si>
    <t>ebből- működési célú</t>
  </si>
  <si>
    <t xml:space="preserve">        - felhalmozási célú</t>
  </si>
  <si>
    <t>ebből -helyi adók</t>
  </si>
  <si>
    <t xml:space="preserve">         -átengedett központi adók</t>
  </si>
  <si>
    <t xml:space="preserve">         -egyéb díjak,bírságok pótlékok</t>
  </si>
  <si>
    <t>Intézményi müködési bevételek</t>
  </si>
  <si>
    <t>ebből - tárgyi eszközök immat.javak értékesítése</t>
  </si>
  <si>
    <t xml:space="preserve">          -pénzügyi befektetések bevételei</t>
  </si>
  <si>
    <t xml:space="preserve">          - egyéb felhalmozási bevételek</t>
  </si>
  <si>
    <t>Kölcsönök (kapott és visszatérülés)</t>
  </si>
  <si>
    <t>Előző évi pénzmaradvány igénybevétele</t>
  </si>
  <si>
    <t>Személyi juttatások</t>
  </si>
  <si>
    <t>Munkaadókat terhelő járulékok</t>
  </si>
  <si>
    <t>Dologi kiadások</t>
  </si>
  <si>
    <t>Ellátottak pénzbeli juttatása</t>
  </si>
  <si>
    <t>ebből  -müködési célu támért.kiadás és átadott pe.</t>
  </si>
  <si>
    <t xml:space="preserve">          -szociálpolitikai juttatás</t>
  </si>
  <si>
    <t xml:space="preserve">          -egyéb működési célú kiadás</t>
  </si>
  <si>
    <t>Intézményi beruházási kiadások</t>
  </si>
  <si>
    <t xml:space="preserve">Felújítások </t>
  </si>
  <si>
    <t>Egyéb felhalmozási kiadás</t>
  </si>
  <si>
    <t>Kölcsönök kiadása</t>
  </si>
  <si>
    <t>Engedélyezett létszám (közfoglalkoztatottak nélkül)</t>
  </si>
  <si>
    <t>Közfoglalkoztatottak száma</t>
  </si>
  <si>
    <t>Sorsz.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</si>
  <si>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</si>
  <si>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</si>
  <si>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</si>
  <si>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</si>
  <si>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</si>
  <si>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</si>
  <si>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</si>
  <si>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</si>
  <si>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</si>
  <si>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1.</t>
  </si>
  <si>
    <t>2.</t>
  </si>
  <si>
    <t>3.</t>
  </si>
  <si>
    <t>4.</t>
  </si>
  <si>
    <t>5.</t>
  </si>
  <si>
    <t>1.1</t>
  </si>
  <si>
    <t>1.2</t>
  </si>
  <si>
    <t>1.3</t>
  </si>
  <si>
    <t>X.</t>
  </si>
  <si>
    <t>Átvett pénzeszközök (1+2)</t>
  </si>
  <si>
    <t>Közhatalmi bevételek (1+2+3)</t>
  </si>
  <si>
    <t>Felhalmozási bevételek (1+2+3)</t>
  </si>
  <si>
    <t>BEVÉTELEK ÖSSZESEN (I.+II.+…IX)</t>
  </si>
  <si>
    <t>Müködési költségvetés  kiadásai (1+2+3+4+5)</t>
  </si>
  <si>
    <t>Egyéb működési célú kiadás (1.1+1.2.+1.3.)</t>
  </si>
  <si>
    <t>Felhalmozási költségvetés kiadásai  (1+2+3)</t>
  </si>
  <si>
    <t>KIADÁSOK ÖSSZESEN (I.+II.+III.)</t>
  </si>
  <si>
    <t>Összes létszám (1+2)</t>
  </si>
  <si>
    <t>ebből  -felhalmozási célu támért.kiadás és átadott pe.</t>
  </si>
  <si>
    <t xml:space="preserve">         -egyéb felhal.kiadás</t>
  </si>
  <si>
    <r>
      <t>BEVÉTELEK</t>
    </r>
    <r>
      <rPr>
        <b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-kiemelt előirányzatonkét</t>
    </r>
  </si>
  <si>
    <t>Előző évi mük. és felhalm.maradvány átvétele</t>
  </si>
  <si>
    <r>
      <t>KIADÁSOK</t>
    </r>
    <r>
      <rPr>
        <sz val="10"/>
        <rFont val="Arial"/>
        <family val="2"/>
      </rPr>
      <t xml:space="preserve"> -előir.csop.ként/kiem.előirányzatonkét</t>
    </r>
  </si>
  <si>
    <t>INTÉZMÉNY</t>
  </si>
  <si>
    <t>NAPKÖZIOTTHONOS ÓVODA ÖSSZESEN</t>
  </si>
  <si>
    <t>GAMESZ</t>
  </si>
  <si>
    <t>MŰVELŐDÉSI KÖZPONT</t>
  </si>
  <si>
    <t>KÖNYVTÁR</t>
  </si>
  <si>
    <t>e Ft</t>
  </si>
  <si>
    <t>eFt</t>
  </si>
  <si>
    <t>Tab Város önkormányzatának összesített bevételei és kiadásai</t>
  </si>
  <si>
    <t xml:space="preserve">         -központosított előirányzatok</t>
  </si>
  <si>
    <t>6.</t>
  </si>
  <si>
    <t>TÁRGYÉVI BEVÉTELEK</t>
  </si>
  <si>
    <t>Költségvetési hiány belsö finanszírozása</t>
  </si>
  <si>
    <t>Ebből:- felhalm.célú  előző évek pénzm. igénybe vét.</t>
  </si>
  <si>
    <t xml:space="preserve">          -mük.célú  előző évek pénzm.igénybe vétele</t>
  </si>
  <si>
    <t>Költségvetési hiány külső finanszírozása (hitel)</t>
  </si>
  <si>
    <t>ebből müködési célú hiány összege</t>
  </si>
  <si>
    <t xml:space="preserve">          felhalmozási célú hiány összege        </t>
  </si>
  <si>
    <t>XI.</t>
  </si>
  <si>
    <t>BEVÉTELEK ÖSSZESEN (I.+..VII+X.1+X.2)</t>
  </si>
  <si>
    <r>
      <t>Költségvetési egyenleg</t>
    </r>
    <r>
      <rPr>
        <sz val="10"/>
        <rFont val="Arial"/>
        <family val="2"/>
      </rPr>
      <t xml:space="preserve"> -Tárgyévi bevételek és kiadások különbözeteként jeletkező hiány összege</t>
    </r>
  </si>
  <si>
    <t>2.oldal</t>
  </si>
  <si>
    <t>Tartalékok (1+2)</t>
  </si>
  <si>
    <t>ebből -általános tartalék</t>
  </si>
  <si>
    <t xml:space="preserve">         -céltartalék</t>
  </si>
  <si>
    <t>Adósságszolgálat</t>
  </si>
  <si>
    <t>ebből -müködési célü hitel visszafizetés</t>
  </si>
  <si>
    <t xml:space="preserve">         -fejlesztési célú hitel visszafizetés</t>
  </si>
  <si>
    <t>FOLYÓ KIADÁSOK ÖSSZESEN (I-IV.)</t>
  </si>
  <si>
    <t>KIADÁSOK ÖSSZESEN (V+VI.)</t>
  </si>
  <si>
    <t>TAB VÁROS ÖNKORMÁNYZATA</t>
  </si>
  <si>
    <t>ebből - működési célú</t>
  </si>
  <si>
    <t xml:space="preserve">          -fejlesztési célu</t>
  </si>
  <si>
    <t>Hitel felvétel  (1+2)</t>
  </si>
  <si>
    <t>BEVÉTELEK ÖSSZESEN (I.+II.+…X)</t>
  </si>
  <si>
    <t>Adósságszolgálat (1+2)</t>
  </si>
  <si>
    <t xml:space="preserve"> </t>
  </si>
  <si>
    <t xml:space="preserve">I. Beruházási kiadások               </t>
  </si>
  <si>
    <t>Tervezés, pályázatkészítés</t>
  </si>
  <si>
    <t xml:space="preserve">Integrált oktatási pályázat </t>
  </si>
  <si>
    <t>Helyi és térségi vizvédelmi rendszerek kiép.</t>
  </si>
  <si>
    <t>I. Összesen:</t>
  </si>
  <si>
    <t>II. Intézményi beruházások</t>
  </si>
  <si>
    <t>I-II. Beruházás Öszesen:</t>
  </si>
  <si>
    <t>III. Felújítási kiadások</t>
  </si>
  <si>
    <t>Szennyvíztisztító telep felújitása</t>
  </si>
  <si>
    <t>Szivattyú felújítás</t>
  </si>
  <si>
    <t>Közösségi közlekedés szinvonalának javítása</t>
  </si>
  <si>
    <t>Lakások, helyiségek felújítása</t>
  </si>
  <si>
    <t>IV.Intézményi felujitások</t>
  </si>
  <si>
    <t>III-IV. Felújítás Összesen:</t>
  </si>
  <si>
    <t>V. Beruházás célú átadás</t>
  </si>
  <si>
    <t>ISPA hozzájárulás</t>
  </si>
  <si>
    <t>Önk.által nyujtott lakossági lakép.tám</t>
  </si>
  <si>
    <t>Beruh.célu átadás összesen</t>
  </si>
  <si>
    <t>e Ft-ban</t>
  </si>
  <si>
    <t>Bevétel</t>
  </si>
  <si>
    <t>Szakfeladat megnevezése</t>
  </si>
  <si>
    <t>Összes bevétel</t>
  </si>
  <si>
    <t>Ebből</t>
  </si>
  <si>
    <t>Működési bevétel</t>
  </si>
  <si>
    <t>Helyi adó</t>
  </si>
  <si>
    <t>Egyéb sajátos bevétel</t>
  </si>
  <si>
    <t>Átegedett központi adók</t>
  </si>
  <si>
    <t>Felhalm. és tőke jellegű bevétel</t>
  </si>
  <si>
    <t>Állami támogatás</t>
  </si>
  <si>
    <t>Hitel felvétel</t>
  </si>
  <si>
    <t>Előző évi  pénz maradvány</t>
  </si>
  <si>
    <t>Kölcsön visszatérülés</t>
  </si>
  <si>
    <t>Víztermelés-, kezelés-, ellátás</t>
  </si>
  <si>
    <t>Szennyvíz tisztitása, elhelyezése</t>
  </si>
  <si>
    <t>Egyéb máshova nem sorolt építés(vizvédelmi rendszer)</t>
  </si>
  <si>
    <t>Lakóingatlan bérbeadása, üzemeltetése</t>
  </si>
  <si>
    <t>Nem lakóingatlan bérbeadása, üzemeltetése</t>
  </si>
  <si>
    <t>Város- és községgazd. máshova nem sorolt szolgáltatások</t>
  </si>
  <si>
    <t>Önkormányzatok és többc. Kist. társk elszámolásai</t>
  </si>
  <si>
    <t>Finanszírozási műveletek</t>
  </si>
  <si>
    <t>Óvodai nevelés ellátás</t>
  </si>
  <si>
    <t>Alapfokú oktatás intézm.nek, programjainak komplex támog.</t>
  </si>
  <si>
    <t>Ált. iskolai tanulók nappali rendsz.nev. okt.(1-4. évf.)</t>
  </si>
  <si>
    <t xml:space="preserve">Ált.iskolai tanulók nappali rendsz. nev. okt. (5-8. évf) </t>
  </si>
  <si>
    <t>Alapfoku művészetoktatás zen.müv.ágon</t>
  </si>
  <si>
    <t>Egyéb önkormányzati eseti pénzbeli ellátások</t>
  </si>
  <si>
    <t>Önkormányzatok által nyujtott lakástámogatás</t>
  </si>
  <si>
    <t>Közhasznú foglalkoztatás</t>
  </si>
  <si>
    <t>Sportlétesítmények müködtetése,fejlesztése</t>
  </si>
  <si>
    <t>Összesen</t>
  </si>
  <si>
    <t>Családsegítés</t>
  </si>
  <si>
    <t>A MŰKÖDÉSI CÉLÚ BEVÉTELEK 
ÉS KIADÁSOK MÉRLEGE</t>
  </si>
  <si>
    <t>I. Működési bevételek és kiadások</t>
  </si>
  <si>
    <t>Intézményi működési bevételek bevételek (a felhalmozási ÁFA visszatérülések, értékesített tárgyi eszközök és immateriális javak ÁFA -ja nélkül)</t>
  </si>
  <si>
    <t>Önkormányzatok költségvetési támogatása (f.c. tám. nélkül)</t>
  </si>
  <si>
    <t>Működési célú kölcsönök visszatérülése</t>
  </si>
  <si>
    <t>Müködési célú hiány külső finanszírozása</t>
  </si>
  <si>
    <t>7.</t>
  </si>
  <si>
    <t>Működési célú előző évi pénzmaradvány igénybevétele</t>
  </si>
  <si>
    <t>Működési célú bevételek összesen:</t>
  </si>
  <si>
    <t>Dologi kiadások és egyéb folyó kiadások (az értékesített tárgyi eszközök, immateriális javak utáni ÁFA befizetés és kamatkifizetés nélkül)</t>
  </si>
  <si>
    <t>Működési célú pénzeszköz átadás, egyéb támogatás</t>
  </si>
  <si>
    <t>Ellátottak pénzbeni juttatása</t>
  </si>
  <si>
    <t>Működési célú kölcsönök nyújtása és törlesztése</t>
  </si>
  <si>
    <t>Rövid lejáratú hitel visszafizetése</t>
  </si>
  <si>
    <t>8.</t>
  </si>
  <si>
    <t>Rövid lejáratú hitel kamata</t>
  </si>
  <si>
    <t>9.</t>
  </si>
  <si>
    <t>Tartalékok</t>
  </si>
  <si>
    <t>Működési célú kiadások összesen:</t>
  </si>
  <si>
    <t>KIADÁSOK</t>
  </si>
  <si>
    <t>4. sz. melléklet "Beruházás összesen" sor</t>
  </si>
  <si>
    <t>4. sz. melléklet "Felújítás összesen" sor</t>
  </si>
  <si>
    <t>4. sz. melléklet "Beruházás célú átadás" sor</t>
  </si>
  <si>
    <t xml:space="preserve">6. </t>
  </si>
  <si>
    <t>Fejlesztési célú kölcsön kihelyezés</t>
  </si>
  <si>
    <t>KIADÁS ÖSSZESEN</t>
  </si>
  <si>
    <t>BEVÉTELEK</t>
  </si>
  <si>
    <t>Szennyvíztisztitó telep felujitására átvett</t>
  </si>
  <si>
    <t>Helyi és térségi vízvédelmi rendszerheu átvett pe.</t>
  </si>
  <si>
    <t>Koncesszós díj</t>
  </si>
  <si>
    <t>Pénzügyi befektetések bevétele</t>
  </si>
  <si>
    <t>10.</t>
  </si>
  <si>
    <t>11.</t>
  </si>
  <si>
    <t>12.</t>
  </si>
  <si>
    <t>Integrált oktatási pályázathoz átvettpénzeszköz</t>
  </si>
  <si>
    <t>13.</t>
  </si>
  <si>
    <t>Fejlesztési célu bérleti dij</t>
  </si>
  <si>
    <t>14.</t>
  </si>
  <si>
    <t>15.</t>
  </si>
  <si>
    <t>BEVÉTEL ÖSSZESEN</t>
  </si>
  <si>
    <t>XII.</t>
  </si>
  <si>
    <t>Összesen:</t>
  </si>
  <si>
    <t xml:space="preserve">Bevételek </t>
  </si>
  <si>
    <t>Saját bevételek</t>
  </si>
  <si>
    <t>eredeti e.i.</t>
  </si>
  <si>
    <t>Helyi adók</t>
  </si>
  <si>
    <t>Átvett pénzeszközök</t>
  </si>
  <si>
    <t>Állami + Átengedett bevételek</t>
  </si>
  <si>
    <t>Egyéb bevételek</t>
  </si>
  <si>
    <t>Bevételek összesen:</t>
  </si>
  <si>
    <t>Kiadások</t>
  </si>
  <si>
    <t>Személyi jell. juttatások</t>
  </si>
  <si>
    <t>Munkaadót terhelő járulékok</t>
  </si>
  <si>
    <t>Támogatások</t>
  </si>
  <si>
    <t>Tartalék felhasználás</t>
  </si>
  <si>
    <t>Hitel, kölcsön</t>
  </si>
  <si>
    <t>Felhalmozási kiadások</t>
  </si>
  <si>
    <t>Kiadások összesen:</t>
  </si>
  <si>
    <t>Göngy. finansz. műveletek</t>
  </si>
  <si>
    <t>Ö S S Z E S E N :</t>
  </si>
  <si>
    <t>átadott pénzeszközök</t>
  </si>
  <si>
    <t>Megnevezés</t>
  </si>
  <si>
    <t>Sportegyesület támogatása</t>
  </si>
  <si>
    <t>Civil szervezetek támogatása</t>
  </si>
  <si>
    <t>Hegyközség támogatása</t>
  </si>
  <si>
    <t>Somogyi Egyetemistákért Alapítvány támogatása</t>
  </si>
  <si>
    <t>Ösztöndij pályázatok tám./Bursa,Arany J.tehets.g./</t>
  </si>
  <si>
    <t>Intézményeknél átadás</t>
  </si>
  <si>
    <t>Egészségfejlesztő Kft mük.támogatása</t>
  </si>
  <si>
    <t>ebből:</t>
  </si>
  <si>
    <t>Ügyelet</t>
  </si>
  <si>
    <t>Gyermekjóléti szolg.</t>
  </si>
  <si>
    <t xml:space="preserve">          -intézményfinanszírozás</t>
  </si>
  <si>
    <t>1.5</t>
  </si>
  <si>
    <t>Egyéb működési célú kiadás (1.1+1.2.+1.3.+1.4+1.5)</t>
  </si>
  <si>
    <t>KIADÁSOK ÖSSZESEN (I.+II.+IV.+V.)</t>
  </si>
  <si>
    <t xml:space="preserve">Önkormányzatok sajátos működési bevételei  </t>
  </si>
  <si>
    <t>ÖNKORMÁNYZAT ÁLTAL IRÁNYÍTOTT KÖLTSÉGVETÉSI SZERVEK BEVÉTELEI ÉS KIADÁSAI ÖSSZESEN</t>
  </si>
  <si>
    <t>(költségvetéssel rendelkező szerv)</t>
  </si>
  <si>
    <t>Működés célú átvett pénzeszköz,támért.bev</t>
  </si>
  <si>
    <t>TAKÁTS GY.TÖBBC.INT.ÖSSZESEN                                                                                                                               (ÓVODA+BÖLCSŐDE)</t>
  </si>
  <si>
    <t>2013.eredeti előirányzat</t>
  </si>
  <si>
    <t>2013. évi eredeti előirányzat</t>
  </si>
  <si>
    <t>Kiadás</t>
  </si>
  <si>
    <t>Lét-     szám keret</t>
  </si>
  <si>
    <t>Összes kiadás</t>
  </si>
  <si>
    <t>Személyi
 juttatás</t>
  </si>
  <si>
    <t>Járulék</t>
  </si>
  <si>
    <t>Dologi kiadás</t>
  </si>
  <si>
    <t>M.c. p.e átadás,tám.ért.kiad.</t>
  </si>
  <si>
    <t>Tám. szoc. pol. Juttatás</t>
  </si>
  <si>
    <t>Int. Finanszí-rozás</t>
  </si>
  <si>
    <t>Fejl.c.pénzeszk.átad.tám.értkiad.</t>
  </si>
  <si>
    <t>Felújítás</t>
  </si>
  <si>
    <t>Beruhá-zás</t>
  </si>
  <si>
    <t>Kölcsön nyújtás</t>
  </si>
  <si>
    <t>Hitel v.fizetés</t>
  </si>
  <si>
    <t>Tartalék</t>
  </si>
  <si>
    <t>Települési hulladék vegyes begyűjrése, szállítása átrakása</t>
  </si>
  <si>
    <t>Állat-egészséügyi ellátás</t>
  </si>
  <si>
    <t>Nemzeti ünnepek programjai</t>
  </si>
  <si>
    <t>Kiemelt állami és önkormányzati rendezvények</t>
  </si>
  <si>
    <t>Közvilágítás</t>
  </si>
  <si>
    <t>Város- és községgazdálkodási máshova nem sorolt szolgáltatások</t>
  </si>
  <si>
    <t>Fininanszírozási műveletek</t>
  </si>
  <si>
    <t>Önk.elszámolása költségvetési szerveikkel</t>
  </si>
  <si>
    <t>Alapfokú oktatás intézményeinek, programjainak komplex támogatása</t>
  </si>
  <si>
    <t>Egyéb oktatási kiegészítő tevékenység</t>
  </si>
  <si>
    <t>Házi orvosi ellátás</t>
  </si>
  <si>
    <t>Háziorvosi ügyeleti ellátás</t>
  </si>
  <si>
    <t>Idősek nappali ellátása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</si>
  <si>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</si>
  <si>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</si>
  <si>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</si>
  <si>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</si>
  <si>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</si>
  <si>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</si>
  <si>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Rendszeres gyermekvédelmi kedvezmény</t>
  </si>
  <si>
    <t>Óvodáztatási támogatás</t>
  </si>
  <si>
    <t>Átmeneti segély</t>
  </si>
  <si>
    <t>Temetési segély</t>
  </si>
  <si>
    <t>Rendkivüli gyermekvédelmi támogatás</t>
  </si>
  <si>
    <t>Közgyógyellátás</t>
  </si>
  <si>
    <t>Köztemetés</t>
  </si>
  <si>
    <t>Gyermekek napközbeni ellátásához kapcs.e.szolg</t>
  </si>
  <si>
    <t>Gyermekjóléti szolgáltatás</t>
  </si>
  <si>
    <t>Szociális étkeztetés</t>
  </si>
  <si>
    <t>Önkormányzatok által nyújtott lakástámogatások</t>
  </si>
  <si>
    <t>Egyéb speciális ellátások</t>
  </si>
  <si>
    <t>Civil szervezetek működési támogatása</t>
  </si>
  <si>
    <t>Közhasznu foglalkoztatás</t>
  </si>
  <si>
    <t>Történelmi hely,építmény,egyéb látványosság müködtetése</t>
  </si>
  <si>
    <t>Szabadidősport (rekreációs sport) tevékenység és támogatása</t>
  </si>
  <si>
    <t>Támogatás államháztartáson belülről (1+2)</t>
  </si>
  <si>
    <t>ebből-helyi önk.ált.működéséhez és ágazati feladataihoz kapcsolódó támogatások</t>
  </si>
  <si>
    <t>Kapott támogatás (állami))</t>
  </si>
  <si>
    <t>Kapott támogatás (irányító szervi támogatás )</t>
  </si>
  <si>
    <t xml:space="preserve">         -helyben maradó gépjármű adó</t>
  </si>
  <si>
    <r>
      <t>BEVÉTELEK</t>
    </r>
    <r>
      <rPr>
        <b/>
        <sz val="10"/>
        <rFont val="Arial"/>
        <family val="2"/>
      </rPr>
      <t xml:space="preserve">  </t>
    </r>
  </si>
  <si>
    <t>Kiemelt előirányzatok</t>
  </si>
  <si>
    <t>Nem kiemelt előirányzatok</t>
  </si>
  <si>
    <t xml:space="preserve">ebből-kötelezö feladat </t>
  </si>
  <si>
    <t xml:space="preserve">        önként vállalt feladat</t>
  </si>
  <si>
    <t xml:space="preserve">       állami (államigazgatási feladat</t>
  </si>
  <si>
    <t>2013. évi fejlesztési kiadások ÁFÁ-val</t>
  </si>
  <si>
    <t>2011.év tény</t>
  </si>
  <si>
    <t>2012.év várható</t>
  </si>
  <si>
    <t xml:space="preserve">       állami (államigazgatási feladat)</t>
  </si>
  <si>
    <r>
      <t>BEVÉTELEK</t>
    </r>
    <r>
      <rPr>
        <b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</t>
    </r>
  </si>
  <si>
    <t>Önkormányzat támogatásai</t>
  </si>
  <si>
    <t xml:space="preserve">         -kiegészítő támogatások</t>
  </si>
  <si>
    <t>Nem kiemelt előirányzatok:</t>
  </si>
  <si>
    <t>Kiemelt előirányzatok:</t>
  </si>
  <si>
    <t xml:space="preserve">           -felhalm.bevételből eu-s progmokhoz kapcsolódó bevétel </t>
  </si>
  <si>
    <t>Tab Város Önkormányzat 2013. évi bevételeinek előirányzata szakfeladatonként (2.sz melléklet részletezése)</t>
  </si>
  <si>
    <t>Tab Város Önkormányzata 2013. évi kiadásainak előirányzata szakfeladatonként (2.sz.melléklet részletezése)</t>
  </si>
  <si>
    <t xml:space="preserve">2013. évi  Elszámolási kötelezettséggel működési célra </t>
  </si>
  <si>
    <t>Előrányzat felhasználási terv 2013. évre</t>
  </si>
  <si>
    <t>2013 évi tőke jellegű bevételek és kiadások</t>
  </si>
  <si>
    <t>Ellátás megnevezése</t>
  </si>
  <si>
    <t>Összeg</t>
  </si>
  <si>
    <t>Rendszeres szoc.pénzbeli ell.:</t>
  </si>
  <si>
    <t>Lakásfenntartási támogatás (Normatív)</t>
  </si>
  <si>
    <t>Ápolási díj (tartós beteg)méltányossági</t>
  </si>
  <si>
    <t>Lakbértámogatás</t>
  </si>
  <si>
    <t>Aktív korúak ellátása:</t>
  </si>
  <si>
    <t>Rendszeres szoc.segély</t>
  </si>
  <si>
    <t>Foglalkoztatást helyettesítő támogatás</t>
  </si>
  <si>
    <t>Pénzbeli átmeneti segély</t>
  </si>
  <si>
    <t>Természetbeni átmeneti segély</t>
  </si>
  <si>
    <t>Szociális kölcsön</t>
  </si>
  <si>
    <t>Étkezés</t>
  </si>
  <si>
    <t>Idősek klubja</t>
  </si>
  <si>
    <t>Eseti pénzbeli ellátások</t>
  </si>
  <si>
    <t>Eseti pénzbeli gyermekvédelmi ell.</t>
  </si>
  <si>
    <t>Rendkívüli gyermekvédelmi támogatás</t>
  </si>
  <si>
    <t>Gyermekvédelmi kedvezmény</t>
  </si>
  <si>
    <t>Üdülési támogatás</t>
  </si>
  <si>
    <t>Nyári gyermekétkeztetés</t>
  </si>
  <si>
    <t>Mindösszesen:</t>
  </si>
  <si>
    <t>2013. Eredeti előirányzat</t>
  </si>
  <si>
    <t>Támogatás államháztartartáson belülről (1+2)</t>
  </si>
  <si>
    <t>Koppányv.tanuszoda támogatása</t>
  </si>
  <si>
    <t>Keop.energetikai pályázat</t>
  </si>
  <si>
    <t>Településközpont rekonstrukcióra Bm.önerőalap</t>
  </si>
  <si>
    <t>Fejlesztési célú egyéb bevétel (áfa .)</t>
  </si>
  <si>
    <t>Működési célú pénzeszköz átvétel,támogatás államh.belülről.</t>
  </si>
  <si>
    <t>Fejl. célú átvett pénzeszköz,tám.áhtn belül</t>
  </si>
  <si>
    <t>Önkorm.igazgatási felad.</t>
  </si>
  <si>
    <t>Iskolai étkeztetés</t>
  </si>
  <si>
    <t>Kollégiumi étkeztetés</t>
  </si>
  <si>
    <t>Önkormányzati jogalkotás</t>
  </si>
  <si>
    <t>Közösségi közlekedésre átvett</t>
  </si>
  <si>
    <t>Lakosságtól átvett pénzeszk. (szennyvíz )</t>
  </si>
  <si>
    <t>TABI KÖZÖS ÖNKORMÁNYZATI HIVATAL</t>
  </si>
  <si>
    <t xml:space="preserve">Az önkormányzat által a lakosságnak juttatott támogatások,szociális, rászorultsági ellátások </t>
  </si>
  <si>
    <t xml:space="preserve">BÖLCSŐDE </t>
  </si>
  <si>
    <t>Módosított előirányzat</t>
  </si>
  <si>
    <t>módosított e.i.</t>
  </si>
  <si>
    <t>Eredeti előirányzat</t>
  </si>
  <si>
    <t>1.sz.melléklet az /2013.(....) számú rendelethez</t>
  </si>
  <si>
    <t>2. sz. mell.az /2013.(….) számú rendelethez</t>
  </si>
  <si>
    <t>3. sz. mell. az /2013.(....) számú rendelethez</t>
  </si>
  <si>
    <t>3.1 sz. mell. az /2013.(…..) számú rendelethez</t>
  </si>
  <si>
    <t>3.2. sz. mell.  az /2013.(…..) számú rendelethez</t>
  </si>
  <si>
    <t>3.2.1.sz. mell.az /2013.(…..) számú rendelethez</t>
  </si>
  <si>
    <t>3.2.1.A sz.mell.az /2013.(….) számú rendelethez</t>
  </si>
  <si>
    <t>3.2.1.B sz.mell.az /2013.(….) számú rendelethez</t>
  </si>
  <si>
    <t>3.2.1.C sz.mell.az /2013.(…..) számú rendelethez</t>
  </si>
  <si>
    <t>3.2.1.D sz.mell.az /2013.(….) számú rendelethez</t>
  </si>
  <si>
    <t xml:space="preserve">3.2.1.E sz.mell.az /2013.(….) számú rendelethez </t>
  </si>
  <si>
    <t xml:space="preserve">3.2.2 sz.mell.az /2013.(….) számú rendelethez </t>
  </si>
  <si>
    <t xml:space="preserve">3.3 sz. mell. az /2013.(....) számú rendelethez </t>
  </si>
  <si>
    <t xml:space="preserve">3.4 sz. mell. az /2013.(….) számú rendelethez </t>
  </si>
  <si>
    <t xml:space="preserve">3.5 sz. mell. az /2013.(…..) számú rendelethez </t>
  </si>
  <si>
    <t xml:space="preserve">4. sz. melléklet az /2013.(....) számú rendelethez </t>
  </si>
  <si>
    <t xml:space="preserve">5. sz. mell.az /2013.(…..) számú rendelethez </t>
  </si>
  <si>
    <t xml:space="preserve">6. sz. mell.az /2013.(….) számú rendelethez </t>
  </si>
  <si>
    <t xml:space="preserve">7. sz. mell.az /2013.(…..) számú rendelethez </t>
  </si>
  <si>
    <t xml:space="preserve">8.sz.mell.az /2013.(…..) számú rendelethez </t>
  </si>
  <si>
    <t xml:space="preserve">9.sz.mell.az /2013.(....)számú rendelethez </t>
  </si>
  <si>
    <t xml:space="preserve">1sz.függelék az /2013.(…..) számú rendelethez </t>
  </si>
  <si>
    <t xml:space="preserve">2.sz.függelék az /2013.(…..) számú rendelethez </t>
  </si>
  <si>
    <t>Támogatási jogcím</t>
  </si>
  <si>
    <t>Mutató 2013</t>
  </si>
  <si>
    <t>Fajlagos összeg 2013</t>
  </si>
  <si>
    <t>2013. évi normatív támogatás</t>
  </si>
  <si>
    <t>2013.július 1-től</t>
  </si>
  <si>
    <t>Különbség</t>
  </si>
  <si>
    <t>Helyi Önkormányzatok müködésének általános támogatása</t>
  </si>
  <si>
    <t>Önkormányzati hivatal működésének támogatása</t>
  </si>
  <si>
    <t xml:space="preserve">Településüzemeltetéshez kapcsolódó feladellátás támogatása </t>
  </si>
  <si>
    <t>Zöldterület gazdálkodással kapcsolatos feladatok ellátása</t>
  </si>
  <si>
    <t>Közvilágítás fenntartásának támogatása</t>
  </si>
  <si>
    <t>Köztemető fenntartással kapcsolatos  feladatok támogatása</t>
  </si>
  <si>
    <t>Közutak fenntartásának támogatása</t>
  </si>
  <si>
    <t>Beszámítási összeg</t>
  </si>
  <si>
    <t xml:space="preserve"> Egyéb kötelező önkormányzati feladatok támogatása</t>
  </si>
  <si>
    <t>Szociális és gyermekjóléti feladatok támogatása hozzájárulás</t>
  </si>
  <si>
    <t>Pénzbeli szociális juttatások</t>
  </si>
  <si>
    <t>Bölcsödei ellátás</t>
  </si>
  <si>
    <t>Bölcsödei feladathoz társult feladat kiegészítés</t>
  </si>
  <si>
    <t>Ingyenes bölcsödei étkeztetés</t>
  </si>
  <si>
    <t>Egyes jövedelempótló támogatások kiegészítése</t>
  </si>
  <si>
    <t>Szociális hozzájárulás összesen</t>
  </si>
  <si>
    <t>Köznevelési és gyermekétkeztetési feladatok támogatása</t>
  </si>
  <si>
    <t>2012/2013 mutató</t>
  </si>
  <si>
    <t>2013/2014 mutató</t>
  </si>
  <si>
    <t>Óvoda pedagógusok bértámogatása</t>
  </si>
  <si>
    <t>Óvoda ped. nevelő munkáját közvetlenül segítők bértámogatása</t>
  </si>
  <si>
    <t>Óvoda müködtetési támogatás</t>
  </si>
  <si>
    <t>Ingyenes és kedvezményes étkeztetés 102.000.-Ft/fő</t>
  </si>
  <si>
    <t>ebből:Óvodában</t>
  </si>
  <si>
    <t xml:space="preserve">          Iskolában</t>
  </si>
  <si>
    <t xml:space="preserve">          Középiskolában</t>
  </si>
  <si>
    <t xml:space="preserve">          Kollégiumban</t>
  </si>
  <si>
    <t>Közoktatás összesen</t>
  </si>
  <si>
    <t>Kulturális feladatok támogatása</t>
  </si>
  <si>
    <t>Könyvtári és a közművelődési feladatoktámogatása</t>
  </si>
  <si>
    <t>Lakott külterületekkel kapcsolatos feladatok támog.</t>
  </si>
  <si>
    <t>Többcélú kistérségi társulás támogatása</t>
  </si>
  <si>
    <t>Központi költségvetésből származó források összesen</t>
  </si>
  <si>
    <t xml:space="preserve">10.sz.mell.a …./2013(…….).számú rendelethez </t>
  </si>
  <si>
    <t>3.2.1.A.1 sz.mell.az /2013.(….) számú rendelethez</t>
  </si>
  <si>
    <t>Utépítés</t>
  </si>
  <si>
    <t>Házi segítség nyújtás</t>
  </si>
  <si>
    <t>Ovodai  ellátás</t>
  </si>
  <si>
    <t>Ált.isk okt.1-4</t>
  </si>
  <si>
    <t>Ált.isk okt.5-8</t>
  </si>
  <si>
    <t>Alapfokú műv.okt</t>
  </si>
  <si>
    <t>Lakásépités</t>
  </si>
  <si>
    <t>Önkorm.igazgatási tev</t>
  </si>
  <si>
    <t>Lakásépítés(város közp.)</t>
  </si>
  <si>
    <t>Sportsátor felújítása</t>
  </si>
  <si>
    <t>Útfelújítások</t>
  </si>
  <si>
    <t>Iskolaudvar felújitás</t>
  </si>
  <si>
    <t>Többc.kistérs.társ.nak átadás feladat ellátásra:</t>
  </si>
  <si>
    <t>Többc.kistérs.társ.nak normatíva átadása:</t>
  </si>
  <si>
    <t>Fúvószenekar támogatása</t>
  </si>
  <si>
    <t>Árvízkárosultak támogatása</t>
  </si>
  <si>
    <t>Anyatejes világnap támogatása</t>
  </si>
  <si>
    <t xml:space="preserve">Községeknek  feladatellátás elszám.miatti átadás </t>
  </si>
  <si>
    <t>"SZIVÁRVÁNY" ÓVODA TAB  junius 30-ig</t>
  </si>
  <si>
    <t>"SZIVÁRVÁNY" ÓVODA TAB július 1-től</t>
  </si>
  <si>
    <t>"SZIVÁRVÁNY" ÓVODA BEDEGKÉRI TAGOVODA junius 30-ig</t>
  </si>
  <si>
    <t>"SZIVÁRVÁNY" ÓVODA SOMOGYMEGGYESI TAGÓVODA junius 30-ig</t>
  </si>
  <si>
    <t>"SZIVÁRVÁNY" ÓVODA KAPOLYI TAGÓVODA junius 30-ig</t>
  </si>
  <si>
    <t>"SZIVÁRVÁNY" ÓVODA BÁBONYMEGYERI TAGÓVODA junus 30-ig</t>
  </si>
  <si>
    <t>Támogatás összege 2013. évre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</si>
</sst>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H-&quot;0000"/>
    <numFmt numFmtId="166" formatCode="mmm\ d/"/>
    <numFmt numFmtId="167" formatCode="#,##0;[Red]#,##0"/>
    <numFmt numFmtId="168" formatCode="_-* #,##0.00&quot; Ft&quot;_-;\-* #,##0.00&quot; Ft&quot;_-;_-* \-??&quot; Ft&quot;_-;_-@_-"/>
    <numFmt numFmtId="169" formatCode="#,##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5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b/>
      <i/>
      <sz val="10"/>
      <name val="Arial"/>
      <family val="2"/>
    </font>
    <font>
      <b/>
      <sz val="22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sz val="18"/>
      <name val="Times New Roman"/>
      <family val="1"/>
    </font>
    <font>
      <b/>
      <sz val="16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8"/>
      <name val="Arial CE"/>
      <family val="0"/>
    </font>
    <font>
      <b/>
      <sz val="2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u val="single"/>
      <sz val="20"/>
      <name val="Times New Roman"/>
      <family val="1"/>
    </font>
    <font>
      <sz val="20"/>
      <name val="Arial"/>
      <family val="0"/>
    </font>
    <font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Arial CE"/>
      <family val="0"/>
    </font>
    <font>
      <i/>
      <sz val="8"/>
      <name val="Arial"/>
      <family val="2"/>
    </font>
    <font>
      <u val="single"/>
      <sz val="12"/>
      <name val="Times New Roman"/>
      <family val="1"/>
    </font>
    <font>
      <sz val="9"/>
      <name val="Arial"/>
      <family val="2"/>
    </font>
    <font>
      <b/>
      <sz val="22"/>
      <name val="Arial CE"/>
      <family val="0"/>
    </font>
    <font>
      <sz val="14"/>
      <name val="Arial"/>
      <family val="0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39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4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17" borderId="7" applyNumberFormat="0" applyFont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36" fillId="4" borderId="0" applyNumberFormat="0" applyBorder="0" applyAlignment="0" applyProtection="0"/>
    <xf numFmtId="0" fontId="40" fillId="22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41" fillId="22" borderId="1" applyNumberFormat="0" applyAlignment="0" applyProtection="0"/>
    <xf numFmtId="9" fontId="0" fillId="0" borderId="0" applyFont="0" applyFill="0" applyBorder="0" applyAlignment="0" applyProtection="0"/>
  </cellStyleXfs>
  <cellXfs count="544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18" fillId="0" borderId="13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19" fillId="0" borderId="17" xfId="0" applyNumberFormat="1" applyFont="1" applyBorder="1" applyAlignment="1">
      <alignment vertical="center"/>
    </xf>
    <xf numFmtId="3" fontId="24" fillId="0" borderId="17" xfId="0" applyNumberFormat="1" applyFont="1" applyBorder="1" applyAlignment="1">
      <alignment vertical="center"/>
    </xf>
    <xf numFmtId="3" fontId="18" fillId="0" borderId="18" xfId="0" applyNumberFormat="1" applyFont="1" applyBorder="1" applyAlignment="1">
      <alignment horizontal="right" vertical="center"/>
    </xf>
    <xf numFmtId="3" fontId="18" fillId="0" borderId="19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left"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 horizontal="left"/>
    </xf>
    <xf numFmtId="3" fontId="5" fillId="0" borderId="31" xfId="0" applyNumberFormat="1" applyFont="1" applyBorder="1" applyAlignment="1">
      <alignment horizontal="left"/>
    </xf>
    <xf numFmtId="3" fontId="7" fillId="0" borderId="26" xfId="0" applyNumberFormat="1" applyFont="1" applyBorder="1" applyAlignment="1">
      <alignment horizontal="right"/>
    </xf>
    <xf numFmtId="3" fontId="15" fillId="0" borderId="32" xfId="0" applyNumberFormat="1" applyFont="1" applyBorder="1" applyAlignment="1">
      <alignment/>
    </xf>
    <xf numFmtId="3" fontId="28" fillId="0" borderId="23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" fontId="26" fillId="0" borderId="33" xfId="0" applyNumberFormat="1" applyFont="1" applyBorder="1" applyAlignment="1">
      <alignment/>
    </xf>
    <xf numFmtId="3" fontId="26" fillId="0" borderId="34" xfId="0" applyNumberFormat="1" applyFont="1" applyBorder="1" applyAlignment="1">
      <alignment/>
    </xf>
    <xf numFmtId="3" fontId="28" fillId="0" borderId="35" xfId="0" applyNumberFormat="1" applyFont="1" applyBorder="1" applyAlignment="1">
      <alignment/>
    </xf>
    <xf numFmtId="3" fontId="26" fillId="0" borderId="36" xfId="0" applyNumberFormat="1" applyFont="1" applyBorder="1" applyAlignment="1">
      <alignment/>
    </xf>
    <xf numFmtId="3" fontId="26" fillId="0" borderId="37" xfId="0" applyNumberFormat="1" applyFont="1" applyBorder="1" applyAlignment="1">
      <alignment/>
    </xf>
    <xf numFmtId="3" fontId="26" fillId="0" borderId="38" xfId="0" applyNumberFormat="1" applyFont="1" applyBorder="1" applyAlignment="1">
      <alignment/>
    </xf>
    <xf numFmtId="3" fontId="26" fillId="0" borderId="39" xfId="0" applyNumberFormat="1" applyFont="1" applyBorder="1" applyAlignment="1">
      <alignment/>
    </xf>
    <xf numFmtId="3" fontId="28" fillId="0" borderId="40" xfId="0" applyNumberFormat="1" applyFont="1" applyBorder="1" applyAlignment="1">
      <alignment/>
    </xf>
    <xf numFmtId="3" fontId="18" fillId="0" borderId="41" xfId="0" applyNumberFormat="1" applyFont="1" applyBorder="1" applyAlignment="1">
      <alignment/>
    </xf>
    <xf numFmtId="3" fontId="13" fillId="0" borderId="42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5" fillId="0" borderId="23" xfId="0" applyNumberFormat="1" applyFont="1" applyBorder="1" applyAlignment="1">
      <alignment horizontal="left"/>
    </xf>
    <xf numFmtId="3" fontId="7" fillId="0" borderId="37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3" fontId="1" fillId="0" borderId="45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9" fillId="0" borderId="0" xfId="0" applyNumberFormat="1" applyFont="1" applyAlignment="1">
      <alignment/>
    </xf>
    <xf numFmtId="3" fontId="27" fillId="0" borderId="0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right"/>
    </xf>
    <xf numFmtId="3" fontId="28" fillId="0" borderId="45" xfId="0" applyNumberFormat="1" applyFont="1" applyBorder="1" applyAlignment="1">
      <alignment horizontal="center"/>
    </xf>
    <xf numFmtId="3" fontId="13" fillId="0" borderId="23" xfId="0" applyNumberFormat="1" applyFont="1" applyBorder="1" applyAlignment="1">
      <alignment/>
    </xf>
    <xf numFmtId="3" fontId="13" fillId="0" borderId="46" xfId="0" applyNumberFormat="1" applyFont="1" applyBorder="1" applyAlignment="1">
      <alignment/>
    </xf>
    <xf numFmtId="3" fontId="28" fillId="0" borderId="47" xfId="0" applyNumberFormat="1" applyFont="1" applyBorder="1" applyAlignment="1">
      <alignment horizontal="center"/>
    </xf>
    <xf numFmtId="3" fontId="13" fillId="0" borderId="4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28" fillId="0" borderId="48" xfId="0" applyNumberFormat="1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3" fontId="13" fillId="0" borderId="41" xfId="0" applyNumberFormat="1" applyFont="1" applyBorder="1" applyAlignment="1">
      <alignment/>
    </xf>
    <xf numFmtId="3" fontId="28" fillId="0" borderId="49" xfId="0" applyNumberFormat="1" applyFont="1" applyBorder="1" applyAlignment="1">
      <alignment horizontal="center"/>
    </xf>
    <xf numFmtId="3" fontId="28" fillId="0" borderId="50" xfId="0" applyNumberFormat="1" applyFont="1" applyBorder="1" applyAlignment="1">
      <alignment/>
    </xf>
    <xf numFmtId="3" fontId="13" fillId="0" borderId="50" xfId="0" applyNumberFormat="1" applyFont="1" applyBorder="1" applyAlignment="1">
      <alignment/>
    </xf>
    <xf numFmtId="3" fontId="28" fillId="0" borderId="51" xfId="0" applyNumberFormat="1" applyFont="1" applyBorder="1" applyAlignment="1">
      <alignment horizontal="center"/>
    </xf>
    <xf numFmtId="3" fontId="28" fillId="0" borderId="52" xfId="0" applyNumberFormat="1" applyFont="1" applyBorder="1" applyAlignment="1">
      <alignment/>
    </xf>
    <xf numFmtId="3" fontId="27" fillId="0" borderId="53" xfId="0" applyNumberFormat="1" applyFont="1" applyBorder="1" applyAlignment="1">
      <alignment/>
    </xf>
    <xf numFmtId="3" fontId="13" fillId="0" borderId="53" xfId="0" applyNumberFormat="1" applyFont="1" applyBorder="1" applyAlignment="1">
      <alignment/>
    </xf>
    <xf numFmtId="3" fontId="27" fillId="0" borderId="0" xfId="0" applyNumberFormat="1" applyFont="1" applyAlignment="1">
      <alignment horizontal="center"/>
    </xf>
    <xf numFmtId="3" fontId="6" fillId="0" borderId="54" xfId="0" applyNumberFormat="1" applyFont="1" applyBorder="1" applyAlignment="1">
      <alignment horizontal="center"/>
    </xf>
    <xf numFmtId="3" fontId="6" fillId="0" borderId="55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3" fontId="26" fillId="0" borderId="39" xfId="0" applyNumberFormat="1" applyFont="1" applyBorder="1" applyAlignment="1">
      <alignment horizontal="center"/>
    </xf>
    <xf numFmtId="3" fontId="27" fillId="0" borderId="54" xfId="0" applyNumberFormat="1" applyFont="1" applyBorder="1" applyAlignment="1">
      <alignment/>
    </xf>
    <xf numFmtId="3" fontId="26" fillId="0" borderId="56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3" fontId="26" fillId="0" borderId="54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57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left"/>
    </xf>
    <xf numFmtId="3" fontId="5" fillId="0" borderId="45" xfId="0" applyNumberFormat="1" applyFont="1" applyBorder="1" applyAlignment="1">
      <alignment horizontal="center"/>
    </xf>
    <xf numFmtId="3" fontId="5" fillId="0" borderId="58" xfId="0" applyNumberFormat="1" applyFont="1" applyBorder="1" applyAlignment="1">
      <alignment horizontal="center"/>
    </xf>
    <xf numFmtId="3" fontId="5" fillId="0" borderId="46" xfId="0" applyNumberFormat="1" applyFont="1" applyBorder="1" applyAlignment="1">
      <alignment/>
    </xf>
    <xf numFmtId="3" fontId="15" fillId="0" borderId="32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7" xfId="0" applyNumberFormat="1" applyFont="1" applyBorder="1" applyAlignment="1">
      <alignment horizontal="center"/>
    </xf>
    <xf numFmtId="3" fontId="5" fillId="0" borderId="57" xfId="0" applyNumberFormat="1" applyFont="1" applyBorder="1" applyAlignment="1">
      <alignment/>
    </xf>
    <xf numFmtId="3" fontId="5" fillId="0" borderId="23" xfId="60" applyNumberFormat="1" applyFont="1" applyFill="1" applyBorder="1" applyAlignment="1" applyProtection="1">
      <alignment/>
      <protection/>
    </xf>
    <xf numFmtId="3" fontId="5" fillId="0" borderId="24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17" fillId="0" borderId="58" xfId="0" applyNumberFormat="1" applyFont="1" applyBorder="1" applyAlignment="1">
      <alignment horizontal="center"/>
    </xf>
    <xf numFmtId="3" fontId="15" fillId="0" borderId="46" xfId="0" applyNumberFormat="1" applyFont="1" applyBorder="1" applyAlignment="1">
      <alignment/>
    </xf>
    <xf numFmtId="3" fontId="7" fillId="0" borderId="46" xfId="0" applyNumberFormat="1" applyFont="1" applyBorder="1" applyAlignment="1">
      <alignment horizontal="left"/>
    </xf>
    <xf numFmtId="3" fontId="6" fillId="0" borderId="59" xfId="0" applyNumberFormat="1" applyFont="1" applyBorder="1" applyAlignment="1">
      <alignment horizontal="center" vertical="center"/>
    </xf>
    <xf numFmtId="3" fontId="26" fillId="0" borderId="60" xfId="0" applyNumberFormat="1" applyFont="1" applyBorder="1" applyAlignment="1">
      <alignment wrapText="1"/>
    </xf>
    <xf numFmtId="3" fontId="26" fillId="0" borderId="59" xfId="0" applyNumberFormat="1" applyFont="1" applyBorder="1" applyAlignment="1">
      <alignment horizontal="center" vertical="center"/>
    </xf>
    <xf numFmtId="3" fontId="26" fillId="0" borderId="61" xfId="0" applyNumberFormat="1" applyFont="1" applyBorder="1" applyAlignment="1">
      <alignment wrapText="1"/>
    </xf>
    <xf numFmtId="3" fontId="7" fillId="0" borderId="62" xfId="0" applyNumberFormat="1" applyFont="1" applyBorder="1" applyAlignment="1">
      <alignment/>
    </xf>
    <xf numFmtId="3" fontId="7" fillId="0" borderId="63" xfId="0" applyNumberFormat="1" applyFont="1" applyBorder="1" applyAlignment="1">
      <alignment/>
    </xf>
    <xf numFmtId="3" fontId="17" fillId="0" borderId="64" xfId="0" applyNumberFormat="1" applyFont="1" applyBorder="1" applyAlignment="1">
      <alignment horizontal="center"/>
    </xf>
    <xf numFmtId="3" fontId="7" fillId="0" borderId="64" xfId="0" applyNumberFormat="1" applyFont="1" applyBorder="1" applyAlignment="1">
      <alignment/>
    </xf>
    <xf numFmtId="3" fontId="17" fillId="0" borderId="62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7" fillId="0" borderId="43" xfId="0" applyNumberFormat="1" applyFont="1" applyBorder="1" applyAlignment="1">
      <alignment/>
    </xf>
    <xf numFmtId="3" fontId="17" fillId="0" borderId="65" xfId="0" applyNumberFormat="1" applyFont="1" applyBorder="1" applyAlignment="1">
      <alignment horizontal="center"/>
    </xf>
    <xf numFmtId="3" fontId="7" fillId="0" borderId="65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3" fontId="20" fillId="0" borderId="17" xfId="0" applyNumberFormat="1" applyFont="1" applyBorder="1" applyAlignment="1">
      <alignment horizontal="center"/>
    </xf>
    <xf numFmtId="3" fontId="23" fillId="0" borderId="17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left" vertical="center"/>
    </xf>
    <xf numFmtId="3" fontId="22" fillId="0" borderId="17" xfId="0" applyNumberFormat="1" applyFont="1" applyBorder="1" applyAlignment="1">
      <alignment vertical="center" wrapText="1"/>
    </xf>
    <xf numFmtId="3" fontId="20" fillId="0" borderId="0" xfId="0" applyNumberFormat="1" applyFont="1" applyAlignment="1">
      <alignment horizontal="center"/>
    </xf>
    <xf numFmtId="3" fontId="20" fillId="0" borderId="17" xfId="0" applyNumberFormat="1" applyFont="1" applyBorder="1" applyAlignment="1">
      <alignment horizontal="left"/>
    </xf>
    <xf numFmtId="3" fontId="22" fillId="0" borderId="17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Border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right"/>
    </xf>
    <xf numFmtId="3" fontId="0" fillId="0" borderId="36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0" fillId="0" borderId="45" xfId="0" applyNumberForma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Border="1" applyAlignment="1">
      <alignment horizontal="right"/>
    </xf>
    <xf numFmtId="3" fontId="0" fillId="0" borderId="58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66" xfId="0" applyNumberFormat="1" applyBorder="1" applyAlignment="1">
      <alignment/>
    </xf>
    <xf numFmtId="3" fontId="7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/>
    </xf>
    <xf numFmtId="3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/>
    </xf>
    <xf numFmtId="3" fontId="1" fillId="0" borderId="67" xfId="0" applyNumberFormat="1" applyFont="1" applyBorder="1" applyAlignment="1">
      <alignment/>
    </xf>
    <xf numFmtId="3" fontId="4" fillId="0" borderId="68" xfId="0" applyNumberFormat="1" applyFont="1" applyBorder="1" applyAlignment="1">
      <alignment/>
    </xf>
    <xf numFmtId="3" fontId="0" fillId="0" borderId="45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left"/>
    </xf>
    <xf numFmtId="3" fontId="0" fillId="0" borderId="58" xfId="0" applyNumberFormat="1" applyBorder="1" applyAlignment="1">
      <alignment horizontal="right"/>
    </xf>
    <xf numFmtId="3" fontId="3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1" fillId="0" borderId="34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3" fontId="0" fillId="0" borderId="70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24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wrapText="1"/>
    </xf>
    <xf numFmtId="3" fontId="1" fillId="0" borderId="28" xfId="0" applyNumberFormat="1" applyFont="1" applyBorder="1" applyAlignment="1">
      <alignment/>
    </xf>
    <xf numFmtId="3" fontId="4" fillId="0" borderId="63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" wrapText="1"/>
    </xf>
    <xf numFmtId="3" fontId="0" fillId="0" borderId="72" xfId="0" applyNumberFormat="1" applyBorder="1" applyAlignment="1">
      <alignment/>
    </xf>
    <xf numFmtId="3" fontId="1" fillId="0" borderId="73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3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3" fillId="0" borderId="63" xfId="0" applyNumberFormat="1" applyFont="1" applyBorder="1" applyAlignment="1">
      <alignment horizontal="center" wrapText="1"/>
    </xf>
    <xf numFmtId="3" fontId="0" fillId="0" borderId="74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73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/>
    </xf>
    <xf numFmtId="3" fontId="2" fillId="0" borderId="73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49" fillId="0" borderId="73" xfId="0" applyNumberFormat="1" applyFont="1" applyBorder="1" applyAlignment="1">
      <alignment/>
    </xf>
    <xf numFmtId="3" fontId="2" fillId="0" borderId="75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1" fillId="0" borderId="74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 vertical="center"/>
    </xf>
    <xf numFmtId="3" fontId="4" fillId="0" borderId="0" xfId="0" applyNumberFormat="1" applyFont="1" applyBorder="1" applyAlignment="1">
      <alignment vertical="distributed"/>
    </xf>
    <xf numFmtId="3" fontId="0" fillId="0" borderId="0" xfId="0" applyNumberFormat="1" applyAlignment="1">
      <alignment wrapText="1"/>
    </xf>
    <xf numFmtId="3" fontId="50" fillId="0" borderId="17" xfId="0" applyNumberFormat="1" applyFont="1" applyBorder="1" applyAlignment="1">
      <alignment horizontal="center"/>
    </xf>
    <xf numFmtId="3" fontId="19" fillId="0" borderId="17" xfId="0" applyNumberFormat="1" applyFont="1" applyBorder="1" applyAlignment="1">
      <alignment vertical="center" wrapText="1"/>
    </xf>
    <xf numFmtId="3" fontId="19" fillId="0" borderId="62" xfId="0" applyNumberFormat="1" applyFont="1" applyBorder="1" applyAlignment="1">
      <alignment vertical="center"/>
    </xf>
    <xf numFmtId="3" fontId="19" fillId="0" borderId="73" xfId="0" applyNumberFormat="1" applyFont="1" applyBorder="1" applyAlignment="1">
      <alignment vertical="center"/>
    </xf>
    <xf numFmtId="3" fontId="22" fillId="0" borderId="17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3" fontId="24" fillId="0" borderId="17" xfId="0" applyNumberFormat="1" applyFont="1" applyBorder="1" applyAlignment="1">
      <alignment/>
    </xf>
    <xf numFmtId="3" fontId="24" fillId="0" borderId="62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3" fontId="2" fillId="0" borderId="24" xfId="0" applyNumberFormat="1" applyFont="1" applyBorder="1" applyAlignment="1">
      <alignment shrinkToFit="1"/>
    </xf>
    <xf numFmtId="3" fontId="1" fillId="0" borderId="7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14" fillId="0" borderId="71" xfId="0" applyNumberFormat="1" applyFont="1" applyBorder="1" applyAlignment="1">
      <alignment/>
    </xf>
    <xf numFmtId="3" fontId="51" fillId="0" borderId="2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2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70" xfId="0" applyFont="1" applyBorder="1" applyAlignment="1">
      <alignment/>
    </xf>
    <xf numFmtId="0" fontId="10" fillId="0" borderId="36" xfId="0" applyFont="1" applyBorder="1" applyAlignment="1">
      <alignment horizontal="center"/>
    </xf>
    <xf numFmtId="0" fontId="52" fillId="0" borderId="4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44" xfId="0" applyFont="1" applyBorder="1" applyAlignment="1">
      <alignment/>
    </xf>
    <xf numFmtId="3" fontId="10" fillId="0" borderId="34" xfId="0" applyNumberFormat="1" applyFont="1" applyBorder="1" applyAlignment="1">
      <alignment/>
    </xf>
    <xf numFmtId="0" fontId="10" fillId="0" borderId="45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36" xfId="0" applyNumberFormat="1" applyFont="1" applyBorder="1" applyAlignment="1">
      <alignment/>
    </xf>
    <xf numFmtId="0" fontId="10" fillId="0" borderId="43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3" fontId="10" fillId="0" borderId="34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0" fontId="10" fillId="0" borderId="77" xfId="0" applyFont="1" applyBorder="1" applyAlignment="1">
      <alignment/>
    </xf>
    <xf numFmtId="3" fontId="10" fillId="0" borderId="78" xfId="0" applyNumberFormat="1" applyFont="1" applyBorder="1" applyAlignment="1">
      <alignment/>
    </xf>
    <xf numFmtId="0" fontId="10" fillId="0" borderId="67" xfId="0" applyFont="1" applyBorder="1" applyAlignment="1">
      <alignment/>
    </xf>
    <xf numFmtId="3" fontId="10" fillId="0" borderId="79" xfId="0" applyNumberFormat="1" applyFont="1" applyBorder="1" applyAlignment="1">
      <alignment/>
    </xf>
    <xf numFmtId="0" fontId="10" fillId="0" borderId="62" xfId="0" applyFont="1" applyBorder="1" applyAlignment="1">
      <alignment/>
    </xf>
    <xf numFmtId="3" fontId="10" fillId="0" borderId="17" xfId="0" applyNumberFormat="1" applyFont="1" applyBorder="1" applyAlignment="1">
      <alignment/>
    </xf>
    <xf numFmtId="3" fontId="1" fillId="0" borderId="77" xfId="0" applyNumberFormat="1" applyFont="1" applyBorder="1" applyAlignment="1">
      <alignment/>
    </xf>
    <xf numFmtId="3" fontId="0" fillId="0" borderId="57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14" fillId="0" borderId="21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4" fillId="0" borderId="81" xfId="0" applyNumberFormat="1" applyFont="1" applyBorder="1" applyAlignment="1">
      <alignment/>
    </xf>
    <xf numFmtId="3" fontId="1" fillId="0" borderId="82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11" fillId="0" borderId="17" xfId="0" applyNumberFormat="1" applyFont="1" applyBorder="1" applyAlignment="1">
      <alignment horizontal="center" vertical="center" wrapText="1"/>
    </xf>
    <xf numFmtId="3" fontId="0" fillId="0" borderId="83" xfId="0" applyNumberFormat="1" applyBorder="1" applyAlignment="1">
      <alignment/>
    </xf>
    <xf numFmtId="3" fontId="12" fillId="0" borderId="73" xfId="0" applyNumberFormat="1" applyFont="1" applyBorder="1" applyAlignment="1">
      <alignment/>
    </xf>
    <xf numFmtId="3" fontId="12" fillId="0" borderId="42" xfId="0" applyNumberFormat="1" applyFont="1" applyBorder="1" applyAlignment="1">
      <alignment/>
    </xf>
    <xf numFmtId="3" fontId="12" fillId="0" borderId="72" xfId="0" applyNumberFormat="1" applyFont="1" applyBorder="1" applyAlignment="1">
      <alignment/>
    </xf>
    <xf numFmtId="3" fontId="12" fillId="0" borderId="75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83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11" fillId="0" borderId="17" xfId="0" applyNumberFormat="1" applyFont="1" applyBorder="1" applyAlignment="1">
      <alignment horizontal="center" vertical="center" wrapText="1"/>
    </xf>
    <xf numFmtId="3" fontId="1" fillId="0" borderId="83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4" fillId="0" borderId="84" xfId="0" applyNumberFormat="1" applyFont="1" applyBorder="1" applyAlignment="1">
      <alignment/>
    </xf>
    <xf numFmtId="3" fontId="0" fillId="0" borderId="85" xfId="0" applyNumberFormat="1" applyBorder="1" applyAlignment="1">
      <alignment/>
    </xf>
    <xf numFmtId="3" fontId="7" fillId="0" borderId="17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3" fontId="18" fillId="0" borderId="73" xfId="0" applyNumberFormat="1" applyFont="1" applyBorder="1" applyAlignment="1">
      <alignment/>
    </xf>
    <xf numFmtId="3" fontId="18" fillId="0" borderId="75" xfId="0" applyNumberFormat="1" applyFont="1" applyBorder="1" applyAlignment="1">
      <alignment/>
    </xf>
    <xf numFmtId="3" fontId="18" fillId="0" borderId="42" xfId="0" applyNumberFormat="1" applyFont="1" applyBorder="1" applyAlignment="1">
      <alignment/>
    </xf>
    <xf numFmtId="3" fontId="4" fillId="0" borderId="78" xfId="0" applyNumberFormat="1" applyFont="1" applyBorder="1" applyAlignment="1">
      <alignment/>
    </xf>
    <xf numFmtId="3" fontId="11" fillId="0" borderId="79" xfId="0" applyNumberFormat="1" applyFont="1" applyBorder="1" applyAlignment="1">
      <alignment horizontal="center" vertical="center" wrapText="1"/>
    </xf>
    <xf numFmtId="3" fontId="4" fillId="0" borderId="86" xfId="0" applyNumberFormat="1" applyFont="1" applyBorder="1" applyAlignment="1">
      <alignment/>
    </xf>
    <xf numFmtId="3" fontId="0" fillId="0" borderId="67" xfId="0" applyNumberFormat="1" applyBorder="1" applyAlignment="1">
      <alignment/>
    </xf>
    <xf numFmtId="3" fontId="0" fillId="0" borderId="87" xfId="0" applyNumberFormat="1" applyBorder="1" applyAlignment="1">
      <alignment horizontal="right"/>
    </xf>
    <xf numFmtId="3" fontId="0" fillId="0" borderId="88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4" fillId="0" borderId="89" xfId="0" applyNumberFormat="1" applyFont="1" applyBorder="1" applyAlignment="1">
      <alignment/>
    </xf>
    <xf numFmtId="3" fontId="4" fillId="0" borderId="90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3" fontId="1" fillId="0" borderId="70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91" xfId="0" applyNumberFormat="1" applyBorder="1" applyAlignment="1">
      <alignment/>
    </xf>
    <xf numFmtId="3" fontId="0" fillId="0" borderId="88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53" fillId="0" borderId="73" xfId="0" applyNumberFormat="1" applyFont="1" applyBorder="1" applyAlignment="1">
      <alignment/>
    </xf>
    <xf numFmtId="3" fontId="11" fillId="0" borderId="73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30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26" fillId="0" borderId="55" xfId="0" applyNumberFormat="1" applyFont="1" applyBorder="1" applyAlignment="1">
      <alignment wrapText="1"/>
    </xf>
    <xf numFmtId="3" fontId="26" fillId="0" borderId="23" xfId="0" applyNumberFormat="1" applyFont="1" applyBorder="1" applyAlignment="1">
      <alignment wrapText="1"/>
    </xf>
    <xf numFmtId="3" fontId="26" fillId="0" borderId="57" xfId="0" applyNumberFormat="1" applyFont="1" applyBorder="1" applyAlignment="1">
      <alignment vertical="center"/>
    </xf>
    <xf numFmtId="3" fontId="26" fillId="0" borderId="20" xfId="0" applyNumberFormat="1" applyFont="1" applyBorder="1" applyAlignment="1">
      <alignment wrapText="1"/>
    </xf>
    <xf numFmtId="3" fontId="28" fillId="0" borderId="20" xfId="0" applyNumberFormat="1" applyFont="1" applyBorder="1" applyAlignment="1">
      <alignment/>
    </xf>
    <xf numFmtId="3" fontId="26" fillId="0" borderId="88" xfId="0" applyNumberFormat="1" applyFont="1" applyBorder="1" applyAlignment="1">
      <alignment/>
    </xf>
    <xf numFmtId="3" fontId="26" fillId="0" borderId="45" xfId="0" applyNumberFormat="1" applyFont="1" applyBorder="1" applyAlignment="1">
      <alignment vertical="center"/>
    </xf>
    <xf numFmtId="3" fontId="27" fillId="0" borderId="45" xfId="0" applyNumberFormat="1" applyFont="1" applyBorder="1" applyAlignment="1">
      <alignment/>
    </xf>
    <xf numFmtId="3" fontId="26" fillId="0" borderId="45" xfId="0" applyNumberFormat="1" applyFont="1" applyBorder="1" applyAlignment="1">
      <alignment/>
    </xf>
    <xf numFmtId="3" fontId="26" fillId="0" borderId="51" xfId="0" applyNumberFormat="1" applyFont="1" applyBorder="1" applyAlignment="1">
      <alignment vertical="center"/>
    </xf>
    <xf numFmtId="3" fontId="26" fillId="0" borderId="35" xfId="0" applyNumberFormat="1" applyFont="1" applyBorder="1" applyAlignment="1">
      <alignment wrapText="1"/>
    </xf>
    <xf numFmtId="3" fontId="26" fillId="0" borderId="35" xfId="0" applyNumberFormat="1" applyFont="1" applyBorder="1" applyAlignment="1">
      <alignment/>
    </xf>
    <xf numFmtId="3" fontId="26" fillId="0" borderId="43" xfId="0" applyNumberFormat="1" applyFont="1" applyBorder="1" applyAlignment="1">
      <alignment wrapText="1"/>
    </xf>
    <xf numFmtId="3" fontId="26" fillId="0" borderId="14" xfId="0" applyNumberFormat="1" applyFont="1" applyBorder="1" applyAlignment="1">
      <alignment/>
    </xf>
    <xf numFmtId="3" fontId="26" fillId="0" borderId="92" xfId="0" applyNumberFormat="1" applyFont="1" applyBorder="1" applyAlignment="1">
      <alignment vertical="center"/>
    </xf>
    <xf numFmtId="3" fontId="26" fillId="0" borderId="33" xfId="0" applyNumberFormat="1" applyFont="1" applyBorder="1" applyAlignment="1">
      <alignment/>
    </xf>
    <xf numFmtId="3" fontId="26" fillId="0" borderId="86" xfId="0" applyNumberFormat="1" applyFont="1" applyBorder="1" applyAlignment="1">
      <alignment wrapText="1"/>
    </xf>
    <xf numFmtId="3" fontId="26" fillId="0" borderId="86" xfId="0" applyNumberFormat="1" applyFont="1" applyBorder="1" applyAlignment="1">
      <alignment/>
    </xf>
    <xf numFmtId="3" fontId="26" fillId="0" borderId="78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0" fillId="0" borderId="0" xfId="0" applyNumberFormat="1" applyFont="1" applyAlignment="1">
      <alignment/>
    </xf>
    <xf numFmtId="0" fontId="10" fillId="0" borderId="5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 wrapText="1"/>
    </xf>
    <xf numFmtId="3" fontId="19" fillId="0" borderId="85" xfId="0" applyNumberFormat="1" applyFont="1" applyBorder="1" applyAlignment="1">
      <alignment vertical="center"/>
    </xf>
    <xf numFmtId="3" fontId="22" fillId="0" borderId="17" xfId="0" applyNumberFormat="1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left"/>
    </xf>
    <xf numFmtId="3" fontId="55" fillId="0" borderId="0" xfId="0" applyNumberFormat="1" applyFont="1" applyAlignment="1">
      <alignment/>
    </xf>
    <xf numFmtId="3" fontId="15" fillId="0" borderId="0" xfId="0" applyNumberFormat="1" applyFont="1" applyAlignment="1">
      <alignment horizontal="center" vertical="center" wrapText="1"/>
    </xf>
    <xf numFmtId="3" fontId="6" fillId="0" borderId="76" xfId="0" applyNumberFormat="1" applyFont="1" applyBorder="1" applyAlignment="1">
      <alignment horizontal="center" vertical="center"/>
    </xf>
    <xf numFmtId="3" fontId="6" fillId="0" borderId="89" xfId="0" applyNumberFormat="1" applyFont="1" applyBorder="1" applyAlignment="1">
      <alignment horizontal="center" vertical="center" wrapText="1"/>
    </xf>
    <xf numFmtId="3" fontId="6" fillId="0" borderId="81" xfId="0" applyNumberFormat="1" applyFont="1" applyBorder="1" applyAlignment="1">
      <alignment horizontal="center" vertical="center" wrapText="1"/>
    </xf>
    <xf numFmtId="3" fontId="6" fillId="0" borderId="57" xfId="0" applyNumberFormat="1" applyFont="1" applyFill="1" applyBorder="1" applyAlignment="1">
      <alignment horizontal="center" vertical="center" wrapText="1"/>
    </xf>
    <xf numFmtId="3" fontId="6" fillId="0" borderId="88" xfId="0" applyNumberFormat="1" applyFont="1" applyFill="1" applyBorder="1" applyAlignment="1">
      <alignment horizontal="center" vertical="center" wrapText="1"/>
    </xf>
    <xf numFmtId="3" fontId="6" fillId="0" borderId="57" xfId="0" applyNumberFormat="1" applyFont="1" applyBorder="1" applyAlignment="1">
      <alignment horizontal="left" indent="2"/>
    </xf>
    <xf numFmtId="3" fontId="10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10" xfId="0" applyBorder="1" applyAlignment="1">
      <alignment/>
    </xf>
    <xf numFmtId="3" fontId="6" fillId="0" borderId="70" xfId="0" applyNumberFormat="1" applyFont="1" applyBorder="1" applyAlignment="1">
      <alignment wrapText="1"/>
    </xf>
    <xf numFmtId="169" fontId="10" fillId="0" borderId="35" xfId="0" applyNumberFormat="1" applyFont="1" applyBorder="1" applyAlignment="1">
      <alignment wrapText="1"/>
    </xf>
    <xf numFmtId="3" fontId="10" fillId="0" borderId="35" xfId="0" applyNumberFormat="1" applyFont="1" applyBorder="1" applyAlignment="1">
      <alignment wrapText="1"/>
    </xf>
    <xf numFmtId="3" fontId="6" fillId="0" borderId="30" xfId="0" applyNumberFormat="1" applyFont="1" applyBorder="1" applyAlignment="1">
      <alignment wrapText="1"/>
    </xf>
    <xf numFmtId="3" fontId="0" fillId="0" borderId="45" xfId="0" applyNumberFormat="1" applyBorder="1" applyAlignment="1">
      <alignment/>
    </xf>
    <xf numFmtId="3" fontId="6" fillId="0" borderId="76" xfId="0" applyNumberFormat="1" applyFont="1" applyBorder="1" applyAlignment="1">
      <alignment/>
    </xf>
    <xf numFmtId="3" fontId="6" fillId="0" borderId="89" xfId="0" applyNumberFormat="1" applyFont="1" applyBorder="1" applyAlignment="1">
      <alignment/>
    </xf>
    <xf numFmtId="3" fontId="6" fillId="0" borderId="81" xfId="0" applyNumberFormat="1" applyFont="1" applyBorder="1" applyAlignment="1">
      <alignment wrapText="1"/>
    </xf>
    <xf numFmtId="3" fontId="6" fillId="0" borderId="45" xfId="0" applyNumberFormat="1" applyFont="1" applyBorder="1" applyAlignment="1">
      <alignment wrapText="1"/>
    </xf>
    <xf numFmtId="3" fontId="6" fillId="0" borderId="64" xfId="0" applyNumberFormat="1" applyFont="1" applyBorder="1" applyAlignment="1">
      <alignment/>
    </xf>
    <xf numFmtId="3" fontId="10" fillId="0" borderId="45" xfId="0" applyNumberFormat="1" applyFont="1" applyBorder="1" applyAlignment="1">
      <alignment horizontal="left" indent="1"/>
    </xf>
    <xf numFmtId="169" fontId="10" fillId="0" borderId="23" xfId="0" applyNumberFormat="1" applyFont="1" applyBorder="1" applyAlignment="1">
      <alignment/>
    </xf>
    <xf numFmtId="3" fontId="10" fillId="0" borderId="24" xfId="0" applyNumberFormat="1" applyFont="1" applyBorder="1" applyAlignment="1">
      <alignment wrapText="1"/>
    </xf>
    <xf numFmtId="3" fontId="10" fillId="0" borderId="45" xfId="0" applyNumberFormat="1" applyFont="1" applyBorder="1" applyAlignment="1">
      <alignment wrapText="1"/>
    </xf>
    <xf numFmtId="3" fontId="10" fillId="0" borderId="45" xfId="0" applyNumberFormat="1" applyFont="1" applyBorder="1" applyAlignment="1">
      <alignment horizontal="left" indent="2"/>
    </xf>
    <xf numFmtId="3" fontId="10" fillId="0" borderId="23" xfId="0" applyNumberFormat="1" applyFont="1" applyBorder="1" applyAlignment="1">
      <alignment/>
    </xf>
    <xf numFmtId="3" fontId="6" fillId="0" borderId="70" xfId="0" applyNumberFormat="1" applyFont="1" applyBorder="1" applyAlignment="1">
      <alignment horizontal="left"/>
    </xf>
    <xf numFmtId="3" fontId="6" fillId="0" borderId="24" xfId="0" applyNumberFormat="1" applyFont="1" applyBorder="1" applyAlignment="1">
      <alignment wrapText="1"/>
    </xf>
    <xf numFmtId="3" fontId="6" fillId="0" borderId="58" xfId="0" applyNumberFormat="1" applyFont="1" applyBorder="1" applyAlignment="1">
      <alignment horizontal="center"/>
    </xf>
    <xf numFmtId="3" fontId="10" fillId="0" borderId="93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3" fontId="6" fillId="0" borderId="26" xfId="0" applyNumberFormat="1" applyFont="1" applyBorder="1" applyAlignment="1">
      <alignment wrapText="1"/>
    </xf>
    <xf numFmtId="3" fontId="6" fillId="0" borderId="58" xfId="0" applyNumberFormat="1" applyFont="1" applyBorder="1" applyAlignment="1">
      <alignment wrapText="1"/>
    </xf>
    <xf numFmtId="3" fontId="6" fillId="0" borderId="68" xfId="0" applyNumberFormat="1" applyFont="1" applyBorder="1" applyAlignment="1">
      <alignment/>
    </xf>
    <xf numFmtId="3" fontId="6" fillId="0" borderId="79" xfId="0" applyNumberFormat="1" applyFont="1" applyBorder="1" applyAlignment="1">
      <alignment/>
    </xf>
    <xf numFmtId="3" fontId="6" fillId="0" borderId="8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10" fillId="0" borderId="57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10" fillId="0" borderId="94" xfId="0" applyNumberFormat="1" applyFont="1" applyBorder="1" applyAlignment="1">
      <alignment/>
    </xf>
    <xf numFmtId="3" fontId="10" fillId="0" borderId="45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10" fillId="0" borderId="92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3" fontId="6" fillId="0" borderId="68" xfId="0" applyNumberFormat="1" applyFont="1" applyBorder="1" applyAlignment="1">
      <alignment/>
    </xf>
    <xf numFmtId="3" fontId="6" fillId="0" borderId="82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6" fillId="0" borderId="57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0" fontId="0" fillId="0" borderId="88" xfId="0" applyBorder="1" applyAlignment="1">
      <alignment/>
    </xf>
    <xf numFmtId="3" fontId="10" fillId="0" borderId="24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45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6" fillId="0" borderId="58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0" fillId="0" borderId="58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10" fillId="0" borderId="37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0" fontId="0" fillId="0" borderId="0" xfId="0" applyBorder="1" applyAlignment="1">
      <alignment/>
    </xf>
    <xf numFmtId="3" fontId="10" fillId="0" borderId="63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6" fillId="0" borderId="37" xfId="0" applyNumberFormat="1" applyFont="1" applyBorder="1" applyAlignment="1">
      <alignment/>
    </xf>
    <xf numFmtId="3" fontId="12" fillId="0" borderId="41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 vertical="center" wrapText="1"/>
    </xf>
    <xf numFmtId="3" fontId="7" fillId="0" borderId="23" xfId="0" applyNumberFormat="1" applyFont="1" applyBorder="1" applyAlignment="1">
      <alignment/>
    </xf>
    <xf numFmtId="3" fontId="7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/>
    </xf>
    <xf numFmtId="3" fontId="17" fillId="0" borderId="87" xfId="0" applyNumberFormat="1" applyFont="1" applyBorder="1" applyAlignment="1">
      <alignment horizontal="center"/>
    </xf>
    <xf numFmtId="3" fontId="17" fillId="0" borderId="57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 horizontal="right"/>
    </xf>
    <xf numFmtId="3" fontId="18" fillId="0" borderId="20" xfId="0" applyNumberFormat="1" applyFont="1" applyBorder="1" applyAlignment="1">
      <alignment/>
    </xf>
    <xf numFmtId="3" fontId="18" fillId="0" borderId="88" xfId="0" applyNumberFormat="1" applyFont="1" applyBorder="1" applyAlignment="1">
      <alignment/>
    </xf>
    <xf numFmtId="3" fontId="17" fillId="0" borderId="45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/>
    </xf>
    <xf numFmtId="3" fontId="18" fillId="0" borderId="46" xfId="0" applyNumberFormat="1" applyFont="1" applyBorder="1" applyAlignment="1">
      <alignment/>
    </xf>
    <xf numFmtId="3" fontId="18" fillId="0" borderId="66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3" fontId="5" fillId="0" borderId="95" xfId="0" applyNumberFormat="1" applyFont="1" applyBorder="1" applyAlignment="1">
      <alignment/>
    </xf>
    <xf numFmtId="3" fontId="5" fillId="0" borderId="96" xfId="0" applyNumberFormat="1" applyFont="1" applyBorder="1" applyAlignment="1">
      <alignment/>
    </xf>
    <xf numFmtId="3" fontId="15" fillId="0" borderId="97" xfId="0" applyNumberFormat="1" applyFont="1" applyFill="1" applyBorder="1" applyAlignment="1">
      <alignment/>
    </xf>
    <xf numFmtId="3" fontId="5" fillId="0" borderId="64" xfId="0" applyNumberFormat="1" applyFont="1" applyBorder="1" applyAlignment="1">
      <alignment horizontal="center"/>
    </xf>
    <xf numFmtId="3" fontId="5" fillId="0" borderId="98" xfId="0" applyNumberFormat="1" applyFont="1" applyBorder="1" applyAlignment="1">
      <alignment/>
    </xf>
    <xf numFmtId="3" fontId="5" fillId="0" borderId="98" xfId="0" applyNumberFormat="1" applyFont="1" applyBorder="1" applyAlignment="1">
      <alignment horizontal="center"/>
    </xf>
    <xf numFmtId="3" fontId="5" fillId="0" borderId="99" xfId="0" applyNumberFormat="1" applyFont="1" applyBorder="1" applyAlignment="1">
      <alignment/>
    </xf>
    <xf numFmtId="3" fontId="15" fillId="0" borderId="97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 wrapText="1"/>
    </xf>
    <xf numFmtId="3" fontId="7" fillId="0" borderId="23" xfId="0" applyNumberFormat="1" applyFont="1" applyBorder="1" applyAlignment="1">
      <alignment horizontal="left"/>
    </xf>
    <xf numFmtId="3" fontId="7" fillId="0" borderId="46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Border="1" applyAlignment="1">
      <alignment horizontal="center" vertical="distributed" wrapText="1"/>
    </xf>
    <xf numFmtId="3" fontId="0" fillId="0" borderId="53" xfId="0" applyNumberFormat="1" applyBorder="1" applyAlignment="1">
      <alignment horizontal="center" shrinkToFi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53" xfId="0" applyNumberFormat="1" applyBorder="1" applyAlignment="1">
      <alignment horizontal="right"/>
    </xf>
    <xf numFmtId="3" fontId="16" fillId="0" borderId="84" xfId="0" applyNumberFormat="1" applyFont="1" applyBorder="1" applyAlignment="1">
      <alignment horizontal="center" vertical="center" wrapText="1"/>
    </xf>
    <xf numFmtId="3" fontId="16" fillId="0" borderId="4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3" fontId="5" fillId="0" borderId="87" xfId="0" applyNumberFormat="1" applyFont="1" applyBorder="1" applyAlignment="1">
      <alignment horizontal="center" vertical="center"/>
    </xf>
    <xf numFmtId="3" fontId="5" fillId="0" borderId="100" xfId="0" applyNumberFormat="1" applyFont="1" applyBorder="1" applyAlignment="1">
      <alignment horizontal="center" vertical="center"/>
    </xf>
    <xf numFmtId="3" fontId="5" fillId="0" borderId="101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7" fillId="0" borderId="65" xfId="0" applyNumberFormat="1" applyFont="1" applyBorder="1" applyAlignment="1">
      <alignment horizontal="center"/>
    </xf>
    <xf numFmtId="3" fontId="7" fillId="0" borderId="53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15" fillId="0" borderId="102" xfId="0" applyNumberFormat="1" applyFont="1" applyBorder="1" applyAlignment="1">
      <alignment horizontal="center" vertical="center"/>
    </xf>
    <xf numFmtId="3" fontId="15" fillId="0" borderId="103" xfId="0" applyNumberFormat="1" applyFont="1" applyBorder="1" applyAlignment="1">
      <alignment horizontal="center" vertical="center"/>
    </xf>
    <xf numFmtId="3" fontId="15" fillId="0" borderId="104" xfId="0" applyNumberFormat="1" applyFont="1" applyBorder="1" applyAlignment="1">
      <alignment horizontal="center" vertical="center"/>
    </xf>
    <xf numFmtId="3" fontId="15" fillId="0" borderId="105" xfId="0" applyNumberFormat="1" applyFont="1" applyBorder="1" applyAlignment="1">
      <alignment horizontal="center" vertical="center"/>
    </xf>
    <xf numFmtId="3" fontId="15" fillId="0" borderId="106" xfId="0" applyNumberFormat="1" applyFont="1" applyBorder="1" applyAlignment="1">
      <alignment horizontal="center" vertical="center"/>
    </xf>
    <xf numFmtId="3" fontId="15" fillId="0" borderId="107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/>
    </xf>
    <xf numFmtId="3" fontId="25" fillId="0" borderId="108" xfId="0" applyNumberFormat="1" applyFont="1" applyBorder="1" applyAlignment="1">
      <alignment horizontal="center" vertical="center"/>
    </xf>
    <xf numFmtId="3" fontId="6" fillId="0" borderId="84" xfId="0" applyNumberFormat="1" applyFont="1" applyBorder="1" applyAlignment="1">
      <alignment horizontal="center" vertical="center" wrapText="1"/>
    </xf>
    <xf numFmtId="3" fontId="6" fillId="0" borderId="109" xfId="0" applyNumberFormat="1" applyFont="1" applyBorder="1" applyAlignment="1">
      <alignment horizontal="center" vertical="center" wrapText="1"/>
    </xf>
    <xf numFmtId="3" fontId="6" fillId="0" borderId="85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wrapText="1"/>
    </xf>
    <xf numFmtId="3" fontId="27" fillId="0" borderId="110" xfId="0" applyNumberFormat="1" applyFont="1" applyBorder="1" applyAlignment="1">
      <alignment horizontal="center" vertical="center" wrapText="1"/>
    </xf>
    <xf numFmtId="3" fontId="27" fillId="0" borderId="111" xfId="0" applyNumberFormat="1" applyFont="1" applyBorder="1" applyAlignment="1">
      <alignment horizontal="center" vertical="center" wrapText="1"/>
    </xf>
    <xf numFmtId="3" fontId="5" fillId="0" borderId="112" xfId="0" applyNumberFormat="1" applyFont="1" applyBorder="1" applyAlignment="1">
      <alignment horizontal="center" vertical="center"/>
    </xf>
    <xf numFmtId="3" fontId="5" fillId="0" borderId="113" xfId="0" applyNumberFormat="1" applyFont="1" applyBorder="1" applyAlignment="1">
      <alignment horizontal="center" vertical="center"/>
    </xf>
    <xf numFmtId="3" fontId="5" fillId="0" borderId="110" xfId="0" applyNumberFormat="1" applyFont="1" applyBorder="1" applyAlignment="1">
      <alignment horizontal="center" vertical="center"/>
    </xf>
    <xf numFmtId="3" fontId="5" fillId="0" borderId="105" xfId="0" applyNumberFormat="1" applyFont="1" applyBorder="1" applyAlignment="1">
      <alignment horizontal="center" vertical="center"/>
    </xf>
    <xf numFmtId="3" fontId="5" fillId="0" borderId="106" xfId="0" applyNumberFormat="1" applyFont="1" applyBorder="1" applyAlignment="1">
      <alignment horizontal="center" vertical="center"/>
    </xf>
    <xf numFmtId="3" fontId="5" fillId="0" borderId="107" xfId="0" applyNumberFormat="1" applyFont="1" applyBorder="1" applyAlignment="1">
      <alignment horizontal="center" vertical="center"/>
    </xf>
    <xf numFmtId="3" fontId="27" fillId="0" borderId="113" xfId="0" applyNumberFormat="1" applyFont="1" applyBorder="1" applyAlignment="1">
      <alignment horizontal="center" vertical="center" wrapText="1"/>
    </xf>
    <xf numFmtId="3" fontId="27" fillId="0" borderId="114" xfId="0" applyNumberFormat="1" applyFont="1" applyBorder="1" applyAlignment="1">
      <alignment horizontal="center" vertical="center" wrapText="1"/>
    </xf>
    <xf numFmtId="3" fontId="27" fillId="0" borderId="84" xfId="0" applyNumberFormat="1" applyFont="1" applyBorder="1" applyAlignment="1">
      <alignment horizontal="center" vertical="center" wrapText="1"/>
    </xf>
    <xf numFmtId="3" fontId="27" fillId="0" borderId="85" xfId="0" applyNumberFormat="1" applyFont="1" applyBorder="1" applyAlignment="1">
      <alignment horizontal="center" vertical="center" wrapText="1"/>
    </xf>
    <xf numFmtId="3" fontId="27" fillId="0" borderId="115" xfId="0" applyNumberFormat="1" applyFont="1" applyBorder="1" applyAlignment="1">
      <alignment horizontal="center" vertical="center" wrapText="1"/>
    </xf>
    <xf numFmtId="3" fontId="27" fillId="0" borderId="116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left"/>
    </xf>
    <xf numFmtId="3" fontId="5" fillId="0" borderId="28" xfId="0" applyNumberFormat="1" applyFont="1" applyBorder="1" applyAlignment="1">
      <alignment horizontal="left"/>
    </xf>
    <xf numFmtId="3" fontId="5" fillId="0" borderId="117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28" fillId="0" borderId="62" xfId="0" applyNumberFormat="1" applyFont="1" applyBorder="1" applyAlignment="1">
      <alignment horizontal="left"/>
    </xf>
    <xf numFmtId="3" fontId="28" fillId="0" borderId="63" xfId="0" applyNumberFormat="1" applyFont="1" applyBorder="1" applyAlignment="1">
      <alignment horizontal="left"/>
    </xf>
    <xf numFmtId="3" fontId="28" fillId="0" borderId="11" xfId="0" applyNumberFormat="1" applyFont="1" applyBorder="1" applyAlignment="1">
      <alignment horizontal="left"/>
    </xf>
    <xf numFmtId="3" fontId="13" fillId="0" borderId="24" xfId="0" applyNumberFormat="1" applyFont="1" applyBorder="1" applyAlignment="1">
      <alignment horizontal="left"/>
    </xf>
    <xf numFmtId="3" fontId="13" fillId="0" borderId="28" xfId="0" applyNumberFormat="1" applyFont="1" applyBorder="1" applyAlignment="1">
      <alignment horizontal="left"/>
    </xf>
    <xf numFmtId="3" fontId="13" fillId="0" borderId="118" xfId="0" applyNumberFormat="1" applyFont="1" applyBorder="1" applyAlignment="1">
      <alignment horizontal="left"/>
    </xf>
    <xf numFmtId="3" fontId="13" fillId="0" borderId="23" xfId="0" applyNumberFormat="1" applyFont="1" applyBorder="1" applyAlignment="1">
      <alignment horizontal="left"/>
    </xf>
    <xf numFmtId="3" fontId="29" fillId="0" borderId="0" xfId="0" applyNumberFormat="1" applyFont="1" applyBorder="1" applyAlignment="1">
      <alignment horizontal="center"/>
    </xf>
    <xf numFmtId="3" fontId="26" fillId="0" borderId="18" xfId="0" applyNumberFormat="1" applyFont="1" applyBorder="1" applyAlignment="1">
      <alignment horizontal="center" vertical="center"/>
    </xf>
    <xf numFmtId="3" fontId="26" fillId="0" borderId="106" xfId="0" applyNumberFormat="1" applyFont="1" applyBorder="1" applyAlignment="1">
      <alignment horizontal="center" vertical="center"/>
    </xf>
    <xf numFmtId="3" fontId="26" fillId="0" borderId="108" xfId="0" applyNumberFormat="1" applyFont="1" applyBorder="1" applyAlignment="1">
      <alignment horizontal="center" vertical="center"/>
    </xf>
    <xf numFmtId="3" fontId="26" fillId="0" borderId="107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3" fontId="10" fillId="0" borderId="24" xfId="0" applyNumberFormat="1" applyFont="1" applyBorder="1" applyAlignment="1">
      <alignment horizontal="center"/>
    </xf>
    <xf numFmtId="3" fontId="10" fillId="0" borderId="119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3" fontId="56" fillId="0" borderId="53" xfId="0" applyNumberFormat="1" applyFont="1" applyBorder="1" applyAlignment="1">
      <alignment horizontal="center" vertical="center"/>
    </xf>
    <xf numFmtId="3" fontId="6" fillId="0" borderId="65" xfId="0" applyNumberFormat="1" applyFont="1" applyBorder="1" applyAlignment="1">
      <alignment horizontal="left"/>
    </xf>
    <xf numFmtId="3" fontId="6" fillId="0" borderId="120" xfId="0" applyNumberFormat="1" applyFont="1" applyBorder="1" applyAlignment="1">
      <alignment horizontal="left"/>
    </xf>
    <xf numFmtId="3" fontId="20" fillId="0" borderId="87" xfId="0" applyNumberFormat="1" applyFont="1" applyBorder="1" applyAlignment="1">
      <alignment horizontal="center" vertical="center"/>
    </xf>
    <xf numFmtId="3" fontId="20" fillId="0" borderId="101" xfId="0" applyNumberFormat="1" applyFont="1" applyBorder="1" applyAlignment="1">
      <alignment horizontal="center" vertical="center"/>
    </xf>
    <xf numFmtId="3" fontId="20" fillId="0" borderId="65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3" fontId="20" fillId="0" borderId="62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3" fontId="20" fillId="0" borderId="62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3" fillId="0" borderId="62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54" fillId="0" borderId="17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/>
    </xf>
    <xf numFmtId="3" fontId="22" fillId="0" borderId="62" xfId="0" applyNumberFormat="1" applyFont="1" applyBorder="1" applyAlignment="1">
      <alignment horizontal="center"/>
    </xf>
    <xf numFmtId="3" fontId="22" fillId="0" borderId="63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87" xfId="0" applyNumberFormat="1" applyFont="1" applyBorder="1" applyAlignment="1">
      <alignment horizontal="center"/>
    </xf>
    <xf numFmtId="3" fontId="22" fillId="0" borderId="100" xfId="0" applyNumberFormat="1" applyFont="1" applyBorder="1" applyAlignment="1">
      <alignment horizontal="center"/>
    </xf>
    <xf numFmtId="3" fontId="22" fillId="0" borderId="101" xfId="0" applyNumberFormat="1" applyFont="1" applyBorder="1" applyAlignment="1">
      <alignment horizontal="center"/>
    </xf>
    <xf numFmtId="3" fontId="20" fillId="0" borderId="65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23" fillId="0" borderId="62" xfId="0" applyNumberFormat="1" applyFont="1" applyBorder="1" applyAlignment="1">
      <alignment horizontal="center" wrapText="1"/>
    </xf>
    <xf numFmtId="3" fontId="23" fillId="0" borderId="11" xfId="0" applyNumberFormat="1" applyFont="1" applyBorder="1" applyAlignment="1">
      <alignment horizontal="center" wrapText="1"/>
    </xf>
    <xf numFmtId="3" fontId="20" fillId="0" borderId="84" xfId="0" applyNumberFormat="1" applyFont="1" applyBorder="1" applyAlignment="1">
      <alignment horizontal="center" wrapText="1"/>
    </xf>
    <xf numFmtId="3" fontId="20" fillId="0" borderId="41" xfId="0" applyNumberFormat="1" applyFont="1" applyBorder="1" applyAlignment="1">
      <alignment horizontal="center" wrapText="1"/>
    </xf>
    <xf numFmtId="3" fontId="20" fillId="0" borderId="85" xfId="0" applyNumberFormat="1" applyFont="1" applyBorder="1" applyAlignment="1">
      <alignment horizontal="center" wrapText="1"/>
    </xf>
    <xf numFmtId="3" fontId="20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B13">
      <selection activeCell="I30" sqref="I30"/>
    </sheetView>
  </sheetViews>
  <sheetFormatPr defaultColWidth="9.140625" defaultRowHeight="12.75"/>
  <cols>
    <col min="1" max="1" width="9.140625" style="52" customWidth="1"/>
    <col min="2" max="2" width="46.421875" style="52" customWidth="1"/>
    <col min="3" max="4" width="13.421875" style="52" customWidth="1"/>
    <col min="5" max="6" width="12.8515625" style="52" customWidth="1"/>
    <col min="7" max="16384" width="9.140625" style="52" customWidth="1"/>
  </cols>
  <sheetData>
    <row r="1" spans="1:6" ht="30.75" customHeight="1">
      <c r="A1" s="449" t="s">
        <v>64</v>
      </c>
      <c r="B1" s="449"/>
      <c r="C1" s="449"/>
      <c r="D1" s="449"/>
      <c r="E1" s="449"/>
      <c r="F1" s="449"/>
    </row>
    <row r="2" spans="1:7" ht="16.5" thickBot="1">
      <c r="A2" s="211"/>
      <c r="B2" s="211"/>
      <c r="C2" s="450" t="s">
        <v>344</v>
      </c>
      <c r="D2" s="450"/>
      <c r="E2" s="450"/>
      <c r="F2" s="450"/>
      <c r="G2" s="230"/>
    </row>
    <row r="3" spans="1:6" ht="24" thickBot="1">
      <c r="A3" s="56" t="s">
        <v>24</v>
      </c>
      <c r="B3" s="168" t="s">
        <v>292</v>
      </c>
      <c r="C3" s="176" t="s">
        <v>225</v>
      </c>
      <c r="D3" s="182" t="s">
        <v>341</v>
      </c>
      <c r="E3" s="176" t="s">
        <v>289</v>
      </c>
      <c r="F3" s="176" t="s">
        <v>290</v>
      </c>
    </row>
    <row r="4" spans="1:6" ht="12.75">
      <c r="A4" s="57"/>
      <c r="B4" s="228" t="s">
        <v>296</v>
      </c>
      <c r="C4" s="177"/>
      <c r="D4" s="271"/>
      <c r="E4" s="183"/>
      <c r="F4" s="177"/>
    </row>
    <row r="5" spans="1:6" ht="12.75">
      <c r="A5" s="60" t="s">
        <v>25</v>
      </c>
      <c r="B5" s="167" t="s">
        <v>293</v>
      </c>
      <c r="C5" s="178">
        <f>SUM(C6:C8)</f>
        <v>249217</v>
      </c>
      <c r="D5" s="178">
        <f>SUM(D6:D8)</f>
        <v>258119</v>
      </c>
      <c r="E5" s="174">
        <f>SUM(E6:E8)</f>
        <v>360417</v>
      </c>
      <c r="F5" s="178">
        <f>SUM(F6:F8)</f>
        <v>719695</v>
      </c>
    </row>
    <row r="6" spans="1:6" ht="12.75">
      <c r="A6" s="62" t="s">
        <v>34</v>
      </c>
      <c r="B6" s="222" t="s">
        <v>278</v>
      </c>
      <c r="C6" s="179">
        <v>249165</v>
      </c>
      <c r="D6" s="179">
        <v>256699</v>
      </c>
      <c r="E6" s="184">
        <v>285068</v>
      </c>
      <c r="F6" s="179">
        <v>315149</v>
      </c>
    </row>
    <row r="7" spans="1:6" ht="12.75">
      <c r="A7" s="62" t="s">
        <v>35</v>
      </c>
      <c r="B7" s="170" t="s">
        <v>65</v>
      </c>
      <c r="C7" s="179">
        <v>52</v>
      </c>
      <c r="D7" s="179">
        <v>1420</v>
      </c>
      <c r="E7" s="184">
        <v>12347</v>
      </c>
      <c r="F7" s="179">
        <v>1362</v>
      </c>
    </row>
    <row r="8" spans="1:6" ht="12.75">
      <c r="A8" s="62" t="s">
        <v>36</v>
      </c>
      <c r="B8" s="170" t="s">
        <v>294</v>
      </c>
      <c r="C8" s="179"/>
      <c r="D8" s="179"/>
      <c r="E8" s="184">
        <v>63002</v>
      </c>
      <c r="F8" s="185">
        <v>403184</v>
      </c>
    </row>
    <row r="9" spans="1:6" ht="18" customHeight="1">
      <c r="A9" s="60" t="s">
        <v>26</v>
      </c>
      <c r="B9" s="171" t="s">
        <v>277</v>
      </c>
      <c r="C9" s="178">
        <f>SUM(C10:C11)</f>
        <v>974414</v>
      </c>
      <c r="D9" s="178">
        <f>SUM(D10:D11)</f>
        <v>962481</v>
      </c>
      <c r="E9" s="174">
        <f>SUM(E10:E11)</f>
        <v>448579</v>
      </c>
      <c r="F9" s="178">
        <f>SUM(F10:F11)</f>
        <v>696508</v>
      </c>
    </row>
    <row r="10" spans="1:6" ht="12.75">
      <c r="A10" s="62" t="s">
        <v>34</v>
      </c>
      <c r="B10" s="170" t="s">
        <v>0</v>
      </c>
      <c r="C10" s="179">
        <f>'2.sz.Önkormányzat'!C8+'3.sz.Intézmények össz. '!C9</f>
        <v>157364</v>
      </c>
      <c r="D10" s="179">
        <f>'2.sz.Önkormányzat'!D8+'3.sz.Intézmények össz. '!D9</f>
        <v>145431</v>
      </c>
      <c r="E10" s="187">
        <v>261353</v>
      </c>
      <c r="F10" s="179">
        <v>275973</v>
      </c>
    </row>
    <row r="11" spans="1:6" ht="12.75">
      <c r="A11" s="62" t="s">
        <v>35</v>
      </c>
      <c r="B11" s="170" t="s">
        <v>1</v>
      </c>
      <c r="C11" s="179">
        <f>'2.sz.Önkormányzat'!C9+'3.sz.Intézmények össz. '!C10</f>
        <v>817050</v>
      </c>
      <c r="D11" s="179">
        <f>'2.sz.Önkormányzat'!D9+'3.sz.Intézmények össz. '!D10</f>
        <v>817050</v>
      </c>
      <c r="E11" s="187">
        <v>187226</v>
      </c>
      <c r="F11" s="179">
        <v>420535</v>
      </c>
    </row>
    <row r="12" spans="1:6" ht="12.75">
      <c r="A12" s="62"/>
      <c r="B12" s="229" t="s">
        <v>297</v>
      </c>
      <c r="C12" s="179">
        <v>773358</v>
      </c>
      <c r="D12" s="179">
        <v>773358</v>
      </c>
      <c r="E12" s="187">
        <v>139008</v>
      </c>
      <c r="F12" s="179">
        <v>418314</v>
      </c>
    </row>
    <row r="13" spans="1:6" ht="18" customHeight="1">
      <c r="A13" s="60" t="s">
        <v>27</v>
      </c>
      <c r="B13" s="167" t="s">
        <v>43</v>
      </c>
      <c r="C13" s="178">
        <f>SUM(C14:C15)</f>
        <v>1200</v>
      </c>
      <c r="D13" s="178">
        <f>SUM(D14:D15)</f>
        <v>1200</v>
      </c>
      <c r="E13" s="174">
        <f>SUM(E14:E15)</f>
        <v>4509</v>
      </c>
      <c r="F13" s="178">
        <f>SUM(F14:F15)</f>
        <v>7840</v>
      </c>
    </row>
    <row r="14" spans="1:6" ht="12.75">
      <c r="A14" s="62" t="s">
        <v>34</v>
      </c>
      <c r="B14" s="170" t="s">
        <v>0</v>
      </c>
      <c r="C14" s="179">
        <v>200</v>
      </c>
      <c r="D14" s="179">
        <v>200</v>
      </c>
      <c r="E14" s="184">
        <v>1915</v>
      </c>
      <c r="F14" s="179">
        <v>1062</v>
      </c>
    </row>
    <row r="15" spans="1:6" ht="12.75">
      <c r="A15" s="62" t="s">
        <v>35</v>
      </c>
      <c r="B15" s="170" t="s">
        <v>1</v>
      </c>
      <c r="C15" s="179">
        <f>'2.sz.Önkormányzat'!C12+'3.sz.Intézmények össz. '!C13</f>
        <v>1000</v>
      </c>
      <c r="D15" s="179">
        <f>'2.sz.Önkormányzat'!D12+'3.sz.Intézmények össz. '!D13</f>
        <v>1000</v>
      </c>
      <c r="E15" s="184">
        <v>2594</v>
      </c>
      <c r="F15" s="179">
        <v>6778</v>
      </c>
    </row>
    <row r="16" spans="1:6" ht="18" customHeight="1">
      <c r="A16" s="60" t="s">
        <v>28</v>
      </c>
      <c r="B16" s="167" t="s">
        <v>44</v>
      </c>
      <c r="C16" s="178">
        <f>SUM(C17:C19)</f>
        <v>343400</v>
      </c>
      <c r="D16" s="178">
        <f>SUM(D17:D19)</f>
        <v>343400</v>
      </c>
      <c r="E16" s="174">
        <f>SUM(E17:E19)</f>
        <v>323722</v>
      </c>
      <c r="F16" s="178">
        <f>SUM(F17:F19)</f>
        <v>420188</v>
      </c>
    </row>
    <row r="17" spans="1:6" ht="12.75">
      <c r="A17" s="62" t="s">
        <v>34</v>
      </c>
      <c r="B17" s="170" t="s">
        <v>2</v>
      </c>
      <c r="C17" s="179">
        <f>'2.sz.Önkormányzat'!C14</f>
        <v>314600</v>
      </c>
      <c r="D17" s="179">
        <f>'2.sz.Önkormányzat'!D14</f>
        <v>314600</v>
      </c>
      <c r="E17" s="187">
        <v>232836</v>
      </c>
      <c r="F17" s="179">
        <v>334330</v>
      </c>
    </row>
    <row r="18" spans="1:6" ht="12.75">
      <c r="A18" s="62" t="s">
        <v>35</v>
      </c>
      <c r="B18" s="170" t="s">
        <v>3</v>
      </c>
      <c r="C18" s="179">
        <f>'2.sz.Önkormányzat'!C15</f>
        <v>9800</v>
      </c>
      <c r="D18" s="179">
        <f>'2.sz.Önkormányzat'!D15</f>
        <v>9800</v>
      </c>
      <c r="E18" s="184">
        <v>68278</v>
      </c>
      <c r="F18" s="179">
        <v>63110</v>
      </c>
    </row>
    <row r="19" spans="1:6" ht="12.75">
      <c r="A19" s="62" t="s">
        <v>36</v>
      </c>
      <c r="B19" s="170" t="s">
        <v>4</v>
      </c>
      <c r="C19" s="179">
        <f>'2.sz.Önkormányzat'!C16</f>
        <v>19000</v>
      </c>
      <c r="D19" s="179">
        <f>'2.sz.Önkormányzat'!D16</f>
        <v>19000</v>
      </c>
      <c r="E19" s="184">
        <v>22608</v>
      </c>
      <c r="F19" s="179">
        <v>22748</v>
      </c>
    </row>
    <row r="20" spans="1:6" ht="18" customHeight="1">
      <c r="A20" s="60" t="s">
        <v>29</v>
      </c>
      <c r="B20" s="167" t="s">
        <v>5</v>
      </c>
      <c r="C20" s="178">
        <f>'2.sz.Önkormányzat'!C17+'3.sz.Intézmények össz. '!C18</f>
        <v>164290</v>
      </c>
      <c r="D20" s="178">
        <f>'2.sz.Önkormányzat'!D17+'3.sz.Intézmények össz. '!D18</f>
        <v>165519</v>
      </c>
      <c r="E20" s="174">
        <v>323896</v>
      </c>
      <c r="F20" s="178">
        <v>257598</v>
      </c>
    </row>
    <row r="21" spans="1:6" ht="18" customHeight="1">
      <c r="A21" s="60" t="s">
        <v>30</v>
      </c>
      <c r="B21" s="167" t="s">
        <v>45</v>
      </c>
      <c r="C21" s="178">
        <f>SUM(C22:C24)</f>
        <v>162102</v>
      </c>
      <c r="D21" s="178">
        <f>SUM(D22:D24)</f>
        <v>162102</v>
      </c>
      <c r="E21" s="174">
        <f>SUM(E22:E24)</f>
        <v>102055</v>
      </c>
      <c r="F21" s="178">
        <f>SUM(F22:F24)</f>
        <v>40881</v>
      </c>
    </row>
    <row r="22" spans="1:6" ht="12.75">
      <c r="A22" s="62" t="s">
        <v>34</v>
      </c>
      <c r="B22" s="170" t="s">
        <v>6</v>
      </c>
      <c r="C22" s="179">
        <f>'2.sz.Önkormányzat'!C19+'3.sz.Intézmények össz. '!C20</f>
        <v>0</v>
      </c>
      <c r="D22" s="179">
        <f>'2.sz.Önkormányzat'!D19+'3.sz.Intézmények össz. '!D20</f>
        <v>0</v>
      </c>
      <c r="E22" s="184">
        <v>65276</v>
      </c>
      <c r="F22" s="179">
        <v>7547</v>
      </c>
    </row>
    <row r="23" spans="1:6" ht="12.75">
      <c r="A23" s="62" t="s">
        <v>35</v>
      </c>
      <c r="B23" s="170" t="s">
        <v>7</v>
      </c>
      <c r="C23" s="179">
        <f>'2.sz.Önkormányzat'!C20+'3.sz.Intézmények össz. '!C21</f>
        <v>25000</v>
      </c>
      <c r="D23" s="179">
        <f>'2.sz.Önkormányzat'!D20+'3.sz.Intézmények össz. '!D21</f>
        <v>25000</v>
      </c>
      <c r="E23" s="184">
        <v>16693</v>
      </c>
      <c r="F23" s="186">
        <v>20000</v>
      </c>
    </row>
    <row r="24" spans="1:6" ht="12.75">
      <c r="A24" s="62" t="s">
        <v>36</v>
      </c>
      <c r="B24" s="170" t="s">
        <v>8</v>
      </c>
      <c r="C24" s="179">
        <f>'2.sz.Önkormányzat'!C21+'3.sz.Intézmények össz. '!C22</f>
        <v>137102</v>
      </c>
      <c r="D24" s="179">
        <f>'2.sz.Önkormányzat'!D21+'3.sz.Intézmények össz. '!D22</f>
        <v>137102</v>
      </c>
      <c r="E24" s="184">
        <v>20086</v>
      </c>
      <c r="F24" s="179">
        <v>13334</v>
      </c>
    </row>
    <row r="25" spans="1:6" ht="19.5" customHeight="1">
      <c r="A25" s="62"/>
      <c r="B25" s="190" t="s">
        <v>295</v>
      </c>
      <c r="C25" s="179"/>
      <c r="D25" s="179"/>
      <c r="E25" s="184"/>
      <c r="F25" s="179"/>
    </row>
    <row r="26" spans="1:6" ht="18" customHeight="1">
      <c r="A26" s="60" t="s">
        <v>31</v>
      </c>
      <c r="B26" s="167" t="s">
        <v>9</v>
      </c>
      <c r="C26" s="178">
        <f>'2.sz.Önkormányzat'!C22+'3.sz.Intézmények össz. '!C26</f>
        <v>2046</v>
      </c>
      <c r="D26" s="178">
        <f>'2.sz.Önkormányzat'!D22+'3.sz.Intézmények össz. '!D26</f>
        <v>2046</v>
      </c>
      <c r="E26" s="174">
        <v>158800</v>
      </c>
      <c r="F26" s="178">
        <v>23244</v>
      </c>
    </row>
    <row r="27" spans="1:6" ht="18" customHeight="1" thickBot="1">
      <c r="A27" s="60" t="s">
        <v>32</v>
      </c>
      <c r="B27" s="167" t="s">
        <v>55</v>
      </c>
      <c r="C27" s="178"/>
      <c r="D27" s="178"/>
      <c r="E27" s="206"/>
      <c r="F27" s="208"/>
    </row>
    <row r="28" spans="1:6" ht="18" customHeight="1" thickBot="1">
      <c r="A28" s="60" t="s">
        <v>33</v>
      </c>
      <c r="B28" s="167" t="s">
        <v>67</v>
      </c>
      <c r="C28" s="178">
        <f>C5+C9+C13+C16+C20+C21+C26</f>
        <v>1896669</v>
      </c>
      <c r="D28" s="178">
        <f>D5+D9+D13+D16+D20+D21+D26</f>
        <v>1894867</v>
      </c>
      <c r="E28" s="315">
        <f>E5+E9+E13+E16+E20+E21+E26+E27</f>
        <v>1721978</v>
      </c>
      <c r="F28" s="207">
        <f>F5+F9+F13+F16+F20+F21+F26+F27</f>
        <v>2165954</v>
      </c>
    </row>
    <row r="29" spans="1:6" ht="24.75" customHeight="1">
      <c r="A29" s="60" t="s">
        <v>42</v>
      </c>
      <c r="B29" s="172" t="s">
        <v>76</v>
      </c>
      <c r="C29" s="178">
        <f>C28-'1-mell.kiad.'!C26</f>
        <v>0</v>
      </c>
      <c r="D29" s="178">
        <f>D28-'1-mell.kiad.'!D26</f>
        <v>-42445</v>
      </c>
      <c r="E29" s="200"/>
      <c r="F29" s="194"/>
    </row>
    <row r="30" spans="1:6" ht="18.75" customHeight="1">
      <c r="A30" s="65" t="s">
        <v>34</v>
      </c>
      <c r="B30" s="167" t="s">
        <v>68</v>
      </c>
      <c r="C30" s="178">
        <f>SUM(C31:C32)</f>
        <v>0</v>
      </c>
      <c r="D30" s="178">
        <f>SUM(D31:D32)</f>
        <v>42445</v>
      </c>
      <c r="E30" s="174">
        <f>SUM(E31:E32)</f>
        <v>36473</v>
      </c>
      <c r="F30" s="178">
        <f>SUM(F31:F32)</f>
        <v>0</v>
      </c>
    </row>
    <row r="31" spans="1:6" ht="15" customHeight="1">
      <c r="A31" s="62" t="s">
        <v>39</v>
      </c>
      <c r="B31" s="173" t="s">
        <v>69</v>
      </c>
      <c r="C31" s="180"/>
      <c r="D31" s="180">
        <v>22445</v>
      </c>
      <c r="E31" s="184">
        <v>30000</v>
      </c>
      <c r="F31" s="179"/>
    </row>
    <row r="32" spans="1:6" ht="12.75" customHeight="1">
      <c r="A32" s="62" t="s">
        <v>40</v>
      </c>
      <c r="B32" s="173" t="s">
        <v>70</v>
      </c>
      <c r="C32" s="178"/>
      <c r="D32" s="178">
        <v>20000</v>
      </c>
      <c r="E32" s="184">
        <v>6473</v>
      </c>
      <c r="F32" s="179"/>
    </row>
    <row r="33" spans="1:6" ht="18" customHeight="1">
      <c r="A33" s="65" t="s">
        <v>35</v>
      </c>
      <c r="B33" s="167" t="s">
        <v>71</v>
      </c>
      <c r="C33" s="178">
        <f>SUM(C34:C35)</f>
        <v>0</v>
      </c>
      <c r="D33" s="178">
        <f>SUM(D34:D35)</f>
        <v>0</v>
      </c>
      <c r="E33" s="174">
        <f>SUM(E34:E35)</f>
        <v>60000</v>
      </c>
      <c r="F33" s="178">
        <f>SUM(F34:F35)</f>
        <v>114659</v>
      </c>
    </row>
    <row r="34" spans="1:6" ht="12.75">
      <c r="A34" s="60"/>
      <c r="B34" s="170" t="s">
        <v>72</v>
      </c>
      <c r="C34" s="180">
        <f>'2.sz.Önkormányzat'!C26</f>
        <v>0</v>
      </c>
      <c r="D34" s="180">
        <f>'2.sz.Önkormányzat'!D26</f>
        <v>0</v>
      </c>
      <c r="E34" s="184"/>
      <c r="F34" s="179"/>
    </row>
    <row r="35" spans="1:6" ht="13.5" thickBot="1">
      <c r="A35" s="60"/>
      <c r="B35" s="170" t="s">
        <v>73</v>
      </c>
      <c r="C35" s="180">
        <f>'2.sz.Önkormányzat'!C27</f>
        <v>0</v>
      </c>
      <c r="D35" s="180">
        <f>'2.sz.Önkormányzat'!D27</f>
        <v>0</v>
      </c>
      <c r="E35" s="184">
        <v>60000</v>
      </c>
      <c r="F35" s="179">
        <v>114659</v>
      </c>
    </row>
    <row r="36" spans="1:6" ht="23.25" customHeight="1" thickBot="1">
      <c r="A36" s="66" t="s">
        <v>74</v>
      </c>
      <c r="B36" s="168" t="s">
        <v>75</v>
      </c>
      <c r="C36" s="181">
        <f>C28+C30+C33</f>
        <v>1896669</v>
      </c>
      <c r="D36" s="181">
        <f>D28+D30+D33</f>
        <v>1937312</v>
      </c>
      <c r="E36" s="175">
        <f>E28+E30+E33</f>
        <v>1818451</v>
      </c>
      <c r="F36" s="181">
        <f>F28+F30+F33</f>
        <v>2280613</v>
      </c>
    </row>
    <row r="37" spans="1:6" ht="15.75">
      <c r="A37" s="224"/>
      <c r="B37" s="225" t="s">
        <v>285</v>
      </c>
      <c r="C37" s="304">
        <v>1379499</v>
      </c>
      <c r="D37" s="304">
        <f>D36-D38-D39</f>
        <v>1420142</v>
      </c>
      <c r="E37" s="209"/>
      <c r="F37" s="209"/>
    </row>
    <row r="38" spans="1:4" ht="12.75">
      <c r="A38" s="60"/>
      <c r="B38" s="146" t="s">
        <v>286</v>
      </c>
      <c r="C38" s="2">
        <v>444900</v>
      </c>
      <c r="D38" s="2">
        <v>444900</v>
      </c>
    </row>
    <row r="39" spans="1:4" ht="13.5" thickBot="1">
      <c r="A39" s="226"/>
      <c r="B39" s="149" t="s">
        <v>291</v>
      </c>
      <c r="C39" s="305">
        <v>72270</v>
      </c>
      <c r="D39" s="305">
        <v>72270</v>
      </c>
    </row>
  </sheetData>
  <sheetProtection/>
  <mergeCells count="2">
    <mergeCell ref="A1:F1"/>
    <mergeCell ref="C2:F2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6.7109375" style="52" customWidth="1"/>
    <col min="2" max="2" width="44.7109375" style="52" customWidth="1"/>
    <col min="3" max="4" width="13.7109375" style="52" customWidth="1"/>
    <col min="5" max="5" width="4.140625" style="52" customWidth="1"/>
    <col min="6" max="6" width="9.140625" style="52" customWidth="1"/>
    <col min="7" max="7" width="7.28125" style="52" customWidth="1"/>
    <col min="8" max="16384" width="9.140625" style="52" customWidth="1"/>
  </cols>
  <sheetData>
    <row r="1" spans="1:9" ht="15.75">
      <c r="A1" s="446" t="s">
        <v>57</v>
      </c>
      <c r="B1" s="446"/>
      <c r="C1" s="446"/>
      <c r="D1" s="446"/>
      <c r="E1" s="446"/>
      <c r="F1" s="135"/>
      <c r="G1" s="135"/>
      <c r="H1" s="135"/>
      <c r="I1" s="136"/>
    </row>
    <row r="2" spans="1:9" ht="15.75">
      <c r="A2" s="98"/>
      <c r="B2" s="98"/>
      <c r="C2" s="98"/>
      <c r="D2" s="98"/>
      <c r="E2" s="98"/>
      <c r="F2" s="98"/>
      <c r="G2" s="98"/>
      <c r="H2" s="98"/>
      <c r="I2" s="50"/>
    </row>
    <row r="3" spans="1:9" ht="15.75" customHeight="1">
      <c r="A3" s="451" t="s">
        <v>428</v>
      </c>
      <c r="B3" s="451"/>
      <c r="C3" s="451"/>
      <c r="D3" s="451"/>
      <c r="E3" s="451"/>
      <c r="F3" s="137"/>
      <c r="G3" s="137"/>
      <c r="H3" s="137"/>
      <c r="I3" s="138"/>
    </row>
    <row r="4" spans="2:7" ht="12.75">
      <c r="B4" s="445" t="s">
        <v>351</v>
      </c>
      <c r="C4" s="445"/>
      <c r="D4" s="445"/>
      <c r="E4" s="153"/>
      <c r="F4" s="153"/>
      <c r="G4" s="153"/>
    </row>
    <row r="5" ht="13.5" thickBot="1">
      <c r="D5" s="139" t="s">
        <v>62</v>
      </c>
    </row>
    <row r="6" spans="1:4" ht="29.25" thickBot="1">
      <c r="A6" s="56" t="s">
        <v>24</v>
      </c>
      <c r="B6" s="168" t="s">
        <v>282</v>
      </c>
      <c r="C6" s="270" t="s">
        <v>225</v>
      </c>
      <c r="D6" s="270" t="s">
        <v>341</v>
      </c>
    </row>
    <row r="7" spans="1:4" ht="15" customHeight="1">
      <c r="A7" s="259"/>
      <c r="B7" s="261" t="s">
        <v>283</v>
      </c>
      <c r="C7" s="271"/>
      <c r="D7" s="271"/>
    </row>
    <row r="8" spans="1:4" ht="12.75">
      <c r="A8" s="60" t="s">
        <v>25</v>
      </c>
      <c r="B8" s="167" t="s">
        <v>277</v>
      </c>
      <c r="C8" s="178">
        <f>C9+C10</f>
        <v>0</v>
      </c>
      <c r="D8" s="178">
        <f>D9+D10</f>
        <v>0</v>
      </c>
    </row>
    <row r="9" spans="1:4" ht="12.75">
      <c r="A9" s="62" t="s">
        <v>34</v>
      </c>
      <c r="B9" s="170" t="s">
        <v>0</v>
      </c>
      <c r="C9" s="179"/>
      <c r="D9" s="179"/>
    </row>
    <row r="10" spans="1:4" ht="12.75">
      <c r="A10" s="62" t="s">
        <v>35</v>
      </c>
      <c r="B10" s="170" t="s">
        <v>1</v>
      </c>
      <c r="C10" s="179"/>
      <c r="D10" s="179"/>
    </row>
    <row r="11" spans="1:4" ht="12.75">
      <c r="A11" s="60" t="s">
        <v>26</v>
      </c>
      <c r="B11" s="167" t="s">
        <v>43</v>
      </c>
      <c r="C11" s="178">
        <f>C12+C13</f>
        <v>0</v>
      </c>
      <c r="D11" s="178">
        <f>D12+D13</f>
        <v>0</v>
      </c>
    </row>
    <row r="12" spans="1:4" ht="12.75">
      <c r="A12" s="62" t="s">
        <v>34</v>
      </c>
      <c r="B12" s="170" t="s">
        <v>0</v>
      </c>
      <c r="C12" s="179"/>
      <c r="D12" s="179"/>
    </row>
    <row r="13" spans="1:4" ht="12.75">
      <c r="A13" s="62" t="s">
        <v>35</v>
      </c>
      <c r="B13" s="170" t="s">
        <v>1</v>
      </c>
      <c r="C13" s="179"/>
      <c r="D13" s="179"/>
    </row>
    <row r="14" spans="1:4" ht="12.75">
      <c r="A14" s="60" t="s">
        <v>27</v>
      </c>
      <c r="B14" s="167" t="s">
        <v>44</v>
      </c>
      <c r="C14" s="178">
        <f>C15+C16+C17</f>
        <v>0</v>
      </c>
      <c r="D14" s="178">
        <f>D15+D16+D17</f>
        <v>0</v>
      </c>
    </row>
    <row r="15" spans="1:4" ht="12.75">
      <c r="A15" s="62" t="s">
        <v>34</v>
      </c>
      <c r="B15" s="170" t="s">
        <v>2</v>
      </c>
      <c r="C15" s="179"/>
      <c r="D15" s="179"/>
    </row>
    <row r="16" spans="1:4" ht="12.75">
      <c r="A16" s="62" t="s">
        <v>35</v>
      </c>
      <c r="B16" s="170" t="s">
        <v>281</v>
      </c>
      <c r="C16" s="179"/>
      <c r="D16" s="179"/>
    </row>
    <row r="17" spans="1:4" ht="12.75">
      <c r="A17" s="62" t="s">
        <v>36</v>
      </c>
      <c r="B17" s="170" t="s">
        <v>4</v>
      </c>
      <c r="C17" s="179"/>
      <c r="D17" s="179"/>
    </row>
    <row r="18" spans="1:4" ht="12.75">
      <c r="A18" s="60" t="s">
        <v>28</v>
      </c>
      <c r="B18" s="167" t="s">
        <v>5</v>
      </c>
      <c r="C18" s="178">
        <v>158</v>
      </c>
      <c r="D18" s="178">
        <v>109</v>
      </c>
    </row>
    <row r="19" spans="1:4" ht="12.75">
      <c r="A19" s="60" t="s">
        <v>29</v>
      </c>
      <c r="B19" s="167" t="s">
        <v>45</v>
      </c>
      <c r="C19" s="178">
        <f>C20+C21+C22</f>
        <v>0</v>
      </c>
      <c r="D19" s="178">
        <f>D20+D21+D22</f>
        <v>0</v>
      </c>
    </row>
    <row r="20" spans="1:4" ht="12.75">
      <c r="A20" s="62" t="s">
        <v>34</v>
      </c>
      <c r="B20" s="170" t="s">
        <v>6</v>
      </c>
      <c r="C20" s="179"/>
      <c r="D20" s="179"/>
    </row>
    <row r="21" spans="1:4" ht="12.75">
      <c r="A21" s="62" t="s">
        <v>35</v>
      </c>
      <c r="B21" s="170" t="s">
        <v>7</v>
      </c>
      <c r="C21" s="179"/>
      <c r="D21" s="179"/>
    </row>
    <row r="22" spans="1:4" ht="12.75">
      <c r="A22" s="62" t="s">
        <v>36</v>
      </c>
      <c r="B22" s="170" t="s">
        <v>8</v>
      </c>
      <c r="C22" s="179"/>
      <c r="D22" s="179"/>
    </row>
    <row r="23" spans="1:4" ht="12.75">
      <c r="A23" s="162" t="s">
        <v>30</v>
      </c>
      <c r="B23" s="262" t="s">
        <v>10</v>
      </c>
      <c r="C23" s="179"/>
      <c r="D23" s="179"/>
    </row>
    <row r="24" spans="1:4" ht="12.75">
      <c r="A24" s="162"/>
      <c r="B24" s="190" t="s">
        <v>284</v>
      </c>
      <c r="C24" s="179"/>
      <c r="D24" s="179"/>
    </row>
    <row r="25" spans="1:4" ht="12.75">
      <c r="A25" s="162" t="s">
        <v>31</v>
      </c>
      <c r="B25" s="167" t="s">
        <v>280</v>
      </c>
      <c r="C25" s="179">
        <v>10782</v>
      </c>
      <c r="D25" s="179">
        <v>5077</v>
      </c>
    </row>
    <row r="26" spans="1:4" ht="12.75">
      <c r="A26" s="60" t="s">
        <v>32</v>
      </c>
      <c r="B26" s="167" t="s">
        <v>9</v>
      </c>
      <c r="C26" s="179"/>
      <c r="D26" s="179"/>
    </row>
    <row r="27" spans="1:4" ht="13.5" thickBot="1">
      <c r="A27" s="226" t="s">
        <v>33</v>
      </c>
      <c r="B27" s="263" t="s">
        <v>55</v>
      </c>
      <c r="C27" s="199"/>
      <c r="D27" s="199"/>
    </row>
    <row r="28" spans="1:4" ht="15.75">
      <c r="A28" s="258" t="s">
        <v>42</v>
      </c>
      <c r="B28" s="264" t="s">
        <v>46</v>
      </c>
      <c r="C28" s="227">
        <f>C8+C11+C14+C18+C19+C23+C25+C26+C27</f>
        <v>10940</v>
      </c>
      <c r="D28" s="227">
        <f>D8+D11+D14+D18+D19+D23+D25+D26+D27</f>
        <v>5186</v>
      </c>
    </row>
    <row r="29" spans="1:4" ht="13.5" customHeight="1">
      <c r="A29" s="61"/>
      <c r="B29" s="189" t="s">
        <v>285</v>
      </c>
      <c r="C29" s="180">
        <v>10889</v>
      </c>
      <c r="D29" s="180"/>
    </row>
    <row r="30" spans="1:4" ht="12" customHeight="1">
      <c r="A30" s="61"/>
      <c r="B30" s="189" t="s">
        <v>286</v>
      </c>
      <c r="C30" s="180">
        <v>51</v>
      </c>
      <c r="D30" s="180"/>
    </row>
    <row r="31" spans="1:4" ht="11.25" customHeight="1">
      <c r="A31" s="61"/>
      <c r="B31" s="189" t="s">
        <v>287</v>
      </c>
      <c r="C31" s="180"/>
      <c r="D31" s="180"/>
    </row>
    <row r="32" spans="1:4" ht="13.5" thickBot="1">
      <c r="A32" s="67"/>
      <c r="B32" s="141"/>
      <c r="C32" s="278"/>
      <c r="D32" s="278"/>
    </row>
    <row r="33" spans="1:4" ht="29.25" thickBot="1">
      <c r="A33" s="260" t="s">
        <v>24</v>
      </c>
      <c r="B33" s="265" t="s">
        <v>56</v>
      </c>
      <c r="C33" s="279" t="s">
        <v>225</v>
      </c>
      <c r="D33" s="279" t="s">
        <v>341</v>
      </c>
    </row>
    <row r="34" spans="1:4" ht="12.75">
      <c r="A34" s="224" t="s">
        <v>25</v>
      </c>
      <c r="B34" s="266" t="s">
        <v>47</v>
      </c>
      <c r="C34" s="280">
        <f>C35+C36+C37+C38+C39</f>
        <v>10940</v>
      </c>
      <c r="D34" s="280">
        <f>D35+D36+D37+D38+D39</f>
        <v>5186</v>
      </c>
    </row>
    <row r="35" spans="1:4" ht="12.75">
      <c r="A35" s="144" t="s">
        <v>34</v>
      </c>
      <c r="B35" s="188" t="s">
        <v>11</v>
      </c>
      <c r="C35" s="179">
        <v>6924</v>
      </c>
      <c r="D35" s="179">
        <v>3476</v>
      </c>
    </row>
    <row r="36" spans="1:4" ht="12.75">
      <c r="A36" s="144" t="s">
        <v>35</v>
      </c>
      <c r="B36" s="189" t="s">
        <v>12</v>
      </c>
      <c r="C36" s="179">
        <v>1821</v>
      </c>
      <c r="D36" s="179">
        <v>784</v>
      </c>
    </row>
    <row r="37" spans="1:4" ht="12.75">
      <c r="A37" s="144" t="s">
        <v>36</v>
      </c>
      <c r="B37" s="189" t="s">
        <v>13</v>
      </c>
      <c r="C37" s="179">
        <v>2195</v>
      </c>
      <c r="D37" s="179">
        <v>926</v>
      </c>
    </row>
    <row r="38" spans="1:4" ht="12.75">
      <c r="A38" s="144" t="s">
        <v>37</v>
      </c>
      <c r="B38" s="189" t="s">
        <v>14</v>
      </c>
      <c r="C38" s="179"/>
      <c r="D38" s="179"/>
    </row>
    <row r="39" spans="1:4" ht="12.75">
      <c r="A39" s="144" t="s">
        <v>38</v>
      </c>
      <c r="B39" s="189" t="s">
        <v>48</v>
      </c>
      <c r="C39" s="179">
        <f>C40+C41+C42</f>
        <v>0</v>
      </c>
      <c r="D39" s="179">
        <f>D40+D41+D42</f>
        <v>0</v>
      </c>
    </row>
    <row r="40" spans="1:4" ht="12.75">
      <c r="A40" s="147" t="s">
        <v>39</v>
      </c>
      <c r="B40" s="170" t="s">
        <v>15</v>
      </c>
      <c r="C40" s="179"/>
      <c r="D40" s="179"/>
    </row>
    <row r="41" spans="1:4" ht="12.75">
      <c r="A41" s="147" t="s">
        <v>40</v>
      </c>
      <c r="B41" s="170" t="s">
        <v>16</v>
      </c>
      <c r="C41" s="179"/>
      <c r="D41" s="179"/>
    </row>
    <row r="42" spans="1:4" ht="12.75">
      <c r="A42" s="147" t="s">
        <v>41</v>
      </c>
      <c r="B42" s="170" t="s">
        <v>17</v>
      </c>
      <c r="C42" s="179"/>
      <c r="D42" s="179"/>
    </row>
    <row r="43" spans="1:4" ht="12.75">
      <c r="A43" s="60" t="s">
        <v>26</v>
      </c>
      <c r="B43" s="167" t="s">
        <v>49</v>
      </c>
      <c r="C43" s="178">
        <f>C44+C45+C46</f>
        <v>0</v>
      </c>
      <c r="D43" s="178">
        <f>D44+D45+D46</f>
        <v>0</v>
      </c>
    </row>
    <row r="44" spans="1:4" ht="12.75">
      <c r="A44" s="144" t="s">
        <v>34</v>
      </c>
      <c r="B44" s="189" t="s">
        <v>18</v>
      </c>
      <c r="C44" s="179"/>
      <c r="D44" s="179"/>
    </row>
    <row r="45" spans="1:4" ht="12.75">
      <c r="A45" s="144" t="s">
        <v>35</v>
      </c>
      <c r="B45" s="189" t="s">
        <v>19</v>
      </c>
      <c r="C45" s="179"/>
      <c r="D45" s="179"/>
    </row>
    <row r="46" spans="1:4" ht="12.75">
      <c r="A46" s="144" t="s">
        <v>36</v>
      </c>
      <c r="B46" s="188" t="s">
        <v>20</v>
      </c>
      <c r="C46" s="179">
        <f>C47+C48</f>
        <v>0</v>
      </c>
      <c r="D46" s="179">
        <f>D47+D48</f>
        <v>0</v>
      </c>
    </row>
    <row r="47" spans="1:4" ht="12.75">
      <c r="A47" s="147" t="s">
        <v>39</v>
      </c>
      <c r="B47" s="170" t="s">
        <v>52</v>
      </c>
      <c r="C47" s="179"/>
      <c r="D47" s="179"/>
    </row>
    <row r="48" spans="1:4" ht="12.75">
      <c r="A48" s="147" t="s">
        <v>40</v>
      </c>
      <c r="B48" s="170" t="s">
        <v>53</v>
      </c>
      <c r="C48" s="179"/>
      <c r="D48" s="179"/>
    </row>
    <row r="49" spans="1:4" ht="13.5" thickBot="1">
      <c r="A49" s="226" t="s">
        <v>27</v>
      </c>
      <c r="B49" s="263" t="s">
        <v>21</v>
      </c>
      <c r="C49" s="281"/>
      <c r="D49" s="281"/>
    </row>
    <row r="50" spans="1:4" ht="15.75">
      <c r="A50" s="223" t="s">
        <v>28</v>
      </c>
      <c r="B50" s="267" t="s">
        <v>50</v>
      </c>
      <c r="C50" s="282">
        <f>C34+C43+C49</f>
        <v>10940</v>
      </c>
      <c r="D50" s="282">
        <f>D34+D43+D49</f>
        <v>5186</v>
      </c>
    </row>
    <row r="51" spans="1:4" ht="12" customHeight="1">
      <c r="A51" s="60"/>
      <c r="B51" s="189" t="s">
        <v>285</v>
      </c>
      <c r="C51" s="180">
        <v>10889</v>
      </c>
      <c r="D51" s="180"/>
    </row>
    <row r="52" spans="1:4" ht="12.75" customHeight="1">
      <c r="A52" s="60"/>
      <c r="B52" s="189" t="s">
        <v>286</v>
      </c>
      <c r="C52" s="180">
        <v>51</v>
      </c>
      <c r="D52" s="180"/>
    </row>
    <row r="53" spans="1:4" ht="13.5" customHeight="1">
      <c r="A53" s="60"/>
      <c r="B53" s="189" t="s">
        <v>287</v>
      </c>
      <c r="C53" s="180"/>
      <c r="D53" s="180"/>
    </row>
    <row r="54" spans="1:4" ht="22.5" customHeight="1" thickBot="1">
      <c r="A54" s="159" t="s">
        <v>29</v>
      </c>
      <c r="B54" s="268" t="s">
        <v>51</v>
      </c>
      <c r="C54" s="283">
        <f>C55+C56</f>
        <v>3</v>
      </c>
      <c r="D54" s="283">
        <v>0</v>
      </c>
    </row>
    <row r="55" spans="1:4" ht="12.75">
      <c r="A55" s="259" t="s">
        <v>35</v>
      </c>
      <c r="B55" s="269" t="s">
        <v>22</v>
      </c>
      <c r="C55" s="271">
        <v>3</v>
      </c>
      <c r="D55" s="271">
        <v>0</v>
      </c>
    </row>
    <row r="56" spans="1:4" ht="13.5" thickBot="1">
      <c r="A56" s="148" t="s">
        <v>36</v>
      </c>
      <c r="B56" s="192" t="s">
        <v>23</v>
      </c>
      <c r="C56" s="199"/>
      <c r="D56" s="199"/>
    </row>
  </sheetData>
  <sheetProtection/>
  <mergeCells count="3">
    <mergeCell ref="A1:E1"/>
    <mergeCell ref="A3:E3"/>
    <mergeCell ref="B4:D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.7109375" style="52" customWidth="1"/>
    <col min="2" max="2" width="43.421875" style="52" customWidth="1"/>
    <col min="3" max="3" width="13.7109375" style="52" customWidth="1"/>
    <col min="4" max="4" width="15.421875" style="52" customWidth="1"/>
    <col min="5" max="5" width="6.140625" style="52" customWidth="1"/>
    <col min="6" max="6" width="8.57421875" style="52" customWidth="1"/>
    <col min="7" max="7" width="8.28125" style="52" customWidth="1"/>
    <col min="8" max="16384" width="9.140625" style="52" customWidth="1"/>
  </cols>
  <sheetData>
    <row r="1" spans="1:9" ht="15.75">
      <c r="A1" s="446" t="s">
        <v>57</v>
      </c>
      <c r="B1" s="446"/>
      <c r="C1" s="446"/>
      <c r="D1" s="446"/>
      <c r="E1" s="446"/>
      <c r="F1" s="135"/>
      <c r="G1" s="135"/>
      <c r="H1" s="135"/>
      <c r="I1" s="136"/>
    </row>
    <row r="2" spans="1:9" ht="15.75">
      <c r="A2" s="98"/>
      <c r="B2" s="98"/>
      <c r="C2" s="98"/>
      <c r="D2" s="98"/>
      <c r="E2" s="98"/>
      <c r="F2" s="98"/>
      <c r="G2" s="98"/>
      <c r="H2" s="98"/>
      <c r="I2" s="50"/>
    </row>
    <row r="3" spans="1:10" ht="15.75" customHeight="1">
      <c r="A3" s="451" t="s">
        <v>429</v>
      </c>
      <c r="B3" s="451"/>
      <c r="C3" s="451"/>
      <c r="D3" s="451"/>
      <c r="E3" s="137"/>
      <c r="F3" s="137"/>
      <c r="G3" s="137"/>
      <c r="H3" s="137"/>
      <c r="I3" s="137"/>
      <c r="J3" s="137"/>
    </row>
    <row r="4" spans="2:7" ht="12.75">
      <c r="B4" s="445" t="s">
        <v>352</v>
      </c>
      <c r="C4" s="445"/>
      <c r="D4" s="445"/>
      <c r="E4" s="153"/>
      <c r="F4" s="153"/>
      <c r="G4" s="153"/>
    </row>
    <row r="5" ht="13.5" thickBot="1">
      <c r="D5" s="139" t="s">
        <v>62</v>
      </c>
    </row>
    <row r="6" spans="1:4" ht="29.25" thickBot="1">
      <c r="A6" s="56" t="s">
        <v>24</v>
      </c>
      <c r="B6" s="168" t="s">
        <v>282</v>
      </c>
      <c r="C6" s="270" t="s">
        <v>225</v>
      </c>
      <c r="D6" s="270" t="s">
        <v>341</v>
      </c>
    </row>
    <row r="7" spans="1:4" ht="15" customHeight="1">
      <c r="A7" s="259"/>
      <c r="B7" s="261" t="s">
        <v>283</v>
      </c>
      <c r="C7" s="271"/>
      <c r="D7" s="271"/>
    </row>
    <row r="8" spans="1:4" ht="12.75">
      <c r="A8" s="60" t="s">
        <v>25</v>
      </c>
      <c r="B8" s="167" t="s">
        <v>277</v>
      </c>
      <c r="C8" s="178">
        <f>C9+C10</f>
        <v>0</v>
      </c>
      <c r="D8" s="178">
        <f>D9+D10</f>
        <v>0</v>
      </c>
    </row>
    <row r="9" spans="1:4" ht="12.75">
      <c r="A9" s="62" t="s">
        <v>34</v>
      </c>
      <c r="B9" s="170" t="s">
        <v>0</v>
      </c>
      <c r="C9" s="179"/>
      <c r="D9" s="179"/>
    </row>
    <row r="10" spans="1:4" ht="12.75">
      <c r="A10" s="62" t="s">
        <v>35</v>
      </c>
      <c r="B10" s="170" t="s">
        <v>1</v>
      </c>
      <c r="C10" s="179"/>
      <c r="D10" s="179"/>
    </row>
    <row r="11" spans="1:4" ht="12.75">
      <c r="A11" s="60" t="s">
        <v>26</v>
      </c>
      <c r="B11" s="167" t="s">
        <v>43</v>
      </c>
      <c r="C11" s="178">
        <f>C12+C13</f>
        <v>0</v>
      </c>
      <c r="D11" s="178">
        <f>D12+D13</f>
        <v>0</v>
      </c>
    </row>
    <row r="12" spans="1:4" ht="12.75">
      <c r="A12" s="62" t="s">
        <v>34</v>
      </c>
      <c r="B12" s="170" t="s">
        <v>0</v>
      </c>
      <c r="C12" s="179"/>
      <c r="D12" s="179"/>
    </row>
    <row r="13" spans="1:4" ht="12.75">
      <c r="A13" s="62" t="s">
        <v>35</v>
      </c>
      <c r="B13" s="170" t="s">
        <v>1</v>
      </c>
      <c r="C13" s="179"/>
      <c r="D13" s="179"/>
    </row>
    <row r="14" spans="1:4" ht="12.75">
      <c r="A14" s="60" t="s">
        <v>27</v>
      </c>
      <c r="B14" s="167" t="s">
        <v>44</v>
      </c>
      <c r="C14" s="178">
        <f>C15+C16+C17</f>
        <v>0</v>
      </c>
      <c r="D14" s="178">
        <f>D15+D16+D17</f>
        <v>0</v>
      </c>
    </row>
    <row r="15" spans="1:4" ht="12.75">
      <c r="A15" s="62" t="s">
        <v>34</v>
      </c>
      <c r="B15" s="170" t="s">
        <v>2</v>
      </c>
      <c r="C15" s="179"/>
      <c r="D15" s="179"/>
    </row>
    <row r="16" spans="1:4" ht="12.75">
      <c r="A16" s="62" t="s">
        <v>35</v>
      </c>
      <c r="B16" s="170" t="s">
        <v>281</v>
      </c>
      <c r="C16" s="179"/>
      <c r="D16" s="179"/>
    </row>
    <row r="17" spans="1:4" ht="12.75">
      <c r="A17" s="62" t="s">
        <v>36</v>
      </c>
      <c r="B17" s="170" t="s">
        <v>4</v>
      </c>
      <c r="C17" s="179"/>
      <c r="D17" s="179"/>
    </row>
    <row r="18" spans="1:4" ht="12.75">
      <c r="A18" s="60" t="s">
        <v>28</v>
      </c>
      <c r="B18" s="167" t="s">
        <v>5</v>
      </c>
      <c r="C18" s="178">
        <v>119</v>
      </c>
      <c r="D18" s="178">
        <v>49</v>
      </c>
    </row>
    <row r="19" spans="1:4" ht="12.75">
      <c r="A19" s="60" t="s">
        <v>29</v>
      </c>
      <c r="B19" s="167" t="s">
        <v>45</v>
      </c>
      <c r="C19" s="178">
        <f>C20+C21+C22</f>
        <v>0</v>
      </c>
      <c r="D19" s="178">
        <f>D20+D21+D22</f>
        <v>0</v>
      </c>
    </row>
    <row r="20" spans="1:4" ht="12.75">
      <c r="A20" s="62" t="s">
        <v>34</v>
      </c>
      <c r="B20" s="170" t="s">
        <v>6</v>
      </c>
      <c r="C20" s="179"/>
      <c r="D20" s="179"/>
    </row>
    <row r="21" spans="1:4" ht="12.75">
      <c r="A21" s="62" t="s">
        <v>35</v>
      </c>
      <c r="B21" s="170" t="s">
        <v>7</v>
      </c>
      <c r="C21" s="179"/>
      <c r="D21" s="179"/>
    </row>
    <row r="22" spans="1:4" ht="12.75">
      <c r="A22" s="62" t="s">
        <v>36</v>
      </c>
      <c r="B22" s="170" t="s">
        <v>8</v>
      </c>
      <c r="C22" s="179"/>
      <c r="D22" s="179"/>
    </row>
    <row r="23" spans="1:4" ht="12.75">
      <c r="A23" s="162" t="s">
        <v>30</v>
      </c>
      <c r="B23" s="262" t="s">
        <v>10</v>
      </c>
      <c r="C23" s="179"/>
      <c r="D23" s="179"/>
    </row>
    <row r="24" spans="1:4" ht="12.75">
      <c r="A24" s="162"/>
      <c r="B24" s="190" t="s">
        <v>284</v>
      </c>
      <c r="C24" s="179"/>
      <c r="D24" s="179"/>
    </row>
    <row r="25" spans="1:4" ht="12.75">
      <c r="A25" s="162" t="s">
        <v>31</v>
      </c>
      <c r="B25" s="167" t="s">
        <v>280</v>
      </c>
      <c r="C25" s="179">
        <v>11177</v>
      </c>
      <c r="D25" s="179">
        <v>5004</v>
      </c>
    </row>
    <row r="26" spans="1:4" ht="12.75">
      <c r="A26" s="60" t="s">
        <v>32</v>
      </c>
      <c r="B26" s="167" t="s">
        <v>9</v>
      </c>
      <c r="C26" s="179"/>
      <c r="D26" s="179"/>
    </row>
    <row r="27" spans="1:4" ht="13.5" thickBot="1">
      <c r="A27" s="226" t="s">
        <v>33</v>
      </c>
      <c r="B27" s="263" t="s">
        <v>55</v>
      </c>
      <c r="C27" s="199"/>
      <c r="D27" s="199"/>
    </row>
    <row r="28" spans="1:4" ht="15.75">
      <c r="A28" s="258" t="s">
        <v>42</v>
      </c>
      <c r="B28" s="264" t="s">
        <v>46</v>
      </c>
      <c r="C28" s="227">
        <f>C8+C11+C14+C18+C19+C23+C25+C26+C27</f>
        <v>11296</v>
      </c>
      <c r="D28" s="227">
        <f>D8+D11+D14+D18+D19+D23+D25+D26+D27</f>
        <v>5053</v>
      </c>
    </row>
    <row r="29" spans="1:4" ht="13.5" customHeight="1">
      <c r="A29" s="61"/>
      <c r="B29" s="189" t="s">
        <v>285</v>
      </c>
      <c r="C29" s="180">
        <v>11249</v>
      </c>
      <c r="D29" s="180"/>
    </row>
    <row r="30" spans="1:4" ht="12" customHeight="1">
      <c r="A30" s="61"/>
      <c r="B30" s="189" t="s">
        <v>286</v>
      </c>
      <c r="C30" s="180">
        <v>47</v>
      </c>
      <c r="D30" s="180"/>
    </row>
    <row r="31" spans="1:4" ht="11.25" customHeight="1">
      <c r="A31" s="61"/>
      <c r="B31" s="189" t="s">
        <v>287</v>
      </c>
      <c r="C31" s="180"/>
      <c r="D31" s="180"/>
    </row>
    <row r="32" spans="1:4" ht="13.5" thickBot="1">
      <c r="A32" s="67"/>
      <c r="B32" s="141"/>
      <c r="C32" s="278"/>
      <c r="D32" s="278"/>
    </row>
    <row r="33" spans="1:4" ht="29.25" thickBot="1">
      <c r="A33" s="260" t="s">
        <v>24</v>
      </c>
      <c r="B33" s="265" t="s">
        <v>56</v>
      </c>
      <c r="C33" s="279" t="s">
        <v>225</v>
      </c>
      <c r="D33" s="279" t="s">
        <v>341</v>
      </c>
    </row>
    <row r="34" spans="1:4" ht="12.75">
      <c r="A34" s="224" t="s">
        <v>25</v>
      </c>
      <c r="B34" s="266" t="s">
        <v>47</v>
      </c>
      <c r="C34" s="280">
        <f>C35+C36+C37+C38+C39</f>
        <v>11296</v>
      </c>
      <c r="D34" s="280">
        <f>D35+D36+D37+D38+D39</f>
        <v>5053</v>
      </c>
    </row>
    <row r="35" spans="1:4" ht="12.75">
      <c r="A35" s="144" t="s">
        <v>34</v>
      </c>
      <c r="B35" s="188" t="s">
        <v>11</v>
      </c>
      <c r="C35" s="179">
        <v>6308</v>
      </c>
      <c r="D35" s="179">
        <v>3187</v>
      </c>
    </row>
    <row r="36" spans="1:4" ht="12.75">
      <c r="A36" s="144" t="s">
        <v>35</v>
      </c>
      <c r="B36" s="189" t="s">
        <v>12</v>
      </c>
      <c r="C36" s="179">
        <v>1657</v>
      </c>
      <c r="D36" s="179">
        <v>710</v>
      </c>
    </row>
    <row r="37" spans="1:4" ht="12.75">
      <c r="A37" s="144" t="s">
        <v>36</v>
      </c>
      <c r="B37" s="189" t="s">
        <v>13</v>
      </c>
      <c r="C37" s="179">
        <v>3331</v>
      </c>
      <c r="D37" s="179">
        <v>1156</v>
      </c>
    </row>
    <row r="38" spans="1:4" ht="12.75">
      <c r="A38" s="144" t="s">
        <v>37</v>
      </c>
      <c r="B38" s="189" t="s">
        <v>14</v>
      </c>
      <c r="C38" s="179"/>
      <c r="D38" s="179"/>
    </row>
    <row r="39" spans="1:4" ht="12.75">
      <c r="A39" s="144" t="s">
        <v>38</v>
      </c>
      <c r="B39" s="189" t="s">
        <v>48</v>
      </c>
      <c r="C39" s="179">
        <f>C40+C41+C42</f>
        <v>0</v>
      </c>
      <c r="D39" s="179">
        <f>D40+D41+D42</f>
        <v>0</v>
      </c>
    </row>
    <row r="40" spans="1:4" ht="12.75">
      <c r="A40" s="147" t="s">
        <v>39</v>
      </c>
      <c r="B40" s="170" t="s">
        <v>15</v>
      </c>
      <c r="C40" s="179"/>
      <c r="D40" s="179"/>
    </row>
    <row r="41" spans="1:4" ht="12.75">
      <c r="A41" s="147" t="s">
        <v>40</v>
      </c>
      <c r="B41" s="170" t="s">
        <v>16</v>
      </c>
      <c r="C41" s="179"/>
      <c r="D41" s="179"/>
    </row>
    <row r="42" spans="1:4" ht="12.75">
      <c r="A42" s="147" t="s">
        <v>41</v>
      </c>
      <c r="B42" s="170" t="s">
        <v>17</v>
      </c>
      <c r="C42" s="179"/>
      <c r="D42" s="179"/>
    </row>
    <row r="43" spans="1:4" ht="12.75">
      <c r="A43" s="60" t="s">
        <v>26</v>
      </c>
      <c r="B43" s="167" t="s">
        <v>49</v>
      </c>
      <c r="C43" s="178">
        <f>C44+C45+C46</f>
        <v>0</v>
      </c>
      <c r="D43" s="178">
        <f>D44+D45+D46</f>
        <v>0</v>
      </c>
    </row>
    <row r="44" spans="1:4" ht="12.75">
      <c r="A44" s="144" t="s">
        <v>34</v>
      </c>
      <c r="B44" s="189" t="s">
        <v>18</v>
      </c>
      <c r="C44" s="179"/>
      <c r="D44" s="179"/>
    </row>
    <row r="45" spans="1:4" ht="12.75">
      <c r="A45" s="144" t="s">
        <v>35</v>
      </c>
      <c r="B45" s="189" t="s">
        <v>19</v>
      </c>
      <c r="C45" s="179"/>
      <c r="D45" s="179"/>
    </row>
    <row r="46" spans="1:4" ht="12.75">
      <c r="A46" s="144" t="s">
        <v>36</v>
      </c>
      <c r="B46" s="188" t="s">
        <v>20</v>
      </c>
      <c r="C46" s="179">
        <f>C47+C48</f>
        <v>0</v>
      </c>
      <c r="D46" s="179">
        <f>D47+D48</f>
        <v>0</v>
      </c>
    </row>
    <row r="47" spans="1:4" ht="12.75">
      <c r="A47" s="147" t="s">
        <v>39</v>
      </c>
      <c r="B47" s="170" t="s">
        <v>52</v>
      </c>
      <c r="C47" s="179"/>
      <c r="D47" s="179"/>
    </row>
    <row r="48" spans="1:4" ht="12.75">
      <c r="A48" s="147" t="s">
        <v>40</v>
      </c>
      <c r="B48" s="170" t="s">
        <v>53</v>
      </c>
      <c r="C48" s="179"/>
      <c r="D48" s="179"/>
    </row>
    <row r="49" spans="1:4" ht="13.5" thickBot="1">
      <c r="A49" s="226" t="s">
        <v>27</v>
      </c>
      <c r="B49" s="263" t="s">
        <v>21</v>
      </c>
      <c r="C49" s="281"/>
      <c r="D49" s="281"/>
    </row>
    <row r="50" spans="1:4" ht="15.75">
      <c r="A50" s="223" t="s">
        <v>28</v>
      </c>
      <c r="B50" s="267" t="s">
        <v>50</v>
      </c>
      <c r="C50" s="282">
        <f>C34+C43+C49</f>
        <v>11296</v>
      </c>
      <c r="D50" s="282">
        <f>D34+D43+D49</f>
        <v>5053</v>
      </c>
    </row>
    <row r="51" spans="1:4" ht="12" customHeight="1">
      <c r="A51" s="60"/>
      <c r="B51" s="189" t="s">
        <v>285</v>
      </c>
      <c r="C51" s="180">
        <v>11249</v>
      </c>
      <c r="D51" s="180"/>
    </row>
    <row r="52" spans="1:4" ht="12.75" customHeight="1">
      <c r="A52" s="60"/>
      <c r="B52" s="189" t="s">
        <v>286</v>
      </c>
      <c r="C52" s="180">
        <v>47</v>
      </c>
      <c r="D52" s="180"/>
    </row>
    <row r="53" spans="1:4" ht="13.5" customHeight="1">
      <c r="A53" s="60"/>
      <c r="B53" s="189" t="s">
        <v>287</v>
      </c>
      <c r="C53" s="180"/>
      <c r="D53" s="180"/>
    </row>
    <row r="54" spans="1:4" ht="22.5" customHeight="1" thickBot="1">
      <c r="A54" s="159" t="s">
        <v>29</v>
      </c>
      <c r="B54" s="268" t="s">
        <v>51</v>
      </c>
      <c r="C54" s="283">
        <f>C55+C56</f>
        <v>3</v>
      </c>
      <c r="D54" s="283"/>
    </row>
    <row r="55" spans="1:4" ht="12.75">
      <c r="A55" s="259" t="s">
        <v>35</v>
      </c>
      <c r="B55" s="269" t="s">
        <v>22</v>
      </c>
      <c r="C55" s="271">
        <v>3</v>
      </c>
      <c r="D55" s="271"/>
    </row>
    <row r="56" spans="1:4" ht="13.5" thickBot="1">
      <c r="A56" s="148" t="s">
        <v>36</v>
      </c>
      <c r="B56" s="192" t="s">
        <v>23</v>
      </c>
      <c r="C56" s="199"/>
      <c r="D56" s="199"/>
    </row>
  </sheetData>
  <sheetProtection/>
  <mergeCells count="3">
    <mergeCell ref="A1:E1"/>
    <mergeCell ref="B4:D4"/>
    <mergeCell ref="A3:D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6.00390625" style="52" customWidth="1"/>
    <col min="2" max="2" width="43.57421875" style="52" customWidth="1"/>
    <col min="3" max="4" width="13.7109375" style="52" customWidth="1"/>
    <col min="5" max="5" width="5.8515625" style="52" customWidth="1"/>
    <col min="6" max="6" width="8.421875" style="52" customWidth="1"/>
    <col min="7" max="16384" width="9.140625" style="52" customWidth="1"/>
  </cols>
  <sheetData>
    <row r="1" spans="1:5" ht="15.75">
      <c r="A1" s="446" t="s">
        <v>57</v>
      </c>
      <c r="B1" s="446"/>
      <c r="C1" s="446"/>
      <c r="D1" s="446"/>
      <c r="E1" s="446"/>
    </row>
    <row r="2" spans="1:5" ht="15.75">
      <c r="A2" s="98"/>
      <c r="B2" s="98"/>
      <c r="C2" s="98"/>
      <c r="D2" s="98"/>
      <c r="E2" s="98"/>
    </row>
    <row r="3" spans="1:5" ht="15.75" customHeight="1">
      <c r="A3" s="451" t="s">
        <v>430</v>
      </c>
      <c r="B3" s="451"/>
      <c r="C3" s="451"/>
      <c r="D3" s="451"/>
      <c r="E3" s="137"/>
    </row>
    <row r="4" spans="2:7" ht="12.75">
      <c r="B4" s="445" t="s">
        <v>353</v>
      </c>
      <c r="C4" s="445"/>
      <c r="D4" s="445"/>
      <c r="E4" s="153"/>
      <c r="F4" s="153"/>
      <c r="G4" s="153"/>
    </row>
    <row r="5" ht="13.5" thickBot="1">
      <c r="D5" s="139" t="s">
        <v>62</v>
      </c>
    </row>
    <row r="6" spans="1:4" ht="29.25" thickBot="1">
      <c r="A6" s="56" t="s">
        <v>24</v>
      </c>
      <c r="B6" s="168" t="s">
        <v>282</v>
      </c>
      <c r="C6" s="270" t="s">
        <v>225</v>
      </c>
      <c r="D6" s="270" t="s">
        <v>341</v>
      </c>
    </row>
    <row r="7" spans="1:4" ht="15" customHeight="1">
      <c r="A7" s="259"/>
      <c r="B7" s="261" t="s">
        <v>283</v>
      </c>
      <c r="C7" s="271"/>
      <c r="D7" s="271"/>
    </row>
    <row r="8" spans="1:4" ht="12.75">
      <c r="A8" s="60" t="s">
        <v>25</v>
      </c>
      <c r="B8" s="167" t="s">
        <v>277</v>
      </c>
      <c r="C8" s="178">
        <f>C9+C10</f>
        <v>0</v>
      </c>
      <c r="D8" s="178">
        <f>D9+D10</f>
        <v>0</v>
      </c>
    </row>
    <row r="9" spans="1:4" ht="12.75">
      <c r="A9" s="62" t="s">
        <v>34</v>
      </c>
      <c r="B9" s="170" t="s">
        <v>0</v>
      </c>
      <c r="C9" s="179"/>
      <c r="D9" s="179"/>
    </row>
    <row r="10" spans="1:4" ht="12.75">
      <c r="A10" s="62" t="s">
        <v>35</v>
      </c>
      <c r="B10" s="170" t="s">
        <v>1</v>
      </c>
      <c r="C10" s="179"/>
      <c r="D10" s="179"/>
    </row>
    <row r="11" spans="1:4" ht="12.75">
      <c r="A11" s="60" t="s">
        <v>26</v>
      </c>
      <c r="B11" s="167" t="s">
        <v>43</v>
      </c>
      <c r="C11" s="178">
        <f>C12+C13</f>
        <v>0</v>
      </c>
      <c r="D11" s="178">
        <f>D12+D13</f>
        <v>0</v>
      </c>
    </row>
    <row r="12" spans="1:4" ht="12.75">
      <c r="A12" s="62" t="s">
        <v>34</v>
      </c>
      <c r="B12" s="170" t="s">
        <v>0</v>
      </c>
      <c r="C12" s="179"/>
      <c r="D12" s="179"/>
    </row>
    <row r="13" spans="1:4" ht="12.75">
      <c r="A13" s="62" t="s">
        <v>35</v>
      </c>
      <c r="B13" s="170" t="s">
        <v>1</v>
      </c>
      <c r="C13" s="179"/>
      <c r="D13" s="179"/>
    </row>
    <row r="14" spans="1:4" ht="12.75">
      <c r="A14" s="60" t="s">
        <v>27</v>
      </c>
      <c r="B14" s="167" t="s">
        <v>44</v>
      </c>
      <c r="C14" s="178">
        <f>C15+C16+C17</f>
        <v>0</v>
      </c>
      <c r="D14" s="178">
        <f>D15+D16+D17</f>
        <v>0</v>
      </c>
    </row>
    <row r="15" spans="1:4" ht="12.75">
      <c r="A15" s="62" t="s">
        <v>34</v>
      </c>
      <c r="B15" s="170" t="s">
        <v>2</v>
      </c>
      <c r="C15" s="179"/>
      <c r="D15" s="179"/>
    </row>
    <row r="16" spans="1:4" ht="12.75">
      <c r="A16" s="62" t="s">
        <v>35</v>
      </c>
      <c r="B16" s="170" t="s">
        <v>281</v>
      </c>
      <c r="C16" s="179"/>
      <c r="D16" s="179"/>
    </row>
    <row r="17" spans="1:4" ht="12.75">
      <c r="A17" s="62" t="s">
        <v>36</v>
      </c>
      <c r="B17" s="170" t="s">
        <v>4</v>
      </c>
      <c r="C17" s="179"/>
      <c r="D17" s="179"/>
    </row>
    <row r="18" spans="1:4" ht="12.75">
      <c r="A18" s="60" t="s">
        <v>28</v>
      </c>
      <c r="B18" s="167" t="s">
        <v>5</v>
      </c>
      <c r="C18" s="178">
        <v>301</v>
      </c>
      <c r="D18" s="178">
        <v>202</v>
      </c>
    </row>
    <row r="19" spans="1:4" ht="12.75">
      <c r="A19" s="60" t="s">
        <v>29</v>
      </c>
      <c r="B19" s="167" t="s">
        <v>45</v>
      </c>
      <c r="C19" s="178">
        <f>C20+C21+C22</f>
        <v>0</v>
      </c>
      <c r="D19" s="178">
        <f>D20+D21+D22</f>
        <v>0</v>
      </c>
    </row>
    <row r="20" spans="1:4" ht="12.75">
      <c r="A20" s="62" t="s">
        <v>34</v>
      </c>
      <c r="B20" s="170" t="s">
        <v>6</v>
      </c>
      <c r="C20" s="179"/>
      <c r="D20" s="179"/>
    </row>
    <row r="21" spans="1:4" ht="12.75">
      <c r="A21" s="62" t="s">
        <v>35</v>
      </c>
      <c r="B21" s="170" t="s">
        <v>7</v>
      </c>
      <c r="C21" s="179"/>
      <c r="D21" s="179"/>
    </row>
    <row r="22" spans="1:4" ht="12.75">
      <c r="A22" s="62" t="s">
        <v>36</v>
      </c>
      <c r="B22" s="170" t="s">
        <v>8</v>
      </c>
      <c r="C22" s="179"/>
      <c r="D22" s="179"/>
    </row>
    <row r="23" spans="1:4" ht="12.75">
      <c r="A23" s="162" t="s">
        <v>30</v>
      </c>
      <c r="B23" s="262" t="s">
        <v>10</v>
      </c>
      <c r="C23" s="179"/>
      <c r="D23" s="179"/>
    </row>
    <row r="24" spans="1:4" ht="12.75">
      <c r="A24" s="162"/>
      <c r="B24" s="190" t="s">
        <v>284</v>
      </c>
      <c r="C24" s="179"/>
      <c r="D24" s="179"/>
    </row>
    <row r="25" spans="1:4" ht="12.75">
      <c r="A25" s="162" t="s">
        <v>31</v>
      </c>
      <c r="B25" s="167" t="s">
        <v>280</v>
      </c>
      <c r="C25" s="179">
        <v>12646</v>
      </c>
      <c r="D25" s="179">
        <v>5650</v>
      </c>
    </row>
    <row r="26" spans="1:4" ht="12.75">
      <c r="A26" s="60" t="s">
        <v>32</v>
      </c>
      <c r="B26" s="167" t="s">
        <v>9</v>
      </c>
      <c r="C26" s="179"/>
      <c r="D26" s="179"/>
    </row>
    <row r="27" spans="1:4" ht="13.5" thickBot="1">
      <c r="A27" s="226" t="s">
        <v>33</v>
      </c>
      <c r="B27" s="263" t="s">
        <v>55</v>
      </c>
      <c r="C27" s="199"/>
      <c r="D27" s="199"/>
    </row>
    <row r="28" spans="1:4" ht="15.75">
      <c r="A28" s="258" t="s">
        <v>42</v>
      </c>
      <c r="B28" s="264" t="s">
        <v>46</v>
      </c>
      <c r="C28" s="227">
        <f>C8+C11+C14+C18+C19+C23+C25+C26+C27</f>
        <v>12947</v>
      </c>
      <c r="D28" s="227">
        <f>D8+D11+D14+D18+D19+D23+D25+D26+D27</f>
        <v>5852</v>
      </c>
    </row>
    <row r="29" spans="1:4" ht="13.5" customHeight="1">
      <c r="A29" s="61"/>
      <c r="B29" s="189" t="s">
        <v>285</v>
      </c>
      <c r="C29" s="180">
        <v>12947</v>
      </c>
      <c r="D29" s="180"/>
    </row>
    <row r="30" spans="1:4" ht="12" customHeight="1">
      <c r="A30" s="61"/>
      <c r="B30" s="189" t="s">
        <v>286</v>
      </c>
      <c r="C30" s="180"/>
      <c r="D30" s="180"/>
    </row>
    <row r="31" spans="1:4" ht="11.25" customHeight="1">
      <c r="A31" s="61"/>
      <c r="B31" s="189" t="s">
        <v>287</v>
      </c>
      <c r="C31" s="180"/>
      <c r="D31" s="180"/>
    </row>
    <row r="32" spans="1:4" ht="13.5" thickBot="1">
      <c r="A32" s="67"/>
      <c r="B32" s="141"/>
      <c r="C32" s="278"/>
      <c r="D32" s="278"/>
    </row>
    <row r="33" spans="1:4" ht="29.25" thickBot="1">
      <c r="A33" s="260" t="s">
        <v>24</v>
      </c>
      <c r="B33" s="265" t="s">
        <v>56</v>
      </c>
      <c r="C33" s="279" t="s">
        <v>225</v>
      </c>
      <c r="D33" s="279" t="s">
        <v>341</v>
      </c>
    </row>
    <row r="34" spans="1:4" ht="12.75">
      <c r="A34" s="224" t="s">
        <v>25</v>
      </c>
      <c r="B34" s="266" t="s">
        <v>47</v>
      </c>
      <c r="C34" s="280">
        <f>C35+C36+C37+C38+C39</f>
        <v>12947</v>
      </c>
      <c r="D34" s="280">
        <f>D35+D36+D37+D38+D39</f>
        <v>5852</v>
      </c>
    </row>
    <row r="35" spans="1:4" ht="12.75">
      <c r="A35" s="144" t="s">
        <v>34</v>
      </c>
      <c r="B35" s="188" t="s">
        <v>11</v>
      </c>
      <c r="C35" s="179">
        <v>7583</v>
      </c>
      <c r="D35" s="179">
        <v>3373</v>
      </c>
    </row>
    <row r="36" spans="1:4" ht="12.75">
      <c r="A36" s="144" t="s">
        <v>35</v>
      </c>
      <c r="B36" s="189" t="s">
        <v>12</v>
      </c>
      <c r="C36" s="179">
        <v>2017</v>
      </c>
      <c r="D36" s="179">
        <v>916</v>
      </c>
    </row>
    <row r="37" spans="1:4" ht="12.75">
      <c r="A37" s="144" t="s">
        <v>36</v>
      </c>
      <c r="B37" s="189" t="s">
        <v>13</v>
      </c>
      <c r="C37" s="179">
        <v>3347</v>
      </c>
      <c r="D37" s="179">
        <v>1563</v>
      </c>
    </row>
    <row r="38" spans="1:4" ht="12.75">
      <c r="A38" s="144" t="s">
        <v>37</v>
      </c>
      <c r="B38" s="189" t="s">
        <v>14</v>
      </c>
      <c r="C38" s="179">
        <v>0</v>
      </c>
      <c r="D38" s="179">
        <v>0</v>
      </c>
    </row>
    <row r="39" spans="1:4" ht="12.75">
      <c r="A39" s="144" t="s">
        <v>38</v>
      </c>
      <c r="B39" s="189" t="s">
        <v>48</v>
      </c>
      <c r="C39" s="179">
        <f>C40+C41+C42</f>
        <v>0</v>
      </c>
      <c r="D39" s="179">
        <f>D40+D41+D42</f>
        <v>0</v>
      </c>
    </row>
    <row r="40" spans="1:4" ht="12.75">
      <c r="A40" s="147" t="s">
        <v>39</v>
      </c>
      <c r="B40" s="170" t="s">
        <v>15</v>
      </c>
      <c r="C40" s="179"/>
      <c r="D40" s="179"/>
    </row>
    <row r="41" spans="1:4" ht="12.75">
      <c r="A41" s="147" t="s">
        <v>40</v>
      </c>
      <c r="B41" s="170" t="s">
        <v>16</v>
      </c>
      <c r="C41" s="179"/>
      <c r="D41" s="179"/>
    </row>
    <row r="42" spans="1:4" ht="12.75">
      <c r="A42" s="147" t="s">
        <v>41</v>
      </c>
      <c r="B42" s="170" t="s">
        <v>17</v>
      </c>
      <c r="C42" s="179"/>
      <c r="D42" s="179"/>
    </row>
    <row r="43" spans="1:4" ht="12.75">
      <c r="A43" s="60" t="s">
        <v>26</v>
      </c>
      <c r="B43" s="167" t="s">
        <v>49</v>
      </c>
      <c r="C43" s="178">
        <f>C44+C45+C46</f>
        <v>0</v>
      </c>
      <c r="D43" s="178">
        <f>D44+D45+D46</f>
        <v>0</v>
      </c>
    </row>
    <row r="44" spans="1:4" ht="12.75">
      <c r="A44" s="144" t="s">
        <v>34</v>
      </c>
      <c r="B44" s="189" t="s">
        <v>18</v>
      </c>
      <c r="C44" s="179"/>
      <c r="D44" s="179"/>
    </row>
    <row r="45" spans="1:4" ht="12.75">
      <c r="A45" s="144" t="s">
        <v>35</v>
      </c>
      <c r="B45" s="189" t="s">
        <v>19</v>
      </c>
      <c r="C45" s="179"/>
      <c r="D45" s="179"/>
    </row>
    <row r="46" spans="1:4" ht="12.75">
      <c r="A46" s="144" t="s">
        <v>36</v>
      </c>
      <c r="B46" s="188" t="s">
        <v>20</v>
      </c>
      <c r="C46" s="179">
        <f>C47+C48</f>
        <v>0</v>
      </c>
      <c r="D46" s="179">
        <f>D47+D48</f>
        <v>0</v>
      </c>
    </row>
    <row r="47" spans="1:4" ht="12.75">
      <c r="A47" s="147" t="s">
        <v>39</v>
      </c>
      <c r="B47" s="170" t="s">
        <v>52</v>
      </c>
      <c r="C47" s="179"/>
      <c r="D47" s="179"/>
    </row>
    <row r="48" spans="1:4" ht="12.75">
      <c r="A48" s="147" t="s">
        <v>40</v>
      </c>
      <c r="B48" s="170" t="s">
        <v>53</v>
      </c>
      <c r="C48" s="179"/>
      <c r="D48" s="179"/>
    </row>
    <row r="49" spans="1:4" ht="13.5" thickBot="1">
      <c r="A49" s="226" t="s">
        <v>27</v>
      </c>
      <c r="B49" s="263" t="s">
        <v>21</v>
      </c>
      <c r="C49" s="281"/>
      <c r="D49" s="281"/>
    </row>
    <row r="50" spans="1:4" ht="15.75">
      <c r="A50" s="223" t="s">
        <v>28</v>
      </c>
      <c r="B50" s="267" t="s">
        <v>50</v>
      </c>
      <c r="C50" s="282">
        <f>C34+C43+C49</f>
        <v>12947</v>
      </c>
      <c r="D50" s="282">
        <f>D34+D43+D49</f>
        <v>5852</v>
      </c>
    </row>
    <row r="51" spans="1:4" ht="12" customHeight="1">
      <c r="A51" s="60"/>
      <c r="B51" s="189" t="s">
        <v>285</v>
      </c>
      <c r="C51" s="180">
        <v>12947</v>
      </c>
      <c r="D51" s="180"/>
    </row>
    <row r="52" spans="1:4" ht="12.75" customHeight="1">
      <c r="A52" s="60"/>
      <c r="B52" s="189" t="s">
        <v>286</v>
      </c>
      <c r="C52" s="180"/>
      <c r="D52" s="180"/>
    </row>
    <row r="53" spans="1:4" ht="13.5" customHeight="1">
      <c r="A53" s="60"/>
      <c r="B53" s="189" t="s">
        <v>287</v>
      </c>
      <c r="C53" s="180"/>
      <c r="D53" s="180"/>
    </row>
    <row r="54" spans="1:4" ht="22.5" customHeight="1" thickBot="1">
      <c r="A54" s="159" t="s">
        <v>29</v>
      </c>
      <c r="B54" s="268" t="s">
        <v>51</v>
      </c>
      <c r="C54" s="283">
        <f>C55+C56</f>
        <v>3</v>
      </c>
      <c r="D54" s="283">
        <f>D55+D56</f>
        <v>0</v>
      </c>
    </row>
    <row r="55" spans="1:4" ht="12.75">
      <c r="A55" s="259" t="s">
        <v>35</v>
      </c>
      <c r="B55" s="269" t="s">
        <v>22</v>
      </c>
      <c r="C55" s="271">
        <v>3</v>
      </c>
      <c r="D55" s="271">
        <v>0</v>
      </c>
    </row>
    <row r="56" spans="1:4" ht="13.5" thickBot="1">
      <c r="A56" s="148" t="s">
        <v>36</v>
      </c>
      <c r="B56" s="192" t="s">
        <v>23</v>
      </c>
      <c r="C56" s="199"/>
      <c r="D56" s="199"/>
    </row>
  </sheetData>
  <sheetProtection/>
  <mergeCells count="3">
    <mergeCell ref="A1:E1"/>
    <mergeCell ref="B4:D4"/>
    <mergeCell ref="A3:D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2">
      <selection activeCell="F9" sqref="F9"/>
    </sheetView>
  </sheetViews>
  <sheetFormatPr defaultColWidth="9.140625" defaultRowHeight="12.75"/>
  <cols>
    <col min="1" max="1" width="6.7109375" style="52" customWidth="1"/>
    <col min="2" max="2" width="43.7109375" style="52" customWidth="1"/>
    <col min="3" max="4" width="13.7109375" style="52" customWidth="1"/>
    <col min="5" max="5" width="6.8515625" style="52" customWidth="1"/>
    <col min="6" max="6" width="8.28125" style="52" customWidth="1"/>
    <col min="7" max="7" width="7.00390625" style="52" customWidth="1"/>
    <col min="8" max="16384" width="9.140625" style="52" customWidth="1"/>
  </cols>
  <sheetData>
    <row r="1" spans="1:9" ht="15.75">
      <c r="A1" s="446" t="s">
        <v>57</v>
      </c>
      <c r="B1" s="446"/>
      <c r="C1" s="446"/>
      <c r="D1" s="446"/>
      <c r="E1" s="446"/>
      <c r="F1" s="136"/>
      <c r="G1" s="136"/>
      <c r="H1" s="136"/>
      <c r="I1" s="136"/>
    </row>
    <row r="2" spans="1:9" ht="15.75">
      <c r="A2" s="98"/>
      <c r="B2" s="98"/>
      <c r="C2" s="98"/>
      <c r="D2" s="98"/>
      <c r="E2" s="98"/>
      <c r="F2" s="98"/>
      <c r="G2" s="98"/>
      <c r="H2" s="98"/>
      <c r="I2" s="50"/>
    </row>
    <row r="3" spans="1:9" ht="26.25" customHeight="1">
      <c r="A3" s="451" t="s">
        <v>431</v>
      </c>
      <c r="B3" s="451"/>
      <c r="C3" s="451"/>
      <c r="D3" s="451"/>
      <c r="E3" s="451"/>
      <c r="F3" s="136"/>
      <c r="G3" s="136"/>
      <c r="H3" s="136"/>
      <c r="I3" s="136"/>
    </row>
    <row r="4" spans="2:7" ht="12.75">
      <c r="B4" s="445" t="s">
        <v>354</v>
      </c>
      <c r="C4" s="445"/>
      <c r="D4" s="445"/>
      <c r="E4" s="153"/>
      <c r="F4" s="153"/>
      <c r="G4" s="153"/>
    </row>
    <row r="5" ht="13.5" thickBot="1">
      <c r="D5" s="139" t="s">
        <v>62</v>
      </c>
    </row>
    <row r="6" spans="1:4" ht="29.25" thickBot="1">
      <c r="A6" s="56" t="s">
        <v>24</v>
      </c>
      <c r="B6" s="168" t="s">
        <v>282</v>
      </c>
      <c r="C6" s="270" t="s">
        <v>225</v>
      </c>
      <c r="D6" s="270" t="s">
        <v>341</v>
      </c>
    </row>
    <row r="7" spans="1:4" ht="15" customHeight="1">
      <c r="A7" s="259"/>
      <c r="B7" s="261" t="s">
        <v>283</v>
      </c>
      <c r="C7" s="271"/>
      <c r="D7" s="271"/>
    </row>
    <row r="8" spans="1:4" ht="12.75">
      <c r="A8" s="60" t="s">
        <v>25</v>
      </c>
      <c r="B8" s="167" t="s">
        <v>277</v>
      </c>
      <c r="C8" s="178">
        <f>C9+C10</f>
        <v>0</v>
      </c>
      <c r="D8" s="178">
        <f>D9+D10</f>
        <v>0</v>
      </c>
    </row>
    <row r="9" spans="1:4" ht="12.75">
      <c r="A9" s="62" t="s">
        <v>34</v>
      </c>
      <c r="B9" s="170" t="s">
        <v>0</v>
      </c>
      <c r="C9" s="179"/>
      <c r="D9" s="179"/>
    </row>
    <row r="10" spans="1:4" ht="12.75">
      <c r="A10" s="62" t="s">
        <v>35</v>
      </c>
      <c r="B10" s="170" t="s">
        <v>1</v>
      </c>
      <c r="C10" s="179"/>
      <c r="D10" s="179"/>
    </row>
    <row r="11" spans="1:4" ht="12.75">
      <c r="A11" s="60" t="s">
        <v>26</v>
      </c>
      <c r="B11" s="167" t="s">
        <v>43</v>
      </c>
      <c r="C11" s="178">
        <f>C12+C13</f>
        <v>0</v>
      </c>
      <c r="D11" s="178">
        <f>D12+D13</f>
        <v>0</v>
      </c>
    </row>
    <row r="12" spans="1:4" ht="12.75">
      <c r="A12" s="62" t="s">
        <v>34</v>
      </c>
      <c r="B12" s="170" t="s">
        <v>0</v>
      </c>
      <c r="C12" s="179"/>
      <c r="D12" s="179"/>
    </row>
    <row r="13" spans="1:4" ht="12.75">
      <c r="A13" s="62" t="s">
        <v>35</v>
      </c>
      <c r="B13" s="170" t="s">
        <v>1</v>
      </c>
      <c r="C13" s="179"/>
      <c r="D13" s="179"/>
    </row>
    <row r="14" spans="1:4" ht="12.75">
      <c r="A14" s="60" t="s">
        <v>27</v>
      </c>
      <c r="B14" s="167" t="s">
        <v>44</v>
      </c>
      <c r="C14" s="178">
        <f>C15+C16+C17</f>
        <v>0</v>
      </c>
      <c r="D14" s="178">
        <f>D15+D16+D17</f>
        <v>0</v>
      </c>
    </row>
    <row r="15" spans="1:4" ht="12.75">
      <c r="A15" s="62" t="s">
        <v>34</v>
      </c>
      <c r="B15" s="170" t="s">
        <v>2</v>
      </c>
      <c r="C15" s="179"/>
      <c r="D15" s="179"/>
    </row>
    <row r="16" spans="1:4" ht="12.75">
      <c r="A16" s="62" t="s">
        <v>35</v>
      </c>
      <c r="B16" s="170" t="s">
        <v>281</v>
      </c>
      <c r="C16" s="179"/>
      <c r="D16" s="179"/>
    </row>
    <row r="17" spans="1:4" ht="12.75">
      <c r="A17" s="62" t="s">
        <v>36</v>
      </c>
      <c r="B17" s="170" t="s">
        <v>4</v>
      </c>
      <c r="C17" s="179"/>
      <c r="D17" s="179"/>
    </row>
    <row r="18" spans="1:4" ht="12.75">
      <c r="A18" s="60" t="s">
        <v>28</v>
      </c>
      <c r="B18" s="167" t="s">
        <v>5</v>
      </c>
      <c r="C18" s="178">
        <v>277</v>
      </c>
      <c r="D18" s="178">
        <v>238</v>
      </c>
    </row>
    <row r="19" spans="1:4" ht="12.75">
      <c r="A19" s="60" t="s">
        <v>29</v>
      </c>
      <c r="B19" s="167" t="s">
        <v>45</v>
      </c>
      <c r="C19" s="178">
        <f>C20+C21+C22</f>
        <v>0</v>
      </c>
      <c r="D19" s="178">
        <f>D20+D21+D22</f>
        <v>0</v>
      </c>
    </row>
    <row r="20" spans="1:4" ht="12.75">
      <c r="A20" s="62" t="s">
        <v>34</v>
      </c>
      <c r="B20" s="170" t="s">
        <v>6</v>
      </c>
      <c r="C20" s="179"/>
      <c r="D20" s="179"/>
    </row>
    <row r="21" spans="1:4" ht="12.75">
      <c r="A21" s="62" t="s">
        <v>35</v>
      </c>
      <c r="B21" s="170" t="s">
        <v>7</v>
      </c>
      <c r="C21" s="179"/>
      <c r="D21" s="179"/>
    </row>
    <row r="22" spans="1:4" ht="12.75">
      <c r="A22" s="62" t="s">
        <v>36</v>
      </c>
      <c r="B22" s="170" t="s">
        <v>8</v>
      </c>
      <c r="C22" s="179"/>
      <c r="D22" s="179"/>
    </row>
    <row r="23" spans="1:4" ht="12.75">
      <c r="A23" s="162" t="s">
        <v>30</v>
      </c>
      <c r="B23" s="262" t="s">
        <v>10</v>
      </c>
      <c r="C23" s="179"/>
      <c r="D23" s="179"/>
    </row>
    <row r="24" spans="1:4" ht="12.75">
      <c r="A24" s="162"/>
      <c r="B24" s="190" t="s">
        <v>284</v>
      </c>
      <c r="C24" s="179"/>
      <c r="D24" s="179"/>
    </row>
    <row r="25" spans="1:4" ht="12.75">
      <c r="A25" s="162" t="s">
        <v>31</v>
      </c>
      <c r="B25" s="167" t="s">
        <v>280</v>
      </c>
      <c r="C25" s="179">
        <v>14468</v>
      </c>
      <c r="D25" s="179">
        <v>6850</v>
      </c>
    </row>
    <row r="26" spans="1:4" ht="12.75">
      <c r="A26" s="60" t="s">
        <v>32</v>
      </c>
      <c r="B26" s="167" t="s">
        <v>9</v>
      </c>
      <c r="C26" s="179"/>
      <c r="D26" s="179"/>
    </row>
    <row r="27" spans="1:4" ht="13.5" thickBot="1">
      <c r="A27" s="226" t="s">
        <v>33</v>
      </c>
      <c r="B27" s="263" t="s">
        <v>55</v>
      </c>
      <c r="C27" s="199"/>
      <c r="D27" s="199"/>
    </row>
    <row r="28" spans="1:4" ht="15.75">
      <c r="A28" s="258" t="s">
        <v>42</v>
      </c>
      <c r="B28" s="264" t="s">
        <v>46</v>
      </c>
      <c r="C28" s="227">
        <f>C8+C11+C14+C18+C19+C23+C25+C26+C27</f>
        <v>14745</v>
      </c>
      <c r="D28" s="227">
        <f>D8+D11+D14+D18+D19+D23+D25+D26+D27</f>
        <v>7088</v>
      </c>
    </row>
    <row r="29" spans="1:4" ht="13.5" customHeight="1">
      <c r="A29" s="61"/>
      <c r="B29" s="189" t="s">
        <v>285</v>
      </c>
      <c r="C29" s="180">
        <v>14733</v>
      </c>
      <c r="D29" s="180"/>
    </row>
    <row r="30" spans="1:4" ht="12" customHeight="1">
      <c r="A30" s="61"/>
      <c r="B30" s="189" t="s">
        <v>286</v>
      </c>
      <c r="C30" s="180">
        <v>12</v>
      </c>
      <c r="D30" s="180"/>
    </row>
    <row r="31" spans="1:4" ht="11.25" customHeight="1">
      <c r="A31" s="61"/>
      <c r="B31" s="189" t="s">
        <v>287</v>
      </c>
      <c r="C31" s="180"/>
      <c r="D31" s="180"/>
    </row>
    <row r="32" spans="1:4" ht="13.5" thickBot="1">
      <c r="A32" s="67"/>
      <c r="B32" s="141"/>
      <c r="C32" s="278"/>
      <c r="D32" s="278"/>
    </row>
    <row r="33" spans="1:4" ht="29.25" thickBot="1">
      <c r="A33" s="260" t="s">
        <v>24</v>
      </c>
      <c r="B33" s="265" t="s">
        <v>56</v>
      </c>
      <c r="C33" s="279" t="s">
        <v>225</v>
      </c>
      <c r="D33" s="279" t="s">
        <v>341</v>
      </c>
    </row>
    <row r="34" spans="1:4" ht="12.75">
      <c r="A34" s="224" t="s">
        <v>25</v>
      </c>
      <c r="B34" s="266" t="s">
        <v>47</v>
      </c>
      <c r="C34" s="280">
        <f>C35+C36+C37+C38+C39</f>
        <v>14745</v>
      </c>
      <c r="D34" s="280">
        <f>D35+D36+D37+D38+D39</f>
        <v>7088</v>
      </c>
    </row>
    <row r="35" spans="1:4" ht="12.75">
      <c r="A35" s="144" t="s">
        <v>34</v>
      </c>
      <c r="B35" s="188" t="s">
        <v>11</v>
      </c>
      <c r="C35" s="179">
        <v>8419</v>
      </c>
      <c r="D35" s="179">
        <v>3982</v>
      </c>
    </row>
    <row r="36" spans="1:4" ht="12.75">
      <c r="A36" s="144" t="s">
        <v>35</v>
      </c>
      <c r="B36" s="189" t="s">
        <v>12</v>
      </c>
      <c r="C36" s="179">
        <v>2220</v>
      </c>
      <c r="D36" s="179">
        <v>938</v>
      </c>
    </row>
    <row r="37" spans="1:4" ht="12.75">
      <c r="A37" s="144" t="s">
        <v>36</v>
      </c>
      <c r="B37" s="189" t="s">
        <v>13</v>
      </c>
      <c r="C37" s="179">
        <v>4106</v>
      </c>
      <c r="D37" s="179">
        <v>2168</v>
      </c>
    </row>
    <row r="38" spans="1:4" ht="12.75">
      <c r="A38" s="144" t="s">
        <v>37</v>
      </c>
      <c r="B38" s="189" t="s">
        <v>14</v>
      </c>
      <c r="C38" s="179">
        <v>0</v>
      </c>
      <c r="D38" s="179">
        <v>0</v>
      </c>
    </row>
    <row r="39" spans="1:4" ht="12.75">
      <c r="A39" s="144" t="s">
        <v>38</v>
      </c>
      <c r="B39" s="189" t="s">
        <v>48</v>
      </c>
      <c r="C39" s="179">
        <f>C40+C41+C42</f>
        <v>0</v>
      </c>
      <c r="D39" s="179">
        <f>D40+D41+D42</f>
        <v>0</v>
      </c>
    </row>
    <row r="40" spans="1:4" ht="12.75">
      <c r="A40" s="147" t="s">
        <v>39</v>
      </c>
      <c r="B40" s="170" t="s">
        <v>15</v>
      </c>
      <c r="C40" s="179"/>
      <c r="D40" s="179"/>
    </row>
    <row r="41" spans="1:4" ht="12.75">
      <c r="A41" s="147" t="s">
        <v>40</v>
      </c>
      <c r="B41" s="170" t="s">
        <v>16</v>
      </c>
      <c r="C41" s="179"/>
      <c r="D41" s="179"/>
    </row>
    <row r="42" spans="1:4" ht="12.75">
      <c r="A42" s="147" t="s">
        <v>41</v>
      </c>
      <c r="B42" s="170" t="s">
        <v>17</v>
      </c>
      <c r="C42" s="179"/>
      <c r="D42" s="179"/>
    </row>
    <row r="43" spans="1:4" ht="12.75">
      <c r="A43" s="60" t="s">
        <v>26</v>
      </c>
      <c r="B43" s="167" t="s">
        <v>49</v>
      </c>
      <c r="C43" s="178">
        <f>C44+C45+C46</f>
        <v>0</v>
      </c>
      <c r="D43" s="178">
        <f>D44+D45+D46</f>
        <v>0</v>
      </c>
    </row>
    <row r="44" spans="1:4" ht="12.75">
      <c r="A44" s="144" t="s">
        <v>34</v>
      </c>
      <c r="B44" s="189" t="s">
        <v>18</v>
      </c>
      <c r="C44" s="179"/>
      <c r="D44" s="179"/>
    </row>
    <row r="45" spans="1:4" ht="12.75">
      <c r="A45" s="144" t="s">
        <v>35</v>
      </c>
      <c r="B45" s="189" t="s">
        <v>19</v>
      </c>
      <c r="C45" s="179"/>
      <c r="D45" s="179"/>
    </row>
    <row r="46" spans="1:4" ht="12.75">
      <c r="A46" s="144" t="s">
        <v>36</v>
      </c>
      <c r="B46" s="188" t="s">
        <v>20</v>
      </c>
      <c r="C46" s="179">
        <f>C47+C48</f>
        <v>0</v>
      </c>
      <c r="D46" s="179">
        <f>D47+D48</f>
        <v>0</v>
      </c>
    </row>
    <row r="47" spans="1:4" ht="12.75">
      <c r="A47" s="147" t="s">
        <v>39</v>
      </c>
      <c r="B47" s="170" t="s">
        <v>52</v>
      </c>
      <c r="C47" s="179"/>
      <c r="D47" s="179"/>
    </row>
    <row r="48" spans="1:4" ht="12.75">
      <c r="A48" s="147" t="s">
        <v>40</v>
      </c>
      <c r="B48" s="170" t="s">
        <v>53</v>
      </c>
      <c r="C48" s="179"/>
      <c r="D48" s="179"/>
    </row>
    <row r="49" spans="1:4" ht="13.5" thickBot="1">
      <c r="A49" s="226" t="s">
        <v>27</v>
      </c>
      <c r="B49" s="263" t="s">
        <v>21</v>
      </c>
      <c r="C49" s="281"/>
      <c r="D49" s="281"/>
    </row>
    <row r="50" spans="1:4" ht="15.75">
      <c r="A50" s="223" t="s">
        <v>28</v>
      </c>
      <c r="B50" s="267" t="s">
        <v>50</v>
      </c>
      <c r="C50" s="282">
        <f>C34+C43+C49</f>
        <v>14745</v>
      </c>
      <c r="D50" s="282">
        <f>D34+D43+D49</f>
        <v>7088</v>
      </c>
    </row>
    <row r="51" spans="1:4" ht="12" customHeight="1">
      <c r="A51" s="60"/>
      <c r="B51" s="189" t="s">
        <v>285</v>
      </c>
      <c r="C51" s="180">
        <v>14733</v>
      </c>
      <c r="D51" s="180"/>
    </row>
    <row r="52" spans="1:4" ht="12.75" customHeight="1">
      <c r="A52" s="60"/>
      <c r="B52" s="189" t="s">
        <v>286</v>
      </c>
      <c r="C52" s="180">
        <v>12</v>
      </c>
      <c r="D52" s="180"/>
    </row>
    <row r="53" spans="1:4" ht="13.5" customHeight="1">
      <c r="A53" s="60"/>
      <c r="B53" s="189" t="s">
        <v>287</v>
      </c>
      <c r="C53" s="180"/>
      <c r="D53" s="180"/>
    </row>
    <row r="54" spans="1:4" ht="22.5" customHeight="1" thickBot="1">
      <c r="A54" s="159" t="s">
        <v>29</v>
      </c>
      <c r="B54" s="268" t="s">
        <v>51</v>
      </c>
      <c r="C54" s="283">
        <f>C55+C56</f>
        <v>4</v>
      </c>
      <c r="D54" s="283">
        <f>D55+D56</f>
        <v>0</v>
      </c>
    </row>
    <row r="55" spans="1:4" ht="12.75">
      <c r="A55" s="259" t="s">
        <v>35</v>
      </c>
      <c r="B55" s="269" t="s">
        <v>22</v>
      </c>
      <c r="C55" s="271">
        <v>4</v>
      </c>
      <c r="D55" s="271">
        <v>0</v>
      </c>
    </row>
    <row r="56" spans="1:4" ht="13.5" thickBot="1">
      <c r="A56" s="148" t="s">
        <v>36</v>
      </c>
      <c r="B56" s="192" t="s">
        <v>23</v>
      </c>
      <c r="C56" s="199"/>
      <c r="D56" s="199"/>
    </row>
  </sheetData>
  <sheetProtection/>
  <mergeCells count="3">
    <mergeCell ref="A1:E1"/>
    <mergeCell ref="A3:E3"/>
    <mergeCell ref="B4:D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26">
      <selection activeCell="D52" sqref="D52"/>
    </sheetView>
  </sheetViews>
  <sheetFormatPr defaultColWidth="9.140625" defaultRowHeight="12.75"/>
  <cols>
    <col min="1" max="1" width="6.7109375" style="52" customWidth="1"/>
    <col min="2" max="2" width="43.57421875" style="52" customWidth="1"/>
    <col min="3" max="4" width="13.7109375" style="52" customWidth="1"/>
    <col min="5" max="5" width="5.421875" style="52" customWidth="1"/>
    <col min="6" max="6" width="9.140625" style="52" customWidth="1"/>
    <col min="7" max="7" width="8.28125" style="52" customWidth="1"/>
    <col min="8" max="16384" width="9.140625" style="52" customWidth="1"/>
  </cols>
  <sheetData>
    <row r="1" spans="1:9" ht="15.75">
      <c r="A1" s="446" t="s">
        <v>57</v>
      </c>
      <c r="B1" s="446"/>
      <c r="C1" s="446"/>
      <c r="D1" s="446"/>
      <c r="E1" s="446"/>
      <c r="F1" s="135"/>
      <c r="G1" s="135"/>
      <c r="H1" s="135"/>
      <c r="I1" s="136"/>
    </row>
    <row r="2" spans="1:9" ht="15.75">
      <c r="A2" s="98"/>
      <c r="B2" s="98"/>
      <c r="C2" s="98"/>
      <c r="D2" s="98"/>
      <c r="E2" s="98"/>
      <c r="F2" s="98"/>
      <c r="G2" s="98"/>
      <c r="H2" s="98"/>
      <c r="I2" s="50"/>
    </row>
    <row r="3" spans="1:9" ht="15.75" customHeight="1">
      <c r="A3" s="451" t="s">
        <v>340</v>
      </c>
      <c r="B3" s="451"/>
      <c r="C3" s="451"/>
      <c r="D3" s="451"/>
      <c r="E3" s="451"/>
      <c r="F3" s="137"/>
      <c r="G3" s="137"/>
      <c r="H3" s="137"/>
      <c r="I3" s="138"/>
    </row>
    <row r="4" spans="1:9" ht="22.5">
      <c r="A4" s="151"/>
      <c r="B4" s="445" t="s">
        <v>355</v>
      </c>
      <c r="C4" s="445"/>
      <c r="D4" s="445"/>
      <c r="E4" s="153"/>
      <c r="F4" s="153"/>
      <c r="G4" s="153"/>
      <c r="H4" s="151"/>
      <c r="I4" s="152"/>
    </row>
    <row r="5" spans="1:9" ht="23.25" thickBot="1">
      <c r="A5" s="151"/>
      <c r="B5" s="151"/>
      <c r="C5" s="151"/>
      <c r="D5" s="139" t="s">
        <v>62</v>
      </c>
      <c r="E5" s="151"/>
      <c r="H5" s="151"/>
      <c r="I5" s="152"/>
    </row>
    <row r="6" spans="1:4" ht="29.25" thickBot="1">
      <c r="A6" s="56" t="s">
        <v>24</v>
      </c>
      <c r="B6" s="168" t="s">
        <v>282</v>
      </c>
      <c r="C6" s="270" t="s">
        <v>225</v>
      </c>
      <c r="D6" s="270" t="s">
        <v>341</v>
      </c>
    </row>
    <row r="7" spans="1:4" ht="15" customHeight="1">
      <c r="A7" s="259"/>
      <c r="B7" s="261" t="s">
        <v>283</v>
      </c>
      <c r="C7" s="271"/>
      <c r="D7" s="271"/>
    </row>
    <row r="8" spans="1:4" ht="12.75">
      <c r="A8" s="60" t="s">
        <v>25</v>
      </c>
      <c r="B8" s="167" t="s">
        <v>277</v>
      </c>
      <c r="C8" s="178">
        <f>C9+C10</f>
        <v>0</v>
      </c>
      <c r="D8" s="178">
        <f>D9+D10</f>
        <v>0</v>
      </c>
    </row>
    <row r="9" spans="1:4" ht="12.75">
      <c r="A9" s="62" t="s">
        <v>34</v>
      </c>
      <c r="B9" s="170" t="s">
        <v>0</v>
      </c>
      <c r="C9" s="179"/>
      <c r="D9" s="179"/>
    </row>
    <row r="10" spans="1:4" ht="12.75">
      <c r="A10" s="62" t="s">
        <v>35</v>
      </c>
      <c r="B10" s="170" t="s">
        <v>1</v>
      </c>
      <c r="C10" s="179"/>
      <c r="D10" s="179"/>
    </row>
    <row r="11" spans="1:4" ht="12.75">
      <c r="A11" s="60" t="s">
        <v>26</v>
      </c>
      <c r="B11" s="167" t="s">
        <v>43</v>
      </c>
      <c r="C11" s="178">
        <f>C12+C13</f>
        <v>0</v>
      </c>
      <c r="D11" s="178">
        <f>D12+D13</f>
        <v>0</v>
      </c>
    </row>
    <row r="12" spans="1:4" ht="12.75">
      <c r="A12" s="62" t="s">
        <v>34</v>
      </c>
      <c r="B12" s="170" t="s">
        <v>0</v>
      </c>
      <c r="C12" s="179"/>
      <c r="D12" s="179"/>
    </row>
    <row r="13" spans="1:4" ht="12.75">
      <c r="A13" s="62" t="s">
        <v>35</v>
      </c>
      <c r="B13" s="170" t="s">
        <v>1</v>
      </c>
      <c r="C13" s="179"/>
      <c r="D13" s="179"/>
    </row>
    <row r="14" spans="1:4" ht="12.75">
      <c r="A14" s="60" t="s">
        <v>27</v>
      </c>
      <c r="B14" s="167" t="s">
        <v>44</v>
      </c>
      <c r="C14" s="178">
        <f>C15+C16+C17</f>
        <v>0</v>
      </c>
      <c r="D14" s="178">
        <f>D15+D16+D17</f>
        <v>0</v>
      </c>
    </row>
    <row r="15" spans="1:4" ht="12.75">
      <c r="A15" s="62" t="s">
        <v>34</v>
      </c>
      <c r="B15" s="170" t="s">
        <v>2</v>
      </c>
      <c r="C15" s="179"/>
      <c r="D15" s="179"/>
    </row>
    <row r="16" spans="1:4" ht="12.75">
      <c r="A16" s="62" t="s">
        <v>35</v>
      </c>
      <c r="B16" s="170" t="s">
        <v>281</v>
      </c>
      <c r="C16" s="179"/>
      <c r="D16" s="179"/>
    </row>
    <row r="17" spans="1:4" ht="12.75">
      <c r="A17" s="62" t="s">
        <v>36</v>
      </c>
      <c r="B17" s="170" t="s">
        <v>4</v>
      </c>
      <c r="C17" s="179"/>
      <c r="D17" s="179"/>
    </row>
    <row r="18" spans="1:4" ht="12.75">
      <c r="A18" s="60" t="s">
        <v>28</v>
      </c>
      <c r="B18" s="167" t="s">
        <v>5</v>
      </c>
      <c r="C18" s="178">
        <v>448</v>
      </c>
      <c r="D18" s="178">
        <v>448</v>
      </c>
    </row>
    <row r="19" spans="1:4" ht="12.75">
      <c r="A19" s="60" t="s">
        <v>29</v>
      </c>
      <c r="B19" s="167" t="s">
        <v>45</v>
      </c>
      <c r="C19" s="178">
        <f>C20+C21+C22</f>
        <v>0</v>
      </c>
      <c r="D19" s="178">
        <f>D20+D21+D22</f>
        <v>0</v>
      </c>
    </row>
    <row r="20" spans="1:4" ht="12.75">
      <c r="A20" s="62" t="s">
        <v>34</v>
      </c>
      <c r="B20" s="170" t="s">
        <v>6</v>
      </c>
      <c r="C20" s="179"/>
      <c r="D20" s="179"/>
    </row>
    <row r="21" spans="1:4" ht="12.75">
      <c r="A21" s="62" t="s">
        <v>35</v>
      </c>
      <c r="B21" s="170" t="s">
        <v>7</v>
      </c>
      <c r="C21" s="179"/>
      <c r="D21" s="179"/>
    </row>
    <row r="22" spans="1:4" ht="12.75">
      <c r="A22" s="62" t="s">
        <v>36</v>
      </c>
      <c r="B22" s="170" t="s">
        <v>8</v>
      </c>
      <c r="C22" s="179"/>
      <c r="D22" s="179"/>
    </row>
    <row r="23" spans="1:4" ht="12.75">
      <c r="A23" s="162" t="s">
        <v>30</v>
      </c>
      <c r="B23" s="262" t="s">
        <v>10</v>
      </c>
      <c r="C23" s="179"/>
      <c r="D23" s="179"/>
    </row>
    <row r="24" spans="1:4" ht="12.75">
      <c r="A24" s="162"/>
      <c r="B24" s="190" t="s">
        <v>284</v>
      </c>
      <c r="C24" s="179"/>
      <c r="D24" s="179"/>
    </row>
    <row r="25" spans="1:4" ht="12.75">
      <c r="A25" s="162" t="s">
        <v>31</v>
      </c>
      <c r="B25" s="167" t="s">
        <v>280</v>
      </c>
      <c r="C25" s="179">
        <v>10414</v>
      </c>
      <c r="D25" s="179">
        <v>10414</v>
      </c>
    </row>
    <row r="26" spans="1:4" ht="12.75">
      <c r="A26" s="60" t="s">
        <v>32</v>
      </c>
      <c r="B26" s="167" t="s">
        <v>9</v>
      </c>
      <c r="C26" s="179"/>
      <c r="D26" s="179"/>
    </row>
    <row r="27" spans="1:4" ht="13.5" thickBot="1">
      <c r="A27" s="226" t="s">
        <v>33</v>
      </c>
      <c r="B27" s="263" t="s">
        <v>55</v>
      </c>
      <c r="C27" s="199"/>
      <c r="D27" s="199"/>
    </row>
    <row r="28" spans="1:4" ht="15.75">
      <c r="A28" s="258" t="s">
        <v>42</v>
      </c>
      <c r="B28" s="264" t="s">
        <v>46</v>
      </c>
      <c r="C28" s="227">
        <f>C8+C11+C14+C18+C19+C23+C25+C26+C27</f>
        <v>10862</v>
      </c>
      <c r="D28" s="227">
        <f>D8+D11+D14+D18+D19+D23+D25+D26+D27</f>
        <v>10862</v>
      </c>
    </row>
    <row r="29" spans="1:4" ht="13.5" customHeight="1">
      <c r="A29" s="61"/>
      <c r="B29" s="189" t="s">
        <v>285</v>
      </c>
      <c r="C29" s="180"/>
      <c r="D29" s="180"/>
    </row>
    <row r="30" spans="1:4" ht="12" customHeight="1">
      <c r="A30" s="61"/>
      <c r="B30" s="189" t="s">
        <v>286</v>
      </c>
      <c r="C30" s="180">
        <v>10862</v>
      </c>
      <c r="D30" s="180"/>
    </row>
    <row r="31" spans="1:4" ht="11.25" customHeight="1">
      <c r="A31" s="61"/>
      <c r="B31" s="189" t="s">
        <v>287</v>
      </c>
      <c r="C31" s="180"/>
      <c r="D31" s="180"/>
    </row>
    <row r="32" spans="1:4" ht="13.5" thickBot="1">
      <c r="A32" s="67"/>
      <c r="B32" s="141"/>
      <c r="C32" s="278"/>
      <c r="D32" s="278"/>
    </row>
    <row r="33" spans="1:4" ht="29.25" thickBot="1">
      <c r="A33" s="260" t="s">
        <v>24</v>
      </c>
      <c r="B33" s="265" t="s">
        <v>56</v>
      </c>
      <c r="C33" s="279" t="s">
        <v>225</v>
      </c>
      <c r="D33" s="279" t="s">
        <v>225</v>
      </c>
    </row>
    <row r="34" spans="1:4" ht="12.75">
      <c r="A34" s="224" t="s">
        <v>25</v>
      </c>
      <c r="B34" s="266" t="s">
        <v>47</v>
      </c>
      <c r="C34" s="280">
        <f>C35+C36+C37+C38+C39</f>
        <v>10862</v>
      </c>
      <c r="D34" s="280">
        <f>D35+D36+D37+D38+D39</f>
        <v>10862</v>
      </c>
    </row>
    <row r="35" spans="1:4" ht="12.75">
      <c r="A35" s="144" t="s">
        <v>34</v>
      </c>
      <c r="B35" s="188" t="s">
        <v>11</v>
      </c>
      <c r="C35" s="179">
        <v>6708</v>
      </c>
      <c r="D35" s="179">
        <v>6708</v>
      </c>
    </row>
    <row r="36" spans="1:4" ht="12.75">
      <c r="A36" s="144" t="s">
        <v>35</v>
      </c>
      <c r="B36" s="189" t="s">
        <v>12</v>
      </c>
      <c r="C36" s="179">
        <v>1718</v>
      </c>
      <c r="D36" s="179">
        <v>1718</v>
      </c>
    </row>
    <row r="37" spans="1:4" ht="12.75">
      <c r="A37" s="144" t="s">
        <v>36</v>
      </c>
      <c r="B37" s="189" t="s">
        <v>13</v>
      </c>
      <c r="C37" s="179">
        <v>2436</v>
      </c>
      <c r="D37" s="179">
        <v>2436</v>
      </c>
    </row>
    <row r="38" spans="1:4" ht="12.75">
      <c r="A38" s="144" t="s">
        <v>37</v>
      </c>
      <c r="B38" s="189" t="s">
        <v>14</v>
      </c>
      <c r="C38" s="179"/>
      <c r="D38" s="179"/>
    </row>
    <row r="39" spans="1:4" ht="12.75">
      <c r="A39" s="144" t="s">
        <v>38</v>
      </c>
      <c r="B39" s="189" t="s">
        <v>48</v>
      </c>
      <c r="C39" s="179">
        <f>C40+C41+C42</f>
        <v>0</v>
      </c>
      <c r="D39" s="179">
        <f>D40+D41+D42</f>
        <v>0</v>
      </c>
    </row>
    <row r="40" spans="1:4" ht="12.75">
      <c r="A40" s="147" t="s">
        <v>39</v>
      </c>
      <c r="B40" s="170" t="s">
        <v>15</v>
      </c>
      <c r="C40" s="179"/>
      <c r="D40" s="179"/>
    </row>
    <row r="41" spans="1:4" ht="12.75">
      <c r="A41" s="147" t="s">
        <v>40</v>
      </c>
      <c r="B41" s="170" t="s">
        <v>16</v>
      </c>
      <c r="C41" s="179"/>
      <c r="D41" s="179"/>
    </row>
    <row r="42" spans="1:4" ht="12.75">
      <c r="A42" s="147" t="s">
        <v>41</v>
      </c>
      <c r="B42" s="170" t="s">
        <v>17</v>
      </c>
      <c r="C42" s="179"/>
      <c r="D42" s="179"/>
    </row>
    <row r="43" spans="1:4" ht="12.75">
      <c r="A43" s="60" t="s">
        <v>26</v>
      </c>
      <c r="B43" s="167" t="s">
        <v>49</v>
      </c>
      <c r="C43" s="178">
        <f>C44+C45+C46</f>
        <v>0</v>
      </c>
      <c r="D43" s="178">
        <f>D44+D45+D46</f>
        <v>0</v>
      </c>
    </row>
    <row r="44" spans="1:4" ht="12.75">
      <c r="A44" s="144" t="s">
        <v>34</v>
      </c>
      <c r="B44" s="189" t="s">
        <v>18</v>
      </c>
      <c r="C44" s="179"/>
      <c r="D44" s="179"/>
    </row>
    <row r="45" spans="1:4" ht="12.75">
      <c r="A45" s="144" t="s">
        <v>35</v>
      </c>
      <c r="B45" s="189" t="s">
        <v>19</v>
      </c>
      <c r="C45" s="179"/>
      <c r="D45" s="179"/>
    </row>
    <row r="46" spans="1:4" ht="12.75">
      <c r="A46" s="144" t="s">
        <v>36</v>
      </c>
      <c r="B46" s="188" t="s">
        <v>20</v>
      </c>
      <c r="C46" s="179">
        <f>C47+C48</f>
        <v>0</v>
      </c>
      <c r="D46" s="179">
        <f>D47+D48</f>
        <v>0</v>
      </c>
    </row>
    <row r="47" spans="1:4" ht="12.75">
      <c r="A47" s="147" t="s">
        <v>39</v>
      </c>
      <c r="B47" s="170" t="s">
        <v>52</v>
      </c>
      <c r="C47" s="179"/>
      <c r="D47" s="179"/>
    </row>
    <row r="48" spans="1:4" ht="12.75">
      <c r="A48" s="147" t="s">
        <v>40</v>
      </c>
      <c r="B48" s="170" t="s">
        <v>53</v>
      </c>
      <c r="C48" s="179"/>
      <c r="D48" s="179"/>
    </row>
    <row r="49" spans="1:4" ht="13.5" thickBot="1">
      <c r="A49" s="226" t="s">
        <v>27</v>
      </c>
      <c r="B49" s="263" t="s">
        <v>21</v>
      </c>
      <c r="C49" s="281"/>
      <c r="D49" s="281"/>
    </row>
    <row r="50" spans="1:4" ht="15.75">
      <c r="A50" s="223" t="s">
        <v>28</v>
      </c>
      <c r="B50" s="267" t="s">
        <v>50</v>
      </c>
      <c r="C50" s="282">
        <f>C34+C43+C49</f>
        <v>10862</v>
      </c>
      <c r="D50" s="282">
        <f>D34+D43+D49</f>
        <v>10862</v>
      </c>
    </row>
    <row r="51" spans="1:4" ht="12" customHeight="1">
      <c r="A51" s="60"/>
      <c r="B51" s="189" t="s">
        <v>285</v>
      </c>
      <c r="C51" s="180"/>
      <c r="D51" s="180"/>
    </row>
    <row r="52" spans="1:4" ht="12.75" customHeight="1">
      <c r="A52" s="60"/>
      <c r="B52" s="189" t="s">
        <v>286</v>
      </c>
      <c r="C52" s="180">
        <v>10862</v>
      </c>
      <c r="D52" s="180"/>
    </row>
    <row r="53" spans="1:4" ht="13.5" customHeight="1">
      <c r="A53" s="60"/>
      <c r="B53" s="189" t="s">
        <v>287</v>
      </c>
      <c r="C53" s="180"/>
      <c r="D53" s="180"/>
    </row>
    <row r="54" spans="1:4" ht="22.5" customHeight="1" thickBot="1">
      <c r="A54" s="159" t="s">
        <v>29</v>
      </c>
      <c r="B54" s="268" t="s">
        <v>51</v>
      </c>
      <c r="C54" s="283">
        <f>C55+C56</f>
        <v>4</v>
      </c>
      <c r="D54" s="283">
        <f>D55+D56</f>
        <v>4</v>
      </c>
    </row>
    <row r="55" spans="1:4" ht="12.75">
      <c r="A55" s="259" t="s">
        <v>35</v>
      </c>
      <c r="B55" s="269" t="s">
        <v>22</v>
      </c>
      <c r="C55" s="271">
        <v>4</v>
      </c>
      <c r="D55" s="271">
        <v>4</v>
      </c>
    </row>
    <row r="56" spans="1:4" ht="13.5" thickBot="1">
      <c r="A56" s="148" t="s">
        <v>36</v>
      </c>
      <c r="B56" s="192" t="s">
        <v>23</v>
      </c>
      <c r="C56" s="199"/>
      <c r="D56" s="199"/>
    </row>
  </sheetData>
  <sheetProtection/>
  <mergeCells count="3">
    <mergeCell ref="A1:E1"/>
    <mergeCell ref="A3:E3"/>
    <mergeCell ref="B4:D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26">
      <selection activeCell="G54" sqref="G54"/>
    </sheetView>
  </sheetViews>
  <sheetFormatPr defaultColWidth="9.140625" defaultRowHeight="12.75"/>
  <cols>
    <col min="1" max="1" width="6.7109375" style="52" customWidth="1"/>
    <col min="2" max="2" width="44.00390625" style="52" customWidth="1"/>
    <col min="3" max="4" width="13.7109375" style="52" customWidth="1"/>
    <col min="5" max="5" width="6.7109375" style="52" customWidth="1"/>
    <col min="6" max="6" width="9.140625" style="52" customWidth="1"/>
    <col min="7" max="7" width="6.57421875" style="52" customWidth="1"/>
    <col min="8" max="16384" width="9.140625" style="52" customWidth="1"/>
  </cols>
  <sheetData>
    <row r="1" spans="1:9" ht="15.75">
      <c r="A1" s="446" t="s">
        <v>57</v>
      </c>
      <c r="B1" s="446"/>
      <c r="C1" s="446"/>
      <c r="D1" s="446"/>
      <c r="E1" s="446"/>
      <c r="F1" s="135"/>
      <c r="G1" s="135"/>
      <c r="H1" s="135"/>
      <c r="I1" s="136"/>
    </row>
    <row r="2" spans="1:9" ht="15.75">
      <c r="A2" s="98"/>
      <c r="B2" s="98"/>
      <c r="C2" s="98"/>
      <c r="D2" s="98"/>
      <c r="E2" s="98"/>
      <c r="F2" s="98"/>
      <c r="G2" s="98"/>
      <c r="H2" s="98"/>
      <c r="I2" s="50"/>
    </row>
    <row r="3" spans="1:9" ht="15.75" customHeight="1">
      <c r="A3" s="451" t="s">
        <v>59</v>
      </c>
      <c r="B3" s="451"/>
      <c r="C3" s="451"/>
      <c r="D3" s="451"/>
      <c r="E3" s="451"/>
      <c r="F3" s="137"/>
      <c r="G3" s="137"/>
      <c r="H3" s="137"/>
      <c r="I3" s="138"/>
    </row>
    <row r="4" spans="1:9" ht="22.5">
      <c r="A4" s="151"/>
      <c r="B4" s="445" t="s">
        <v>356</v>
      </c>
      <c r="C4" s="445"/>
      <c r="D4" s="445"/>
      <c r="E4" s="153"/>
      <c r="F4" s="153"/>
      <c r="G4" s="153"/>
      <c r="H4" s="151"/>
      <c r="I4" s="152"/>
    </row>
    <row r="5" spans="1:9" ht="23.25" thickBot="1">
      <c r="A5" s="151"/>
      <c r="B5" s="151"/>
      <c r="C5" s="151"/>
      <c r="D5" s="139" t="s">
        <v>62</v>
      </c>
      <c r="E5" s="151"/>
      <c r="H5" s="151"/>
      <c r="I5" s="152"/>
    </row>
    <row r="6" spans="1:4" ht="29.25" thickBot="1">
      <c r="A6" s="56" t="s">
        <v>24</v>
      </c>
      <c r="B6" s="168" t="s">
        <v>282</v>
      </c>
      <c r="C6" s="270" t="s">
        <v>225</v>
      </c>
      <c r="D6" s="270" t="s">
        <v>341</v>
      </c>
    </row>
    <row r="7" spans="1:4" ht="15" customHeight="1">
      <c r="A7" s="259"/>
      <c r="B7" s="261" t="s">
        <v>283</v>
      </c>
      <c r="C7" s="271"/>
      <c r="D7" s="271"/>
    </row>
    <row r="8" spans="1:4" ht="12.75">
      <c r="A8" s="60" t="s">
        <v>25</v>
      </c>
      <c r="B8" s="167" t="s">
        <v>277</v>
      </c>
      <c r="C8" s="178">
        <f>C9+C10</f>
        <v>0</v>
      </c>
      <c r="D8" s="178">
        <f>D9+D10</f>
        <v>0</v>
      </c>
    </row>
    <row r="9" spans="1:4" ht="12.75">
      <c r="A9" s="62" t="s">
        <v>34</v>
      </c>
      <c r="B9" s="170" t="s">
        <v>0</v>
      </c>
      <c r="C9" s="179"/>
      <c r="D9" s="179"/>
    </row>
    <row r="10" spans="1:4" ht="12.75">
      <c r="A10" s="62" t="s">
        <v>35</v>
      </c>
      <c r="B10" s="170" t="s">
        <v>1</v>
      </c>
      <c r="C10" s="179"/>
      <c r="D10" s="179"/>
    </row>
    <row r="11" spans="1:4" ht="12.75">
      <c r="A11" s="60" t="s">
        <v>26</v>
      </c>
      <c r="B11" s="167" t="s">
        <v>43</v>
      </c>
      <c r="C11" s="178">
        <f>C12+C13</f>
        <v>0</v>
      </c>
      <c r="D11" s="178">
        <f>D12+D13</f>
        <v>0</v>
      </c>
    </row>
    <row r="12" spans="1:4" ht="12.75">
      <c r="A12" s="62" t="s">
        <v>34</v>
      </c>
      <c r="B12" s="170" t="s">
        <v>0</v>
      </c>
      <c r="C12" s="179"/>
      <c r="D12" s="179"/>
    </row>
    <row r="13" spans="1:4" ht="12.75">
      <c r="A13" s="62" t="s">
        <v>35</v>
      </c>
      <c r="B13" s="170" t="s">
        <v>1</v>
      </c>
      <c r="C13" s="179"/>
      <c r="D13" s="179"/>
    </row>
    <row r="14" spans="1:4" ht="12.75">
      <c r="A14" s="60" t="s">
        <v>27</v>
      </c>
      <c r="B14" s="167" t="s">
        <v>44</v>
      </c>
      <c r="C14" s="178">
        <f>C15+C16+C17</f>
        <v>0</v>
      </c>
      <c r="D14" s="178">
        <f>D15+D16+D17</f>
        <v>0</v>
      </c>
    </row>
    <row r="15" spans="1:4" ht="12.75">
      <c r="A15" s="62" t="s">
        <v>34</v>
      </c>
      <c r="B15" s="170" t="s">
        <v>2</v>
      </c>
      <c r="C15" s="179"/>
      <c r="D15" s="179"/>
    </row>
    <row r="16" spans="1:4" ht="12.75">
      <c r="A16" s="62" t="s">
        <v>35</v>
      </c>
      <c r="B16" s="170" t="s">
        <v>281</v>
      </c>
      <c r="C16" s="179"/>
      <c r="D16" s="179"/>
    </row>
    <row r="17" spans="1:4" ht="12.75">
      <c r="A17" s="62" t="s">
        <v>36</v>
      </c>
      <c r="B17" s="170" t="s">
        <v>4</v>
      </c>
      <c r="C17" s="179"/>
      <c r="D17" s="179"/>
    </row>
    <row r="18" spans="1:4" ht="12.75">
      <c r="A18" s="60" t="s">
        <v>28</v>
      </c>
      <c r="B18" s="167" t="s">
        <v>5</v>
      </c>
      <c r="C18" s="178">
        <v>130370</v>
      </c>
      <c r="D18" s="178">
        <v>130370</v>
      </c>
    </row>
    <row r="19" spans="1:4" ht="12.75">
      <c r="A19" s="60" t="s">
        <v>29</v>
      </c>
      <c r="B19" s="167" t="s">
        <v>45</v>
      </c>
      <c r="C19" s="178">
        <f>C20+C21+C22</f>
        <v>0</v>
      </c>
      <c r="D19" s="178">
        <f>D20+D21+D22</f>
        <v>0</v>
      </c>
    </row>
    <row r="20" spans="1:4" ht="12.75">
      <c r="A20" s="62" t="s">
        <v>34</v>
      </c>
      <c r="B20" s="170" t="s">
        <v>6</v>
      </c>
      <c r="C20" s="179"/>
      <c r="D20" s="179"/>
    </row>
    <row r="21" spans="1:4" ht="12.75">
      <c r="A21" s="62" t="s">
        <v>35</v>
      </c>
      <c r="B21" s="170" t="s">
        <v>7</v>
      </c>
      <c r="C21" s="179"/>
      <c r="D21" s="179"/>
    </row>
    <row r="22" spans="1:4" ht="12.75">
      <c r="A22" s="62" t="s">
        <v>36</v>
      </c>
      <c r="B22" s="170" t="s">
        <v>8</v>
      </c>
      <c r="C22" s="179"/>
      <c r="D22" s="179"/>
    </row>
    <row r="23" spans="1:4" ht="12.75">
      <c r="A23" s="162" t="s">
        <v>30</v>
      </c>
      <c r="B23" s="262" t="s">
        <v>10</v>
      </c>
      <c r="C23" s="179"/>
      <c r="D23" s="179"/>
    </row>
    <row r="24" spans="1:4" ht="12.75">
      <c r="A24" s="162"/>
      <c r="B24" s="190" t="s">
        <v>284</v>
      </c>
      <c r="C24" s="179"/>
      <c r="D24" s="179"/>
    </row>
    <row r="25" spans="1:4" ht="12.75">
      <c r="A25" s="162" t="s">
        <v>31</v>
      </c>
      <c r="B25" s="167" t="s">
        <v>280</v>
      </c>
      <c r="C25" s="179">
        <v>133997</v>
      </c>
      <c r="D25" s="179">
        <v>137273</v>
      </c>
    </row>
    <row r="26" spans="1:4" ht="12.75">
      <c r="A26" s="60" t="s">
        <v>32</v>
      </c>
      <c r="B26" s="167" t="s">
        <v>9</v>
      </c>
      <c r="C26" s="179"/>
      <c r="D26" s="179"/>
    </row>
    <row r="27" spans="1:4" ht="13.5" thickBot="1">
      <c r="A27" s="226" t="s">
        <v>33</v>
      </c>
      <c r="B27" s="263" t="s">
        <v>55</v>
      </c>
      <c r="C27" s="199"/>
      <c r="D27" s="199"/>
    </row>
    <row r="28" spans="1:4" ht="15.75">
      <c r="A28" s="258" t="s">
        <v>42</v>
      </c>
      <c r="B28" s="264" t="s">
        <v>46</v>
      </c>
      <c r="C28" s="227">
        <f>C8+C11+C14+C18+C19+C23+C25+C26+C27</f>
        <v>264367</v>
      </c>
      <c r="D28" s="227">
        <f>D8+D11+D14+D18+D19+D23+D25+D26+D27</f>
        <v>267643</v>
      </c>
    </row>
    <row r="29" spans="1:4" ht="13.5" customHeight="1">
      <c r="A29" s="61"/>
      <c r="B29" s="189" t="s">
        <v>285</v>
      </c>
      <c r="C29" s="180">
        <v>165994</v>
      </c>
      <c r="D29" s="180">
        <v>169270</v>
      </c>
    </row>
    <row r="30" spans="1:4" ht="12" customHeight="1">
      <c r="A30" s="61"/>
      <c r="B30" s="189" t="s">
        <v>286</v>
      </c>
      <c r="C30" s="180">
        <v>98373</v>
      </c>
      <c r="D30" s="180">
        <v>98373</v>
      </c>
    </row>
    <row r="31" spans="1:4" ht="11.25" customHeight="1">
      <c r="A31" s="61"/>
      <c r="B31" s="189" t="s">
        <v>287</v>
      </c>
      <c r="C31" s="180"/>
      <c r="D31" s="180"/>
    </row>
    <row r="32" spans="1:4" ht="13.5" thickBot="1">
      <c r="A32" s="67"/>
      <c r="B32" s="141"/>
      <c r="C32" s="278"/>
      <c r="D32" s="278"/>
    </row>
    <row r="33" spans="1:4" ht="29.25" thickBot="1">
      <c r="A33" s="260" t="s">
        <v>24</v>
      </c>
      <c r="B33" s="265" t="s">
        <v>56</v>
      </c>
      <c r="C33" s="279" t="s">
        <v>225</v>
      </c>
      <c r="D33" s="279" t="s">
        <v>341</v>
      </c>
    </row>
    <row r="34" spans="1:4" ht="12.75">
      <c r="A34" s="224" t="s">
        <v>25</v>
      </c>
      <c r="B34" s="266" t="s">
        <v>47</v>
      </c>
      <c r="C34" s="280">
        <f>C35+C36+C37+C38+C39</f>
        <v>264267</v>
      </c>
      <c r="D34" s="280">
        <f>D35+D36+D37+D38+D39</f>
        <v>266019</v>
      </c>
    </row>
    <row r="35" spans="1:4" ht="12.75">
      <c r="A35" s="144" t="s">
        <v>34</v>
      </c>
      <c r="B35" s="188" t="s">
        <v>11</v>
      </c>
      <c r="C35" s="179">
        <v>69022</v>
      </c>
      <c r="D35" s="179">
        <v>69022</v>
      </c>
    </row>
    <row r="36" spans="1:4" ht="12.75">
      <c r="A36" s="144" t="s">
        <v>35</v>
      </c>
      <c r="B36" s="189" t="s">
        <v>12</v>
      </c>
      <c r="C36" s="179">
        <v>18489</v>
      </c>
      <c r="D36" s="179">
        <v>18489</v>
      </c>
    </row>
    <row r="37" spans="1:4" ht="12.75">
      <c r="A37" s="144" t="s">
        <v>36</v>
      </c>
      <c r="B37" s="189" t="s">
        <v>13</v>
      </c>
      <c r="C37" s="179">
        <v>176756</v>
      </c>
      <c r="D37" s="179">
        <v>178508</v>
      </c>
    </row>
    <row r="38" spans="1:4" ht="12.75">
      <c r="A38" s="144" t="s">
        <v>37</v>
      </c>
      <c r="B38" s="189" t="s">
        <v>14</v>
      </c>
      <c r="C38" s="179"/>
      <c r="D38" s="179"/>
    </row>
    <row r="39" spans="1:4" ht="12.75">
      <c r="A39" s="144" t="s">
        <v>38</v>
      </c>
      <c r="B39" s="189" t="s">
        <v>48</v>
      </c>
      <c r="C39" s="179">
        <f>C40+C41+C42</f>
        <v>0</v>
      </c>
      <c r="D39" s="179">
        <f>D40+D41+D42</f>
        <v>0</v>
      </c>
    </row>
    <row r="40" spans="1:4" ht="12.75">
      <c r="A40" s="147" t="s">
        <v>39</v>
      </c>
      <c r="B40" s="170" t="s">
        <v>15</v>
      </c>
      <c r="C40" s="179"/>
      <c r="D40" s="179"/>
    </row>
    <row r="41" spans="1:4" ht="12.75">
      <c r="A41" s="147" t="s">
        <v>40</v>
      </c>
      <c r="B41" s="170" t="s">
        <v>16</v>
      </c>
      <c r="C41" s="179"/>
      <c r="D41" s="179"/>
    </row>
    <row r="42" spans="1:4" ht="12.75">
      <c r="A42" s="147" t="s">
        <v>41</v>
      </c>
      <c r="B42" s="170" t="s">
        <v>17</v>
      </c>
      <c r="C42" s="179"/>
      <c r="D42" s="179"/>
    </row>
    <row r="43" spans="1:4" ht="12.75">
      <c r="A43" s="60" t="s">
        <v>26</v>
      </c>
      <c r="B43" s="167" t="s">
        <v>49</v>
      </c>
      <c r="C43" s="178">
        <f>C44+C45+C46</f>
        <v>100</v>
      </c>
      <c r="D43" s="178">
        <f>D44+D45+D46</f>
        <v>1624</v>
      </c>
    </row>
    <row r="44" spans="1:4" ht="12.75">
      <c r="A44" s="144" t="s">
        <v>34</v>
      </c>
      <c r="B44" s="189" t="s">
        <v>18</v>
      </c>
      <c r="C44" s="179">
        <v>100</v>
      </c>
      <c r="D44" s="179">
        <v>1624</v>
      </c>
    </row>
    <row r="45" spans="1:4" ht="12.75">
      <c r="A45" s="144" t="s">
        <v>35</v>
      </c>
      <c r="B45" s="189" t="s">
        <v>19</v>
      </c>
      <c r="C45" s="179"/>
      <c r="D45" s="179"/>
    </row>
    <row r="46" spans="1:4" ht="12.75">
      <c r="A46" s="144" t="s">
        <v>36</v>
      </c>
      <c r="B46" s="188" t="s">
        <v>20</v>
      </c>
      <c r="C46" s="179">
        <f>C47+C48</f>
        <v>0</v>
      </c>
      <c r="D46" s="179">
        <f>D47+D48</f>
        <v>0</v>
      </c>
    </row>
    <row r="47" spans="1:4" ht="12.75">
      <c r="A47" s="147" t="s">
        <v>39</v>
      </c>
      <c r="B47" s="170" t="s">
        <v>52</v>
      </c>
      <c r="C47" s="179"/>
      <c r="D47" s="179"/>
    </row>
    <row r="48" spans="1:4" ht="12.75">
      <c r="A48" s="147" t="s">
        <v>40</v>
      </c>
      <c r="B48" s="170" t="s">
        <v>53</v>
      </c>
      <c r="C48" s="179"/>
      <c r="D48" s="179"/>
    </row>
    <row r="49" spans="1:4" ht="13.5" thickBot="1">
      <c r="A49" s="226" t="s">
        <v>27</v>
      </c>
      <c r="B49" s="263" t="s">
        <v>21</v>
      </c>
      <c r="C49" s="281"/>
      <c r="D49" s="281"/>
    </row>
    <row r="50" spans="1:4" ht="15.75">
      <c r="A50" s="223" t="s">
        <v>28</v>
      </c>
      <c r="B50" s="267" t="s">
        <v>50</v>
      </c>
      <c r="C50" s="282">
        <f>C34+C43+C49</f>
        <v>264367</v>
      </c>
      <c r="D50" s="282">
        <f>D34+D43+D49</f>
        <v>267643</v>
      </c>
    </row>
    <row r="51" spans="1:4" ht="12" customHeight="1">
      <c r="A51" s="60"/>
      <c r="B51" s="189" t="s">
        <v>285</v>
      </c>
      <c r="C51" s="180">
        <v>159087</v>
      </c>
      <c r="D51" s="180">
        <v>162363</v>
      </c>
    </row>
    <row r="52" spans="1:4" ht="12.75" customHeight="1">
      <c r="A52" s="60"/>
      <c r="B52" s="189" t="s">
        <v>286</v>
      </c>
      <c r="C52" s="180">
        <v>105280</v>
      </c>
      <c r="D52" s="180">
        <v>105280</v>
      </c>
    </row>
    <row r="53" spans="1:4" ht="13.5" customHeight="1">
      <c r="A53" s="60"/>
      <c r="B53" s="189" t="s">
        <v>287</v>
      </c>
      <c r="C53" s="180"/>
      <c r="D53" s="180"/>
    </row>
    <row r="54" spans="1:4" ht="22.5" customHeight="1" thickBot="1">
      <c r="A54" s="159" t="s">
        <v>29</v>
      </c>
      <c r="B54" s="268" t="s">
        <v>51</v>
      </c>
      <c r="C54" s="283">
        <f>C55+C56</f>
        <v>42</v>
      </c>
      <c r="D54" s="283">
        <f>D55+D56</f>
        <v>41</v>
      </c>
    </row>
    <row r="55" spans="1:4" ht="12.75">
      <c r="A55" s="259" t="s">
        <v>35</v>
      </c>
      <c r="B55" s="269" t="s">
        <v>22</v>
      </c>
      <c r="C55" s="271">
        <v>42</v>
      </c>
      <c r="D55" s="271">
        <v>41</v>
      </c>
    </row>
    <row r="56" spans="1:4" ht="13.5" thickBot="1">
      <c r="A56" s="148" t="s">
        <v>36</v>
      </c>
      <c r="B56" s="192" t="s">
        <v>23</v>
      </c>
      <c r="C56" s="199">
        <v>0</v>
      </c>
      <c r="D56" s="199">
        <v>0</v>
      </c>
    </row>
  </sheetData>
  <sheetProtection/>
  <mergeCells count="3">
    <mergeCell ref="A1:E1"/>
    <mergeCell ref="A3:E3"/>
    <mergeCell ref="B4:D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26">
      <selection activeCell="D52" sqref="D52"/>
    </sheetView>
  </sheetViews>
  <sheetFormatPr defaultColWidth="9.140625" defaultRowHeight="12.75"/>
  <cols>
    <col min="1" max="1" width="6.7109375" style="52" customWidth="1"/>
    <col min="2" max="2" width="43.8515625" style="52" customWidth="1"/>
    <col min="3" max="4" width="13.7109375" style="52" customWidth="1"/>
    <col min="5" max="5" width="8.421875" style="52" customWidth="1"/>
    <col min="6" max="6" width="8.140625" style="52" customWidth="1"/>
    <col min="7" max="7" width="5.57421875" style="52" customWidth="1"/>
    <col min="8" max="16384" width="9.140625" style="52" customWidth="1"/>
  </cols>
  <sheetData>
    <row r="1" spans="1:9" ht="15.75">
      <c r="A1" s="446" t="s">
        <v>57</v>
      </c>
      <c r="B1" s="446"/>
      <c r="C1" s="446"/>
      <c r="D1" s="446"/>
      <c r="E1" s="446"/>
      <c r="F1" s="135"/>
      <c r="G1" s="135"/>
      <c r="H1" s="135"/>
      <c r="I1" s="136"/>
    </row>
    <row r="2" spans="1:9" ht="15.75">
      <c r="A2" s="98"/>
      <c r="B2" s="98"/>
      <c r="C2" s="98"/>
      <c r="D2" s="98"/>
      <c r="E2" s="98"/>
      <c r="F2" s="98"/>
      <c r="G2" s="98"/>
      <c r="H2" s="98"/>
      <c r="I2" s="98"/>
    </row>
    <row r="3" spans="1:9" ht="15.75" customHeight="1">
      <c r="A3" s="451" t="s">
        <v>60</v>
      </c>
      <c r="B3" s="451"/>
      <c r="C3" s="451"/>
      <c r="D3" s="451"/>
      <c r="E3" s="451"/>
      <c r="F3" s="137"/>
      <c r="G3" s="137"/>
      <c r="H3" s="137"/>
      <c r="I3" s="138"/>
    </row>
    <row r="4" spans="2:7" ht="12.75">
      <c r="B4" s="445" t="s">
        <v>357</v>
      </c>
      <c r="C4" s="445"/>
      <c r="D4" s="445"/>
      <c r="E4" s="153"/>
      <c r="F4" s="153"/>
      <c r="G4" s="153"/>
    </row>
    <row r="5" ht="13.5" thickBot="1">
      <c r="D5" s="139" t="s">
        <v>62</v>
      </c>
    </row>
    <row r="6" spans="1:4" ht="29.25" thickBot="1">
      <c r="A6" s="56" t="s">
        <v>24</v>
      </c>
      <c r="B6" s="168" t="s">
        <v>282</v>
      </c>
      <c r="C6" s="270" t="s">
        <v>225</v>
      </c>
      <c r="D6" s="270" t="s">
        <v>341</v>
      </c>
    </row>
    <row r="7" spans="1:4" ht="15" customHeight="1">
      <c r="A7" s="259"/>
      <c r="B7" s="261" t="s">
        <v>283</v>
      </c>
      <c r="C7" s="271"/>
      <c r="D7" s="271"/>
    </row>
    <row r="8" spans="1:4" ht="12.75">
      <c r="A8" s="60" t="s">
        <v>25</v>
      </c>
      <c r="B8" s="167" t="s">
        <v>277</v>
      </c>
      <c r="C8" s="178">
        <f>C9+C10</f>
        <v>0</v>
      </c>
      <c r="D8" s="178">
        <f>D9+D10</f>
        <v>0</v>
      </c>
    </row>
    <row r="9" spans="1:4" ht="12.75">
      <c r="A9" s="62" t="s">
        <v>34</v>
      </c>
      <c r="B9" s="170" t="s">
        <v>0</v>
      </c>
      <c r="C9" s="179"/>
      <c r="D9" s="179"/>
    </row>
    <row r="10" spans="1:4" ht="12.75">
      <c r="A10" s="62" t="s">
        <v>35</v>
      </c>
      <c r="B10" s="170" t="s">
        <v>1</v>
      </c>
      <c r="C10" s="179"/>
      <c r="D10" s="179"/>
    </row>
    <row r="11" spans="1:4" ht="12.75">
      <c r="A11" s="60" t="s">
        <v>26</v>
      </c>
      <c r="B11" s="167" t="s">
        <v>43</v>
      </c>
      <c r="C11" s="178">
        <f>C12+C13</f>
        <v>200</v>
      </c>
      <c r="D11" s="178">
        <f>D12+D13</f>
        <v>200</v>
      </c>
    </row>
    <row r="12" spans="1:4" ht="12.75">
      <c r="A12" s="62" t="s">
        <v>34</v>
      </c>
      <c r="B12" s="170" t="s">
        <v>0</v>
      </c>
      <c r="C12" s="179">
        <v>200</v>
      </c>
      <c r="D12" s="179">
        <v>200</v>
      </c>
    </row>
    <row r="13" spans="1:4" ht="12.75">
      <c r="A13" s="62" t="s">
        <v>35</v>
      </c>
      <c r="B13" s="170" t="s">
        <v>1</v>
      </c>
      <c r="C13" s="179"/>
      <c r="D13" s="179"/>
    </row>
    <row r="14" spans="1:4" ht="12.75">
      <c r="A14" s="60" t="s">
        <v>27</v>
      </c>
      <c r="B14" s="167" t="s">
        <v>44</v>
      </c>
      <c r="C14" s="178">
        <f>C15+C16+C17</f>
        <v>0</v>
      </c>
      <c r="D14" s="178">
        <f>D15+D16+D17</f>
        <v>0</v>
      </c>
    </row>
    <row r="15" spans="1:4" ht="12.75">
      <c r="A15" s="62" t="s">
        <v>34</v>
      </c>
      <c r="B15" s="170" t="s">
        <v>2</v>
      </c>
      <c r="C15" s="179"/>
      <c r="D15" s="179"/>
    </row>
    <row r="16" spans="1:4" ht="12.75">
      <c r="A16" s="62" t="s">
        <v>35</v>
      </c>
      <c r="B16" s="170" t="s">
        <v>281</v>
      </c>
      <c r="C16" s="179"/>
      <c r="D16" s="179"/>
    </row>
    <row r="17" spans="1:4" ht="12.75">
      <c r="A17" s="62" t="s">
        <v>36</v>
      </c>
      <c r="B17" s="170" t="s">
        <v>4</v>
      </c>
      <c r="C17" s="179"/>
      <c r="D17" s="179"/>
    </row>
    <row r="18" spans="1:4" ht="12.75">
      <c r="A18" s="60" t="s">
        <v>28</v>
      </c>
      <c r="B18" s="167" t="s">
        <v>5</v>
      </c>
      <c r="C18" s="178">
        <v>1310</v>
      </c>
      <c r="D18" s="178">
        <v>1310</v>
      </c>
    </row>
    <row r="19" spans="1:4" ht="12.75">
      <c r="A19" s="60" t="s">
        <v>29</v>
      </c>
      <c r="B19" s="167" t="s">
        <v>45</v>
      </c>
      <c r="C19" s="178">
        <f>C20+C21+C22</f>
        <v>0</v>
      </c>
      <c r="D19" s="178">
        <f>D20+D21+D22</f>
        <v>0</v>
      </c>
    </row>
    <row r="20" spans="1:4" ht="12.75">
      <c r="A20" s="62" t="s">
        <v>34</v>
      </c>
      <c r="B20" s="170" t="s">
        <v>6</v>
      </c>
      <c r="C20" s="179"/>
      <c r="D20" s="179"/>
    </row>
    <row r="21" spans="1:4" ht="12.75">
      <c r="A21" s="62" t="s">
        <v>35</v>
      </c>
      <c r="B21" s="170" t="s">
        <v>7</v>
      </c>
      <c r="C21" s="179"/>
      <c r="D21" s="179"/>
    </row>
    <row r="22" spans="1:4" ht="12.75">
      <c r="A22" s="62" t="s">
        <v>36</v>
      </c>
      <c r="B22" s="170" t="s">
        <v>8</v>
      </c>
      <c r="C22" s="179"/>
      <c r="D22" s="179"/>
    </row>
    <row r="23" spans="1:4" ht="12.75">
      <c r="A23" s="162" t="s">
        <v>30</v>
      </c>
      <c r="B23" s="262" t="s">
        <v>10</v>
      </c>
      <c r="C23" s="179"/>
      <c r="D23" s="179"/>
    </row>
    <row r="24" spans="1:4" ht="12.75">
      <c r="A24" s="162"/>
      <c r="B24" s="190" t="s">
        <v>284</v>
      </c>
      <c r="C24" s="179"/>
      <c r="D24" s="179"/>
    </row>
    <row r="25" spans="1:4" ht="12.75">
      <c r="A25" s="162" t="s">
        <v>31</v>
      </c>
      <c r="B25" s="167" t="s">
        <v>280</v>
      </c>
      <c r="C25" s="179">
        <v>18576</v>
      </c>
      <c r="D25" s="179">
        <v>19576</v>
      </c>
    </row>
    <row r="26" spans="1:4" ht="12.75">
      <c r="A26" s="60" t="s">
        <v>32</v>
      </c>
      <c r="B26" s="167" t="s">
        <v>9</v>
      </c>
      <c r="C26" s="179"/>
      <c r="D26" s="179"/>
    </row>
    <row r="27" spans="1:4" ht="13.5" thickBot="1">
      <c r="A27" s="226" t="s">
        <v>33</v>
      </c>
      <c r="B27" s="263" t="s">
        <v>55</v>
      </c>
      <c r="C27" s="199"/>
      <c r="D27" s="199"/>
    </row>
    <row r="28" spans="1:4" ht="15.75">
      <c r="A28" s="258" t="s">
        <v>42</v>
      </c>
      <c r="B28" s="264" t="s">
        <v>46</v>
      </c>
      <c r="C28" s="227">
        <f>C8+C11+C14+C18+C19+C23+C25+C26+C27</f>
        <v>20086</v>
      </c>
      <c r="D28" s="227">
        <f>D8+D11+D14+D18+D19+D23+D25+D26+D27</f>
        <v>21086</v>
      </c>
    </row>
    <row r="29" spans="1:4" ht="13.5" customHeight="1">
      <c r="A29" s="61"/>
      <c r="B29" s="189" t="s">
        <v>285</v>
      </c>
      <c r="C29" s="180">
        <v>20086</v>
      </c>
      <c r="D29" s="180">
        <v>21086</v>
      </c>
    </row>
    <row r="30" spans="1:4" ht="12" customHeight="1">
      <c r="A30" s="61"/>
      <c r="B30" s="189" t="s">
        <v>286</v>
      </c>
      <c r="C30" s="180"/>
      <c r="D30" s="180"/>
    </row>
    <row r="31" spans="1:4" ht="11.25" customHeight="1">
      <c r="A31" s="61"/>
      <c r="B31" s="189" t="s">
        <v>287</v>
      </c>
      <c r="C31" s="180"/>
      <c r="D31" s="180"/>
    </row>
    <row r="32" spans="1:4" ht="13.5" thickBot="1">
      <c r="A32" s="67"/>
      <c r="B32" s="141"/>
      <c r="C32" s="278"/>
      <c r="D32" s="278"/>
    </row>
    <row r="33" spans="1:4" ht="29.25" thickBot="1">
      <c r="A33" s="260" t="s">
        <v>24</v>
      </c>
      <c r="B33" s="265" t="s">
        <v>56</v>
      </c>
      <c r="C33" s="279" t="s">
        <v>225</v>
      </c>
      <c r="D33" s="279" t="s">
        <v>341</v>
      </c>
    </row>
    <row r="34" spans="1:4" ht="12.75">
      <c r="A34" s="224" t="s">
        <v>25</v>
      </c>
      <c r="B34" s="266" t="s">
        <v>47</v>
      </c>
      <c r="C34" s="280">
        <f>C35+C36+C37+C38+C39</f>
        <v>20086</v>
      </c>
      <c r="D34" s="280">
        <f>D35+D36+D37+D38+D39</f>
        <v>21086</v>
      </c>
    </row>
    <row r="35" spans="1:4" ht="12.75">
      <c r="A35" s="144" t="s">
        <v>34</v>
      </c>
      <c r="B35" s="188" t="s">
        <v>11</v>
      </c>
      <c r="C35" s="179">
        <v>5981</v>
      </c>
      <c r="D35" s="179">
        <v>5981</v>
      </c>
    </row>
    <row r="36" spans="1:4" ht="12.75">
      <c r="A36" s="144" t="s">
        <v>35</v>
      </c>
      <c r="B36" s="189" t="s">
        <v>12</v>
      </c>
      <c r="C36" s="179">
        <v>1658</v>
      </c>
      <c r="D36" s="179">
        <v>1658</v>
      </c>
    </row>
    <row r="37" spans="1:4" ht="12.75">
      <c r="A37" s="144" t="s">
        <v>36</v>
      </c>
      <c r="B37" s="189" t="s">
        <v>13</v>
      </c>
      <c r="C37" s="179">
        <v>12395</v>
      </c>
      <c r="D37" s="179">
        <v>13395</v>
      </c>
    </row>
    <row r="38" spans="1:4" ht="12.75">
      <c r="A38" s="144" t="s">
        <v>37</v>
      </c>
      <c r="B38" s="189" t="s">
        <v>14</v>
      </c>
      <c r="C38" s="179">
        <v>0</v>
      </c>
      <c r="D38" s="179">
        <v>0</v>
      </c>
    </row>
    <row r="39" spans="1:4" ht="12.75">
      <c r="A39" s="144" t="s">
        <v>38</v>
      </c>
      <c r="B39" s="189" t="s">
        <v>48</v>
      </c>
      <c r="C39" s="179">
        <f>C40+C41+C42</f>
        <v>52</v>
      </c>
      <c r="D39" s="179">
        <f>D40+D41+D42</f>
        <v>52</v>
      </c>
    </row>
    <row r="40" spans="1:4" ht="12.75">
      <c r="A40" s="147" t="s">
        <v>39</v>
      </c>
      <c r="B40" s="170" t="s">
        <v>15</v>
      </c>
      <c r="C40" s="179">
        <v>52</v>
      </c>
      <c r="D40" s="179">
        <v>52</v>
      </c>
    </row>
    <row r="41" spans="1:4" ht="12.75">
      <c r="A41" s="147" t="s">
        <v>40</v>
      </c>
      <c r="B41" s="170" t="s">
        <v>16</v>
      </c>
      <c r="C41" s="179"/>
      <c r="D41" s="179"/>
    </row>
    <row r="42" spans="1:4" ht="12.75">
      <c r="A42" s="147" t="s">
        <v>41</v>
      </c>
      <c r="B42" s="170" t="s">
        <v>17</v>
      </c>
      <c r="C42" s="179"/>
      <c r="D42" s="179"/>
    </row>
    <row r="43" spans="1:4" ht="12.75">
      <c r="A43" s="60" t="s">
        <v>26</v>
      </c>
      <c r="B43" s="167" t="s">
        <v>49</v>
      </c>
      <c r="C43" s="178">
        <f>C44+C45+C46</f>
        <v>0</v>
      </c>
      <c r="D43" s="178">
        <f>D44+D45+D46</f>
        <v>0</v>
      </c>
    </row>
    <row r="44" spans="1:4" ht="12.75">
      <c r="A44" s="144" t="s">
        <v>34</v>
      </c>
      <c r="B44" s="189" t="s">
        <v>18</v>
      </c>
      <c r="C44" s="179"/>
      <c r="D44" s="179"/>
    </row>
    <row r="45" spans="1:4" ht="12.75">
      <c r="A45" s="144" t="s">
        <v>35</v>
      </c>
      <c r="B45" s="189" t="s">
        <v>19</v>
      </c>
      <c r="C45" s="179"/>
      <c r="D45" s="179"/>
    </row>
    <row r="46" spans="1:4" ht="12.75">
      <c r="A46" s="144" t="s">
        <v>36</v>
      </c>
      <c r="B46" s="188" t="s">
        <v>20</v>
      </c>
      <c r="C46" s="179">
        <f>C47+C48</f>
        <v>0</v>
      </c>
      <c r="D46" s="179">
        <f>D47+D48</f>
        <v>0</v>
      </c>
    </row>
    <row r="47" spans="1:4" ht="12.75">
      <c r="A47" s="147" t="s">
        <v>39</v>
      </c>
      <c r="B47" s="170" t="s">
        <v>52</v>
      </c>
      <c r="C47" s="179"/>
      <c r="D47" s="179"/>
    </row>
    <row r="48" spans="1:4" ht="12.75">
      <c r="A48" s="147" t="s">
        <v>40</v>
      </c>
      <c r="B48" s="170" t="s">
        <v>53</v>
      </c>
      <c r="C48" s="179"/>
      <c r="D48" s="179"/>
    </row>
    <row r="49" spans="1:4" ht="13.5" thickBot="1">
      <c r="A49" s="226" t="s">
        <v>27</v>
      </c>
      <c r="B49" s="263" t="s">
        <v>21</v>
      </c>
      <c r="C49" s="281"/>
      <c r="D49" s="281"/>
    </row>
    <row r="50" spans="1:4" ht="15.75">
      <c r="A50" s="223" t="s">
        <v>28</v>
      </c>
      <c r="B50" s="267" t="s">
        <v>50</v>
      </c>
      <c r="C50" s="282">
        <f>C34+C43+C49</f>
        <v>20086</v>
      </c>
      <c r="D50" s="282">
        <f>D34+D43+D49</f>
        <v>21086</v>
      </c>
    </row>
    <row r="51" spans="1:4" ht="12" customHeight="1">
      <c r="A51" s="60"/>
      <c r="B51" s="189" t="s">
        <v>285</v>
      </c>
      <c r="C51" s="180">
        <v>20086</v>
      </c>
      <c r="D51" s="180">
        <v>21086</v>
      </c>
    </row>
    <row r="52" spans="1:4" ht="12.75" customHeight="1">
      <c r="A52" s="60"/>
      <c r="B52" s="189" t="s">
        <v>286</v>
      </c>
      <c r="C52" s="180"/>
      <c r="D52" s="180"/>
    </row>
    <row r="53" spans="1:4" ht="13.5" customHeight="1">
      <c r="A53" s="60"/>
      <c r="B53" s="189" t="s">
        <v>287</v>
      </c>
      <c r="C53" s="180"/>
      <c r="D53" s="180"/>
    </row>
    <row r="54" spans="1:4" ht="22.5" customHeight="1" thickBot="1">
      <c r="A54" s="159" t="s">
        <v>29</v>
      </c>
      <c r="B54" s="268" t="s">
        <v>51</v>
      </c>
      <c r="C54" s="283">
        <f>C55+C56</f>
        <v>2</v>
      </c>
      <c r="D54" s="283">
        <f>D55+D56</f>
        <v>2</v>
      </c>
    </row>
    <row r="55" spans="1:4" ht="12.75">
      <c r="A55" s="259" t="s">
        <v>35</v>
      </c>
      <c r="B55" s="269" t="s">
        <v>22</v>
      </c>
      <c r="C55" s="271">
        <v>2</v>
      </c>
      <c r="D55" s="271">
        <v>2</v>
      </c>
    </row>
    <row r="56" spans="1:4" ht="13.5" thickBot="1">
      <c r="A56" s="148" t="s">
        <v>36</v>
      </c>
      <c r="B56" s="192" t="s">
        <v>23</v>
      </c>
      <c r="C56" s="199"/>
      <c r="D56" s="199"/>
    </row>
  </sheetData>
  <sheetProtection/>
  <mergeCells count="3">
    <mergeCell ref="A1:E1"/>
    <mergeCell ref="A3:E3"/>
    <mergeCell ref="B4:D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26">
      <selection activeCell="G51" sqref="G51"/>
    </sheetView>
  </sheetViews>
  <sheetFormatPr defaultColWidth="9.140625" defaultRowHeight="12.75"/>
  <cols>
    <col min="1" max="1" width="6.7109375" style="52" customWidth="1"/>
    <col min="2" max="2" width="44.7109375" style="52" customWidth="1"/>
    <col min="3" max="4" width="13.7109375" style="52" customWidth="1"/>
    <col min="5" max="5" width="5.7109375" style="52" customWidth="1"/>
    <col min="6" max="6" width="9.140625" style="52" customWidth="1"/>
    <col min="7" max="7" width="7.00390625" style="52" customWidth="1"/>
    <col min="8" max="16384" width="9.140625" style="52" customWidth="1"/>
  </cols>
  <sheetData>
    <row r="1" spans="1:9" ht="15.75">
      <c r="A1" s="446" t="s">
        <v>57</v>
      </c>
      <c r="B1" s="446"/>
      <c r="C1" s="446"/>
      <c r="D1" s="446"/>
      <c r="E1" s="446"/>
      <c r="F1" s="135"/>
      <c r="G1" s="135"/>
      <c r="H1" s="135"/>
      <c r="I1" s="136"/>
    </row>
    <row r="2" spans="1:9" ht="15.75">
      <c r="A2" s="98"/>
      <c r="B2" s="98"/>
      <c r="C2" s="98"/>
      <c r="D2" s="98"/>
      <c r="E2" s="98"/>
      <c r="F2" s="98"/>
      <c r="G2" s="98"/>
      <c r="H2" s="98"/>
      <c r="I2" s="98"/>
    </row>
    <row r="3" spans="1:9" ht="15.75" customHeight="1">
      <c r="A3" s="451" t="s">
        <v>61</v>
      </c>
      <c r="B3" s="451"/>
      <c r="C3" s="451"/>
      <c r="D3" s="451"/>
      <c r="E3" s="451"/>
      <c r="F3" s="137"/>
      <c r="G3" s="137"/>
      <c r="H3" s="137"/>
      <c r="I3" s="138"/>
    </row>
    <row r="4" spans="2:7" ht="12.75">
      <c r="B4" s="445" t="s">
        <v>358</v>
      </c>
      <c r="C4" s="445"/>
      <c r="D4" s="445"/>
      <c r="E4" s="153"/>
      <c r="F4" s="153"/>
      <c r="G4" s="153"/>
    </row>
    <row r="5" ht="13.5" thickBot="1">
      <c r="D5" s="139" t="s">
        <v>62</v>
      </c>
    </row>
    <row r="6" spans="1:4" ht="29.25" thickBot="1">
      <c r="A6" s="56" t="s">
        <v>24</v>
      </c>
      <c r="B6" s="168" t="s">
        <v>282</v>
      </c>
      <c r="C6" s="270" t="s">
        <v>225</v>
      </c>
      <c r="D6" s="270" t="s">
        <v>341</v>
      </c>
    </row>
    <row r="7" spans="1:4" ht="15" customHeight="1">
      <c r="A7" s="259"/>
      <c r="B7" s="261" t="s">
        <v>283</v>
      </c>
      <c r="C7" s="271"/>
      <c r="D7" s="271"/>
    </row>
    <row r="8" spans="1:4" ht="12.75">
      <c r="A8" s="60" t="s">
        <v>25</v>
      </c>
      <c r="B8" s="167" t="s">
        <v>277</v>
      </c>
      <c r="C8" s="178">
        <f>C9+C10</f>
        <v>0</v>
      </c>
      <c r="D8" s="178">
        <f>D9+D10</f>
        <v>0</v>
      </c>
    </row>
    <row r="9" spans="1:4" ht="12.75">
      <c r="A9" s="62" t="s">
        <v>34</v>
      </c>
      <c r="B9" s="170" t="s">
        <v>0</v>
      </c>
      <c r="C9" s="179"/>
      <c r="D9" s="179"/>
    </row>
    <row r="10" spans="1:4" ht="12.75">
      <c r="A10" s="62" t="s">
        <v>35</v>
      </c>
      <c r="B10" s="170" t="s">
        <v>1</v>
      </c>
      <c r="C10" s="179"/>
      <c r="D10" s="179"/>
    </row>
    <row r="11" spans="1:4" ht="12.75">
      <c r="A11" s="60" t="s">
        <v>26</v>
      </c>
      <c r="B11" s="167" t="s">
        <v>43</v>
      </c>
      <c r="C11" s="178">
        <f>C12+C13</f>
        <v>0</v>
      </c>
      <c r="D11" s="178">
        <f>D12+D13</f>
        <v>0</v>
      </c>
    </row>
    <row r="12" spans="1:4" ht="12.75">
      <c r="A12" s="62" t="s">
        <v>34</v>
      </c>
      <c r="B12" s="170" t="s">
        <v>0</v>
      </c>
      <c r="C12" s="179"/>
      <c r="D12" s="179"/>
    </row>
    <row r="13" spans="1:4" ht="12.75">
      <c r="A13" s="62" t="s">
        <v>35</v>
      </c>
      <c r="B13" s="170" t="s">
        <v>1</v>
      </c>
      <c r="C13" s="179"/>
      <c r="D13" s="179"/>
    </row>
    <row r="14" spans="1:4" ht="12.75">
      <c r="A14" s="60" t="s">
        <v>27</v>
      </c>
      <c r="B14" s="167" t="s">
        <v>44</v>
      </c>
      <c r="C14" s="178">
        <f>C15+C16+C17</f>
        <v>0</v>
      </c>
      <c r="D14" s="178">
        <f>D15+D16+D17</f>
        <v>0</v>
      </c>
    </row>
    <row r="15" spans="1:4" ht="12.75">
      <c r="A15" s="62" t="s">
        <v>34</v>
      </c>
      <c r="B15" s="170" t="s">
        <v>2</v>
      </c>
      <c r="C15" s="179"/>
      <c r="D15" s="179"/>
    </row>
    <row r="16" spans="1:4" ht="12.75">
      <c r="A16" s="62" t="s">
        <v>35</v>
      </c>
      <c r="B16" s="170" t="s">
        <v>281</v>
      </c>
      <c r="C16" s="179"/>
      <c r="D16" s="179"/>
    </row>
    <row r="17" spans="1:4" ht="12.75">
      <c r="A17" s="62" t="s">
        <v>36</v>
      </c>
      <c r="B17" s="170" t="s">
        <v>4</v>
      </c>
      <c r="C17" s="179"/>
      <c r="D17" s="179"/>
    </row>
    <row r="18" spans="1:4" ht="12.75">
      <c r="A18" s="60" t="s">
        <v>28</v>
      </c>
      <c r="B18" s="167" t="s">
        <v>5</v>
      </c>
      <c r="C18" s="178">
        <v>700</v>
      </c>
      <c r="D18" s="178">
        <v>700</v>
      </c>
    </row>
    <row r="19" spans="1:4" ht="12.75">
      <c r="A19" s="60" t="s">
        <v>29</v>
      </c>
      <c r="B19" s="167" t="s">
        <v>45</v>
      </c>
      <c r="C19" s="178">
        <f>C20+C21+C22</f>
        <v>0</v>
      </c>
      <c r="D19" s="178">
        <f>D20+D21+D22</f>
        <v>0</v>
      </c>
    </row>
    <row r="20" spans="1:4" ht="12.75">
      <c r="A20" s="62" t="s">
        <v>34</v>
      </c>
      <c r="B20" s="170" t="s">
        <v>6</v>
      </c>
      <c r="C20" s="179"/>
      <c r="D20" s="179"/>
    </row>
    <row r="21" spans="1:4" ht="12.75">
      <c r="A21" s="62" t="s">
        <v>35</v>
      </c>
      <c r="B21" s="170" t="s">
        <v>7</v>
      </c>
      <c r="C21" s="179"/>
      <c r="D21" s="179"/>
    </row>
    <row r="22" spans="1:4" ht="12.75">
      <c r="A22" s="62" t="s">
        <v>36</v>
      </c>
      <c r="B22" s="170" t="s">
        <v>8</v>
      </c>
      <c r="C22" s="179"/>
      <c r="D22" s="179"/>
    </row>
    <row r="23" spans="1:4" ht="12.75">
      <c r="A23" s="162" t="s">
        <v>30</v>
      </c>
      <c r="B23" s="262" t="s">
        <v>10</v>
      </c>
      <c r="C23" s="179"/>
      <c r="D23" s="179"/>
    </row>
    <row r="24" spans="1:4" ht="12.75">
      <c r="A24" s="162"/>
      <c r="B24" s="190" t="s">
        <v>284</v>
      </c>
      <c r="C24" s="179"/>
      <c r="D24" s="179"/>
    </row>
    <row r="25" spans="1:4" ht="12.75">
      <c r="A25" s="162" t="s">
        <v>31</v>
      </c>
      <c r="B25" s="167" t="s">
        <v>280</v>
      </c>
      <c r="C25" s="179">
        <v>22059</v>
      </c>
      <c r="D25" s="179">
        <v>22974</v>
      </c>
    </row>
    <row r="26" spans="1:4" ht="12.75">
      <c r="A26" s="60" t="s">
        <v>32</v>
      </c>
      <c r="B26" s="167" t="s">
        <v>9</v>
      </c>
      <c r="C26" s="179"/>
      <c r="D26" s="179"/>
    </row>
    <row r="27" spans="1:4" ht="13.5" thickBot="1">
      <c r="A27" s="226" t="s">
        <v>33</v>
      </c>
      <c r="B27" s="263" t="s">
        <v>55</v>
      </c>
      <c r="C27" s="199"/>
      <c r="D27" s="199"/>
    </row>
    <row r="28" spans="1:4" ht="15.75">
      <c r="A28" s="258" t="s">
        <v>42</v>
      </c>
      <c r="B28" s="264" t="s">
        <v>46</v>
      </c>
      <c r="C28" s="227">
        <f>C8+C11+C14+C18+C19+C23+C25+C26+C27</f>
        <v>22759</v>
      </c>
      <c r="D28" s="227">
        <f>D8+D11+D14+D18+D19+D23+D25+D26+D27</f>
        <v>23674</v>
      </c>
    </row>
    <row r="29" spans="1:4" ht="13.5" customHeight="1">
      <c r="A29" s="61"/>
      <c r="B29" s="189" t="s">
        <v>285</v>
      </c>
      <c r="C29" s="307">
        <v>22759</v>
      </c>
      <c r="D29" s="307">
        <v>23674</v>
      </c>
    </row>
    <row r="30" spans="1:4" ht="12" customHeight="1">
      <c r="A30" s="61"/>
      <c r="B30" s="189" t="s">
        <v>286</v>
      </c>
      <c r="C30" s="307"/>
      <c r="D30" s="307"/>
    </row>
    <row r="31" spans="1:4" ht="11.25" customHeight="1">
      <c r="A31" s="61"/>
      <c r="B31" s="189" t="s">
        <v>287</v>
      </c>
      <c r="C31" s="307"/>
      <c r="D31" s="307"/>
    </row>
    <row r="32" spans="1:4" ht="13.5" thickBot="1">
      <c r="A32" s="67"/>
      <c r="B32" s="141"/>
      <c r="C32" s="278"/>
      <c r="D32" s="278"/>
    </row>
    <row r="33" spans="1:4" ht="29.25" thickBot="1">
      <c r="A33" s="260" t="s">
        <v>24</v>
      </c>
      <c r="B33" s="265" t="s">
        <v>56</v>
      </c>
      <c r="C33" s="279" t="s">
        <v>225</v>
      </c>
      <c r="D33" s="279" t="s">
        <v>341</v>
      </c>
    </row>
    <row r="34" spans="1:4" ht="12.75">
      <c r="A34" s="224" t="s">
        <v>25</v>
      </c>
      <c r="B34" s="266" t="s">
        <v>47</v>
      </c>
      <c r="C34" s="280">
        <f>C35+C36+C37+C38+C39</f>
        <v>22759</v>
      </c>
      <c r="D34" s="280">
        <f>D35+D36+D37+D38+D39</f>
        <v>23674</v>
      </c>
    </row>
    <row r="35" spans="1:4" ht="12.75">
      <c r="A35" s="144" t="s">
        <v>34</v>
      </c>
      <c r="B35" s="188" t="s">
        <v>11</v>
      </c>
      <c r="C35" s="179">
        <v>12257</v>
      </c>
      <c r="D35" s="179">
        <v>12257</v>
      </c>
    </row>
    <row r="36" spans="1:4" ht="12.75">
      <c r="A36" s="144" t="s">
        <v>35</v>
      </c>
      <c r="B36" s="189" t="s">
        <v>12</v>
      </c>
      <c r="C36" s="179">
        <v>3228</v>
      </c>
      <c r="D36" s="179">
        <v>3228</v>
      </c>
    </row>
    <row r="37" spans="1:4" ht="12.75">
      <c r="A37" s="144" t="s">
        <v>36</v>
      </c>
      <c r="B37" s="189" t="s">
        <v>13</v>
      </c>
      <c r="C37" s="179">
        <v>7222</v>
      </c>
      <c r="D37" s="179">
        <v>8137</v>
      </c>
    </row>
    <row r="38" spans="1:4" ht="12.75">
      <c r="A38" s="144" t="s">
        <v>37</v>
      </c>
      <c r="B38" s="189" t="s">
        <v>14</v>
      </c>
      <c r="C38" s="179"/>
      <c r="D38" s="179"/>
    </row>
    <row r="39" spans="1:4" ht="12.75">
      <c r="A39" s="144" t="s">
        <v>38</v>
      </c>
      <c r="B39" s="189" t="s">
        <v>48</v>
      </c>
      <c r="C39" s="179">
        <f>C40+C41+C42</f>
        <v>52</v>
      </c>
      <c r="D39" s="179">
        <f>D40+D41+D42</f>
        <v>52</v>
      </c>
    </row>
    <row r="40" spans="1:4" ht="12.75">
      <c r="A40" s="147" t="s">
        <v>39</v>
      </c>
      <c r="B40" s="170" t="s">
        <v>15</v>
      </c>
      <c r="C40" s="179">
        <v>52</v>
      </c>
      <c r="D40" s="179">
        <v>52</v>
      </c>
    </row>
    <row r="41" spans="1:4" ht="12.75">
      <c r="A41" s="147" t="s">
        <v>40</v>
      </c>
      <c r="B41" s="170" t="s">
        <v>16</v>
      </c>
      <c r="C41" s="179"/>
      <c r="D41" s="179"/>
    </row>
    <row r="42" spans="1:4" ht="12.75">
      <c r="A42" s="147" t="s">
        <v>41</v>
      </c>
      <c r="B42" s="170" t="s">
        <v>17</v>
      </c>
      <c r="C42" s="179"/>
      <c r="D42" s="179"/>
    </row>
    <row r="43" spans="1:4" ht="12.75">
      <c r="A43" s="60" t="s">
        <v>26</v>
      </c>
      <c r="B43" s="167" t="s">
        <v>49</v>
      </c>
      <c r="C43" s="178">
        <f>C44+C45+C46</f>
        <v>0</v>
      </c>
      <c r="D43" s="178">
        <f>D44+D45+D46</f>
        <v>0</v>
      </c>
    </row>
    <row r="44" spans="1:4" ht="12.75">
      <c r="A44" s="144" t="s">
        <v>34</v>
      </c>
      <c r="B44" s="189" t="s">
        <v>18</v>
      </c>
      <c r="C44" s="179"/>
      <c r="D44" s="179"/>
    </row>
    <row r="45" spans="1:4" ht="12.75">
      <c r="A45" s="144" t="s">
        <v>35</v>
      </c>
      <c r="B45" s="189" t="s">
        <v>19</v>
      </c>
      <c r="C45" s="179"/>
      <c r="D45" s="179"/>
    </row>
    <row r="46" spans="1:4" ht="12.75">
      <c r="A46" s="144" t="s">
        <v>36</v>
      </c>
      <c r="B46" s="188" t="s">
        <v>20</v>
      </c>
      <c r="C46" s="179">
        <f>C47+C48</f>
        <v>0</v>
      </c>
      <c r="D46" s="179">
        <f>D47+D48</f>
        <v>0</v>
      </c>
    </row>
    <row r="47" spans="1:4" ht="12.75">
      <c r="A47" s="147" t="s">
        <v>39</v>
      </c>
      <c r="B47" s="170" t="s">
        <v>52</v>
      </c>
      <c r="C47" s="179"/>
      <c r="D47" s="179"/>
    </row>
    <row r="48" spans="1:4" ht="12.75">
      <c r="A48" s="147" t="s">
        <v>40</v>
      </c>
      <c r="B48" s="170" t="s">
        <v>53</v>
      </c>
      <c r="C48" s="179"/>
      <c r="D48" s="179"/>
    </row>
    <row r="49" spans="1:4" ht="13.5" thickBot="1">
      <c r="A49" s="226" t="s">
        <v>27</v>
      </c>
      <c r="B49" s="263" t="s">
        <v>21</v>
      </c>
      <c r="C49" s="281"/>
      <c r="D49" s="281"/>
    </row>
    <row r="50" spans="1:4" ht="15.75">
      <c r="A50" s="223" t="s">
        <v>28</v>
      </c>
      <c r="B50" s="267" t="s">
        <v>50</v>
      </c>
      <c r="C50" s="282">
        <f>C34+C43+C49</f>
        <v>22759</v>
      </c>
      <c r="D50" s="282">
        <f>D34+D43+D49</f>
        <v>23674</v>
      </c>
    </row>
    <row r="51" spans="1:4" ht="12" customHeight="1">
      <c r="A51" s="60"/>
      <c r="B51" s="189" t="s">
        <v>285</v>
      </c>
      <c r="C51" s="180">
        <v>22759</v>
      </c>
      <c r="D51" s="180">
        <v>23674</v>
      </c>
    </row>
    <row r="52" spans="1:4" ht="12.75" customHeight="1">
      <c r="A52" s="60"/>
      <c r="B52" s="189" t="s">
        <v>286</v>
      </c>
      <c r="C52" s="180"/>
      <c r="D52" s="180"/>
    </row>
    <row r="53" spans="1:4" ht="13.5" customHeight="1">
      <c r="A53" s="60"/>
      <c r="B53" s="189" t="s">
        <v>287</v>
      </c>
      <c r="C53" s="180"/>
      <c r="D53" s="180"/>
    </row>
    <row r="54" spans="1:4" ht="22.5" customHeight="1" thickBot="1">
      <c r="A54" s="159" t="s">
        <v>29</v>
      </c>
      <c r="B54" s="268" t="s">
        <v>51</v>
      </c>
      <c r="C54" s="283">
        <f>C55+C56</f>
        <v>6</v>
      </c>
      <c r="D54" s="283">
        <f>D55+D56</f>
        <v>6</v>
      </c>
    </row>
    <row r="55" spans="1:4" ht="12.75">
      <c r="A55" s="259" t="s">
        <v>35</v>
      </c>
      <c r="B55" s="269" t="s">
        <v>22</v>
      </c>
      <c r="C55" s="271">
        <v>6</v>
      </c>
      <c r="D55" s="271">
        <v>6</v>
      </c>
    </row>
    <row r="56" spans="1:4" ht="13.5" thickBot="1">
      <c r="A56" s="148" t="s">
        <v>36</v>
      </c>
      <c r="B56" s="192" t="s">
        <v>23</v>
      </c>
      <c r="C56" s="199"/>
      <c r="D56" s="199"/>
    </row>
  </sheetData>
  <sheetProtection/>
  <mergeCells count="3">
    <mergeCell ref="A1:E1"/>
    <mergeCell ref="A3:E3"/>
    <mergeCell ref="B4:D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1"/>
  <sheetViews>
    <sheetView zoomScale="75" zoomScaleNormal="75" zoomScalePageLayoutView="0" workbookViewId="0" topLeftCell="A7">
      <selection activeCell="K27" sqref="K27"/>
    </sheetView>
  </sheetViews>
  <sheetFormatPr defaultColWidth="9.140625" defaultRowHeight="12.75"/>
  <cols>
    <col min="1" max="3" width="9.140625" style="52" customWidth="1"/>
    <col min="4" max="4" width="43.00390625" style="52" customWidth="1"/>
    <col min="5" max="6" width="16.8515625" style="52" customWidth="1"/>
    <col min="7" max="16384" width="9.140625" style="52" customWidth="1"/>
  </cols>
  <sheetData>
    <row r="1" spans="1:6" ht="25.5">
      <c r="A1" s="456" t="s">
        <v>288</v>
      </c>
      <c r="B1" s="456"/>
      <c r="C1" s="456"/>
      <c r="D1" s="456"/>
      <c r="E1" s="456"/>
      <c r="F1" s="456"/>
    </row>
    <row r="2" spans="1:6" ht="16.5" thickBot="1">
      <c r="A2" s="98" t="s">
        <v>92</v>
      </c>
      <c r="B2" s="15"/>
      <c r="C2" s="15"/>
      <c r="D2" s="68"/>
      <c r="F2" s="51" t="s">
        <v>359</v>
      </c>
    </row>
    <row r="3" spans="1:6" ht="17.25" customHeight="1" thickBot="1">
      <c r="A3" s="466" t="s">
        <v>93</v>
      </c>
      <c r="B3" s="467"/>
      <c r="C3" s="467"/>
      <c r="D3" s="468"/>
      <c r="E3" s="454" t="s">
        <v>226</v>
      </c>
      <c r="F3" s="454" t="s">
        <v>341</v>
      </c>
    </row>
    <row r="4" spans="1:6" ht="33" customHeight="1" thickBot="1">
      <c r="A4" s="469"/>
      <c r="B4" s="470"/>
      <c r="C4" s="470"/>
      <c r="D4" s="471"/>
      <c r="E4" s="455"/>
      <c r="F4" s="455"/>
    </row>
    <row r="5" spans="1:6" ht="23.25">
      <c r="A5" s="424" t="s">
        <v>34</v>
      </c>
      <c r="B5" s="425" t="s">
        <v>94</v>
      </c>
      <c r="C5" s="425"/>
      <c r="D5" s="426"/>
      <c r="E5" s="427">
        <v>2000</v>
      </c>
      <c r="F5" s="428">
        <v>2000</v>
      </c>
    </row>
    <row r="6" spans="1:6" ht="23.25">
      <c r="A6" s="429" t="s">
        <v>35</v>
      </c>
      <c r="B6" s="420" t="s">
        <v>95</v>
      </c>
      <c r="C6" s="420"/>
      <c r="D6" s="421"/>
      <c r="E6" s="422">
        <v>300248</v>
      </c>
      <c r="F6" s="430">
        <v>320361</v>
      </c>
    </row>
    <row r="7" spans="1:6" ht="23.25">
      <c r="A7" s="429" t="s">
        <v>36</v>
      </c>
      <c r="B7" s="420" t="s">
        <v>96</v>
      </c>
      <c r="C7" s="420"/>
      <c r="D7" s="421"/>
      <c r="E7" s="422">
        <v>59621</v>
      </c>
      <c r="F7" s="430">
        <v>59621</v>
      </c>
    </row>
    <row r="8" spans="1:6" ht="23.25">
      <c r="A8" s="429" t="s">
        <v>37</v>
      </c>
      <c r="B8" s="420" t="s">
        <v>416</v>
      </c>
      <c r="C8" s="420"/>
      <c r="D8" s="421"/>
      <c r="E8" s="422"/>
      <c r="F8" s="430">
        <v>18034</v>
      </c>
    </row>
    <row r="9" spans="1:6" ht="23.25" thickBot="1">
      <c r="A9" s="125"/>
      <c r="B9" s="126" t="s">
        <v>97</v>
      </c>
      <c r="C9" s="127"/>
      <c r="D9" s="12"/>
      <c r="E9" s="13">
        <f>SUM(E5:E8)</f>
        <v>361869</v>
      </c>
      <c r="F9" s="13">
        <f>SUM(F5:F8)</f>
        <v>400016</v>
      </c>
    </row>
    <row r="10" spans="1:6" ht="24" thickBot="1">
      <c r="A10" s="120"/>
      <c r="B10" s="463" t="s">
        <v>98</v>
      </c>
      <c r="C10" s="464"/>
      <c r="D10" s="465"/>
      <c r="E10" s="6">
        <f>'3.sz.Intézmények össz. '!C44</f>
        <v>1100</v>
      </c>
      <c r="F10" s="6">
        <f>'3.sz.Intézmények össz. '!D44</f>
        <v>2624</v>
      </c>
    </row>
    <row r="11" spans="1:6" ht="23.25" thickBot="1">
      <c r="A11" s="122"/>
      <c r="B11" s="118" t="s">
        <v>99</v>
      </c>
      <c r="C11" s="119"/>
      <c r="D11" s="3"/>
      <c r="E11" s="7">
        <f>SUM(E9:E10)</f>
        <v>362969</v>
      </c>
      <c r="F11" s="7">
        <f>SUM(F9:F10)</f>
        <v>402640</v>
      </c>
    </row>
    <row r="12" spans="1:6" ht="22.5">
      <c r="A12" s="123"/>
      <c r="B12" s="9"/>
      <c r="C12" s="9"/>
      <c r="D12" s="8"/>
      <c r="E12" s="9"/>
      <c r="F12" s="9"/>
    </row>
    <row r="13" spans="1:6" ht="23.25" thickBot="1">
      <c r="A13" s="123"/>
      <c r="B13" s="9"/>
      <c r="C13" s="9"/>
      <c r="D13" s="8"/>
      <c r="E13" s="9"/>
      <c r="F13" s="9"/>
    </row>
    <row r="14" spans="1:6" ht="26.25" thickBot="1">
      <c r="A14" s="423"/>
      <c r="B14" s="457" t="s">
        <v>100</v>
      </c>
      <c r="C14" s="458"/>
      <c r="D14" s="458"/>
      <c r="E14" s="458"/>
      <c r="F14" s="459"/>
    </row>
    <row r="15" spans="1:6" ht="23.25">
      <c r="A15" s="424" t="s">
        <v>34</v>
      </c>
      <c r="B15" s="425" t="s">
        <v>101</v>
      </c>
      <c r="C15" s="425"/>
      <c r="D15" s="426"/>
      <c r="E15" s="427">
        <v>573838</v>
      </c>
      <c r="F15" s="428">
        <v>573838</v>
      </c>
    </row>
    <row r="16" spans="1:6" ht="23.25">
      <c r="A16" s="429" t="s">
        <v>35</v>
      </c>
      <c r="B16" s="443" t="s">
        <v>102</v>
      </c>
      <c r="C16" s="443"/>
      <c r="D16" s="443"/>
      <c r="E16" s="422">
        <v>4000</v>
      </c>
      <c r="F16" s="430">
        <v>4000</v>
      </c>
    </row>
    <row r="17" spans="1:6" ht="23.25">
      <c r="A17" s="429" t="s">
        <v>36</v>
      </c>
      <c r="B17" s="443" t="s">
        <v>327</v>
      </c>
      <c r="C17" s="443"/>
      <c r="D17" s="443"/>
      <c r="E17" s="422">
        <v>10554</v>
      </c>
      <c r="F17" s="430">
        <v>10554</v>
      </c>
    </row>
    <row r="18" spans="1:6" ht="23.25">
      <c r="A18" s="429" t="s">
        <v>37</v>
      </c>
      <c r="B18" s="420" t="s">
        <v>103</v>
      </c>
      <c r="C18" s="420"/>
      <c r="D18" s="421"/>
      <c r="E18" s="422">
        <v>24337</v>
      </c>
      <c r="F18" s="430">
        <v>24337</v>
      </c>
    </row>
    <row r="19" spans="1:6" ht="23.25">
      <c r="A19" s="429" t="s">
        <v>38</v>
      </c>
      <c r="B19" s="420" t="s">
        <v>104</v>
      </c>
      <c r="C19" s="420"/>
      <c r="D19" s="421"/>
      <c r="E19" s="422">
        <v>2000</v>
      </c>
      <c r="F19" s="430">
        <v>6411</v>
      </c>
    </row>
    <row r="20" spans="1:6" ht="23.25">
      <c r="A20" s="429" t="s">
        <v>66</v>
      </c>
      <c r="B20" s="443" t="s">
        <v>417</v>
      </c>
      <c r="C20" s="472"/>
      <c r="D20" s="472"/>
      <c r="E20" s="422"/>
      <c r="F20" s="430">
        <v>796</v>
      </c>
    </row>
    <row r="21" spans="1:6" ht="23.25">
      <c r="A21" s="429" t="s">
        <v>150</v>
      </c>
      <c r="B21" s="443" t="s">
        <v>418</v>
      </c>
      <c r="C21" s="443"/>
      <c r="D21" s="443"/>
      <c r="E21" s="422"/>
      <c r="F21" s="430">
        <v>10776</v>
      </c>
    </row>
    <row r="22" spans="1:6" ht="24" thickBot="1">
      <c r="A22" s="111" t="s">
        <v>158</v>
      </c>
      <c r="B22" s="444" t="s">
        <v>419</v>
      </c>
      <c r="C22" s="444"/>
      <c r="D22" s="444"/>
      <c r="E22" s="431"/>
      <c r="F22" s="432">
        <v>4389</v>
      </c>
    </row>
    <row r="23" spans="1:6" ht="24" thickBot="1">
      <c r="A23" s="120"/>
      <c r="B23" s="463" t="s">
        <v>105</v>
      </c>
      <c r="C23" s="464"/>
      <c r="D23" s="465"/>
      <c r="E23" s="6">
        <v>0</v>
      </c>
      <c r="F23" s="6">
        <v>0</v>
      </c>
    </row>
    <row r="24" spans="1:6" ht="23.25" thickBot="1">
      <c r="A24" s="122"/>
      <c r="B24" s="118" t="s">
        <v>106</v>
      </c>
      <c r="C24" s="119"/>
      <c r="D24" s="3"/>
      <c r="E24" s="7">
        <f>SUM(E15:E23)</f>
        <v>614729</v>
      </c>
      <c r="F24" s="7">
        <f>SUM(F15:F23)</f>
        <v>635101</v>
      </c>
    </row>
    <row r="25" spans="1:6" ht="22.5">
      <c r="A25" s="123"/>
      <c r="B25" s="9"/>
      <c r="C25" s="9"/>
      <c r="D25" s="8"/>
      <c r="E25" s="9"/>
      <c r="F25" s="9"/>
    </row>
    <row r="26" spans="1:6" ht="23.25" thickBot="1">
      <c r="A26" s="123"/>
      <c r="B26" s="9"/>
      <c r="C26" s="9"/>
      <c r="D26" s="8"/>
      <c r="E26" s="9"/>
      <c r="F26" s="9"/>
    </row>
    <row r="27" spans="1:6" ht="26.25" thickBot="1">
      <c r="A27" s="122"/>
      <c r="B27" s="460" t="s">
        <v>107</v>
      </c>
      <c r="C27" s="461"/>
      <c r="D27" s="461"/>
      <c r="E27" s="461"/>
      <c r="F27" s="462"/>
    </row>
    <row r="28" spans="1:6" ht="24" thickBot="1">
      <c r="A28" s="120" t="s">
        <v>34</v>
      </c>
      <c r="B28" s="121" t="s">
        <v>108</v>
      </c>
      <c r="C28" s="9"/>
      <c r="D28" s="4"/>
      <c r="E28" s="5">
        <v>3000</v>
      </c>
      <c r="F28" s="5">
        <v>3000</v>
      </c>
    </row>
    <row r="29" spans="1:6" ht="24" thickBot="1">
      <c r="A29" s="122" t="s">
        <v>35</v>
      </c>
      <c r="B29" s="124" t="s">
        <v>109</v>
      </c>
      <c r="C29" s="54"/>
      <c r="D29" s="10"/>
      <c r="E29" s="11">
        <v>500</v>
      </c>
      <c r="F29" s="11">
        <v>500</v>
      </c>
    </row>
    <row r="30" spans="1:6" ht="23.25" thickBot="1">
      <c r="A30" s="125" t="s">
        <v>36</v>
      </c>
      <c r="B30" s="126" t="s">
        <v>110</v>
      </c>
      <c r="C30" s="127"/>
      <c r="D30" s="12"/>
      <c r="E30" s="13">
        <f>SUM(E28:E29)</f>
        <v>3500</v>
      </c>
      <c r="F30" s="13">
        <f>SUM(F28:F29)</f>
        <v>3500</v>
      </c>
    </row>
    <row r="31" spans="1:6" ht="15.75">
      <c r="A31" s="98"/>
      <c r="B31" s="15"/>
      <c r="C31" s="15"/>
      <c r="D31" s="14"/>
      <c r="E31" s="15"/>
      <c r="F31" s="15"/>
    </row>
  </sheetData>
  <sheetProtection/>
  <mergeCells count="13">
    <mergeCell ref="B27:F27"/>
    <mergeCell ref="B23:D23"/>
    <mergeCell ref="A3:D4"/>
    <mergeCell ref="E3:E4"/>
    <mergeCell ref="B10:D10"/>
    <mergeCell ref="B16:D16"/>
    <mergeCell ref="B17:D17"/>
    <mergeCell ref="B20:D20"/>
    <mergeCell ref="B21:D21"/>
    <mergeCell ref="B22:D22"/>
    <mergeCell ref="F3:F4"/>
    <mergeCell ref="A1:F1"/>
    <mergeCell ref="B14:F14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7"/>
  <sheetViews>
    <sheetView zoomScale="75" zoomScaleNormal="75" zoomScalePageLayoutView="0" workbookViewId="0" topLeftCell="A11">
      <selection activeCell="I25" sqref="I25"/>
    </sheetView>
  </sheetViews>
  <sheetFormatPr defaultColWidth="9.140625" defaultRowHeight="12.75"/>
  <cols>
    <col min="1" max="1" width="10.7109375" style="52" customWidth="1"/>
    <col min="2" max="2" width="66.00390625" style="52" customWidth="1"/>
    <col min="3" max="4" width="16.57421875" style="52" customWidth="1"/>
    <col min="5" max="5" width="10.421875" style="52" bestFit="1" customWidth="1"/>
    <col min="6" max="7" width="9.140625" style="52" customWidth="1"/>
    <col min="8" max="8" width="10.421875" style="52" bestFit="1" customWidth="1"/>
    <col min="9" max="16384" width="9.140625" style="52" customWidth="1"/>
  </cols>
  <sheetData>
    <row r="1" spans="1:4" ht="25.5" customHeight="1">
      <c r="A1" s="477" t="s">
        <v>144</v>
      </c>
      <c r="B1" s="477"/>
      <c r="C1" s="477"/>
      <c r="D1" s="477"/>
    </row>
    <row r="2" spans="1:4" ht="15.75">
      <c r="A2" s="98"/>
      <c r="B2" s="15"/>
      <c r="C2" s="15"/>
      <c r="D2" s="15"/>
    </row>
    <row r="3" spans="1:4" ht="15.75">
      <c r="A3" s="98"/>
      <c r="B3" s="15"/>
      <c r="C3" s="15"/>
      <c r="D3" s="15"/>
    </row>
    <row r="4" spans="1:4" ht="15.75">
      <c r="A4" s="98"/>
      <c r="B4" s="15"/>
      <c r="D4" s="51" t="s">
        <v>360</v>
      </c>
    </row>
    <row r="5" spans="1:4" ht="16.5" thickBot="1">
      <c r="A5" s="98"/>
      <c r="B5" s="15"/>
      <c r="D5" s="51" t="s">
        <v>63</v>
      </c>
    </row>
    <row r="6" spans="1:4" ht="16.5" customHeight="1" thickBot="1">
      <c r="A6" s="473" t="s">
        <v>145</v>
      </c>
      <c r="B6" s="473"/>
      <c r="C6" s="474" t="s">
        <v>226</v>
      </c>
      <c r="D6" s="474" t="s">
        <v>341</v>
      </c>
    </row>
    <row r="7" spans="1:4" ht="36.75" customHeight="1" thickBot="1">
      <c r="A7" s="473"/>
      <c r="B7" s="473"/>
      <c r="C7" s="475"/>
      <c r="D7" s="476"/>
    </row>
    <row r="8" spans="1:4" ht="80.25" customHeight="1" thickBot="1">
      <c r="A8" s="114" t="s">
        <v>34</v>
      </c>
      <c r="B8" s="115" t="s">
        <v>146</v>
      </c>
      <c r="C8" s="18">
        <v>164290</v>
      </c>
      <c r="D8" s="19">
        <v>165519</v>
      </c>
    </row>
    <row r="9" spans="1:4" ht="34.5" customHeight="1" thickBot="1">
      <c r="A9" s="114" t="s">
        <v>35</v>
      </c>
      <c r="B9" s="115" t="s">
        <v>220</v>
      </c>
      <c r="C9" s="19">
        <v>343400</v>
      </c>
      <c r="D9" s="19">
        <v>343400</v>
      </c>
    </row>
    <row r="10" spans="1:4" ht="34.5" customHeight="1" thickBot="1">
      <c r="A10" s="114" t="s">
        <v>36</v>
      </c>
      <c r="B10" s="115" t="s">
        <v>147</v>
      </c>
      <c r="C10" s="19">
        <v>249217</v>
      </c>
      <c r="D10" s="19">
        <v>258119</v>
      </c>
    </row>
    <row r="11" spans="1:4" ht="34.5" customHeight="1" thickBot="1">
      <c r="A11" s="114" t="s">
        <v>37</v>
      </c>
      <c r="B11" s="115" t="s">
        <v>330</v>
      </c>
      <c r="C11" s="19">
        <v>158564</v>
      </c>
      <c r="D11" s="19">
        <v>146631</v>
      </c>
    </row>
    <row r="12" spans="1:4" ht="34.5" customHeight="1" thickBot="1">
      <c r="A12" s="114" t="s">
        <v>38</v>
      </c>
      <c r="B12" s="115" t="s">
        <v>148</v>
      </c>
      <c r="C12" s="19">
        <f>'1-sz mell bev.'!C26-'6.sz-mell'!E25</f>
        <v>0</v>
      </c>
      <c r="D12" s="19"/>
    </row>
    <row r="13" spans="1:4" ht="34.5" customHeight="1" thickBot="1">
      <c r="A13" s="114" t="s">
        <v>66</v>
      </c>
      <c r="B13" s="115" t="s">
        <v>149</v>
      </c>
      <c r="C13" s="19">
        <f>'1-sz mell bev.'!C34</f>
        <v>0</v>
      </c>
      <c r="D13" s="19">
        <f>'1-sz mell bev.'!D34</f>
        <v>0</v>
      </c>
    </row>
    <row r="14" spans="1:4" ht="34.5" customHeight="1" thickBot="1">
      <c r="A14" s="114" t="s">
        <v>150</v>
      </c>
      <c r="B14" s="115" t="s">
        <v>151</v>
      </c>
      <c r="C14" s="19"/>
      <c r="D14" s="19">
        <v>20000</v>
      </c>
    </row>
    <row r="15" spans="1:4" ht="34.5" customHeight="1" thickBot="1">
      <c r="A15" s="116"/>
      <c r="B15" s="115" t="s">
        <v>152</v>
      </c>
      <c r="C15" s="20">
        <f>SUM(C8:C14)</f>
        <v>915471</v>
      </c>
      <c r="D15" s="20">
        <f>SUM(D8:D14)</f>
        <v>933669</v>
      </c>
    </row>
    <row r="16" spans="1:4" ht="34.5" customHeight="1" thickBot="1">
      <c r="A16" s="114"/>
      <c r="B16" s="115"/>
      <c r="C16" s="20"/>
      <c r="D16" s="20"/>
    </row>
    <row r="17" spans="1:4" ht="34.5" customHeight="1" thickBot="1">
      <c r="A17" s="114" t="s">
        <v>34</v>
      </c>
      <c r="B17" s="115" t="s">
        <v>11</v>
      </c>
      <c r="C17" s="19">
        <f>'1-mell.kiad.'!C4</f>
        <v>299205</v>
      </c>
      <c r="D17" s="19">
        <f>'1-mell.kiad.'!D4</f>
        <v>291667</v>
      </c>
    </row>
    <row r="18" spans="1:4" ht="34.5" customHeight="1" thickBot="1">
      <c r="A18" s="114" t="s">
        <v>35</v>
      </c>
      <c r="B18" s="115" t="s">
        <v>12</v>
      </c>
      <c r="C18" s="19">
        <f>'1-mell.kiad.'!C5</f>
        <v>73470</v>
      </c>
      <c r="D18" s="19">
        <f>'1-mell.kiad.'!D5</f>
        <v>71159</v>
      </c>
    </row>
    <row r="19" spans="1:4" ht="34.5" customHeight="1" thickBot="1">
      <c r="A19" s="114" t="s">
        <v>36</v>
      </c>
      <c r="B19" s="117" t="s">
        <v>153</v>
      </c>
      <c r="C19" s="19">
        <v>340976</v>
      </c>
      <c r="D19" s="19">
        <v>345228</v>
      </c>
    </row>
    <row r="20" spans="1:4" ht="34.5" customHeight="1" thickBot="1">
      <c r="A20" s="114" t="s">
        <v>37</v>
      </c>
      <c r="B20" s="117" t="s">
        <v>154</v>
      </c>
      <c r="C20" s="19">
        <f>'1-mell.kiad.'!C8</f>
        <v>137516</v>
      </c>
      <c r="D20" s="19">
        <f>'1-mell.kiad.'!D8</f>
        <v>179103</v>
      </c>
    </row>
    <row r="21" spans="1:4" ht="34.5" customHeight="1" thickBot="1">
      <c r="A21" s="114" t="s">
        <v>38</v>
      </c>
      <c r="B21" s="117" t="s">
        <v>155</v>
      </c>
      <c r="C21" s="19">
        <f>'1-mell.kiad.'!C7</f>
        <v>0</v>
      </c>
      <c r="D21" s="19">
        <f>'1-mell.kiad.'!D7</f>
        <v>0</v>
      </c>
    </row>
    <row r="22" spans="1:4" ht="34.5" customHeight="1" thickBot="1">
      <c r="A22" s="114" t="s">
        <v>66</v>
      </c>
      <c r="B22" s="117" t="s">
        <v>156</v>
      </c>
      <c r="C22" s="19">
        <f>'1-mell.kiad.'!C18</f>
        <v>0</v>
      </c>
      <c r="D22" s="19">
        <f>'1-mell.kiad.'!D18</f>
        <v>0</v>
      </c>
    </row>
    <row r="23" spans="1:4" ht="34.5" customHeight="1" thickBot="1">
      <c r="A23" s="114" t="s">
        <v>150</v>
      </c>
      <c r="B23" s="117" t="s">
        <v>157</v>
      </c>
      <c r="C23" s="19">
        <f>'1-mell.kiad.'!C24</f>
        <v>0</v>
      </c>
      <c r="D23" s="19">
        <f>'1-mell.kiad.'!D24</f>
        <v>0</v>
      </c>
    </row>
    <row r="24" spans="1:4" ht="34.5" customHeight="1" thickBot="1">
      <c r="A24" s="114" t="s">
        <v>158</v>
      </c>
      <c r="B24" s="117" t="s">
        <v>159</v>
      </c>
      <c r="C24" s="19">
        <v>4000</v>
      </c>
      <c r="D24" s="19">
        <v>4000</v>
      </c>
    </row>
    <row r="25" spans="1:4" ht="34.5" customHeight="1" thickBot="1">
      <c r="A25" s="114" t="s">
        <v>160</v>
      </c>
      <c r="B25" s="117" t="s">
        <v>161</v>
      </c>
      <c r="C25" s="19">
        <v>60304</v>
      </c>
      <c r="D25" s="19">
        <v>4914</v>
      </c>
    </row>
    <row r="26" spans="1:4" ht="34.5" customHeight="1" thickBot="1">
      <c r="A26" s="114"/>
      <c r="B26" s="117" t="s">
        <v>162</v>
      </c>
      <c r="C26" s="20">
        <f>SUM(C17:C25)</f>
        <v>915471</v>
      </c>
      <c r="D26" s="20">
        <f>SUM(D17:D25)</f>
        <v>896071</v>
      </c>
    </row>
    <row r="27" spans="1:4" ht="15.75">
      <c r="A27" s="98"/>
      <c r="B27" s="15"/>
      <c r="C27" s="15">
        <f>C15-C26</f>
        <v>0</v>
      </c>
      <c r="D27" s="15"/>
    </row>
  </sheetData>
  <sheetProtection/>
  <mergeCells count="4">
    <mergeCell ref="A6:B7"/>
    <mergeCell ref="C6:C7"/>
    <mergeCell ref="D6:D7"/>
    <mergeCell ref="A1:D1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D21" sqref="D21"/>
    </sheetView>
  </sheetViews>
  <sheetFormatPr defaultColWidth="9.140625" defaultRowHeight="12.75"/>
  <cols>
    <col min="1" max="1" width="9.140625" style="52" customWidth="1"/>
    <col min="2" max="2" width="43.8515625" style="52" customWidth="1"/>
    <col min="3" max="3" width="13.8515625" style="52" customWidth="1"/>
    <col min="4" max="4" width="13.28125" style="52" customWidth="1"/>
    <col min="5" max="5" width="13.140625" style="52" customWidth="1"/>
    <col min="6" max="6" width="12.7109375" style="52" customWidth="1"/>
    <col min="7" max="16384" width="9.140625" style="52" customWidth="1"/>
  </cols>
  <sheetData>
    <row r="1" ht="60.75" customHeight="1" thickBot="1">
      <c r="F1" s="210" t="s">
        <v>77</v>
      </c>
    </row>
    <row r="2" spans="1:6" ht="32.25" customHeight="1" thickBot="1">
      <c r="A2" s="56" t="s">
        <v>24</v>
      </c>
      <c r="B2" s="168" t="s">
        <v>56</v>
      </c>
      <c r="C2" s="193" t="s">
        <v>225</v>
      </c>
      <c r="D2" s="433" t="s">
        <v>341</v>
      </c>
      <c r="E2" s="182" t="s">
        <v>289</v>
      </c>
      <c r="F2" s="176" t="s">
        <v>290</v>
      </c>
    </row>
    <row r="3" spans="1:6" ht="18" customHeight="1">
      <c r="A3" s="142" t="s">
        <v>25</v>
      </c>
      <c r="B3" s="171" t="s">
        <v>47</v>
      </c>
      <c r="C3" s="194">
        <f>SUM(C4:C8)</f>
        <v>855167</v>
      </c>
      <c r="D3" s="194">
        <f>SUM(D4:D8)</f>
        <v>891157</v>
      </c>
      <c r="E3" s="200">
        <f>SUM(E4:E8)</f>
        <v>1228786</v>
      </c>
      <c r="F3" s="194">
        <f>SUM(F4:F8)</f>
        <v>1249010</v>
      </c>
    </row>
    <row r="4" spans="1:6" ht="12.75">
      <c r="A4" s="144" t="s">
        <v>34</v>
      </c>
      <c r="B4" s="188" t="s">
        <v>11</v>
      </c>
      <c r="C4" s="179">
        <f>'2.sz.Önkormányzat'!C34+'3.sz.Intézmények össz. '!C35</f>
        <v>299205</v>
      </c>
      <c r="D4" s="179">
        <f>'2.sz.Önkormányzat'!D34+'3.sz.Intézmények össz. '!D35</f>
        <v>291667</v>
      </c>
      <c r="E4" s="184">
        <v>466454</v>
      </c>
      <c r="F4" s="179">
        <v>488698</v>
      </c>
    </row>
    <row r="5" spans="1:6" ht="12.75">
      <c r="A5" s="144" t="s">
        <v>35</v>
      </c>
      <c r="B5" s="189" t="s">
        <v>12</v>
      </c>
      <c r="C5" s="179">
        <f>'2.sz.Önkormányzat'!C35+'3.sz.Intézmények össz. '!C36</f>
        <v>73470</v>
      </c>
      <c r="D5" s="179">
        <f>'2.sz.Önkormányzat'!D35+'3.sz.Intézmények össz. '!D36</f>
        <v>71159</v>
      </c>
      <c r="E5" s="184">
        <v>118501</v>
      </c>
      <c r="F5" s="179">
        <v>125566</v>
      </c>
    </row>
    <row r="6" spans="1:6" ht="12.75">
      <c r="A6" s="144" t="s">
        <v>36</v>
      </c>
      <c r="B6" s="189" t="s">
        <v>13</v>
      </c>
      <c r="C6" s="179">
        <f>'2.sz.Önkormányzat'!C36+'3.sz.Intézmények össz. '!C37</f>
        <v>344976</v>
      </c>
      <c r="D6" s="179">
        <f>'2.sz.Önkormányzat'!D36+'3.sz.Intézmények össz. '!D37</f>
        <v>349228</v>
      </c>
      <c r="E6" s="184">
        <v>516819</v>
      </c>
      <c r="F6" s="179">
        <v>510840</v>
      </c>
    </row>
    <row r="7" spans="1:6" ht="12.75">
      <c r="A7" s="144" t="s">
        <v>37</v>
      </c>
      <c r="B7" s="189" t="s">
        <v>14</v>
      </c>
      <c r="C7" s="179">
        <f>'2.sz.Önkormányzat'!C37+'3.sz.Intézmények össz. '!C38</f>
        <v>0</v>
      </c>
      <c r="D7" s="179">
        <f>'2.sz.Önkormányzat'!D37+'3.sz.Intézmények össz. '!D38</f>
        <v>0</v>
      </c>
      <c r="E7" s="184">
        <v>6886</v>
      </c>
      <c r="F7" s="179">
        <v>1594</v>
      </c>
    </row>
    <row r="8" spans="1:6" ht="12.75">
      <c r="A8" s="144" t="s">
        <v>38</v>
      </c>
      <c r="B8" s="189" t="s">
        <v>48</v>
      </c>
      <c r="C8" s="180">
        <f>SUM(C9:C11)</f>
        <v>137516</v>
      </c>
      <c r="D8" s="180">
        <f>SUM(D9:D11)</f>
        <v>179103</v>
      </c>
      <c r="E8" s="201">
        <f>SUM(E9:E11)</f>
        <v>120126</v>
      </c>
      <c r="F8" s="180">
        <f>SUM(F9:F11)</f>
        <v>122312</v>
      </c>
    </row>
    <row r="9" spans="1:6" ht="12.75">
      <c r="A9" s="147" t="s">
        <v>39</v>
      </c>
      <c r="B9" s="170" t="s">
        <v>15</v>
      </c>
      <c r="C9" s="195">
        <f>'2.sz.Önkormányzat'!C39+'3.sz.Intézmények össz. '!C40</f>
        <v>78536</v>
      </c>
      <c r="D9" s="195">
        <f>'2.sz.Önkormányzat'!D39+'3.sz.Intézmények össz. '!D40</f>
        <v>120123</v>
      </c>
      <c r="E9" s="202">
        <v>48970</v>
      </c>
      <c r="F9" s="195">
        <v>69984</v>
      </c>
    </row>
    <row r="10" spans="1:6" ht="12.75">
      <c r="A10" s="147" t="s">
        <v>40</v>
      </c>
      <c r="B10" s="170" t="s">
        <v>16</v>
      </c>
      <c r="C10" s="195">
        <f>'2.sz.Önkormányzat'!C40+'3.sz.Intézmények össz. '!C41</f>
        <v>58980</v>
      </c>
      <c r="D10" s="195">
        <f>'2.sz.Önkormányzat'!D40+'3.sz.Intézmények össz. '!D41</f>
        <v>58980</v>
      </c>
      <c r="E10" s="202">
        <v>67084</v>
      </c>
      <c r="F10" s="195">
        <v>52328</v>
      </c>
    </row>
    <row r="11" spans="1:6" ht="12.75">
      <c r="A11" s="147" t="s">
        <v>41</v>
      </c>
      <c r="B11" s="170" t="s">
        <v>17</v>
      </c>
      <c r="C11" s="195">
        <f>'2.sz.Önkormányzat'!C42+'3.sz.Intézmények össz. '!C42</f>
        <v>0</v>
      </c>
      <c r="D11" s="195">
        <f>'2.sz.Önkormányzat'!D42+'3.sz.Intézmények össz. '!D42</f>
        <v>0</v>
      </c>
      <c r="E11" s="202">
        <v>4072</v>
      </c>
      <c r="F11" s="195"/>
    </row>
    <row r="12" spans="1:6" ht="22.5" customHeight="1">
      <c r="A12" s="60" t="s">
        <v>26</v>
      </c>
      <c r="B12" s="167" t="s">
        <v>49</v>
      </c>
      <c r="C12" s="178">
        <f>SUM(C13:C15)</f>
        <v>981198</v>
      </c>
      <c r="D12" s="178">
        <f>SUM(D13:D15)</f>
        <v>1041241</v>
      </c>
      <c r="E12" s="174">
        <f>SUM(E13:E15)</f>
        <v>421272</v>
      </c>
      <c r="F12" s="178">
        <f>SUM(F13:F15)</f>
        <v>643013</v>
      </c>
    </row>
    <row r="13" spans="1:6" ht="12.75">
      <c r="A13" s="144" t="s">
        <v>34</v>
      </c>
      <c r="B13" s="189" t="s">
        <v>18</v>
      </c>
      <c r="C13" s="179">
        <f>'2.sz.Önkormányzat'!C44+'3.sz.Intézmények össz. '!C44</f>
        <v>362969</v>
      </c>
      <c r="D13" s="179">
        <f>'2.sz.Önkormányzat'!D44+'3.sz.Intézmények össz. '!D44</f>
        <v>402640</v>
      </c>
      <c r="E13" s="184">
        <v>343661</v>
      </c>
      <c r="F13" s="179">
        <v>306235</v>
      </c>
    </row>
    <row r="14" spans="1:6" ht="12.75">
      <c r="A14" s="144" t="s">
        <v>35</v>
      </c>
      <c r="B14" s="189" t="s">
        <v>19</v>
      </c>
      <c r="C14" s="179">
        <f>'2.sz.Önkormányzat'!C45+'3.sz.Intézmények össz. '!C45</f>
        <v>614729</v>
      </c>
      <c r="D14" s="179">
        <f>'2.sz.Önkormányzat'!D45+'3.sz.Intézmények össz. '!D45</f>
        <v>635101</v>
      </c>
      <c r="E14" s="184">
        <v>16784</v>
      </c>
      <c r="F14" s="179">
        <v>314513</v>
      </c>
    </row>
    <row r="15" spans="1:6" ht="12.75">
      <c r="A15" s="144" t="s">
        <v>36</v>
      </c>
      <c r="B15" s="188" t="s">
        <v>20</v>
      </c>
      <c r="C15" s="179">
        <f>SUM(C16:C17)</f>
        <v>3500</v>
      </c>
      <c r="D15" s="179">
        <f>SUM(D16:D17)</f>
        <v>3500</v>
      </c>
      <c r="E15" s="184">
        <f>SUM(E16:E17)</f>
        <v>60827</v>
      </c>
      <c r="F15" s="179">
        <f>SUM(F16:F17)</f>
        <v>22265</v>
      </c>
    </row>
    <row r="16" spans="1:6" ht="12.75">
      <c r="A16" s="147" t="s">
        <v>39</v>
      </c>
      <c r="B16" s="170" t="s">
        <v>52</v>
      </c>
      <c r="C16" s="195">
        <f>'2.sz.Önkormányzat'!C47+'3.sz.Intézmények össz. '!C47</f>
        <v>3500</v>
      </c>
      <c r="D16" s="195">
        <f>'2.sz.Önkormányzat'!D47+'3.sz.Intézmények össz. '!D47</f>
        <v>3500</v>
      </c>
      <c r="E16" s="202">
        <v>60827</v>
      </c>
      <c r="F16" s="195">
        <v>22265</v>
      </c>
    </row>
    <row r="17" spans="1:6" ht="12.75">
      <c r="A17" s="147" t="s">
        <v>40</v>
      </c>
      <c r="B17" s="170" t="s">
        <v>53</v>
      </c>
      <c r="C17" s="195">
        <f>'2.sz.Önkormányzat'!C48+'3.sz.Intézmények össz. '!C48</f>
        <v>0</v>
      </c>
      <c r="D17" s="195">
        <f>'2.sz.Önkormányzat'!D48+'3.sz.Intézmények össz. '!D48</f>
        <v>0</v>
      </c>
      <c r="E17" s="202"/>
      <c r="F17" s="195"/>
    </row>
    <row r="18" spans="1:6" ht="18.75" customHeight="1">
      <c r="A18" s="60" t="s">
        <v>27</v>
      </c>
      <c r="B18" s="167" t="s">
        <v>21</v>
      </c>
      <c r="C18" s="178">
        <f>'2.sz.Önkormányzat'!C49</f>
        <v>0</v>
      </c>
      <c r="D18" s="178">
        <f>'2.sz.Önkormányzat'!D49</f>
        <v>0</v>
      </c>
      <c r="E18" s="174">
        <v>114373</v>
      </c>
      <c r="F18" s="178">
        <v>1546</v>
      </c>
    </row>
    <row r="19" spans="1:6" ht="23.25" customHeight="1">
      <c r="A19" s="60" t="s">
        <v>28</v>
      </c>
      <c r="B19" s="167" t="s">
        <v>78</v>
      </c>
      <c r="C19" s="178">
        <f>'2.sz.Önkormányzat'!C50</f>
        <v>60304</v>
      </c>
      <c r="D19" s="178">
        <f>'2.sz.Önkormányzat'!D50</f>
        <v>4914</v>
      </c>
      <c r="E19" s="174">
        <f>'2.sz.Önkormányzat'!E50</f>
        <v>0</v>
      </c>
      <c r="F19" s="178">
        <f>'2.sz.Önkormányzat'!F50</f>
        <v>0</v>
      </c>
    </row>
    <row r="20" spans="1:6" ht="12.75">
      <c r="A20" s="161" t="s">
        <v>34</v>
      </c>
      <c r="B20" s="170" t="s">
        <v>79</v>
      </c>
      <c r="C20" s="195">
        <f>'2.sz.Önkormányzat'!C51</f>
        <v>10000</v>
      </c>
      <c r="D20" s="195">
        <f>'2.sz.Önkormányzat'!D51</f>
        <v>4000</v>
      </c>
      <c r="E20" s="202"/>
      <c r="F20" s="195"/>
    </row>
    <row r="21" spans="1:6" ht="12.75">
      <c r="A21" s="161" t="s">
        <v>35</v>
      </c>
      <c r="B21" s="170" t="s">
        <v>80</v>
      </c>
      <c r="C21" s="195">
        <f>'2.sz.Önkormányzat'!C52</f>
        <v>50304</v>
      </c>
      <c r="D21" s="195">
        <f>'2.sz.Önkormányzat'!D52</f>
        <v>914</v>
      </c>
      <c r="E21" s="202"/>
      <c r="F21" s="195"/>
    </row>
    <row r="22" spans="1:6" ht="20.25" customHeight="1">
      <c r="A22" s="162" t="s">
        <v>29</v>
      </c>
      <c r="B22" s="190" t="s">
        <v>84</v>
      </c>
      <c r="C22" s="178">
        <f>C3+C12+C18+C19</f>
        <v>1896669</v>
      </c>
      <c r="D22" s="178">
        <f>D3+D12+D18+D19</f>
        <v>1937312</v>
      </c>
      <c r="E22" s="174">
        <f>E3+E12+E18+E19</f>
        <v>1764431</v>
      </c>
      <c r="F22" s="178">
        <f>F3+F12+F18+F19</f>
        <v>1893569</v>
      </c>
    </row>
    <row r="23" spans="1:6" ht="12.75">
      <c r="A23" s="60" t="s">
        <v>30</v>
      </c>
      <c r="B23" s="167" t="s">
        <v>81</v>
      </c>
      <c r="C23" s="196">
        <f>SUM(C24:C25)</f>
        <v>0</v>
      </c>
      <c r="D23" s="196">
        <f>SUM(D24:D25)</f>
        <v>0</v>
      </c>
      <c r="E23" s="203">
        <f>SUM(E24:E25)</f>
        <v>129096</v>
      </c>
      <c r="F23" s="196">
        <f>SUM(F24:F25)</f>
        <v>348249</v>
      </c>
    </row>
    <row r="24" spans="1:6" ht="12.75" customHeight="1">
      <c r="A24" s="161" t="s">
        <v>34</v>
      </c>
      <c r="B24" s="170" t="s">
        <v>82</v>
      </c>
      <c r="C24" s="197">
        <f>'2.sz.Önkormányzat'!C54</f>
        <v>0</v>
      </c>
      <c r="D24" s="197">
        <f>'2.sz.Önkormányzat'!D54</f>
        <v>0</v>
      </c>
      <c r="E24" s="202">
        <v>111562</v>
      </c>
      <c r="F24" s="195">
        <v>168992</v>
      </c>
    </row>
    <row r="25" spans="1:6" ht="12.75" customHeight="1" thickBot="1">
      <c r="A25" s="169" t="s">
        <v>35</v>
      </c>
      <c r="B25" s="191" t="s">
        <v>83</v>
      </c>
      <c r="C25" s="198">
        <f>'2.sz.Önkormányzat'!C55</f>
        <v>0</v>
      </c>
      <c r="D25" s="198">
        <f>'2.sz.Önkormányzat'!D55</f>
        <v>0</v>
      </c>
      <c r="E25" s="204">
        <v>17534</v>
      </c>
      <c r="F25" s="198">
        <v>179257</v>
      </c>
    </row>
    <row r="26" spans="1:6" ht="24.75" customHeight="1" thickBot="1">
      <c r="A26" s="66" t="s">
        <v>31</v>
      </c>
      <c r="B26" s="168" t="s">
        <v>85</v>
      </c>
      <c r="C26" s="181">
        <f>C18+C12+C3+C19+C23</f>
        <v>1896669</v>
      </c>
      <c r="D26" s="181">
        <f>D18+D12+D3+D19+D23</f>
        <v>1937312</v>
      </c>
      <c r="E26" s="175">
        <f>E18+E12+E3+E19+E23</f>
        <v>1893527</v>
      </c>
      <c r="F26" s="181">
        <f>F18+F12+F3+F19+F23</f>
        <v>2241818</v>
      </c>
    </row>
    <row r="27" spans="1:6" ht="17.25" customHeight="1" thickBot="1">
      <c r="A27" s="224"/>
      <c r="B27" s="225" t="s">
        <v>285</v>
      </c>
      <c r="C27" s="304">
        <v>1642220</v>
      </c>
      <c r="D27" s="304">
        <v>1630276</v>
      </c>
      <c r="E27" s="209"/>
      <c r="F27" s="227"/>
    </row>
    <row r="28" spans="1:6" ht="15" customHeight="1" thickBot="1">
      <c r="A28" s="60"/>
      <c r="B28" s="146" t="s">
        <v>286</v>
      </c>
      <c r="C28" s="2">
        <v>176856</v>
      </c>
      <c r="D28" s="304">
        <f>'2.sz.Önkormányzat'!D58+'3.sz.Intézmények össz. '!D52</f>
        <v>195027</v>
      </c>
      <c r="E28" s="209"/>
      <c r="F28" s="227"/>
    </row>
    <row r="29" spans="1:6" ht="13.5" customHeight="1" thickBot="1">
      <c r="A29" s="301"/>
      <c r="B29" s="302" t="s">
        <v>291</v>
      </c>
      <c r="C29" s="309">
        <v>77593</v>
      </c>
      <c r="D29" s="304">
        <f>'2.sz.Önkormányzat'!D59+'3.sz.Intézmények össz. '!D53</f>
        <v>112009</v>
      </c>
      <c r="E29" s="209"/>
      <c r="F29" s="227"/>
    </row>
    <row r="30" spans="1:6" ht="18.75" customHeight="1">
      <c r="A30" s="224" t="s">
        <v>32</v>
      </c>
      <c r="B30" s="266" t="s">
        <v>51</v>
      </c>
      <c r="C30" s="271">
        <f>SUM(C31:C32)</f>
        <v>167</v>
      </c>
      <c r="D30" s="271">
        <f>SUM(D31:D32)</f>
        <v>156</v>
      </c>
      <c r="E30" s="303">
        <f>SUM(E31:E32)</f>
        <v>215</v>
      </c>
      <c r="F30" s="271">
        <f>SUM(F31:F32)</f>
        <v>247</v>
      </c>
    </row>
    <row r="31" spans="1:6" ht="12.75">
      <c r="A31" s="147" t="s">
        <v>34</v>
      </c>
      <c r="B31" s="188" t="s">
        <v>22</v>
      </c>
      <c r="C31" s="179">
        <f>'2.sz.Önkormányzat'!C61+'3.sz.Intézmények össz. '!C55</f>
        <v>115</v>
      </c>
      <c r="D31" s="179">
        <f>'2.sz.Önkormányzat'!D61+'3.sz.Intézmények össz. '!D55</f>
        <v>104</v>
      </c>
      <c r="E31" s="184">
        <v>198</v>
      </c>
      <c r="F31" s="179">
        <v>196</v>
      </c>
    </row>
    <row r="32" spans="1:6" ht="13.5" thickBot="1">
      <c r="A32" s="163" t="s">
        <v>35</v>
      </c>
      <c r="B32" s="192" t="s">
        <v>23</v>
      </c>
      <c r="C32" s="199">
        <f>'2.sz.Önkormányzat'!C62+'3.sz.Intézmények össz. '!C56</f>
        <v>52</v>
      </c>
      <c r="D32" s="199">
        <f>'2.sz.Önkormányzat'!D62+'3.sz.Intézmények össz. '!D56</f>
        <v>52</v>
      </c>
      <c r="E32" s="205">
        <v>17</v>
      </c>
      <c r="F32" s="199">
        <v>51</v>
      </c>
    </row>
  </sheetData>
  <sheetProtection/>
  <printOptions/>
  <pageMargins left="0.75" right="0.75" top="1" bottom="1" header="0.5" footer="0.5"/>
  <pageSetup horizontalDpi="600" verticalDpi="600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F5" sqref="F5"/>
    </sheetView>
  </sheetViews>
  <sheetFormatPr defaultColWidth="9.140625" defaultRowHeight="12.75"/>
  <cols>
    <col min="1" max="3" width="9.140625" style="52" customWidth="1"/>
    <col min="4" max="4" width="68.421875" style="52" customWidth="1"/>
    <col min="5" max="6" width="20.28125" style="52" customWidth="1"/>
    <col min="7" max="7" width="9.28125" style="52" bestFit="1" customWidth="1"/>
    <col min="8" max="16384" width="9.140625" style="52" customWidth="1"/>
  </cols>
  <sheetData>
    <row r="1" spans="1:6" ht="25.5">
      <c r="A1" s="456" t="s">
        <v>302</v>
      </c>
      <c r="B1" s="456"/>
      <c r="C1" s="456"/>
      <c r="D1" s="456"/>
      <c r="E1" s="452"/>
      <c r="F1" s="55"/>
    </row>
    <row r="2" spans="1:6" ht="15.75">
      <c r="A2" s="98"/>
      <c r="B2" s="15"/>
      <c r="C2" s="15"/>
      <c r="D2" s="14"/>
      <c r="E2" s="15"/>
      <c r="F2" s="15"/>
    </row>
    <row r="3" spans="1:6" ht="15.75">
      <c r="A3" s="98"/>
      <c r="B3" s="15"/>
      <c r="C3" s="15"/>
      <c r="D3" s="68"/>
      <c r="E3" s="51"/>
      <c r="F3" s="51"/>
    </row>
    <row r="4" spans="1:6" ht="15.75">
      <c r="A4" s="98"/>
      <c r="B4" s="15"/>
      <c r="C4" s="15"/>
      <c r="D4" s="68"/>
      <c r="E4" s="51"/>
      <c r="F4" s="51"/>
    </row>
    <row r="5" spans="1:6" ht="20.25">
      <c r="A5" s="69"/>
      <c r="B5" s="69"/>
      <c r="C5" s="69"/>
      <c r="D5" s="69"/>
      <c r="E5" s="51" t="s">
        <v>361</v>
      </c>
      <c r="F5" s="51"/>
    </row>
    <row r="6" spans="1:6" ht="21" thickBot="1">
      <c r="A6" s="69"/>
      <c r="B6" s="69"/>
      <c r="C6" s="69"/>
      <c r="D6" s="69"/>
      <c r="E6" s="51" t="s">
        <v>63</v>
      </c>
      <c r="F6" s="51"/>
    </row>
    <row r="7" spans="1:6" ht="21" customHeight="1" thickBot="1">
      <c r="A7" s="466" t="s">
        <v>163</v>
      </c>
      <c r="B7" s="467"/>
      <c r="C7" s="467"/>
      <c r="D7" s="467"/>
      <c r="E7" s="478" t="s">
        <v>226</v>
      </c>
      <c r="F7" s="488" t="s">
        <v>341</v>
      </c>
    </row>
    <row r="8" spans="1:6" ht="45.75" customHeight="1" thickBot="1">
      <c r="A8" s="469"/>
      <c r="B8" s="470"/>
      <c r="C8" s="470"/>
      <c r="D8" s="470"/>
      <c r="E8" s="479"/>
      <c r="F8" s="489"/>
    </row>
    <row r="9" spans="1:6" ht="25.5">
      <c r="A9" s="99" t="s">
        <v>34</v>
      </c>
      <c r="B9" s="21" t="s">
        <v>164</v>
      </c>
      <c r="C9" s="100"/>
      <c r="D9" s="22"/>
      <c r="E9" s="23">
        <f>'4.sz-mell'!E11</f>
        <v>362969</v>
      </c>
      <c r="F9" s="434">
        <f>'4.sz-mell'!F11</f>
        <v>402640</v>
      </c>
    </row>
    <row r="10" spans="1:6" ht="25.5">
      <c r="A10" s="101" t="s">
        <v>35</v>
      </c>
      <c r="B10" s="24" t="s">
        <v>165</v>
      </c>
      <c r="C10" s="24"/>
      <c r="D10" s="25"/>
      <c r="E10" s="26">
        <f>'4.sz-mell'!E24</f>
        <v>614729</v>
      </c>
      <c r="F10" s="435">
        <f>'4.sz-mell'!F24</f>
        <v>635101</v>
      </c>
    </row>
    <row r="11" spans="1:6" ht="25.5">
      <c r="A11" s="101" t="s">
        <v>36</v>
      </c>
      <c r="B11" s="24" t="s">
        <v>166</v>
      </c>
      <c r="C11" s="24"/>
      <c r="D11" s="25"/>
      <c r="E11" s="26">
        <v>3500</v>
      </c>
      <c r="F11" s="435">
        <v>3500</v>
      </c>
    </row>
    <row r="12" spans="1:6" ht="25.5">
      <c r="A12" s="101" t="s">
        <v>167</v>
      </c>
      <c r="B12" s="24" t="s">
        <v>168</v>
      </c>
      <c r="C12" s="24"/>
      <c r="D12" s="25"/>
      <c r="E12" s="26">
        <v>0</v>
      </c>
      <c r="F12" s="435">
        <v>0</v>
      </c>
    </row>
    <row r="13" spans="1:6" ht="27.75" thickBot="1">
      <c r="A13" s="102"/>
      <c r="B13" s="103" t="s">
        <v>169</v>
      </c>
      <c r="C13" s="103"/>
      <c r="D13" s="27"/>
      <c r="E13" s="104">
        <f>SUM(E9:E12)</f>
        <v>981198</v>
      </c>
      <c r="F13" s="436">
        <f>SUM(F9:F12)</f>
        <v>1041241</v>
      </c>
    </row>
    <row r="14" spans="1:6" ht="25.5">
      <c r="A14" s="437"/>
      <c r="B14" s="105"/>
      <c r="C14" s="105"/>
      <c r="D14" s="28"/>
      <c r="E14" s="29"/>
      <c r="F14" s="438"/>
    </row>
    <row r="15" spans="1:6" ht="25.5">
      <c r="A15" s="437"/>
      <c r="B15" s="105"/>
      <c r="C15" s="105"/>
      <c r="D15" s="28"/>
      <c r="E15" s="29"/>
      <c r="F15" s="438"/>
    </row>
    <row r="16" spans="1:6" ht="26.25" thickBot="1">
      <c r="A16" s="437"/>
      <c r="B16" s="97"/>
      <c r="C16" s="97"/>
      <c r="D16" s="97"/>
      <c r="E16" s="106"/>
      <c r="F16" s="439"/>
    </row>
    <row r="17" spans="1:6" ht="13.5" thickBot="1">
      <c r="A17" s="480" t="s">
        <v>170</v>
      </c>
      <c r="B17" s="481"/>
      <c r="C17" s="481"/>
      <c r="D17" s="482"/>
      <c r="E17" s="486" t="s">
        <v>226</v>
      </c>
      <c r="F17" s="490" t="s">
        <v>226</v>
      </c>
    </row>
    <row r="18" spans="1:6" ht="44.25" customHeight="1" thickBot="1">
      <c r="A18" s="483"/>
      <c r="B18" s="484"/>
      <c r="C18" s="484"/>
      <c r="D18" s="485"/>
      <c r="E18" s="487"/>
      <c r="F18" s="491"/>
    </row>
    <row r="19" spans="1:6" ht="26.25" thickBot="1">
      <c r="A19" s="107" t="s">
        <v>35</v>
      </c>
      <c r="B19" s="108" t="s">
        <v>328</v>
      </c>
      <c r="C19" s="53"/>
      <c r="D19" s="25"/>
      <c r="E19" s="26">
        <v>3502</v>
      </c>
      <c r="F19" s="435">
        <v>3502</v>
      </c>
    </row>
    <row r="20" spans="1:6" ht="26.25" thickBot="1">
      <c r="A20" s="107" t="s">
        <v>36</v>
      </c>
      <c r="B20" s="24" t="s">
        <v>171</v>
      </c>
      <c r="C20" s="53"/>
      <c r="D20" s="25"/>
      <c r="E20" s="26">
        <v>431519</v>
      </c>
      <c r="F20" s="435">
        <v>431519</v>
      </c>
    </row>
    <row r="21" spans="1:6" ht="26.25" thickBot="1">
      <c r="A21" s="107" t="s">
        <v>37</v>
      </c>
      <c r="B21" s="24" t="s">
        <v>172</v>
      </c>
      <c r="C21" s="31"/>
      <c r="D21" s="30"/>
      <c r="E21" s="26">
        <v>56570</v>
      </c>
      <c r="F21" s="435">
        <v>56570</v>
      </c>
    </row>
    <row r="22" spans="1:6" ht="26.25" thickBot="1">
      <c r="A22" s="107" t="s">
        <v>38</v>
      </c>
      <c r="B22" s="24" t="s">
        <v>173</v>
      </c>
      <c r="C22" s="109"/>
      <c r="D22" s="110"/>
      <c r="E22" s="26">
        <v>11454</v>
      </c>
      <c r="F22" s="435">
        <v>11454</v>
      </c>
    </row>
    <row r="23" spans="1:6" ht="26.25" thickBot="1">
      <c r="A23" s="107" t="s">
        <v>66</v>
      </c>
      <c r="B23" s="24" t="s">
        <v>174</v>
      </c>
      <c r="C23" s="109"/>
      <c r="D23" s="110"/>
      <c r="E23" s="26">
        <v>25000</v>
      </c>
      <c r="F23" s="435">
        <v>25000</v>
      </c>
    </row>
    <row r="24" spans="1:6" ht="26.25" thickBot="1">
      <c r="A24" s="107" t="s">
        <v>160</v>
      </c>
      <c r="B24" s="24" t="s">
        <v>337</v>
      </c>
      <c r="C24" s="53"/>
      <c r="D24" s="25"/>
      <c r="E24" s="26">
        <v>1000</v>
      </c>
      <c r="F24" s="435">
        <v>1000</v>
      </c>
    </row>
    <row r="25" spans="1:6" ht="26.25" thickBot="1">
      <c r="A25" s="107" t="s">
        <v>175</v>
      </c>
      <c r="B25" s="24" t="s">
        <v>124</v>
      </c>
      <c r="C25" s="53"/>
      <c r="D25" s="25"/>
      <c r="E25" s="26">
        <v>2046</v>
      </c>
      <c r="F25" s="435">
        <v>2046</v>
      </c>
    </row>
    <row r="26" spans="1:6" ht="26.25" thickBot="1">
      <c r="A26" s="107" t="s">
        <v>176</v>
      </c>
      <c r="B26" s="492" t="s">
        <v>336</v>
      </c>
      <c r="C26" s="493"/>
      <c r="D26" s="493"/>
      <c r="E26" s="32">
        <v>35212</v>
      </c>
      <c r="F26" s="440">
        <v>35212</v>
      </c>
    </row>
    <row r="27" spans="1:6" ht="26.25" thickBot="1">
      <c r="A27" s="107" t="s">
        <v>177</v>
      </c>
      <c r="B27" s="492" t="s">
        <v>178</v>
      </c>
      <c r="C27" s="493"/>
      <c r="D27" s="493"/>
      <c r="E27" s="32">
        <v>289247</v>
      </c>
      <c r="F27" s="440">
        <v>289247</v>
      </c>
    </row>
    <row r="28" spans="1:6" ht="26.25" thickBot="1">
      <c r="A28" s="107" t="s">
        <v>179</v>
      </c>
      <c r="B28" s="492" t="s">
        <v>180</v>
      </c>
      <c r="C28" s="493"/>
      <c r="D28" s="494"/>
      <c r="E28" s="32">
        <v>2800</v>
      </c>
      <c r="F28" s="440">
        <v>2800</v>
      </c>
    </row>
    <row r="29" spans="1:6" ht="26.25" thickBot="1">
      <c r="A29" s="107" t="s">
        <v>181</v>
      </c>
      <c r="B29" s="492" t="s">
        <v>329</v>
      </c>
      <c r="C29" s="493"/>
      <c r="D29" s="494"/>
      <c r="E29" s="32">
        <v>122848</v>
      </c>
      <c r="F29" s="440">
        <v>122848</v>
      </c>
    </row>
    <row r="30" spans="1:6" ht="25.5">
      <c r="A30" s="107" t="s">
        <v>182</v>
      </c>
      <c r="B30" s="33" t="s">
        <v>10</v>
      </c>
      <c r="C30" s="34"/>
      <c r="D30" s="34"/>
      <c r="E30" s="32"/>
      <c r="F30" s="440">
        <v>22445</v>
      </c>
    </row>
    <row r="31" spans="1:7" ht="27.75" thickBot="1">
      <c r="A31" s="111"/>
      <c r="B31" s="112" t="s">
        <v>183</v>
      </c>
      <c r="C31" s="113"/>
      <c r="D31" s="35"/>
      <c r="E31" s="36">
        <f>SUM(E19:E30)</f>
        <v>981198</v>
      </c>
      <c r="F31" s="441">
        <f>SUM(F19:F30)</f>
        <v>1003643</v>
      </c>
      <c r="G31" s="52">
        <f>E31-E13</f>
        <v>0</v>
      </c>
    </row>
  </sheetData>
  <sheetProtection/>
  <mergeCells count="11">
    <mergeCell ref="F7:F8"/>
    <mergeCell ref="F17:F18"/>
    <mergeCell ref="B29:D29"/>
    <mergeCell ref="B26:D26"/>
    <mergeCell ref="B27:D27"/>
    <mergeCell ref="B28:D28"/>
    <mergeCell ref="A1:E1"/>
    <mergeCell ref="A7:D8"/>
    <mergeCell ref="E7:E8"/>
    <mergeCell ref="A17:D18"/>
    <mergeCell ref="E17:E18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50" zoomScaleNormal="50" zoomScalePageLayoutView="0" workbookViewId="0" topLeftCell="A4">
      <selection activeCell="S9" sqref="S9"/>
    </sheetView>
  </sheetViews>
  <sheetFormatPr defaultColWidth="9.140625" defaultRowHeight="12.75"/>
  <cols>
    <col min="1" max="1" width="26.28125" style="52" customWidth="1"/>
    <col min="2" max="2" width="19.00390625" style="52" customWidth="1"/>
    <col min="3" max="3" width="13.00390625" style="52" customWidth="1"/>
    <col min="4" max="4" width="12.28125" style="52" customWidth="1"/>
    <col min="5" max="5" width="11.57421875" style="52" customWidth="1"/>
    <col min="6" max="6" width="12.28125" style="52" customWidth="1"/>
    <col min="7" max="7" width="11.421875" style="52" customWidth="1"/>
    <col min="8" max="8" width="12.00390625" style="52" customWidth="1"/>
    <col min="9" max="9" width="15.57421875" style="52" customWidth="1"/>
    <col min="10" max="10" width="16.00390625" style="52" customWidth="1"/>
    <col min="11" max="12" width="14.8515625" style="52" customWidth="1"/>
    <col min="13" max="13" width="13.57421875" style="52" customWidth="1"/>
    <col min="14" max="14" width="13.00390625" style="52" customWidth="1"/>
    <col min="15" max="15" width="13.140625" style="52" customWidth="1"/>
    <col min="16" max="16384" width="9.140625" style="52" customWidth="1"/>
  </cols>
  <sheetData>
    <row r="1" spans="1:15" ht="22.5">
      <c r="A1" s="495" t="s">
        <v>301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</row>
    <row r="2" spans="1:15" ht="2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51" t="s">
        <v>362</v>
      </c>
    </row>
    <row r="3" spans="1:15" ht="16.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51" t="s">
        <v>63</v>
      </c>
    </row>
    <row r="4" spans="1:15" ht="19.5" thickBot="1">
      <c r="A4" s="89"/>
      <c r="B4" s="90"/>
      <c r="C4" s="91" t="s">
        <v>25</v>
      </c>
      <c r="D4" s="91" t="s">
        <v>26</v>
      </c>
      <c r="E4" s="91" t="s">
        <v>27</v>
      </c>
      <c r="F4" s="91" t="s">
        <v>28</v>
      </c>
      <c r="G4" s="91" t="s">
        <v>29</v>
      </c>
      <c r="H4" s="91" t="s">
        <v>30</v>
      </c>
      <c r="I4" s="91" t="s">
        <v>31</v>
      </c>
      <c r="J4" s="91" t="s">
        <v>32</v>
      </c>
      <c r="K4" s="91" t="s">
        <v>33</v>
      </c>
      <c r="L4" s="91" t="s">
        <v>42</v>
      </c>
      <c r="M4" s="91" t="s">
        <v>74</v>
      </c>
      <c r="N4" s="91" t="s">
        <v>184</v>
      </c>
      <c r="O4" s="92" t="s">
        <v>185</v>
      </c>
    </row>
    <row r="5" spans="1:15" ht="21" thickBot="1">
      <c r="A5" s="93" t="s">
        <v>186</v>
      </c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44"/>
    </row>
    <row r="6" spans="1:15" ht="24.75" customHeight="1" thickBot="1">
      <c r="A6" s="96" t="s">
        <v>187</v>
      </c>
      <c r="B6" s="316" t="s">
        <v>188</v>
      </c>
      <c r="C6" s="46">
        <v>9500</v>
      </c>
      <c r="D6" s="46">
        <v>9000</v>
      </c>
      <c r="E6" s="46">
        <v>12000</v>
      </c>
      <c r="F6" s="46">
        <v>15000</v>
      </c>
      <c r="G6" s="46">
        <v>15000</v>
      </c>
      <c r="H6" s="46">
        <v>16000</v>
      </c>
      <c r="I6" s="46">
        <v>12000</v>
      </c>
      <c r="J6" s="46">
        <v>12000</v>
      </c>
      <c r="K6" s="46">
        <v>14000</v>
      </c>
      <c r="L6" s="46">
        <v>14000</v>
      </c>
      <c r="M6" s="46">
        <v>14000</v>
      </c>
      <c r="N6" s="46">
        <v>21790</v>
      </c>
      <c r="O6" s="45">
        <f aca="true" t="shared" si="0" ref="O6:O16">SUM(C6:N6)</f>
        <v>164290</v>
      </c>
    </row>
    <row r="7" spans="1:15" ht="24.75" customHeight="1">
      <c r="A7" s="318"/>
      <c r="B7" s="319" t="s">
        <v>342</v>
      </c>
      <c r="C7" s="320">
        <v>9500</v>
      </c>
      <c r="D7" s="320">
        <v>9000</v>
      </c>
      <c r="E7" s="320">
        <v>12000</v>
      </c>
      <c r="F7" s="320">
        <v>15000</v>
      </c>
      <c r="G7" s="320">
        <v>15000</v>
      </c>
      <c r="H7" s="320">
        <v>17229</v>
      </c>
      <c r="I7" s="320">
        <v>12000</v>
      </c>
      <c r="J7" s="320">
        <v>12000</v>
      </c>
      <c r="K7" s="320">
        <v>14000</v>
      </c>
      <c r="L7" s="320">
        <v>14000</v>
      </c>
      <c r="M7" s="320">
        <v>14000</v>
      </c>
      <c r="N7" s="320">
        <v>21790</v>
      </c>
      <c r="O7" s="321">
        <f>SUM(C7:N7)</f>
        <v>165519</v>
      </c>
    </row>
    <row r="8" spans="1:15" ht="24.75" customHeight="1">
      <c r="A8" s="322" t="s">
        <v>189</v>
      </c>
      <c r="B8" s="317" t="s">
        <v>188</v>
      </c>
      <c r="C8" s="37">
        <v>3000</v>
      </c>
      <c r="D8" s="37">
        <v>2000</v>
      </c>
      <c r="E8" s="37">
        <v>25000</v>
      </c>
      <c r="F8" s="37">
        <v>1000</v>
      </c>
      <c r="G8" s="37">
        <v>1000</v>
      </c>
      <c r="H8" s="37">
        <v>140000</v>
      </c>
      <c r="I8" s="37">
        <v>2500</v>
      </c>
      <c r="J8" s="37">
        <v>2500</v>
      </c>
      <c r="K8" s="37">
        <v>2500</v>
      </c>
      <c r="L8" s="37">
        <v>3000</v>
      </c>
      <c r="M8" s="37">
        <v>3000</v>
      </c>
      <c r="N8" s="37">
        <v>129100</v>
      </c>
      <c r="O8" s="38">
        <f t="shared" si="0"/>
        <v>314600</v>
      </c>
    </row>
    <row r="9" spans="1:15" ht="24.75" customHeight="1">
      <c r="A9" s="322"/>
      <c r="B9" s="317" t="s">
        <v>342</v>
      </c>
      <c r="C9" s="37">
        <v>3000</v>
      </c>
      <c r="D9" s="37">
        <v>2000</v>
      </c>
      <c r="E9" s="37">
        <v>25000</v>
      </c>
      <c r="F9" s="37">
        <v>1000</v>
      </c>
      <c r="G9" s="37">
        <v>1000</v>
      </c>
      <c r="H9" s="37">
        <v>140000</v>
      </c>
      <c r="I9" s="37">
        <v>2500</v>
      </c>
      <c r="J9" s="37">
        <v>2500</v>
      </c>
      <c r="K9" s="37">
        <v>2500</v>
      </c>
      <c r="L9" s="37">
        <v>3000</v>
      </c>
      <c r="M9" s="37">
        <v>3000</v>
      </c>
      <c r="N9" s="37">
        <v>129100</v>
      </c>
      <c r="O9" s="38">
        <f>SUM(C9:N9)</f>
        <v>314600</v>
      </c>
    </row>
    <row r="10" spans="1:15" ht="24.75" customHeight="1">
      <c r="A10" s="322" t="s">
        <v>190</v>
      </c>
      <c r="B10" s="317" t="s">
        <v>188</v>
      </c>
      <c r="C10" s="37">
        <v>5000</v>
      </c>
      <c r="D10" s="37">
        <v>45000</v>
      </c>
      <c r="E10" s="37">
        <v>45000</v>
      </c>
      <c r="F10" s="37">
        <v>300000</v>
      </c>
      <c r="G10" s="37">
        <v>50000</v>
      </c>
      <c r="H10" s="37">
        <v>60000</v>
      </c>
      <c r="I10" s="37">
        <v>15000</v>
      </c>
      <c r="J10" s="37">
        <v>20000</v>
      </c>
      <c r="K10" s="37">
        <v>20000</v>
      </c>
      <c r="L10" s="37">
        <v>30000</v>
      </c>
      <c r="M10" s="37">
        <v>240000</v>
      </c>
      <c r="N10" s="37">
        <v>145614</v>
      </c>
      <c r="O10" s="38">
        <f t="shared" si="0"/>
        <v>975614</v>
      </c>
    </row>
    <row r="11" spans="1:15" ht="24.75" customHeight="1">
      <c r="A11" s="322"/>
      <c r="B11" s="317" t="s">
        <v>342</v>
      </c>
      <c r="C11" s="37">
        <v>5000</v>
      </c>
      <c r="D11" s="37">
        <v>45000</v>
      </c>
      <c r="E11" s="37">
        <v>45000</v>
      </c>
      <c r="F11" s="37">
        <v>288067</v>
      </c>
      <c r="G11" s="37">
        <v>50000</v>
      </c>
      <c r="H11" s="37">
        <v>60000</v>
      </c>
      <c r="I11" s="37">
        <v>15000</v>
      </c>
      <c r="J11" s="37">
        <v>20000</v>
      </c>
      <c r="K11" s="37">
        <v>20000</v>
      </c>
      <c r="L11" s="37">
        <v>30000</v>
      </c>
      <c r="M11" s="37">
        <v>240000</v>
      </c>
      <c r="N11" s="37">
        <v>145614</v>
      </c>
      <c r="O11" s="38">
        <f>SUM(C11:N11)</f>
        <v>963681</v>
      </c>
    </row>
    <row r="12" spans="1:15" ht="24.75" customHeight="1">
      <c r="A12" s="322" t="s">
        <v>191</v>
      </c>
      <c r="B12" s="317" t="s">
        <v>188</v>
      </c>
      <c r="C12" s="37">
        <v>20768</v>
      </c>
      <c r="D12" s="37">
        <v>20768</v>
      </c>
      <c r="E12" s="37">
        <v>25800</v>
      </c>
      <c r="F12" s="37">
        <v>20768</v>
      </c>
      <c r="G12" s="37">
        <v>20768</v>
      </c>
      <c r="H12" s="37">
        <v>20768</v>
      </c>
      <c r="I12" s="37">
        <v>20768</v>
      </c>
      <c r="J12" s="37">
        <v>20768</v>
      </c>
      <c r="K12" s="37">
        <v>24500</v>
      </c>
      <c r="L12" s="37">
        <v>20768</v>
      </c>
      <c r="M12" s="37">
        <v>20768</v>
      </c>
      <c r="N12" s="37">
        <v>21805</v>
      </c>
      <c r="O12" s="38">
        <f t="shared" si="0"/>
        <v>259017</v>
      </c>
    </row>
    <row r="13" spans="1:15" ht="24.75" customHeight="1">
      <c r="A13" s="322"/>
      <c r="B13" s="317" t="s">
        <v>342</v>
      </c>
      <c r="C13" s="37">
        <v>20768</v>
      </c>
      <c r="D13" s="37">
        <v>20768</v>
      </c>
      <c r="E13" s="37">
        <v>25800</v>
      </c>
      <c r="F13" s="37">
        <v>20768</v>
      </c>
      <c r="G13" s="37">
        <v>20768</v>
      </c>
      <c r="H13" s="37">
        <v>29669</v>
      </c>
      <c r="I13" s="37">
        <v>20768</v>
      </c>
      <c r="J13" s="37">
        <v>20768</v>
      </c>
      <c r="K13" s="37">
        <v>24500</v>
      </c>
      <c r="L13" s="37">
        <v>20768</v>
      </c>
      <c r="M13" s="37">
        <v>20768</v>
      </c>
      <c r="N13" s="37">
        <v>21806</v>
      </c>
      <c r="O13" s="38">
        <f>SUM(C13:N13)</f>
        <v>267919</v>
      </c>
    </row>
    <row r="14" spans="1:15" ht="24.75" customHeight="1">
      <c r="A14" s="322" t="s">
        <v>192</v>
      </c>
      <c r="B14" s="317" t="s">
        <v>188</v>
      </c>
      <c r="C14" s="37">
        <v>3000</v>
      </c>
      <c r="D14" s="37">
        <v>6000</v>
      </c>
      <c r="E14" s="37">
        <v>6000</v>
      </c>
      <c r="F14" s="37">
        <v>61000</v>
      </c>
      <c r="G14" s="37">
        <v>8000</v>
      </c>
      <c r="H14" s="37">
        <v>21000</v>
      </c>
      <c r="I14" s="37">
        <v>1000</v>
      </c>
      <c r="J14" s="37">
        <v>1000</v>
      </c>
      <c r="K14" s="37">
        <v>500</v>
      </c>
      <c r="L14" s="37">
        <v>500</v>
      </c>
      <c r="M14" s="37">
        <v>51000</v>
      </c>
      <c r="N14" s="37">
        <v>24148</v>
      </c>
      <c r="O14" s="38">
        <f t="shared" si="0"/>
        <v>183148</v>
      </c>
    </row>
    <row r="15" spans="1:15" ht="24.75" customHeight="1" thickBot="1">
      <c r="A15" s="322"/>
      <c r="B15" s="326" t="s">
        <v>342</v>
      </c>
      <c r="C15" s="41">
        <v>3000</v>
      </c>
      <c r="D15" s="41">
        <v>6000</v>
      </c>
      <c r="E15" s="41">
        <v>6000</v>
      </c>
      <c r="F15" s="41">
        <v>61000</v>
      </c>
      <c r="G15" s="41">
        <v>8000</v>
      </c>
      <c r="H15" s="41">
        <v>21000</v>
      </c>
      <c r="I15" s="41">
        <v>1000</v>
      </c>
      <c r="J15" s="41">
        <v>43445</v>
      </c>
      <c r="K15" s="41">
        <v>500</v>
      </c>
      <c r="L15" s="41">
        <v>500</v>
      </c>
      <c r="M15" s="41">
        <v>51000</v>
      </c>
      <c r="N15" s="41">
        <v>24148</v>
      </c>
      <c r="O15" s="42">
        <f>SUM(C15:N15)</f>
        <v>225593</v>
      </c>
    </row>
    <row r="16" spans="1:15" ht="24.75" customHeight="1" thickBot="1">
      <c r="A16" s="330" t="s">
        <v>193</v>
      </c>
      <c r="B16" s="328" t="s">
        <v>188</v>
      </c>
      <c r="C16" s="43">
        <f aca="true" t="shared" si="1" ref="C16:N16">SUM(C6+C8+C10+C12+C14)</f>
        <v>41268</v>
      </c>
      <c r="D16" s="43">
        <f t="shared" si="1"/>
        <v>82768</v>
      </c>
      <c r="E16" s="43">
        <f t="shared" si="1"/>
        <v>113800</v>
      </c>
      <c r="F16" s="43">
        <f t="shared" si="1"/>
        <v>397768</v>
      </c>
      <c r="G16" s="43">
        <f t="shared" si="1"/>
        <v>94768</v>
      </c>
      <c r="H16" s="43">
        <f t="shared" si="1"/>
        <v>257768</v>
      </c>
      <c r="I16" s="43">
        <f t="shared" si="1"/>
        <v>51268</v>
      </c>
      <c r="J16" s="43">
        <f t="shared" si="1"/>
        <v>56268</v>
      </c>
      <c r="K16" s="43">
        <f t="shared" si="1"/>
        <v>61500</v>
      </c>
      <c r="L16" s="43">
        <f t="shared" si="1"/>
        <v>68268</v>
      </c>
      <c r="M16" s="43">
        <f t="shared" si="1"/>
        <v>328768</v>
      </c>
      <c r="N16" s="43">
        <f t="shared" si="1"/>
        <v>342457</v>
      </c>
      <c r="O16" s="329">
        <f t="shared" si="0"/>
        <v>1896669</v>
      </c>
    </row>
    <row r="17" spans="1:15" ht="24.75" customHeight="1" thickBot="1">
      <c r="A17" s="330"/>
      <c r="B17" s="328" t="s">
        <v>342</v>
      </c>
      <c r="C17" s="43">
        <f aca="true" t="shared" si="2" ref="C17:N17">SUM(C7+C9+C11+C13+C15)</f>
        <v>41268</v>
      </c>
      <c r="D17" s="43">
        <f t="shared" si="2"/>
        <v>82768</v>
      </c>
      <c r="E17" s="43">
        <f t="shared" si="2"/>
        <v>113800</v>
      </c>
      <c r="F17" s="43">
        <f t="shared" si="2"/>
        <v>385835</v>
      </c>
      <c r="G17" s="43">
        <f t="shared" si="2"/>
        <v>94768</v>
      </c>
      <c r="H17" s="43">
        <f t="shared" si="2"/>
        <v>267898</v>
      </c>
      <c r="I17" s="43">
        <f t="shared" si="2"/>
        <v>51268</v>
      </c>
      <c r="J17" s="43">
        <f t="shared" si="2"/>
        <v>98713</v>
      </c>
      <c r="K17" s="43">
        <f t="shared" si="2"/>
        <v>61500</v>
      </c>
      <c r="L17" s="43">
        <f t="shared" si="2"/>
        <v>68268</v>
      </c>
      <c r="M17" s="43">
        <f t="shared" si="2"/>
        <v>328768</v>
      </c>
      <c r="N17" s="43">
        <f t="shared" si="2"/>
        <v>342458</v>
      </c>
      <c r="O17" s="329">
        <f>SUM(C17:N17)</f>
        <v>1937312</v>
      </c>
    </row>
    <row r="18" spans="1:15" ht="24.75" customHeight="1">
      <c r="A18" s="323" t="s">
        <v>194</v>
      </c>
      <c r="B18" s="39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40"/>
    </row>
    <row r="19" spans="1:15" ht="24.75" customHeight="1">
      <c r="A19" s="322" t="s">
        <v>195</v>
      </c>
      <c r="B19" s="317" t="s">
        <v>188</v>
      </c>
      <c r="C19" s="37">
        <v>21000</v>
      </c>
      <c r="D19" s="37">
        <v>24500</v>
      </c>
      <c r="E19" s="37">
        <v>24500</v>
      </c>
      <c r="F19" s="37">
        <v>25000</v>
      </c>
      <c r="G19" s="37">
        <v>25000</v>
      </c>
      <c r="H19" s="37">
        <v>25500</v>
      </c>
      <c r="I19" s="37">
        <v>25500</v>
      </c>
      <c r="J19" s="37">
        <v>25500</v>
      </c>
      <c r="K19" s="37">
        <v>25500</v>
      </c>
      <c r="L19" s="37">
        <v>26000</v>
      </c>
      <c r="M19" s="37">
        <v>26000</v>
      </c>
      <c r="N19" s="37">
        <v>25205</v>
      </c>
      <c r="O19" s="38">
        <f aca="true" t="shared" si="3" ref="O19:O32">SUM(C19:N19)</f>
        <v>299205</v>
      </c>
    </row>
    <row r="20" spans="1:15" ht="24.75" customHeight="1">
      <c r="A20" s="322"/>
      <c r="B20" s="317" t="s">
        <v>342</v>
      </c>
      <c r="C20" s="37">
        <v>24000</v>
      </c>
      <c r="D20" s="37">
        <v>24500</v>
      </c>
      <c r="E20" s="37">
        <v>24500</v>
      </c>
      <c r="F20" s="37">
        <v>25000</v>
      </c>
      <c r="G20" s="37">
        <v>22462</v>
      </c>
      <c r="H20" s="37">
        <v>22500</v>
      </c>
      <c r="I20" s="37">
        <v>25500</v>
      </c>
      <c r="J20" s="37">
        <v>24500</v>
      </c>
      <c r="K20" s="37">
        <v>24500</v>
      </c>
      <c r="L20" s="37">
        <v>25000</v>
      </c>
      <c r="M20" s="37">
        <v>25000</v>
      </c>
      <c r="N20" s="37">
        <v>24205</v>
      </c>
      <c r="O20" s="38">
        <f t="shared" si="3"/>
        <v>291667</v>
      </c>
    </row>
    <row r="21" spans="1:15" ht="24.75" customHeight="1">
      <c r="A21" s="322" t="s">
        <v>196</v>
      </c>
      <c r="B21" s="317" t="s">
        <v>188</v>
      </c>
      <c r="C21" s="37">
        <v>5156</v>
      </c>
      <c r="D21" s="37">
        <v>6015</v>
      </c>
      <c r="E21" s="37">
        <v>6015</v>
      </c>
      <c r="F21" s="37">
        <v>6138</v>
      </c>
      <c r="G21" s="37">
        <v>6138</v>
      </c>
      <c r="H21" s="37">
        <v>6260</v>
      </c>
      <c r="I21" s="37">
        <v>6260</v>
      </c>
      <c r="J21" s="37">
        <v>6266</v>
      </c>
      <c r="K21" s="37">
        <v>6266</v>
      </c>
      <c r="L21" s="37">
        <v>6383</v>
      </c>
      <c r="M21" s="37">
        <v>6383</v>
      </c>
      <c r="N21" s="37">
        <v>6190</v>
      </c>
      <c r="O21" s="38">
        <f t="shared" si="3"/>
        <v>73470</v>
      </c>
    </row>
    <row r="22" spans="1:15" ht="24.75" customHeight="1">
      <c r="A22" s="322"/>
      <c r="B22" s="317" t="s">
        <v>342</v>
      </c>
      <c r="C22" s="37">
        <v>5966</v>
      </c>
      <c r="D22" s="37">
        <v>6015</v>
      </c>
      <c r="E22" s="37">
        <v>6015</v>
      </c>
      <c r="F22" s="37">
        <v>6138</v>
      </c>
      <c r="G22" s="37">
        <v>5191</v>
      </c>
      <c r="H22" s="37">
        <v>5450</v>
      </c>
      <c r="I22" s="37">
        <v>6260</v>
      </c>
      <c r="J22" s="37">
        <v>5989</v>
      </c>
      <c r="K22" s="37">
        <v>5989</v>
      </c>
      <c r="L22" s="37">
        <v>6113</v>
      </c>
      <c r="M22" s="37">
        <v>6113</v>
      </c>
      <c r="N22" s="37">
        <v>5920</v>
      </c>
      <c r="O22" s="38">
        <f t="shared" si="3"/>
        <v>71159</v>
      </c>
    </row>
    <row r="23" spans="1:15" ht="24.75" customHeight="1">
      <c r="A23" s="322" t="s">
        <v>232</v>
      </c>
      <c r="B23" s="317" t="s">
        <v>188</v>
      </c>
      <c r="C23" s="37">
        <v>22000</v>
      </c>
      <c r="D23" s="37">
        <v>28000</v>
      </c>
      <c r="E23" s="37">
        <v>32000</v>
      </c>
      <c r="F23" s="37">
        <v>25000</v>
      </c>
      <c r="G23" s="37">
        <v>25000</v>
      </c>
      <c r="H23" s="37">
        <v>25000</v>
      </c>
      <c r="I23" s="37">
        <v>34000</v>
      </c>
      <c r="J23" s="37">
        <v>34000</v>
      </c>
      <c r="K23" s="37">
        <v>30000</v>
      </c>
      <c r="L23" s="37">
        <v>25000</v>
      </c>
      <c r="M23" s="37">
        <v>35000</v>
      </c>
      <c r="N23" s="37">
        <v>29976</v>
      </c>
      <c r="O23" s="38">
        <f t="shared" si="3"/>
        <v>344976</v>
      </c>
    </row>
    <row r="24" spans="1:15" ht="24.75" customHeight="1">
      <c r="A24" s="322"/>
      <c r="B24" s="317" t="s">
        <v>342</v>
      </c>
      <c r="C24" s="37">
        <v>23252</v>
      </c>
      <c r="D24" s="37">
        <v>31000</v>
      </c>
      <c r="E24" s="37">
        <v>32000</v>
      </c>
      <c r="F24" s="37">
        <v>25000</v>
      </c>
      <c r="G24" s="37">
        <v>25000</v>
      </c>
      <c r="H24" s="37">
        <v>25000</v>
      </c>
      <c r="I24" s="37">
        <v>34000</v>
      </c>
      <c r="J24" s="37">
        <v>34000</v>
      </c>
      <c r="K24" s="37">
        <v>30000</v>
      </c>
      <c r="L24" s="37">
        <v>25000</v>
      </c>
      <c r="M24" s="37">
        <v>35000</v>
      </c>
      <c r="N24" s="37">
        <v>29976</v>
      </c>
      <c r="O24" s="38">
        <f t="shared" si="3"/>
        <v>349228</v>
      </c>
    </row>
    <row r="25" spans="1:15" ht="24.75" customHeight="1">
      <c r="A25" s="322" t="s">
        <v>197</v>
      </c>
      <c r="B25" s="317" t="s">
        <v>188</v>
      </c>
      <c r="C25" s="37">
        <v>4000</v>
      </c>
      <c r="D25" s="37">
        <v>5000</v>
      </c>
      <c r="E25" s="37">
        <v>9000</v>
      </c>
      <c r="F25" s="37">
        <v>14000</v>
      </c>
      <c r="G25" s="37">
        <v>11000</v>
      </c>
      <c r="H25" s="37">
        <v>11000</v>
      </c>
      <c r="I25" s="37">
        <v>16000</v>
      </c>
      <c r="J25" s="37">
        <v>12000</v>
      </c>
      <c r="K25" s="37">
        <v>12000</v>
      </c>
      <c r="L25" s="37">
        <v>15000</v>
      </c>
      <c r="M25" s="37">
        <v>14000</v>
      </c>
      <c r="N25" s="37">
        <v>14516</v>
      </c>
      <c r="O25" s="38">
        <f t="shared" si="3"/>
        <v>137516</v>
      </c>
    </row>
    <row r="26" spans="1:15" ht="24.75" customHeight="1">
      <c r="A26" s="322"/>
      <c r="B26" s="317" t="s">
        <v>342</v>
      </c>
      <c r="C26" s="37">
        <v>4000</v>
      </c>
      <c r="D26" s="37">
        <v>5000</v>
      </c>
      <c r="E26" s="37">
        <v>9000</v>
      </c>
      <c r="F26" s="37">
        <v>14000</v>
      </c>
      <c r="G26" s="37">
        <v>11000</v>
      </c>
      <c r="H26" s="37">
        <v>11000</v>
      </c>
      <c r="I26" s="37">
        <v>16000</v>
      </c>
      <c r="J26" s="37">
        <v>18000</v>
      </c>
      <c r="K26" s="37">
        <v>18000</v>
      </c>
      <c r="L26" s="37">
        <v>25000</v>
      </c>
      <c r="M26" s="37">
        <v>24000</v>
      </c>
      <c r="N26" s="37">
        <v>24103</v>
      </c>
      <c r="O26" s="38">
        <f t="shared" si="3"/>
        <v>179103</v>
      </c>
    </row>
    <row r="27" spans="1:15" ht="24.75" customHeight="1">
      <c r="A27" s="322" t="s">
        <v>198</v>
      </c>
      <c r="B27" s="317" t="s">
        <v>188</v>
      </c>
      <c r="C27" s="37"/>
      <c r="D27" s="37"/>
      <c r="E27" s="37"/>
      <c r="F27" s="37"/>
      <c r="G27" s="37"/>
      <c r="H27" s="37">
        <v>30000</v>
      </c>
      <c r="I27" s="37"/>
      <c r="J27" s="37"/>
      <c r="K27" s="37"/>
      <c r="L27" s="37"/>
      <c r="M27" s="37"/>
      <c r="N27" s="37">
        <v>30304</v>
      </c>
      <c r="O27" s="38">
        <f t="shared" si="3"/>
        <v>60304</v>
      </c>
    </row>
    <row r="28" spans="1:15" ht="24.75" customHeight="1">
      <c r="A28" s="322"/>
      <c r="B28" s="317" t="s">
        <v>342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>
        <v>4914</v>
      </c>
      <c r="O28" s="38">
        <f t="shared" si="3"/>
        <v>4914</v>
      </c>
    </row>
    <row r="29" spans="1:15" ht="24.75" customHeight="1">
      <c r="A29" s="322" t="s">
        <v>199</v>
      </c>
      <c r="B29" s="317" t="s">
        <v>188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>
        <f t="shared" si="3"/>
        <v>0</v>
      </c>
    </row>
    <row r="30" spans="1:15" ht="24.75" customHeight="1">
      <c r="A30" s="322"/>
      <c r="B30" s="317" t="s">
        <v>342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8">
        <f t="shared" si="3"/>
        <v>0</v>
      </c>
    </row>
    <row r="31" spans="1:15" ht="24.75" customHeight="1">
      <c r="A31" s="322" t="s">
        <v>200</v>
      </c>
      <c r="B31" s="317" t="s">
        <v>188</v>
      </c>
      <c r="C31" s="37"/>
      <c r="D31" s="37">
        <v>15000</v>
      </c>
      <c r="E31" s="37">
        <v>30000</v>
      </c>
      <c r="F31" s="37">
        <v>320000</v>
      </c>
      <c r="G31" s="37">
        <v>30000</v>
      </c>
      <c r="H31" s="37">
        <v>160000</v>
      </c>
      <c r="I31" s="37">
        <v>2000</v>
      </c>
      <c r="J31" s="37">
        <v>2000</v>
      </c>
      <c r="K31" s="37">
        <v>3000</v>
      </c>
      <c r="L31" s="37"/>
      <c r="M31" s="37">
        <v>250000</v>
      </c>
      <c r="N31" s="37">
        <v>169198</v>
      </c>
      <c r="O31" s="38">
        <f t="shared" si="3"/>
        <v>981198</v>
      </c>
    </row>
    <row r="32" spans="1:15" ht="24.75" customHeight="1" thickBot="1">
      <c r="A32" s="322"/>
      <c r="B32" s="326" t="s">
        <v>342</v>
      </c>
      <c r="C32" s="37"/>
      <c r="D32" s="37">
        <v>15000</v>
      </c>
      <c r="E32" s="37">
        <v>30000</v>
      </c>
      <c r="F32" s="37">
        <v>320000</v>
      </c>
      <c r="G32" s="37">
        <v>30000</v>
      </c>
      <c r="H32" s="37">
        <v>160000</v>
      </c>
      <c r="I32" s="37">
        <v>4000</v>
      </c>
      <c r="J32" s="37">
        <v>45000</v>
      </c>
      <c r="K32" s="37">
        <v>18043</v>
      </c>
      <c r="L32" s="37"/>
      <c r="M32" s="37">
        <v>250000</v>
      </c>
      <c r="N32" s="37">
        <v>169198</v>
      </c>
      <c r="O32" s="38">
        <f t="shared" si="3"/>
        <v>1041241</v>
      </c>
    </row>
    <row r="33" spans="1:15" ht="24.75" customHeight="1" thickBot="1">
      <c r="A33" s="330" t="s">
        <v>201</v>
      </c>
      <c r="B33" s="328" t="s">
        <v>188</v>
      </c>
      <c r="C33" s="43">
        <f>C19+C21+C23+C25+C27+C29+C31</f>
        <v>52156</v>
      </c>
      <c r="D33" s="43">
        <f aca="true" t="shared" si="4" ref="D33:O33">D19+D21+D23+D25+D27+D29+D31</f>
        <v>78515</v>
      </c>
      <c r="E33" s="43">
        <f t="shared" si="4"/>
        <v>101515</v>
      </c>
      <c r="F33" s="43">
        <f t="shared" si="4"/>
        <v>390138</v>
      </c>
      <c r="G33" s="43">
        <f t="shared" si="4"/>
        <v>97138</v>
      </c>
      <c r="H33" s="43">
        <f t="shared" si="4"/>
        <v>257760</v>
      </c>
      <c r="I33" s="43">
        <f t="shared" si="4"/>
        <v>83760</v>
      </c>
      <c r="J33" s="43">
        <f t="shared" si="4"/>
        <v>79766</v>
      </c>
      <c r="K33" s="43">
        <f t="shared" si="4"/>
        <v>76766</v>
      </c>
      <c r="L33" s="43">
        <f t="shared" si="4"/>
        <v>72383</v>
      </c>
      <c r="M33" s="43">
        <f t="shared" si="4"/>
        <v>331383</v>
      </c>
      <c r="N33" s="43">
        <f t="shared" si="4"/>
        <v>275389</v>
      </c>
      <c r="O33" s="329">
        <f t="shared" si="4"/>
        <v>1896669</v>
      </c>
    </row>
    <row r="34" spans="1:15" ht="24.75" customHeight="1" thickBot="1">
      <c r="A34" s="330"/>
      <c r="B34" s="328" t="s">
        <v>342</v>
      </c>
      <c r="C34" s="43">
        <f>C20+C22+C24+C26+C28+C30+C32</f>
        <v>57218</v>
      </c>
      <c r="D34" s="43">
        <f aca="true" t="shared" si="5" ref="D34:O34">D20+D22+D24+D26+D28+D30+D32</f>
        <v>81515</v>
      </c>
      <c r="E34" s="43">
        <f t="shared" si="5"/>
        <v>101515</v>
      </c>
      <c r="F34" s="43">
        <f t="shared" si="5"/>
        <v>390138</v>
      </c>
      <c r="G34" s="43">
        <f t="shared" si="5"/>
        <v>93653</v>
      </c>
      <c r="H34" s="43">
        <f t="shared" si="5"/>
        <v>223950</v>
      </c>
      <c r="I34" s="43">
        <f t="shared" si="5"/>
        <v>85760</v>
      </c>
      <c r="J34" s="43">
        <f t="shared" si="5"/>
        <v>127489</v>
      </c>
      <c r="K34" s="43">
        <f t="shared" si="5"/>
        <v>96532</v>
      </c>
      <c r="L34" s="43">
        <f t="shared" si="5"/>
        <v>81113</v>
      </c>
      <c r="M34" s="43">
        <f t="shared" si="5"/>
        <v>340113</v>
      </c>
      <c r="N34" s="43">
        <f t="shared" si="5"/>
        <v>258316</v>
      </c>
      <c r="O34" s="329">
        <f t="shared" si="5"/>
        <v>1937312</v>
      </c>
    </row>
    <row r="35" spans="1:15" ht="24.75" customHeight="1" thickBot="1">
      <c r="A35" s="322" t="s">
        <v>132</v>
      </c>
      <c r="B35" s="332" t="s">
        <v>188</v>
      </c>
      <c r="C35" s="333">
        <f aca="true" t="shared" si="6" ref="C35:O36">-C33+C16</f>
        <v>-10888</v>
      </c>
      <c r="D35" s="333">
        <f t="shared" si="6"/>
        <v>4253</v>
      </c>
      <c r="E35" s="333">
        <f t="shared" si="6"/>
        <v>12285</v>
      </c>
      <c r="F35" s="333">
        <f t="shared" si="6"/>
        <v>7630</v>
      </c>
      <c r="G35" s="333">
        <f t="shared" si="6"/>
        <v>-2370</v>
      </c>
      <c r="H35" s="333">
        <f t="shared" si="6"/>
        <v>8</v>
      </c>
      <c r="I35" s="333">
        <f t="shared" si="6"/>
        <v>-32492</v>
      </c>
      <c r="J35" s="333">
        <f t="shared" si="6"/>
        <v>-23498</v>
      </c>
      <c r="K35" s="333">
        <f t="shared" si="6"/>
        <v>-15266</v>
      </c>
      <c r="L35" s="333">
        <f t="shared" si="6"/>
        <v>-4115</v>
      </c>
      <c r="M35" s="333">
        <f t="shared" si="6"/>
        <v>-2615</v>
      </c>
      <c r="N35" s="333">
        <f t="shared" si="6"/>
        <v>67068</v>
      </c>
      <c r="O35" s="334">
        <f t="shared" si="6"/>
        <v>0</v>
      </c>
    </row>
    <row r="36" spans="1:15" ht="24.75" customHeight="1" thickBot="1">
      <c r="A36" s="330"/>
      <c r="B36" s="328" t="s">
        <v>342</v>
      </c>
      <c r="C36" s="43">
        <f t="shared" si="6"/>
        <v>-15950</v>
      </c>
      <c r="D36" s="43">
        <f aca="true" t="shared" si="7" ref="D36:O36">-D34+D17</f>
        <v>1253</v>
      </c>
      <c r="E36" s="43">
        <f t="shared" si="7"/>
        <v>12285</v>
      </c>
      <c r="F36" s="43">
        <f t="shared" si="7"/>
        <v>-4303</v>
      </c>
      <c r="G36" s="43">
        <f t="shared" si="7"/>
        <v>1115</v>
      </c>
      <c r="H36" s="43">
        <f t="shared" si="7"/>
        <v>43948</v>
      </c>
      <c r="I36" s="43">
        <f t="shared" si="7"/>
        <v>-34492</v>
      </c>
      <c r="J36" s="43">
        <f t="shared" si="7"/>
        <v>-28776</v>
      </c>
      <c r="K36" s="43">
        <f t="shared" si="7"/>
        <v>-35032</v>
      </c>
      <c r="L36" s="43">
        <f t="shared" si="7"/>
        <v>-12845</v>
      </c>
      <c r="M36" s="43">
        <f t="shared" si="7"/>
        <v>-11345</v>
      </c>
      <c r="N36" s="43">
        <f t="shared" si="7"/>
        <v>84142</v>
      </c>
      <c r="O36" s="329">
        <f t="shared" si="7"/>
        <v>0</v>
      </c>
    </row>
    <row r="37" spans="1:15" ht="24.75" customHeight="1">
      <c r="A37" s="324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</row>
    <row r="38" spans="1:15" ht="24.75" customHeight="1" thickBot="1">
      <c r="A38" s="324"/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42"/>
    </row>
    <row r="39" spans="1:15" ht="24.75" customHeight="1" thickBot="1">
      <c r="A39" s="330" t="s">
        <v>202</v>
      </c>
      <c r="B39" s="328" t="s">
        <v>188</v>
      </c>
      <c r="C39" s="43">
        <f>C35</f>
        <v>-10888</v>
      </c>
      <c r="D39" s="43">
        <f aca="true" t="shared" si="8" ref="D39:O40">D35+C39</f>
        <v>-6635</v>
      </c>
      <c r="E39" s="43">
        <f t="shared" si="8"/>
        <v>5650</v>
      </c>
      <c r="F39" s="43">
        <f t="shared" si="8"/>
        <v>13280</v>
      </c>
      <c r="G39" s="43">
        <f t="shared" si="8"/>
        <v>10910</v>
      </c>
      <c r="H39" s="43">
        <f t="shared" si="8"/>
        <v>10918</v>
      </c>
      <c r="I39" s="43">
        <f t="shared" si="8"/>
        <v>-21574</v>
      </c>
      <c r="J39" s="43">
        <f t="shared" si="8"/>
        <v>-45072</v>
      </c>
      <c r="K39" s="43">
        <f t="shared" si="8"/>
        <v>-60338</v>
      </c>
      <c r="L39" s="43">
        <f t="shared" si="8"/>
        <v>-64453</v>
      </c>
      <c r="M39" s="43">
        <f t="shared" si="8"/>
        <v>-67068</v>
      </c>
      <c r="N39" s="43">
        <f t="shared" si="8"/>
        <v>0</v>
      </c>
      <c r="O39" s="329"/>
    </row>
    <row r="40" spans="1:15" ht="24.75" customHeight="1" thickBot="1">
      <c r="A40" s="325"/>
      <c r="B40" s="328" t="s">
        <v>342</v>
      </c>
      <c r="C40" s="43">
        <f>C36</f>
        <v>-15950</v>
      </c>
      <c r="D40" s="43">
        <f t="shared" si="8"/>
        <v>-14697</v>
      </c>
      <c r="E40" s="43">
        <f t="shared" si="8"/>
        <v>-2412</v>
      </c>
      <c r="F40" s="43">
        <f t="shared" si="8"/>
        <v>-6715</v>
      </c>
      <c r="G40" s="43">
        <f t="shared" si="8"/>
        <v>-5600</v>
      </c>
      <c r="H40" s="43">
        <f t="shared" si="8"/>
        <v>38348</v>
      </c>
      <c r="I40" s="43">
        <f t="shared" si="8"/>
        <v>3856</v>
      </c>
      <c r="J40" s="43">
        <f t="shared" si="8"/>
        <v>-24920</v>
      </c>
      <c r="K40" s="43">
        <f t="shared" si="8"/>
        <v>-59952</v>
      </c>
      <c r="L40" s="43">
        <f t="shared" si="8"/>
        <v>-72797</v>
      </c>
      <c r="M40" s="43">
        <f t="shared" si="8"/>
        <v>-84142</v>
      </c>
      <c r="N40" s="43">
        <f t="shared" si="8"/>
        <v>0</v>
      </c>
      <c r="O40" s="329">
        <f t="shared" si="8"/>
        <v>0</v>
      </c>
    </row>
  </sheetData>
  <sheetProtection/>
  <mergeCells count="1">
    <mergeCell ref="A1:O1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zoomScalePageLayoutView="0" workbookViewId="0" topLeftCell="A3">
      <selection activeCell="I3" sqref="I3"/>
    </sheetView>
  </sheetViews>
  <sheetFormatPr defaultColWidth="9.140625" defaultRowHeight="12.75"/>
  <cols>
    <col min="1" max="1" width="10.00390625" style="52" customWidth="1"/>
    <col min="2" max="3" width="9.140625" style="52" customWidth="1"/>
    <col min="4" max="4" width="36.8515625" style="52" customWidth="1"/>
    <col min="5" max="6" width="21.421875" style="52" customWidth="1"/>
    <col min="7" max="16384" width="9.140625" style="52" customWidth="1"/>
  </cols>
  <sheetData>
    <row r="1" spans="1:6" ht="25.5">
      <c r="A1" s="335" t="s">
        <v>300</v>
      </c>
      <c r="B1" s="336"/>
      <c r="C1" s="336"/>
      <c r="D1" s="336"/>
      <c r="E1" s="336"/>
      <c r="F1" s="311"/>
    </row>
    <row r="2" spans="1:6" ht="25.5">
      <c r="A2" s="503" t="s">
        <v>204</v>
      </c>
      <c r="B2" s="503"/>
      <c r="C2" s="503"/>
      <c r="D2" s="503"/>
      <c r="E2" s="503"/>
      <c r="F2" s="503"/>
    </row>
    <row r="3" spans="1:6" ht="12.75">
      <c r="A3" s="68"/>
      <c r="B3" s="68"/>
      <c r="C3" s="68"/>
      <c r="D3" s="509" t="s">
        <v>363</v>
      </c>
      <c r="E3" s="509"/>
      <c r="F3" s="312"/>
    </row>
    <row r="4" spans="1:6" ht="21" thickBot="1">
      <c r="A4" s="68"/>
      <c r="B4" s="68"/>
      <c r="C4" s="68"/>
      <c r="D4" s="68"/>
      <c r="F4" s="70" t="s">
        <v>63</v>
      </c>
    </row>
    <row r="5" spans="1:6" ht="13.5" thickBot="1">
      <c r="A5" s="504" t="s">
        <v>24</v>
      </c>
      <c r="B5" s="504" t="s">
        <v>205</v>
      </c>
      <c r="C5" s="504"/>
      <c r="D5" s="506"/>
      <c r="E5" s="474" t="s">
        <v>226</v>
      </c>
      <c r="F5" s="474" t="s">
        <v>341</v>
      </c>
    </row>
    <row r="6" spans="1:6" ht="21.75" customHeight="1">
      <c r="A6" s="505"/>
      <c r="B6" s="505"/>
      <c r="C6" s="505"/>
      <c r="D6" s="507"/>
      <c r="E6" s="508"/>
      <c r="F6" s="508"/>
    </row>
    <row r="7" spans="1:6" ht="24.75" customHeight="1">
      <c r="A7" s="71" t="s">
        <v>34</v>
      </c>
      <c r="B7" s="499" t="s">
        <v>206</v>
      </c>
      <c r="C7" s="500"/>
      <c r="D7" s="500"/>
      <c r="E7" s="287">
        <v>8000</v>
      </c>
      <c r="F7" s="287">
        <v>8000</v>
      </c>
    </row>
    <row r="8" spans="1:6" ht="24.75" customHeight="1">
      <c r="A8" s="71" t="s">
        <v>35</v>
      </c>
      <c r="B8" s="72" t="s">
        <v>207</v>
      </c>
      <c r="C8" s="72"/>
      <c r="D8" s="285"/>
      <c r="E8" s="287">
        <v>1000</v>
      </c>
      <c r="F8" s="287">
        <v>1000</v>
      </c>
    </row>
    <row r="9" spans="1:6" ht="24.75" customHeight="1">
      <c r="A9" s="71" t="s">
        <v>36</v>
      </c>
      <c r="B9" s="499" t="s">
        <v>422</v>
      </c>
      <c r="C9" s="500"/>
      <c r="D9" s="501"/>
      <c r="E9" s="287"/>
      <c r="F9" s="287">
        <v>500</v>
      </c>
    </row>
    <row r="10" spans="1:6" ht="24.75" customHeight="1">
      <c r="A10" s="71" t="s">
        <v>37</v>
      </c>
      <c r="B10" s="499" t="s">
        <v>423</v>
      </c>
      <c r="C10" s="500"/>
      <c r="D10" s="501"/>
      <c r="E10" s="287"/>
      <c r="F10" s="287">
        <v>250</v>
      </c>
    </row>
    <row r="11" spans="1:6" ht="24.75" customHeight="1">
      <c r="A11" s="71" t="s">
        <v>38</v>
      </c>
      <c r="B11" s="499" t="s">
        <v>424</v>
      </c>
      <c r="C11" s="500"/>
      <c r="D11" s="501"/>
      <c r="E11" s="287"/>
      <c r="F11" s="287">
        <v>100</v>
      </c>
    </row>
    <row r="12" spans="1:6" ht="24.75" customHeight="1">
      <c r="A12" s="71" t="s">
        <v>66</v>
      </c>
      <c r="B12" s="502" t="s">
        <v>208</v>
      </c>
      <c r="C12" s="502"/>
      <c r="D12" s="499"/>
      <c r="E12" s="287">
        <v>150</v>
      </c>
      <c r="F12" s="287">
        <v>150</v>
      </c>
    </row>
    <row r="13" spans="1:6" ht="24.75" customHeight="1">
      <c r="A13" s="71" t="s">
        <v>150</v>
      </c>
      <c r="B13" s="72" t="s">
        <v>209</v>
      </c>
      <c r="C13" s="72"/>
      <c r="D13" s="285"/>
      <c r="E13" s="287">
        <v>150</v>
      </c>
      <c r="F13" s="287">
        <v>150</v>
      </c>
    </row>
    <row r="14" spans="1:6" ht="24.75" customHeight="1">
      <c r="A14" s="71" t="s">
        <v>158</v>
      </c>
      <c r="B14" s="72" t="s">
        <v>210</v>
      </c>
      <c r="C14" s="72"/>
      <c r="D14" s="285"/>
      <c r="E14" s="287">
        <v>464</v>
      </c>
      <c r="F14" s="287">
        <v>464</v>
      </c>
    </row>
    <row r="15" spans="1:6" ht="24.75" customHeight="1">
      <c r="A15" s="71" t="s">
        <v>160</v>
      </c>
      <c r="B15" s="72" t="s">
        <v>211</v>
      </c>
      <c r="C15" s="72"/>
      <c r="D15" s="285"/>
      <c r="E15" s="287">
        <v>156</v>
      </c>
      <c r="F15" s="287">
        <v>156</v>
      </c>
    </row>
    <row r="16" spans="1:6" ht="24.75" customHeight="1">
      <c r="A16" s="71" t="s">
        <v>175</v>
      </c>
      <c r="B16" s="72" t="s">
        <v>212</v>
      </c>
      <c r="C16" s="72"/>
      <c r="D16" s="285"/>
      <c r="E16" s="287">
        <v>18500</v>
      </c>
      <c r="F16" s="287">
        <v>18500</v>
      </c>
    </row>
    <row r="17" spans="1:6" ht="24.75" customHeight="1">
      <c r="A17" s="71" t="s">
        <v>176</v>
      </c>
      <c r="B17" s="499" t="s">
        <v>326</v>
      </c>
      <c r="C17" s="500"/>
      <c r="D17" s="500"/>
      <c r="E17" s="288">
        <v>36000</v>
      </c>
      <c r="F17" s="288">
        <v>36000</v>
      </c>
    </row>
    <row r="18" spans="1:6" ht="24.75" customHeight="1">
      <c r="A18" s="71" t="s">
        <v>177</v>
      </c>
      <c r="B18" s="499" t="s">
        <v>425</v>
      </c>
      <c r="C18" s="500"/>
      <c r="D18" s="501"/>
      <c r="E18" s="288"/>
      <c r="F18" s="288">
        <v>10036</v>
      </c>
    </row>
    <row r="19" spans="1:6" ht="24.75" customHeight="1" thickBot="1">
      <c r="A19" s="71" t="s">
        <v>179</v>
      </c>
      <c r="B19" s="73" t="s">
        <v>420</v>
      </c>
      <c r="C19" s="73"/>
      <c r="D19" s="286"/>
      <c r="E19" s="289">
        <f>SUM(E21:E23)</f>
        <v>14116</v>
      </c>
      <c r="F19" s="289">
        <f>SUM(F21:F23)</f>
        <v>14116</v>
      </c>
    </row>
    <row r="20" spans="1:6" ht="24.75" customHeight="1">
      <c r="A20" s="74"/>
      <c r="B20" s="75" t="s">
        <v>213</v>
      </c>
      <c r="C20" s="76"/>
      <c r="D20" s="76"/>
      <c r="E20" s="47"/>
      <c r="F20" s="47"/>
    </row>
    <row r="21" spans="1:6" ht="24.75" customHeight="1">
      <c r="A21" s="74"/>
      <c r="B21" s="77"/>
      <c r="C21" s="78" t="s">
        <v>214</v>
      </c>
      <c r="D21" s="79"/>
      <c r="E21" s="80">
        <v>11680</v>
      </c>
      <c r="F21" s="80">
        <v>11680</v>
      </c>
    </row>
    <row r="22" spans="1:6" ht="24.75" customHeight="1">
      <c r="A22" s="74"/>
      <c r="B22" s="77"/>
      <c r="C22" s="78" t="s">
        <v>215</v>
      </c>
      <c r="D22" s="79"/>
      <c r="E22" s="80">
        <v>1182</v>
      </c>
      <c r="F22" s="80">
        <v>1182</v>
      </c>
    </row>
    <row r="23" spans="1:6" ht="24.75" customHeight="1">
      <c r="A23" s="74"/>
      <c r="B23" s="77"/>
      <c r="C23" s="78" t="s">
        <v>143</v>
      </c>
      <c r="D23" s="79"/>
      <c r="E23" s="80">
        <v>1254</v>
      </c>
      <c r="F23" s="80">
        <v>1254</v>
      </c>
    </row>
    <row r="24" spans="1:6" ht="24.75" customHeight="1" thickBot="1">
      <c r="A24" s="81"/>
      <c r="B24" s="82"/>
      <c r="C24" s="83"/>
      <c r="D24" s="83"/>
      <c r="E24" s="48"/>
      <c r="F24" s="48"/>
    </row>
    <row r="25" spans="1:6" ht="24.75" customHeight="1" thickBot="1">
      <c r="A25" s="84" t="s">
        <v>181</v>
      </c>
      <c r="B25" s="496" t="s">
        <v>421</v>
      </c>
      <c r="C25" s="497"/>
      <c r="D25" s="498"/>
      <c r="E25" s="49"/>
      <c r="F25" s="49">
        <v>30082</v>
      </c>
    </row>
    <row r="26" spans="1:6" ht="23.25" thickBot="1">
      <c r="A26" s="85"/>
      <c r="B26" s="86" t="s">
        <v>203</v>
      </c>
      <c r="C26" s="87"/>
      <c r="D26" s="87"/>
      <c r="E26" s="284">
        <f>SUM(E7:E19)+E24+E25</f>
        <v>78536</v>
      </c>
      <c r="F26" s="284">
        <f>SUM(F7:F19)+F24+F25</f>
        <v>119504</v>
      </c>
    </row>
  </sheetData>
  <sheetProtection/>
  <mergeCells count="14">
    <mergeCell ref="B7:D7"/>
    <mergeCell ref="A2:F2"/>
    <mergeCell ref="A5:A6"/>
    <mergeCell ref="B5:D6"/>
    <mergeCell ref="E5:E6"/>
    <mergeCell ref="D3:E3"/>
    <mergeCell ref="F5:F6"/>
    <mergeCell ref="B25:D25"/>
    <mergeCell ref="B9:D9"/>
    <mergeCell ref="B10:D10"/>
    <mergeCell ref="B11:D11"/>
    <mergeCell ref="B18:D18"/>
    <mergeCell ref="B17:D17"/>
    <mergeCell ref="B12:D12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F16" sqref="F16"/>
    </sheetView>
  </sheetViews>
  <sheetFormatPr defaultColWidth="9.140625" defaultRowHeight="12.75"/>
  <cols>
    <col min="1" max="1" width="5.28125" style="0" customWidth="1"/>
    <col min="2" max="2" width="35.28125" style="0" bestFit="1" customWidth="1"/>
    <col min="3" max="4" width="14.8515625" style="0" customWidth="1"/>
  </cols>
  <sheetData>
    <row r="1" spans="1:11" ht="36" customHeight="1">
      <c r="A1" s="510" t="s">
        <v>339</v>
      </c>
      <c r="B1" s="510"/>
      <c r="C1" s="510"/>
      <c r="D1" s="510"/>
      <c r="E1" s="235"/>
      <c r="F1" s="235"/>
      <c r="G1" s="235"/>
      <c r="H1" s="235"/>
      <c r="I1" s="235"/>
      <c r="J1" s="235"/>
      <c r="K1" s="235"/>
    </row>
    <row r="3" spans="2:4" ht="12.75">
      <c r="B3" s="511" t="s">
        <v>364</v>
      </c>
      <c r="C3" s="511"/>
      <c r="D3" s="511"/>
    </row>
    <row r="4" spans="2:4" ht="16.5" thickBot="1">
      <c r="B4" s="236"/>
      <c r="C4" s="236"/>
      <c r="D4" s="236"/>
    </row>
    <row r="5" spans="2:5" ht="31.5">
      <c r="B5" s="337" t="s">
        <v>303</v>
      </c>
      <c r="C5" s="338" t="s">
        <v>324</v>
      </c>
      <c r="D5" s="338" t="s">
        <v>341</v>
      </c>
      <c r="E5" s="234"/>
    </row>
    <row r="6" spans="2:4" ht="16.5" thickBot="1">
      <c r="B6" s="237"/>
      <c r="C6" s="238" t="s">
        <v>304</v>
      </c>
      <c r="D6" s="238" t="s">
        <v>304</v>
      </c>
    </row>
    <row r="7" spans="2:5" ht="16.5" thickBot="1">
      <c r="B7" s="239" t="s">
        <v>305</v>
      </c>
      <c r="C7" s="240" t="s">
        <v>63</v>
      </c>
      <c r="D7" s="240" t="s">
        <v>63</v>
      </c>
      <c r="E7" s="233"/>
    </row>
    <row r="8" spans="2:4" ht="15.75">
      <c r="B8" s="241" t="s">
        <v>306</v>
      </c>
      <c r="C8" s="242">
        <v>9300</v>
      </c>
      <c r="D8" s="242">
        <v>9300</v>
      </c>
    </row>
    <row r="9" spans="2:4" ht="15.75">
      <c r="B9" s="243" t="s">
        <v>307</v>
      </c>
      <c r="C9" s="244">
        <v>3399</v>
      </c>
      <c r="D9" s="244">
        <v>3399</v>
      </c>
    </row>
    <row r="10" spans="2:4" ht="15.75">
      <c r="B10" s="237" t="s">
        <v>259</v>
      </c>
      <c r="C10" s="245">
        <v>404</v>
      </c>
      <c r="D10" s="245">
        <v>404</v>
      </c>
    </row>
    <row r="11" spans="2:4" ht="16.5" thickBot="1">
      <c r="B11" s="237" t="s">
        <v>308</v>
      </c>
      <c r="C11" s="245">
        <v>168</v>
      </c>
      <c r="D11" s="245">
        <v>168</v>
      </c>
    </row>
    <row r="12" spans="2:4" ht="16.5" thickBot="1">
      <c r="B12" s="246" t="s">
        <v>185</v>
      </c>
      <c r="C12" s="247">
        <f>SUM(C8:C11)</f>
        <v>13271</v>
      </c>
      <c r="D12" s="247">
        <f>SUM(D8:D11)</f>
        <v>13271</v>
      </c>
    </row>
    <row r="13" spans="2:4" ht="15.75">
      <c r="B13" s="248"/>
      <c r="C13" s="76"/>
      <c r="D13" s="76"/>
    </row>
    <row r="14" spans="2:4" ht="16.5" thickBot="1">
      <c r="B14" s="236"/>
      <c r="C14" s="236"/>
      <c r="D14" s="236"/>
    </row>
    <row r="15" spans="2:4" ht="16.5" thickBot="1">
      <c r="B15" s="239" t="s">
        <v>309</v>
      </c>
      <c r="C15" s="249"/>
      <c r="D15" s="249"/>
    </row>
    <row r="16" spans="2:4" ht="15.75">
      <c r="B16" s="241" t="s">
        <v>310</v>
      </c>
      <c r="C16" s="250">
        <v>3200</v>
      </c>
      <c r="D16" s="250">
        <v>3200</v>
      </c>
    </row>
    <row r="17" spans="2:4" ht="16.5" thickBot="1">
      <c r="B17" s="237" t="s">
        <v>311</v>
      </c>
      <c r="C17" s="251">
        <v>28181</v>
      </c>
      <c r="D17" s="251">
        <v>28181</v>
      </c>
    </row>
    <row r="18" spans="2:4" ht="16.5" thickBot="1">
      <c r="B18" s="246" t="s">
        <v>185</v>
      </c>
      <c r="C18" s="247">
        <f>SUM(C16:C17)</f>
        <v>31381</v>
      </c>
      <c r="D18" s="247">
        <f>SUM(D16:D17)</f>
        <v>31381</v>
      </c>
    </row>
    <row r="19" spans="2:4" ht="15.75">
      <c r="B19" s="248"/>
      <c r="C19" s="76"/>
      <c r="D19" s="76"/>
    </row>
    <row r="20" spans="2:4" ht="16.5" thickBot="1">
      <c r="B20" s="236"/>
      <c r="C20" s="236"/>
      <c r="D20" s="236"/>
    </row>
    <row r="21" spans="2:4" ht="16.5" thickBot="1">
      <c r="B21" s="239" t="s">
        <v>317</v>
      </c>
      <c r="C21" s="249"/>
      <c r="D21" s="249"/>
    </row>
    <row r="22" spans="2:4" ht="15.75">
      <c r="B22" s="241" t="s">
        <v>312</v>
      </c>
      <c r="C22" s="242">
        <v>700</v>
      </c>
      <c r="D22" s="242">
        <v>700</v>
      </c>
    </row>
    <row r="23" spans="2:4" ht="15.75">
      <c r="B23" s="243" t="s">
        <v>313</v>
      </c>
      <c r="C23" s="244">
        <v>1000</v>
      </c>
      <c r="D23" s="244">
        <v>1000</v>
      </c>
    </row>
    <row r="24" spans="2:4" ht="15.75">
      <c r="B24" s="243" t="s">
        <v>264</v>
      </c>
      <c r="C24" s="244">
        <v>550</v>
      </c>
      <c r="D24" s="244">
        <v>550</v>
      </c>
    </row>
    <row r="25" spans="2:4" ht="15.75">
      <c r="B25" s="243" t="s">
        <v>267</v>
      </c>
      <c r="C25" s="244">
        <v>1500</v>
      </c>
      <c r="D25" s="244">
        <v>1500</v>
      </c>
    </row>
    <row r="26" spans="2:4" ht="15.75">
      <c r="B26" s="243" t="s">
        <v>266</v>
      </c>
      <c r="C26" s="244">
        <v>450</v>
      </c>
      <c r="D26" s="244">
        <v>450</v>
      </c>
    </row>
    <row r="27" spans="2:4" ht="15.75">
      <c r="B27" s="243" t="s">
        <v>314</v>
      </c>
      <c r="C27" s="244">
        <v>1700</v>
      </c>
      <c r="D27" s="244">
        <v>1700</v>
      </c>
    </row>
    <row r="28" spans="2:4" ht="15.75">
      <c r="B28" s="243" t="s">
        <v>315</v>
      </c>
      <c r="C28" s="244">
        <v>900</v>
      </c>
      <c r="D28" s="244">
        <v>900</v>
      </c>
    </row>
    <row r="29" spans="2:4" ht="16.5" thickBot="1">
      <c r="B29" s="237" t="s">
        <v>316</v>
      </c>
      <c r="C29" s="245">
        <v>3600</v>
      </c>
      <c r="D29" s="245">
        <v>3600</v>
      </c>
    </row>
    <row r="30" spans="2:4" ht="16.5" thickBot="1">
      <c r="B30" s="246" t="s">
        <v>185</v>
      </c>
      <c r="C30" s="247">
        <f>SUM(C22:C29)</f>
        <v>10400</v>
      </c>
      <c r="D30" s="247">
        <f>SUM(D22:D29)</f>
        <v>10400</v>
      </c>
    </row>
    <row r="31" spans="2:4" ht="15.75">
      <c r="B31" s="236"/>
      <c r="C31" s="236"/>
      <c r="D31" s="236"/>
    </row>
    <row r="32" spans="2:4" ht="16.5" thickBot="1">
      <c r="B32" s="236"/>
      <c r="C32" s="236"/>
      <c r="D32" s="236"/>
    </row>
    <row r="33" spans="2:4" ht="16.5" thickBot="1">
      <c r="B33" s="239" t="s">
        <v>318</v>
      </c>
      <c r="C33" s="249"/>
      <c r="D33" s="249"/>
    </row>
    <row r="34" spans="2:4" ht="15.75">
      <c r="B34" s="241" t="s">
        <v>319</v>
      </c>
      <c r="C34" s="242">
        <v>100</v>
      </c>
      <c r="D34" s="242">
        <v>100</v>
      </c>
    </row>
    <row r="35" spans="2:4" ht="15.75">
      <c r="B35" s="243" t="s">
        <v>320</v>
      </c>
      <c r="C35" s="244">
        <v>2436</v>
      </c>
      <c r="D35" s="244">
        <v>2436</v>
      </c>
    </row>
    <row r="36" spans="2:4" ht="15.75">
      <c r="B36" s="237" t="s">
        <v>321</v>
      </c>
      <c r="C36" s="245">
        <v>72</v>
      </c>
      <c r="D36" s="245">
        <v>72</v>
      </c>
    </row>
    <row r="37" spans="2:4" ht="15.75">
      <c r="B37" s="252" t="s">
        <v>322</v>
      </c>
      <c r="C37" s="253">
        <v>1260</v>
      </c>
      <c r="D37" s="253">
        <v>1260</v>
      </c>
    </row>
    <row r="38" spans="2:4" ht="16.5" thickBot="1">
      <c r="B38" s="254" t="s">
        <v>262</v>
      </c>
      <c r="C38" s="255">
        <v>60</v>
      </c>
      <c r="D38" s="255">
        <v>60</v>
      </c>
    </row>
    <row r="39" spans="2:4" ht="16.5" thickBot="1">
      <c r="B39" s="246" t="s">
        <v>185</v>
      </c>
      <c r="C39" s="247">
        <f>SUM(C34:C38)</f>
        <v>3928</v>
      </c>
      <c r="D39" s="247">
        <f>SUM(D34:D38)</f>
        <v>3928</v>
      </c>
    </row>
    <row r="40" spans="2:4" ht="16.5" thickBot="1">
      <c r="B40" s="236"/>
      <c r="C40" s="236"/>
      <c r="D40" s="236"/>
    </row>
    <row r="41" spans="2:4" ht="16.5" thickBot="1">
      <c r="B41" s="256" t="s">
        <v>323</v>
      </c>
      <c r="C41" s="257">
        <f>SUM(C11+C17+C29+C38)</f>
        <v>32009</v>
      </c>
      <c r="D41" s="257">
        <f>SUM(D11+D17+D29+D38)</f>
        <v>32009</v>
      </c>
    </row>
    <row r="42" spans="2:4" ht="15.75">
      <c r="B42" s="236"/>
      <c r="C42" s="50"/>
      <c r="D42" s="50"/>
    </row>
    <row r="43" spans="2:4" ht="15.75">
      <c r="B43" s="236"/>
      <c r="C43" s="236"/>
      <c r="D43" s="236"/>
    </row>
    <row r="44" spans="2:4" ht="15.75">
      <c r="B44" s="236"/>
      <c r="C44" s="50"/>
      <c r="D44" s="50"/>
    </row>
  </sheetData>
  <mergeCells count="2">
    <mergeCell ref="A1:D1"/>
    <mergeCell ref="B3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0">
      <selection activeCell="E34" sqref="E34"/>
    </sheetView>
  </sheetViews>
  <sheetFormatPr defaultColWidth="9.140625" defaultRowHeight="12.75"/>
  <cols>
    <col min="1" max="1" width="54.421875" style="0" customWidth="1"/>
    <col min="3" max="3" width="13.7109375" style="0" customWidth="1"/>
    <col min="4" max="5" width="13.57421875" style="0" customWidth="1"/>
    <col min="6" max="6" width="12.00390625" style="0" customWidth="1"/>
    <col min="7" max="7" width="10.7109375" style="0" bestFit="1" customWidth="1"/>
  </cols>
  <sheetData>
    <row r="1" spans="1:4" ht="27.75" thickBot="1">
      <c r="A1" s="343"/>
      <c r="B1" s="515" t="s">
        <v>406</v>
      </c>
      <c r="C1" s="515"/>
      <c r="D1" s="515"/>
    </row>
    <row r="2" spans="1:6" ht="48" thickBot="1">
      <c r="A2" s="344" t="s">
        <v>367</v>
      </c>
      <c r="B2" s="345" t="s">
        <v>368</v>
      </c>
      <c r="C2" s="345" t="s">
        <v>369</v>
      </c>
      <c r="D2" s="346" t="s">
        <v>370</v>
      </c>
      <c r="E2" s="347" t="s">
        <v>371</v>
      </c>
      <c r="F2" s="348" t="s">
        <v>372</v>
      </c>
    </row>
    <row r="3" spans="1:6" ht="15.75">
      <c r="A3" s="349" t="s">
        <v>373</v>
      </c>
      <c r="B3" s="350"/>
      <c r="C3" s="350"/>
      <c r="D3" s="351"/>
      <c r="E3" s="352"/>
      <c r="F3" s="353"/>
    </row>
    <row r="4" spans="1:6" ht="17.25" customHeight="1" thickBot="1">
      <c r="A4" s="354" t="s">
        <v>374</v>
      </c>
      <c r="B4" s="355"/>
      <c r="C4" s="356">
        <v>4580000</v>
      </c>
      <c r="D4" s="357">
        <v>90430917</v>
      </c>
      <c r="E4" s="358">
        <v>91797649</v>
      </c>
      <c r="F4" s="63">
        <f>E4-D4</f>
        <v>1366732</v>
      </c>
    </row>
    <row r="5" spans="1:6" ht="15.75">
      <c r="A5" s="359" t="s">
        <v>375</v>
      </c>
      <c r="B5" s="360"/>
      <c r="C5" s="360"/>
      <c r="D5" s="361">
        <v>22975407.8</v>
      </c>
      <c r="E5" s="362">
        <f>SUM(E7:E10)</f>
        <v>22975407.8</v>
      </c>
      <c r="F5" s="63">
        <f aca="true" t="shared" si="0" ref="F5:F13">E5-D5</f>
        <v>0</v>
      </c>
    </row>
    <row r="6" spans="1:6" ht="15.75">
      <c r="A6" s="363" t="s">
        <v>115</v>
      </c>
      <c r="B6" s="135"/>
      <c r="C6" s="135"/>
      <c r="D6" s="155"/>
      <c r="E6" s="358"/>
      <c r="F6" s="63">
        <f t="shared" si="0"/>
        <v>0</v>
      </c>
    </row>
    <row r="7" spans="1:6" ht="15.75">
      <c r="A7" s="364" t="s">
        <v>376</v>
      </c>
      <c r="B7" s="365">
        <v>396.8</v>
      </c>
      <c r="C7" s="365">
        <v>22261</v>
      </c>
      <c r="D7" s="366">
        <v>8833164.8</v>
      </c>
      <c r="E7" s="367">
        <v>8833164.8</v>
      </c>
      <c r="F7" s="63">
        <f t="shared" si="0"/>
        <v>0</v>
      </c>
    </row>
    <row r="8" spans="1:6" ht="15.75">
      <c r="A8" s="368" t="s">
        <v>377</v>
      </c>
      <c r="B8" s="369">
        <v>1</v>
      </c>
      <c r="C8" s="369">
        <v>9941426</v>
      </c>
      <c r="D8" s="366">
        <v>9941426</v>
      </c>
      <c r="E8" s="367">
        <v>9941426</v>
      </c>
      <c r="F8" s="63">
        <f t="shared" si="0"/>
        <v>0</v>
      </c>
    </row>
    <row r="9" spans="1:6" ht="15.75">
      <c r="A9" s="368" t="s">
        <v>378</v>
      </c>
      <c r="B9" s="369">
        <v>1</v>
      </c>
      <c r="C9" s="369">
        <v>1269317</v>
      </c>
      <c r="D9" s="366">
        <v>1269317</v>
      </c>
      <c r="E9" s="367">
        <v>1269317</v>
      </c>
      <c r="F9" s="63">
        <f t="shared" si="0"/>
        <v>0</v>
      </c>
    </row>
    <row r="10" spans="1:6" ht="15.75">
      <c r="A10" s="368" t="s">
        <v>379</v>
      </c>
      <c r="B10" s="369">
        <v>1</v>
      </c>
      <c r="C10" s="369">
        <v>2931500</v>
      </c>
      <c r="D10" s="366">
        <v>2931500</v>
      </c>
      <c r="E10" s="367">
        <v>2931500</v>
      </c>
      <c r="F10" s="63">
        <f t="shared" si="0"/>
        <v>0</v>
      </c>
    </row>
    <row r="11" spans="1:6" ht="15.75">
      <c r="A11" s="370" t="s">
        <v>380</v>
      </c>
      <c r="B11" s="369"/>
      <c r="C11" s="369"/>
      <c r="D11" s="371">
        <v>57487495</v>
      </c>
      <c r="E11" s="362">
        <v>57487495</v>
      </c>
      <c r="F11" s="63">
        <f t="shared" si="0"/>
        <v>0</v>
      </c>
    </row>
    <row r="12" spans="1:6" ht="16.5" thickBot="1">
      <c r="A12" s="372" t="s">
        <v>381</v>
      </c>
      <c r="B12" s="373">
        <v>4631</v>
      </c>
      <c r="C12" s="374">
        <v>2700</v>
      </c>
      <c r="D12" s="375">
        <v>12503700</v>
      </c>
      <c r="E12" s="376">
        <v>12503700</v>
      </c>
      <c r="F12" s="150">
        <f t="shared" si="0"/>
        <v>0</v>
      </c>
    </row>
    <row r="13" spans="1:6" ht="16.5" thickBot="1">
      <c r="A13" s="516" t="s">
        <v>373</v>
      </c>
      <c r="B13" s="517"/>
      <c r="C13" s="377"/>
      <c r="D13" s="378">
        <v>68422529.8</v>
      </c>
      <c r="E13" s="379">
        <f>E4+E5-E11+E12</f>
        <v>69789261.8</v>
      </c>
      <c r="F13" s="380">
        <f t="shared" si="0"/>
        <v>1366732</v>
      </c>
    </row>
    <row r="14" spans="1:5" ht="15.75">
      <c r="A14" s="50"/>
      <c r="B14" s="50"/>
      <c r="C14" s="50"/>
      <c r="D14" s="15"/>
      <c r="E14" s="52"/>
    </row>
    <row r="15" spans="1:5" ht="16.5" thickBot="1">
      <c r="A15" s="15" t="s">
        <v>382</v>
      </c>
      <c r="B15" s="50"/>
      <c r="C15" s="50"/>
      <c r="D15" s="15"/>
      <c r="E15" s="52"/>
    </row>
    <row r="16" spans="1:6" ht="15.75">
      <c r="A16" s="381" t="s">
        <v>383</v>
      </c>
      <c r="B16" s="382"/>
      <c r="C16" s="382"/>
      <c r="D16" s="383">
        <v>19778223</v>
      </c>
      <c r="E16" s="384">
        <v>19778223</v>
      </c>
      <c r="F16" s="271">
        <f aca="true" t="shared" si="1" ref="F16:F21">E16-D16</f>
        <v>0</v>
      </c>
    </row>
    <row r="17" spans="1:6" ht="15.75">
      <c r="A17" s="385" t="s">
        <v>384</v>
      </c>
      <c r="B17" s="386">
        <v>10</v>
      </c>
      <c r="C17" s="386">
        <v>494100</v>
      </c>
      <c r="D17" s="387">
        <v>4941000</v>
      </c>
      <c r="E17" s="388">
        <v>4941000</v>
      </c>
      <c r="F17" s="179">
        <f t="shared" si="1"/>
        <v>0</v>
      </c>
    </row>
    <row r="18" spans="1:6" ht="15.75">
      <c r="A18" s="385" t="s">
        <v>385</v>
      </c>
      <c r="B18" s="386"/>
      <c r="C18" s="386"/>
      <c r="D18" s="387">
        <v>878400</v>
      </c>
      <c r="E18" s="389">
        <v>439200</v>
      </c>
      <c r="F18" s="179">
        <f t="shared" si="1"/>
        <v>-439200</v>
      </c>
    </row>
    <row r="19" spans="1:6" ht="15.75">
      <c r="A19" s="385" t="s">
        <v>386</v>
      </c>
      <c r="B19" s="386">
        <v>1</v>
      </c>
      <c r="C19" s="386">
        <v>102000</v>
      </c>
      <c r="D19" s="387">
        <v>102000</v>
      </c>
      <c r="E19" s="388">
        <v>102000</v>
      </c>
      <c r="F19" s="179">
        <f t="shared" si="1"/>
        <v>0</v>
      </c>
    </row>
    <row r="20" spans="1:6" ht="15.75">
      <c r="A20" s="385" t="s">
        <v>387</v>
      </c>
      <c r="B20" s="386"/>
      <c r="C20" s="386"/>
      <c r="D20" s="390">
        <v>37854000</v>
      </c>
      <c r="E20" s="386">
        <v>37854000</v>
      </c>
      <c r="F20" s="63">
        <f t="shared" si="1"/>
        <v>0</v>
      </c>
    </row>
    <row r="21" spans="1:6" ht="16.5" thickBot="1">
      <c r="A21" s="391" t="s">
        <v>388</v>
      </c>
      <c r="B21" s="392"/>
      <c r="C21" s="392"/>
      <c r="D21" s="393">
        <v>63553623</v>
      </c>
      <c r="E21" s="394">
        <f>SUM(E16:E20)</f>
        <v>63114423</v>
      </c>
      <c r="F21" s="283">
        <f t="shared" si="1"/>
        <v>-439200</v>
      </c>
    </row>
    <row r="22" spans="1:5" ht="15.75">
      <c r="A22" s="50"/>
      <c r="B22" s="50"/>
      <c r="C22" s="50"/>
      <c r="D22" s="15"/>
      <c r="E22" s="52"/>
    </row>
    <row r="23" spans="1:5" ht="16.5" thickBot="1">
      <c r="A23" s="15" t="s">
        <v>389</v>
      </c>
      <c r="B23" s="50"/>
      <c r="C23" s="50"/>
      <c r="D23" s="15"/>
      <c r="E23" s="52"/>
    </row>
    <row r="24" spans="1:6" ht="47.25">
      <c r="A24" s="395" t="s">
        <v>367</v>
      </c>
      <c r="B24" s="396" t="s">
        <v>390</v>
      </c>
      <c r="C24" s="396" t="s">
        <v>391</v>
      </c>
      <c r="D24" s="397" t="s">
        <v>432</v>
      </c>
      <c r="E24" s="259"/>
      <c r="F24" s="398"/>
    </row>
    <row r="25" spans="1:6" ht="15.75">
      <c r="A25" s="385" t="s">
        <v>392</v>
      </c>
      <c r="B25" s="386">
        <v>17</v>
      </c>
      <c r="C25" s="386">
        <v>15</v>
      </c>
      <c r="D25" s="399">
        <v>46256000</v>
      </c>
      <c r="E25" s="358">
        <v>40592000</v>
      </c>
      <c r="F25" s="63">
        <f>E25-D25</f>
        <v>-5664000</v>
      </c>
    </row>
    <row r="26" spans="1:6" ht="15.75">
      <c r="A26" s="385" t="s">
        <v>393</v>
      </c>
      <c r="B26" s="386">
        <v>9</v>
      </c>
      <c r="C26" s="386">
        <v>11</v>
      </c>
      <c r="D26" s="399">
        <v>15776000</v>
      </c>
      <c r="E26" s="358">
        <v>13600000</v>
      </c>
      <c r="F26" s="63">
        <f aca="true" t="shared" si="2" ref="F26:F33">E26-D26</f>
        <v>-2176000</v>
      </c>
    </row>
    <row r="27" spans="1:6" ht="15.75">
      <c r="A27" s="385" t="s">
        <v>394</v>
      </c>
      <c r="B27" s="386">
        <v>189</v>
      </c>
      <c r="C27" s="386">
        <v>166</v>
      </c>
      <c r="D27" s="399">
        <v>9792000</v>
      </c>
      <c r="E27" s="358">
        <v>8640000</v>
      </c>
      <c r="F27" s="63">
        <f t="shared" si="2"/>
        <v>-1152000</v>
      </c>
    </row>
    <row r="28" spans="1:7" ht="15.75">
      <c r="A28" s="385" t="s">
        <v>395</v>
      </c>
      <c r="B28" s="512">
        <v>393</v>
      </c>
      <c r="C28" s="513"/>
      <c r="D28" s="399">
        <v>40086000</v>
      </c>
      <c r="E28" s="358">
        <v>25602000</v>
      </c>
      <c r="F28" s="63">
        <f t="shared" si="2"/>
        <v>-14484000</v>
      </c>
      <c r="G28" s="52"/>
    </row>
    <row r="29" spans="1:6" ht="15.75">
      <c r="A29" s="385" t="s">
        <v>396</v>
      </c>
      <c r="B29" s="512">
        <v>86</v>
      </c>
      <c r="C29" s="513"/>
      <c r="D29" s="400">
        <v>8772000</v>
      </c>
      <c r="E29" s="401">
        <v>6732000</v>
      </c>
      <c r="F29" s="402">
        <f t="shared" si="2"/>
        <v>-2040000</v>
      </c>
    </row>
    <row r="30" spans="1:6" ht="15.75">
      <c r="A30" s="385" t="s">
        <v>397</v>
      </c>
      <c r="B30" s="512">
        <v>216</v>
      </c>
      <c r="C30" s="513"/>
      <c r="D30" s="400">
        <v>22032000</v>
      </c>
      <c r="E30" s="401">
        <v>13362000</v>
      </c>
      <c r="F30" s="402">
        <f t="shared" si="2"/>
        <v>-8670000</v>
      </c>
    </row>
    <row r="31" spans="1:6" ht="15.75">
      <c r="A31" s="385" t="s">
        <v>398</v>
      </c>
      <c r="B31" s="512">
        <v>58</v>
      </c>
      <c r="C31" s="513"/>
      <c r="D31" s="400">
        <v>5916000</v>
      </c>
      <c r="E31" s="401">
        <v>2142000</v>
      </c>
      <c r="F31" s="402">
        <f t="shared" si="2"/>
        <v>-3774000</v>
      </c>
    </row>
    <row r="32" spans="1:7" ht="15.75">
      <c r="A32" s="385" t="s">
        <v>399</v>
      </c>
      <c r="B32" s="514">
        <v>33</v>
      </c>
      <c r="C32" s="514"/>
      <c r="D32" s="400">
        <v>3366000</v>
      </c>
      <c r="E32" s="401">
        <v>3366000</v>
      </c>
      <c r="F32" s="402">
        <f t="shared" si="2"/>
        <v>0</v>
      </c>
      <c r="G32" s="52"/>
    </row>
    <row r="33" spans="1:6" ht="16.5" thickBot="1">
      <c r="A33" s="403" t="s">
        <v>400</v>
      </c>
      <c r="B33" s="404"/>
      <c r="C33" s="404"/>
      <c r="D33" s="405">
        <v>111910000</v>
      </c>
      <c r="E33" s="406">
        <f>SUM(E25:E28)</f>
        <v>88434000</v>
      </c>
      <c r="F33" s="150">
        <f t="shared" si="2"/>
        <v>-23476000</v>
      </c>
    </row>
    <row r="34" spans="1:5" ht="15.75">
      <c r="A34" s="76"/>
      <c r="B34" s="76"/>
      <c r="C34" s="76"/>
      <c r="D34" s="407"/>
      <c r="E34" s="52"/>
    </row>
    <row r="35" spans="1:5" ht="16.5" thickBot="1">
      <c r="A35" s="407" t="s">
        <v>401</v>
      </c>
      <c r="B35" s="76"/>
      <c r="C35" s="76"/>
      <c r="D35" s="76"/>
      <c r="E35" s="52"/>
    </row>
    <row r="36" spans="1:6" ht="16.5" thickBot="1">
      <c r="A36" s="408" t="s">
        <v>402</v>
      </c>
      <c r="B36" s="409">
        <v>4631</v>
      </c>
      <c r="C36" s="409">
        <v>1140</v>
      </c>
      <c r="D36" s="410">
        <v>5279340</v>
      </c>
      <c r="E36" s="411">
        <v>5279340</v>
      </c>
      <c r="F36" s="380">
        <f>E36-D36</f>
        <v>0</v>
      </c>
    </row>
    <row r="37" spans="1:6" ht="15.75">
      <c r="A37" s="407"/>
      <c r="B37" s="76"/>
      <c r="C37" s="76"/>
      <c r="D37" s="407"/>
      <c r="E37" s="67"/>
      <c r="F37" s="412"/>
    </row>
    <row r="38" spans="1:6" ht="16.5" thickBot="1">
      <c r="A38" s="407"/>
      <c r="B38" s="76"/>
      <c r="C38" s="76"/>
      <c r="D38" s="407"/>
      <c r="E38" s="67"/>
      <c r="F38" s="412"/>
    </row>
    <row r="39" spans="1:6" ht="16.5" thickBot="1">
      <c r="A39" s="411" t="s">
        <v>403</v>
      </c>
      <c r="B39" s="413"/>
      <c r="C39" s="413"/>
      <c r="D39" s="414">
        <v>51770</v>
      </c>
      <c r="E39" s="411">
        <v>51770</v>
      </c>
      <c r="F39" s="380">
        <f>E39-D39</f>
        <v>0</v>
      </c>
    </row>
    <row r="40" spans="1:5" ht="16.5" thickBot="1">
      <c r="A40" s="407"/>
      <c r="B40" s="76"/>
      <c r="C40" s="76"/>
      <c r="D40" s="76"/>
      <c r="E40" s="52"/>
    </row>
    <row r="41" spans="1:6" ht="16.5" thickBot="1">
      <c r="A41" s="408" t="s">
        <v>404</v>
      </c>
      <c r="B41" s="409"/>
      <c r="C41" s="409"/>
      <c r="D41" s="409">
        <v>0</v>
      </c>
      <c r="E41" s="415">
        <v>30082496</v>
      </c>
      <c r="F41" s="416">
        <f>E41-D41</f>
        <v>30082496</v>
      </c>
    </row>
    <row r="42" spans="1:5" ht="15.75">
      <c r="A42" s="407"/>
      <c r="B42" s="76"/>
      <c r="C42" s="76"/>
      <c r="D42" s="76"/>
      <c r="E42" s="52"/>
    </row>
    <row r="43" spans="1:5" ht="16.5" thickBot="1">
      <c r="A43" s="407"/>
      <c r="B43" s="76"/>
      <c r="C43" s="76"/>
      <c r="D43" s="76"/>
      <c r="E43" s="52"/>
    </row>
    <row r="44" spans="1:7" ht="16.5" thickBot="1">
      <c r="A44" s="408" t="s">
        <v>405</v>
      </c>
      <c r="B44" s="417"/>
      <c r="C44" s="417"/>
      <c r="D44" s="410">
        <v>249217262.8</v>
      </c>
      <c r="E44" s="260">
        <f>E13+E21+E33+E36+E39+E41</f>
        <v>256751290.8</v>
      </c>
      <c r="F44" s="380">
        <f>E44-D44</f>
        <v>7534028</v>
      </c>
      <c r="G44" s="52"/>
    </row>
    <row r="45" spans="4:5" ht="12.75">
      <c r="D45" s="52">
        <f>D13+D21+D33+D36+D39</f>
        <v>249217262.8</v>
      </c>
      <c r="E45" s="52"/>
    </row>
    <row r="46" ht="12.75">
      <c r="E46" s="52"/>
    </row>
    <row r="47" ht="12.75">
      <c r="E47" s="52"/>
    </row>
    <row r="48" ht="12.75">
      <c r="E48" s="52"/>
    </row>
    <row r="49" ht="12.75">
      <c r="E49" s="52"/>
    </row>
    <row r="50" spans="3:5" ht="12.75">
      <c r="C50" s="52"/>
      <c r="D50" s="52"/>
      <c r="E50" s="52"/>
    </row>
    <row r="51" spans="3:5" ht="12.75">
      <c r="C51" s="52"/>
      <c r="D51" s="52"/>
      <c r="E51" s="52"/>
    </row>
    <row r="52" spans="3:5" ht="12.75">
      <c r="C52" s="52"/>
      <c r="D52" s="52"/>
      <c r="E52" s="52"/>
    </row>
    <row r="53" spans="3:5" ht="12.75">
      <c r="C53" s="52"/>
      <c r="D53" s="52"/>
      <c r="E53" s="52"/>
    </row>
    <row r="54" spans="3:5" ht="12.75">
      <c r="C54" s="52"/>
      <c r="D54" s="52"/>
      <c r="E54" s="52"/>
    </row>
    <row r="55" spans="3:5" ht="12.75">
      <c r="C55" s="52"/>
      <c r="D55" s="52"/>
      <c r="E55" s="52"/>
    </row>
    <row r="56" spans="3:5" ht="12.75">
      <c r="C56" s="52"/>
      <c r="D56" s="52"/>
      <c r="E56" s="52"/>
    </row>
    <row r="57" spans="3:5" ht="12.75">
      <c r="C57" s="52"/>
      <c r="D57" s="52"/>
      <c r="E57" s="52"/>
    </row>
    <row r="58" spans="3:5" ht="12.75">
      <c r="C58" s="52"/>
      <c r="D58" s="52"/>
      <c r="E58" s="52"/>
    </row>
  </sheetData>
  <mergeCells count="7">
    <mergeCell ref="B30:C30"/>
    <mergeCell ref="B31:C31"/>
    <mergeCell ref="B32:C32"/>
    <mergeCell ref="B1:D1"/>
    <mergeCell ref="A13:B13"/>
    <mergeCell ref="B28:C28"/>
    <mergeCell ref="B29:C29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50" zoomScaleNormal="75" zoomScaleSheetLayoutView="50" zoomScalePageLayoutView="0" workbookViewId="0" topLeftCell="A1">
      <pane xSplit="2" ySplit="6" topLeftCell="N15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I20" sqref="I20"/>
    </sheetView>
  </sheetViews>
  <sheetFormatPr defaultColWidth="9.140625" defaultRowHeight="12.75"/>
  <cols>
    <col min="1" max="1" width="12.7109375" style="52" customWidth="1"/>
    <col min="2" max="2" width="38.8515625" style="52" customWidth="1"/>
    <col min="3" max="3" width="20.28125" style="52" customWidth="1"/>
    <col min="4" max="4" width="16.8515625" style="52" customWidth="1"/>
    <col min="5" max="26" width="17.00390625" style="52" customWidth="1"/>
    <col min="27" max="27" width="8.421875" style="52" customWidth="1"/>
    <col min="28" max="16384" width="9.140625" style="52" customWidth="1"/>
  </cols>
  <sheetData>
    <row r="1" spans="1:26" ht="20.25">
      <c r="A1" s="529" t="s">
        <v>298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313"/>
    </row>
    <row r="2" spans="1:26" ht="15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232" t="s">
        <v>365</v>
      </c>
      <c r="T2" s="232"/>
      <c r="U2" s="232"/>
      <c r="V2" s="232"/>
      <c r="W2" s="232"/>
      <c r="X2" s="232"/>
      <c r="Y2" s="132"/>
      <c r="Z2" s="132"/>
    </row>
    <row r="3" ht="13.5" thickBot="1">
      <c r="Y3" s="52" t="s">
        <v>111</v>
      </c>
    </row>
    <row r="4" spans="1:26" ht="18.75" thickBot="1">
      <c r="A4" s="530" t="s">
        <v>112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2"/>
    </row>
    <row r="5" spans="1:26" ht="18.75" thickBot="1">
      <c r="A5" s="528" t="s">
        <v>113</v>
      </c>
      <c r="B5" s="528"/>
      <c r="C5" s="518" t="s">
        <v>114</v>
      </c>
      <c r="D5" s="519"/>
      <c r="E5" s="530" t="s">
        <v>115</v>
      </c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2"/>
    </row>
    <row r="6" spans="1:26" ht="79.5" customHeight="1" thickBot="1">
      <c r="A6" s="528"/>
      <c r="B6" s="528"/>
      <c r="C6" s="520"/>
      <c r="D6" s="521"/>
      <c r="E6" s="522" t="s">
        <v>116</v>
      </c>
      <c r="F6" s="523"/>
      <c r="G6" s="524" t="s">
        <v>117</v>
      </c>
      <c r="H6" s="525"/>
      <c r="I6" s="522" t="s">
        <v>118</v>
      </c>
      <c r="J6" s="523"/>
      <c r="K6" s="522" t="s">
        <v>119</v>
      </c>
      <c r="L6" s="523"/>
      <c r="M6" s="522" t="s">
        <v>223</v>
      </c>
      <c r="N6" s="523"/>
      <c r="O6" s="522" t="s">
        <v>331</v>
      </c>
      <c r="P6" s="523"/>
      <c r="Q6" s="522" t="s">
        <v>120</v>
      </c>
      <c r="R6" s="523"/>
      <c r="S6" s="522" t="s">
        <v>121</v>
      </c>
      <c r="T6" s="523"/>
      <c r="U6" s="522" t="s">
        <v>122</v>
      </c>
      <c r="V6" s="523"/>
      <c r="W6" s="522" t="s">
        <v>123</v>
      </c>
      <c r="X6" s="523"/>
      <c r="Y6" s="522" t="s">
        <v>124</v>
      </c>
      <c r="Z6" s="523"/>
    </row>
    <row r="7" spans="1:26" ht="16.5" thickBot="1">
      <c r="A7" s="133"/>
      <c r="B7" s="128"/>
      <c r="C7" s="129"/>
      <c r="D7" s="129"/>
      <c r="E7" s="526">
        <v>1</v>
      </c>
      <c r="F7" s="527"/>
      <c r="G7" s="526">
        <v>2</v>
      </c>
      <c r="H7" s="527"/>
      <c r="I7" s="526">
        <v>3</v>
      </c>
      <c r="J7" s="527"/>
      <c r="K7" s="526">
        <v>4</v>
      </c>
      <c r="L7" s="527"/>
      <c r="M7" s="526">
        <v>5</v>
      </c>
      <c r="N7" s="527"/>
      <c r="O7" s="526">
        <v>6</v>
      </c>
      <c r="P7" s="527"/>
      <c r="Q7" s="526">
        <v>7</v>
      </c>
      <c r="R7" s="527"/>
      <c r="S7" s="526">
        <v>8</v>
      </c>
      <c r="T7" s="527"/>
      <c r="U7" s="526">
        <v>9</v>
      </c>
      <c r="V7" s="527"/>
      <c r="W7" s="526">
        <v>10</v>
      </c>
      <c r="X7" s="527"/>
      <c r="Y7" s="526">
        <v>11</v>
      </c>
      <c r="Z7" s="527"/>
    </row>
    <row r="8" spans="1:26" s="342" customFormat="1" ht="49.5" customHeight="1" thickBot="1">
      <c r="A8" s="341"/>
      <c r="B8" s="314"/>
      <c r="C8" s="340" t="s">
        <v>343</v>
      </c>
      <c r="D8" s="340" t="s">
        <v>341</v>
      </c>
      <c r="E8" s="340" t="s">
        <v>343</v>
      </c>
      <c r="F8" s="340" t="s">
        <v>341</v>
      </c>
      <c r="G8" s="340" t="s">
        <v>343</v>
      </c>
      <c r="H8" s="340" t="s">
        <v>341</v>
      </c>
      <c r="I8" s="340" t="s">
        <v>343</v>
      </c>
      <c r="J8" s="340" t="s">
        <v>341</v>
      </c>
      <c r="K8" s="340" t="s">
        <v>343</v>
      </c>
      <c r="L8" s="340" t="s">
        <v>341</v>
      </c>
      <c r="M8" s="340" t="s">
        <v>343</v>
      </c>
      <c r="N8" s="340" t="s">
        <v>341</v>
      </c>
      <c r="O8" s="340" t="s">
        <v>343</v>
      </c>
      <c r="P8" s="340" t="s">
        <v>341</v>
      </c>
      <c r="Q8" s="340" t="s">
        <v>343</v>
      </c>
      <c r="R8" s="340" t="s">
        <v>341</v>
      </c>
      <c r="S8" s="340" t="s">
        <v>343</v>
      </c>
      <c r="T8" s="340" t="s">
        <v>341</v>
      </c>
      <c r="U8" s="340" t="s">
        <v>343</v>
      </c>
      <c r="V8" s="340" t="s">
        <v>341</v>
      </c>
      <c r="W8" s="340" t="s">
        <v>343</v>
      </c>
      <c r="X8" s="340" t="s">
        <v>341</v>
      </c>
      <c r="Y8" s="340" t="s">
        <v>343</v>
      </c>
      <c r="Z8" s="340" t="s">
        <v>341</v>
      </c>
    </row>
    <row r="9" spans="1:26" ht="49.5" customHeight="1" thickBot="1">
      <c r="A9" s="130">
        <v>360000</v>
      </c>
      <c r="B9" s="131" t="s">
        <v>125</v>
      </c>
      <c r="C9" s="16">
        <f>SUM(E9+G9+I9+K9+M9+O9+Q9+S9+U9+W9+Y9)</f>
        <v>3510</v>
      </c>
      <c r="D9" s="16">
        <f>SUM(F9+H9+J9+L9+N9+P9+R9+T9+V9+X9+Z9)</f>
        <v>3510</v>
      </c>
      <c r="E9" s="16">
        <v>3510</v>
      </c>
      <c r="F9" s="16">
        <v>3510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339"/>
      <c r="Z9" s="339"/>
    </row>
    <row r="10" spans="1:26" ht="49.5" customHeight="1" thickBot="1">
      <c r="A10" s="130">
        <v>370000</v>
      </c>
      <c r="B10" s="131" t="s">
        <v>126</v>
      </c>
      <c r="C10" s="16">
        <f aca="true" t="shared" si="0" ref="C10:C27">SUM(E10+G10+I10+K10+M10+O10+Q10+S10+U10+W10+Y10)</f>
        <v>555367</v>
      </c>
      <c r="D10" s="16">
        <f aca="true" t="shared" si="1" ref="D10:D28">SUM(F10+H10+J10+L10+N10+P10+R10+T10+V10+X10+Z10)</f>
        <v>555367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>
        <v>432519</v>
      </c>
      <c r="P10" s="16">
        <v>432519</v>
      </c>
      <c r="Q10" s="16">
        <v>122848</v>
      </c>
      <c r="R10" s="16">
        <v>122848</v>
      </c>
      <c r="S10" s="16"/>
      <c r="T10" s="16"/>
      <c r="U10" s="16"/>
      <c r="V10" s="16"/>
      <c r="W10" s="16"/>
      <c r="X10" s="16"/>
      <c r="Y10" s="16"/>
      <c r="Z10" s="16"/>
    </row>
    <row r="11" spans="1:26" ht="49.5" customHeight="1" thickBot="1">
      <c r="A11" s="130">
        <v>429900</v>
      </c>
      <c r="B11" s="131" t="s">
        <v>127</v>
      </c>
      <c r="C11" s="16">
        <f t="shared" si="0"/>
        <v>56570</v>
      </c>
      <c r="D11" s="16">
        <f t="shared" si="1"/>
        <v>56570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>
        <v>56570</v>
      </c>
      <c r="P11" s="16">
        <v>56570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49.5" customHeight="1" thickBot="1">
      <c r="A12" s="130">
        <v>562913</v>
      </c>
      <c r="B12" s="131" t="s">
        <v>333</v>
      </c>
      <c r="C12" s="16">
        <f t="shared" si="0"/>
        <v>4500</v>
      </c>
      <c r="D12" s="16">
        <f t="shared" si="1"/>
        <v>0</v>
      </c>
      <c r="E12" s="16"/>
      <c r="F12" s="16"/>
      <c r="G12" s="16"/>
      <c r="H12" s="16"/>
      <c r="I12" s="16"/>
      <c r="J12" s="16"/>
      <c r="K12" s="16"/>
      <c r="L12" s="16"/>
      <c r="M12" s="16">
        <v>4500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49.5" customHeight="1" thickBot="1">
      <c r="A13" s="130">
        <v>562914</v>
      </c>
      <c r="B13" s="131" t="s">
        <v>334</v>
      </c>
      <c r="C13" s="16">
        <f t="shared" si="0"/>
        <v>8000</v>
      </c>
      <c r="D13" s="16">
        <f t="shared" si="1"/>
        <v>0</v>
      </c>
      <c r="E13" s="16"/>
      <c r="F13" s="16"/>
      <c r="G13" s="16"/>
      <c r="H13" s="16"/>
      <c r="I13" s="16"/>
      <c r="J13" s="16"/>
      <c r="K13" s="16"/>
      <c r="L13" s="16"/>
      <c r="M13" s="16">
        <v>8000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49.5" customHeight="1" thickBot="1">
      <c r="A14" s="130">
        <v>680001</v>
      </c>
      <c r="B14" s="131" t="s">
        <v>128</v>
      </c>
      <c r="C14" s="16">
        <f t="shared" si="0"/>
        <v>26800</v>
      </c>
      <c r="D14" s="16">
        <f t="shared" si="1"/>
        <v>26800</v>
      </c>
      <c r="E14" s="16">
        <v>6000</v>
      </c>
      <c r="F14" s="16">
        <v>6000</v>
      </c>
      <c r="G14" s="16"/>
      <c r="H14" s="16"/>
      <c r="I14" s="16">
        <v>18000</v>
      </c>
      <c r="J14" s="16">
        <v>18000</v>
      </c>
      <c r="K14" s="16"/>
      <c r="L14" s="16"/>
      <c r="M14" s="16"/>
      <c r="N14" s="16"/>
      <c r="O14" s="16"/>
      <c r="P14" s="16"/>
      <c r="Q14" s="16">
        <v>2800</v>
      </c>
      <c r="R14" s="16">
        <v>2800</v>
      </c>
      <c r="S14" s="16"/>
      <c r="T14" s="16"/>
      <c r="U14" s="16"/>
      <c r="V14" s="16"/>
      <c r="W14" s="16"/>
      <c r="X14" s="16"/>
      <c r="Y14" s="16"/>
      <c r="Z14" s="16"/>
    </row>
    <row r="15" spans="1:26" ht="49.5" customHeight="1" thickBot="1">
      <c r="A15" s="130">
        <v>680002</v>
      </c>
      <c r="B15" s="131" t="s">
        <v>129</v>
      </c>
      <c r="C15" s="16">
        <f t="shared" si="0"/>
        <v>12570</v>
      </c>
      <c r="D15" s="16">
        <f t="shared" si="1"/>
        <v>12570</v>
      </c>
      <c r="E15" s="16">
        <v>12570</v>
      </c>
      <c r="F15" s="16">
        <v>12570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49.5" customHeight="1" thickBot="1">
      <c r="A16" s="130">
        <v>841126</v>
      </c>
      <c r="B16" s="131" t="s">
        <v>332</v>
      </c>
      <c r="C16" s="16">
        <f t="shared" si="0"/>
        <v>45407</v>
      </c>
      <c r="D16" s="16">
        <f t="shared" si="1"/>
        <v>45407</v>
      </c>
      <c r="E16" s="16"/>
      <c r="F16" s="16"/>
      <c r="G16" s="16"/>
      <c r="H16" s="16"/>
      <c r="I16" s="16"/>
      <c r="J16" s="16"/>
      <c r="K16" s="16"/>
      <c r="L16" s="16"/>
      <c r="M16" s="16">
        <v>45407</v>
      </c>
      <c r="N16" s="16">
        <v>45407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49.5" customHeight="1" thickBot="1">
      <c r="A17" s="130">
        <v>841403</v>
      </c>
      <c r="B17" s="131" t="s">
        <v>130</v>
      </c>
      <c r="C17" s="16">
        <f t="shared" si="0"/>
        <v>39214</v>
      </c>
      <c r="D17" s="16">
        <f t="shared" si="1"/>
        <v>39214</v>
      </c>
      <c r="E17" s="16">
        <v>500</v>
      </c>
      <c r="F17" s="16">
        <v>500</v>
      </c>
      <c r="G17" s="16"/>
      <c r="H17" s="16"/>
      <c r="I17" s="16"/>
      <c r="J17" s="16"/>
      <c r="K17" s="16"/>
      <c r="L17" s="16"/>
      <c r="M17" s="16"/>
      <c r="N17" s="16"/>
      <c r="O17" s="16">
        <v>38714</v>
      </c>
      <c r="P17" s="16">
        <v>38714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49.5" customHeight="1" thickBot="1">
      <c r="A18" s="130">
        <v>841901</v>
      </c>
      <c r="B18" s="131" t="s">
        <v>131</v>
      </c>
      <c r="C18" s="16">
        <f t="shared" si="0"/>
        <v>611071</v>
      </c>
      <c r="D18" s="16">
        <f t="shared" si="1"/>
        <v>662418</v>
      </c>
      <c r="E18" s="16"/>
      <c r="F18" s="16"/>
      <c r="G18" s="16">
        <v>314600</v>
      </c>
      <c r="H18" s="16">
        <v>314600</v>
      </c>
      <c r="I18" s="16">
        <v>1000</v>
      </c>
      <c r="J18" s="16">
        <v>1000</v>
      </c>
      <c r="K18" s="16">
        <v>9800</v>
      </c>
      <c r="L18" s="16">
        <v>9800</v>
      </c>
      <c r="M18" s="16"/>
      <c r="N18" s="16"/>
      <c r="O18" s="16"/>
      <c r="P18" s="16"/>
      <c r="Q18" s="16">
        <v>36454</v>
      </c>
      <c r="R18" s="16">
        <v>36454</v>
      </c>
      <c r="S18" s="16">
        <v>249217</v>
      </c>
      <c r="T18" s="16">
        <v>258119</v>
      </c>
      <c r="U18" s="16"/>
      <c r="V18" s="16"/>
      <c r="W18" s="16"/>
      <c r="X18" s="16">
        <v>42445</v>
      </c>
      <c r="Y18" s="16"/>
      <c r="Z18" s="16"/>
    </row>
    <row r="19" spans="1:26" ht="49.5" customHeight="1" thickBot="1">
      <c r="A19" s="130">
        <v>851011</v>
      </c>
      <c r="B19" s="131" t="s">
        <v>133</v>
      </c>
      <c r="C19" s="16">
        <f t="shared" si="0"/>
        <v>19570</v>
      </c>
      <c r="D19" s="16">
        <f t="shared" si="1"/>
        <v>14985</v>
      </c>
      <c r="E19" s="16"/>
      <c r="F19" s="16"/>
      <c r="G19" s="16"/>
      <c r="H19" s="16"/>
      <c r="I19" s="16"/>
      <c r="J19" s="16"/>
      <c r="K19" s="16"/>
      <c r="L19" s="16"/>
      <c r="M19" s="16">
        <v>19570</v>
      </c>
      <c r="N19" s="16">
        <v>14985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49.5" customHeight="1" thickBot="1">
      <c r="A20" s="130">
        <v>852000</v>
      </c>
      <c r="B20" s="131" t="s">
        <v>134</v>
      </c>
      <c r="C20" s="16">
        <f t="shared" si="0"/>
        <v>290793</v>
      </c>
      <c r="D20" s="16">
        <f t="shared" si="1"/>
        <v>290793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289247</v>
      </c>
      <c r="P20" s="16">
        <v>289247</v>
      </c>
      <c r="Q20" s="16"/>
      <c r="R20" s="16"/>
      <c r="S20" s="16"/>
      <c r="T20" s="16"/>
      <c r="U20" s="16"/>
      <c r="V20" s="16"/>
      <c r="W20" s="16"/>
      <c r="X20" s="16"/>
      <c r="Y20" s="16">
        <v>1546</v>
      </c>
      <c r="Z20" s="16">
        <v>1546</v>
      </c>
    </row>
    <row r="21" spans="1:26" ht="49.5" customHeight="1" thickBot="1">
      <c r="A21" s="130">
        <v>852011</v>
      </c>
      <c r="B21" s="131" t="s">
        <v>135</v>
      </c>
      <c r="C21" s="16">
        <f t="shared" si="0"/>
        <v>3320</v>
      </c>
      <c r="D21" s="16">
        <f t="shared" si="1"/>
        <v>6127</v>
      </c>
      <c r="E21" s="16"/>
      <c r="F21" s="16"/>
      <c r="G21" s="16"/>
      <c r="H21" s="16"/>
      <c r="I21" s="16"/>
      <c r="J21" s="16"/>
      <c r="K21" s="16"/>
      <c r="L21" s="16"/>
      <c r="M21" s="16">
        <v>3320</v>
      </c>
      <c r="N21" s="16">
        <v>6127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49.5" customHeight="1" thickBot="1">
      <c r="A22" s="130">
        <v>852021</v>
      </c>
      <c r="B22" s="131" t="s">
        <v>136</v>
      </c>
      <c r="C22" s="16">
        <f t="shared" si="0"/>
        <v>16435</v>
      </c>
      <c r="D22" s="16">
        <f t="shared" si="1"/>
        <v>18708</v>
      </c>
      <c r="E22" s="16"/>
      <c r="F22" s="16"/>
      <c r="G22" s="16"/>
      <c r="H22" s="16"/>
      <c r="I22" s="16"/>
      <c r="J22" s="16"/>
      <c r="K22" s="16"/>
      <c r="L22" s="16"/>
      <c r="M22" s="16">
        <v>16435</v>
      </c>
      <c r="N22" s="16">
        <v>18708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49.5" customHeight="1" thickBot="1">
      <c r="A23" s="130">
        <v>852031</v>
      </c>
      <c r="B23" s="131" t="s">
        <v>137</v>
      </c>
      <c r="C23" s="16">
        <f t="shared" si="0"/>
        <v>291</v>
      </c>
      <c r="D23" s="16">
        <f t="shared" si="1"/>
        <v>363</v>
      </c>
      <c r="E23" s="16"/>
      <c r="F23" s="16"/>
      <c r="G23" s="16"/>
      <c r="H23" s="16"/>
      <c r="I23" s="16"/>
      <c r="J23" s="16"/>
      <c r="K23" s="16"/>
      <c r="L23" s="16"/>
      <c r="M23" s="16">
        <v>291</v>
      </c>
      <c r="N23" s="16">
        <v>363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49.5" customHeight="1" thickBot="1">
      <c r="A24" s="130">
        <v>882129</v>
      </c>
      <c r="B24" s="131" t="s">
        <v>138</v>
      </c>
      <c r="C24" s="16">
        <f t="shared" si="0"/>
        <v>1500</v>
      </c>
      <c r="D24" s="16">
        <f t="shared" si="1"/>
        <v>1500</v>
      </c>
      <c r="E24" s="16">
        <v>1500</v>
      </c>
      <c r="F24" s="16">
        <v>1500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49.5" customHeight="1" thickBot="1">
      <c r="A25" s="130">
        <v>889942</v>
      </c>
      <c r="B25" s="131" t="s">
        <v>139</v>
      </c>
      <c r="C25" s="16">
        <f t="shared" si="0"/>
        <v>500</v>
      </c>
      <c r="D25" s="16">
        <f t="shared" si="1"/>
        <v>500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>
        <v>500</v>
      </c>
      <c r="Z25" s="16">
        <v>500</v>
      </c>
    </row>
    <row r="26" spans="1:26" ht="49.5" customHeight="1" thickBot="1">
      <c r="A26" s="130">
        <v>890442</v>
      </c>
      <c r="B26" s="131" t="s">
        <v>140</v>
      </c>
      <c r="C26" s="16">
        <f t="shared" si="0"/>
        <v>55841</v>
      </c>
      <c r="D26" s="16">
        <f t="shared" si="1"/>
        <v>55841</v>
      </c>
      <c r="E26" s="16"/>
      <c r="F26" s="16"/>
      <c r="G26" s="16"/>
      <c r="H26" s="16"/>
      <c r="I26" s="16"/>
      <c r="J26" s="16"/>
      <c r="K26" s="16"/>
      <c r="L26" s="16"/>
      <c r="M26" s="16">
        <v>55841</v>
      </c>
      <c r="N26" s="16">
        <v>55841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49.5" customHeight="1" thickBot="1">
      <c r="A27" s="130">
        <v>931102</v>
      </c>
      <c r="B27" s="131" t="s">
        <v>141</v>
      </c>
      <c r="C27" s="16">
        <f t="shared" si="0"/>
        <v>5000</v>
      </c>
      <c r="D27" s="16">
        <f t="shared" si="1"/>
        <v>5000</v>
      </c>
      <c r="E27" s="16"/>
      <c r="F27" s="16"/>
      <c r="G27" s="16"/>
      <c r="H27" s="16"/>
      <c r="I27" s="16"/>
      <c r="J27" s="16"/>
      <c r="K27" s="16"/>
      <c r="L27" s="16"/>
      <c r="M27" s="16">
        <v>5000</v>
      </c>
      <c r="N27" s="16">
        <v>5000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49.5" customHeight="1" thickBot="1">
      <c r="A28" s="134"/>
      <c r="B28" s="131" t="s">
        <v>142</v>
      </c>
      <c r="C28" s="17">
        <f aca="true" t="shared" si="2" ref="C28:Z28">SUM(C9:C27)</f>
        <v>1756259</v>
      </c>
      <c r="D28" s="16">
        <f t="shared" si="1"/>
        <v>1795673</v>
      </c>
      <c r="E28" s="17">
        <f t="shared" si="2"/>
        <v>24080</v>
      </c>
      <c r="F28" s="17">
        <f t="shared" si="2"/>
        <v>24080</v>
      </c>
      <c r="G28" s="17">
        <f t="shared" si="2"/>
        <v>314600</v>
      </c>
      <c r="H28" s="17">
        <f t="shared" si="2"/>
        <v>314600</v>
      </c>
      <c r="I28" s="17">
        <f t="shared" si="2"/>
        <v>19000</v>
      </c>
      <c r="J28" s="17">
        <f t="shared" si="2"/>
        <v>19000</v>
      </c>
      <c r="K28" s="17">
        <f t="shared" si="2"/>
        <v>9800</v>
      </c>
      <c r="L28" s="17">
        <f t="shared" si="2"/>
        <v>9800</v>
      </c>
      <c r="M28" s="17">
        <f t="shared" si="2"/>
        <v>158364</v>
      </c>
      <c r="N28" s="17">
        <f t="shared" si="2"/>
        <v>146431</v>
      </c>
      <c r="O28" s="17">
        <f t="shared" si="2"/>
        <v>817050</v>
      </c>
      <c r="P28" s="17">
        <f t="shared" si="2"/>
        <v>817050</v>
      </c>
      <c r="Q28" s="17">
        <f t="shared" si="2"/>
        <v>162102</v>
      </c>
      <c r="R28" s="17">
        <f t="shared" si="2"/>
        <v>162102</v>
      </c>
      <c r="S28" s="17">
        <f t="shared" si="2"/>
        <v>249217</v>
      </c>
      <c r="T28" s="17">
        <f t="shared" si="2"/>
        <v>258119</v>
      </c>
      <c r="U28" s="17">
        <f t="shared" si="2"/>
        <v>0</v>
      </c>
      <c r="V28" s="17">
        <f t="shared" si="2"/>
        <v>0</v>
      </c>
      <c r="W28" s="17">
        <f t="shared" si="2"/>
        <v>0</v>
      </c>
      <c r="X28" s="17">
        <f t="shared" si="2"/>
        <v>42445</v>
      </c>
      <c r="Y28" s="17">
        <f t="shared" si="2"/>
        <v>2046</v>
      </c>
      <c r="Z28" s="17">
        <f t="shared" si="2"/>
        <v>2046</v>
      </c>
    </row>
  </sheetData>
  <sheetProtection/>
  <mergeCells count="27">
    <mergeCell ref="U6:V6"/>
    <mergeCell ref="U7:V7"/>
    <mergeCell ref="A5:B6"/>
    <mergeCell ref="A1:Y1"/>
    <mergeCell ref="W6:X6"/>
    <mergeCell ref="W7:X7"/>
    <mergeCell ref="Y6:Z6"/>
    <mergeCell ref="Y7:Z7"/>
    <mergeCell ref="E5:Z5"/>
    <mergeCell ref="A4:Z4"/>
    <mergeCell ref="Q6:R6"/>
    <mergeCell ref="Q7:R7"/>
    <mergeCell ref="S6:T6"/>
    <mergeCell ref="S7:T7"/>
    <mergeCell ref="K6:L6"/>
    <mergeCell ref="M6:N6"/>
    <mergeCell ref="O6:P6"/>
    <mergeCell ref="E7:F7"/>
    <mergeCell ref="G7:H7"/>
    <mergeCell ref="I7:J7"/>
    <mergeCell ref="K7:L7"/>
    <mergeCell ref="M7:N7"/>
    <mergeCell ref="O7:P7"/>
    <mergeCell ref="C5:D6"/>
    <mergeCell ref="E6:F6"/>
    <mergeCell ref="G6:H6"/>
    <mergeCell ref="I6:J6"/>
  </mergeCells>
  <printOptions/>
  <pageMargins left="0.75" right="0.75" top="1" bottom="1" header="0.5" footer="0.5"/>
  <pageSetup horizontalDpi="600" verticalDpi="600" orientation="landscape" paperSize="9" scale="28" r:id="rId1"/>
  <rowBreaks count="1" manualBreakCount="1">
    <brk id="29" max="13" man="1"/>
  </rowBreaks>
  <colBreaks count="1" manualBreakCount="1">
    <brk id="26" max="28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C61"/>
  <sheetViews>
    <sheetView tabSelected="1" view="pageBreakPreview" zoomScale="60" zoomScaleNormal="75" workbookViewId="0" topLeftCell="A1">
      <pane xSplit="3" ySplit="5" topLeftCell="T48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W54" sqref="W54"/>
    </sheetView>
  </sheetViews>
  <sheetFormatPr defaultColWidth="9.140625" defaultRowHeight="12.75"/>
  <cols>
    <col min="1" max="1" width="11.57421875" style="0" bestFit="1" customWidth="1"/>
    <col min="2" max="2" width="27.7109375" style="0" customWidth="1"/>
    <col min="3" max="3" width="17.421875" style="0" bestFit="1" customWidth="1"/>
    <col min="4" max="4" width="17.421875" style="0" customWidth="1"/>
    <col min="5" max="28" width="17.57421875" style="0" customWidth="1"/>
    <col min="29" max="29" width="8.7109375" style="0" customWidth="1"/>
  </cols>
  <sheetData>
    <row r="1" spans="1:29" ht="20.25">
      <c r="A1" s="529" t="s">
        <v>299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313"/>
      <c r="AC1" s="212"/>
    </row>
    <row r="2" spans="1:29" ht="13.5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231" t="s">
        <v>366</v>
      </c>
      <c r="X2" s="231"/>
      <c r="Y2" s="231"/>
      <c r="Z2" s="230"/>
      <c r="AA2" s="52"/>
      <c r="AB2" s="52"/>
      <c r="AC2" s="52"/>
    </row>
    <row r="3" spans="1:29" ht="18.75" thickBot="1">
      <c r="A3" s="533" t="s">
        <v>227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5"/>
      <c r="AC3" s="540" t="s">
        <v>228</v>
      </c>
    </row>
    <row r="4" spans="1:29" ht="18.75" thickBot="1">
      <c r="A4" s="543" t="s">
        <v>113</v>
      </c>
      <c r="B4" s="543"/>
      <c r="C4" s="518" t="s">
        <v>229</v>
      </c>
      <c r="D4" s="519"/>
      <c r="E4" s="530" t="s">
        <v>115</v>
      </c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2"/>
      <c r="AC4" s="541"/>
    </row>
    <row r="5" spans="1:29" ht="63.75" customHeight="1" thickBot="1">
      <c r="A5" s="543"/>
      <c r="B5" s="543"/>
      <c r="C5" s="520"/>
      <c r="D5" s="521"/>
      <c r="E5" s="536" t="s">
        <v>230</v>
      </c>
      <c r="F5" s="537"/>
      <c r="G5" s="536" t="s">
        <v>231</v>
      </c>
      <c r="H5" s="537"/>
      <c r="I5" s="536" t="s">
        <v>232</v>
      </c>
      <c r="J5" s="537"/>
      <c r="K5" s="536" t="s">
        <v>233</v>
      </c>
      <c r="L5" s="537"/>
      <c r="M5" s="536" t="s">
        <v>234</v>
      </c>
      <c r="N5" s="537"/>
      <c r="O5" s="536" t="s">
        <v>235</v>
      </c>
      <c r="P5" s="537"/>
      <c r="Q5" s="536" t="s">
        <v>236</v>
      </c>
      <c r="R5" s="537"/>
      <c r="S5" s="536" t="s">
        <v>237</v>
      </c>
      <c r="T5" s="537"/>
      <c r="U5" s="536" t="s">
        <v>238</v>
      </c>
      <c r="V5" s="537"/>
      <c r="W5" s="536" t="s">
        <v>239</v>
      </c>
      <c r="X5" s="537"/>
      <c r="Y5" s="536" t="s">
        <v>240</v>
      </c>
      <c r="Z5" s="537"/>
      <c r="AA5" s="536" t="s">
        <v>241</v>
      </c>
      <c r="AB5" s="537"/>
      <c r="AC5" s="542"/>
    </row>
    <row r="6" spans="1:29" ht="16.5" thickBot="1">
      <c r="A6" s="128"/>
      <c r="B6" s="128"/>
      <c r="C6" s="526">
        <v>1</v>
      </c>
      <c r="D6" s="527"/>
      <c r="E6" s="526">
        <v>2</v>
      </c>
      <c r="F6" s="527"/>
      <c r="G6" s="526">
        <v>3</v>
      </c>
      <c r="H6" s="527"/>
      <c r="I6" s="526">
        <v>4</v>
      </c>
      <c r="J6" s="527"/>
      <c r="K6" s="526">
        <v>5</v>
      </c>
      <c r="L6" s="527"/>
      <c r="M6" s="538">
        <v>6</v>
      </c>
      <c r="N6" s="539"/>
      <c r="O6" s="538">
        <v>7</v>
      </c>
      <c r="P6" s="539"/>
      <c r="Q6" s="526">
        <v>8</v>
      </c>
      <c r="R6" s="527"/>
      <c r="S6" s="526">
        <v>9</v>
      </c>
      <c r="T6" s="527"/>
      <c r="U6" s="526">
        <v>10</v>
      </c>
      <c r="V6" s="527"/>
      <c r="W6" s="526">
        <v>11</v>
      </c>
      <c r="X6" s="527"/>
      <c r="Y6" s="526">
        <v>12</v>
      </c>
      <c r="Z6" s="527"/>
      <c r="AA6" s="526">
        <v>13</v>
      </c>
      <c r="AB6" s="527"/>
      <c r="AC6" s="213">
        <v>14</v>
      </c>
    </row>
    <row r="7" spans="1:29" ht="36.75" thickBot="1">
      <c r="A7" s="130">
        <v>360000</v>
      </c>
      <c r="B7" s="131" t="s">
        <v>125</v>
      </c>
      <c r="C7" s="214">
        <f>E7+G7+I7+K7+M7+O7+Q7+S7+U7+W7+Y7+AA7</f>
        <v>3510</v>
      </c>
      <c r="D7" s="214">
        <f>F7+H7+J7+L7+N7+P7+R7+T7+V7+X7+Z7+AB7</f>
        <v>3510</v>
      </c>
      <c r="E7" s="16"/>
      <c r="F7" s="16"/>
      <c r="G7" s="16"/>
      <c r="H7" s="16"/>
      <c r="I7" s="16">
        <v>3510</v>
      </c>
      <c r="J7" s="16">
        <v>3510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215"/>
      <c r="AA7" s="215"/>
      <c r="AB7" s="215"/>
      <c r="AC7" s="216"/>
    </row>
    <row r="8" spans="1:29" ht="54.75" thickBot="1">
      <c r="A8" s="130">
        <v>370000</v>
      </c>
      <c r="B8" s="131" t="s">
        <v>126</v>
      </c>
      <c r="C8" s="214">
        <f aca="true" t="shared" si="0" ref="C8:C59">E8+G8+I8+K8+M8+O8+Q8+S8+U8+W8+Y8+AA8</f>
        <v>577838</v>
      </c>
      <c r="D8" s="214">
        <f aca="true" t="shared" si="1" ref="D8:D59">F8+H8+J8+L8+N8+P8+R8+T8+V8+X8+Z8+AB8</f>
        <v>577838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>
        <v>577838</v>
      </c>
      <c r="T8" s="16">
        <v>577838</v>
      </c>
      <c r="U8" s="16"/>
      <c r="V8" s="16"/>
      <c r="W8" s="16"/>
      <c r="X8" s="16"/>
      <c r="Y8" s="16"/>
      <c r="Z8" s="215"/>
      <c r="AA8" s="215"/>
      <c r="AB8" s="215"/>
      <c r="AC8" s="216"/>
    </row>
    <row r="9" spans="1:29" ht="54.75" thickBot="1">
      <c r="A9" s="130">
        <v>381103</v>
      </c>
      <c r="B9" s="131" t="s">
        <v>242</v>
      </c>
      <c r="C9" s="214">
        <f t="shared" si="0"/>
        <v>3000</v>
      </c>
      <c r="D9" s="214">
        <f t="shared" si="1"/>
        <v>3000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v>3000</v>
      </c>
      <c r="R9" s="16">
        <v>3000</v>
      </c>
      <c r="S9" s="16"/>
      <c r="T9" s="16"/>
      <c r="U9" s="16"/>
      <c r="V9" s="16"/>
      <c r="W9" s="16"/>
      <c r="X9" s="16"/>
      <c r="Y9" s="16"/>
      <c r="Z9" s="215"/>
      <c r="AA9" s="215"/>
      <c r="AB9" s="215"/>
      <c r="AC9" s="216"/>
    </row>
    <row r="10" spans="1:29" ht="21" thickBot="1">
      <c r="A10" s="130">
        <v>412000</v>
      </c>
      <c r="B10" s="131" t="s">
        <v>414</v>
      </c>
      <c r="C10" s="214"/>
      <c r="D10" s="214">
        <f t="shared" si="1"/>
        <v>18034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>
        <v>18034</v>
      </c>
      <c r="W10" s="16"/>
      <c r="X10" s="16"/>
      <c r="Y10" s="16"/>
      <c r="Z10" s="215"/>
      <c r="AA10" s="215"/>
      <c r="AB10" s="215"/>
      <c r="AC10" s="216"/>
    </row>
    <row r="11" spans="1:29" ht="21" thickBot="1">
      <c r="A11" s="130">
        <v>421100</v>
      </c>
      <c r="B11" s="131" t="s">
        <v>408</v>
      </c>
      <c r="C11" s="214"/>
      <c r="D11" s="21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v>10776</v>
      </c>
      <c r="U11" s="16"/>
      <c r="V11" s="16"/>
      <c r="W11" s="16"/>
      <c r="X11" s="16"/>
      <c r="Y11" s="16"/>
      <c r="Z11" s="215"/>
      <c r="AA11" s="215"/>
      <c r="AB11" s="215"/>
      <c r="AC11" s="216"/>
    </row>
    <row r="12" spans="1:29" ht="72.75" thickBot="1">
      <c r="A12" s="130">
        <v>429900</v>
      </c>
      <c r="B12" s="131" t="s">
        <v>127</v>
      </c>
      <c r="C12" s="214">
        <f t="shared" si="0"/>
        <v>59621</v>
      </c>
      <c r="D12" s="214">
        <f t="shared" si="1"/>
        <v>59621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>
        <v>59621</v>
      </c>
      <c r="V12" s="16">
        <v>59621</v>
      </c>
      <c r="W12" s="16"/>
      <c r="X12" s="16"/>
      <c r="Y12" s="16"/>
      <c r="Z12" s="215"/>
      <c r="AA12" s="215"/>
      <c r="AB12" s="215"/>
      <c r="AC12" s="216"/>
    </row>
    <row r="13" spans="1:29" ht="54.75" thickBot="1">
      <c r="A13" s="130">
        <v>680001</v>
      </c>
      <c r="B13" s="131" t="s">
        <v>128</v>
      </c>
      <c r="C13" s="214">
        <f t="shared" si="0"/>
        <v>15290</v>
      </c>
      <c r="D13" s="214">
        <f t="shared" si="1"/>
        <v>19701</v>
      </c>
      <c r="E13" s="16"/>
      <c r="F13" s="16"/>
      <c r="G13" s="16"/>
      <c r="H13" s="16"/>
      <c r="I13" s="16">
        <v>13290</v>
      </c>
      <c r="J13" s="16">
        <v>13290</v>
      </c>
      <c r="K13" s="16"/>
      <c r="L13" s="16"/>
      <c r="M13" s="16"/>
      <c r="N13" s="16"/>
      <c r="O13" s="16"/>
      <c r="P13" s="16"/>
      <c r="Q13" s="16"/>
      <c r="R13" s="16"/>
      <c r="S13" s="16">
        <v>2000</v>
      </c>
      <c r="T13" s="16">
        <v>6411</v>
      </c>
      <c r="U13" s="16"/>
      <c r="V13" s="16"/>
      <c r="W13" s="16"/>
      <c r="X13" s="16"/>
      <c r="Y13" s="16"/>
      <c r="Z13" s="215"/>
      <c r="AA13" s="215"/>
      <c r="AB13" s="215"/>
      <c r="AC13" s="216"/>
    </row>
    <row r="14" spans="1:29" ht="54.75" thickBot="1">
      <c r="A14" s="130">
        <v>680002</v>
      </c>
      <c r="B14" s="131" t="s">
        <v>129</v>
      </c>
      <c r="C14" s="214">
        <f t="shared" si="0"/>
        <v>8433</v>
      </c>
      <c r="D14" s="214">
        <f t="shared" si="1"/>
        <v>8433</v>
      </c>
      <c r="E14" s="16"/>
      <c r="F14" s="16"/>
      <c r="G14" s="16"/>
      <c r="H14" s="16"/>
      <c r="I14" s="16">
        <v>8433</v>
      </c>
      <c r="J14" s="16">
        <v>8433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215"/>
      <c r="AA14" s="215"/>
      <c r="AB14" s="215"/>
      <c r="AC14" s="216"/>
    </row>
    <row r="15" spans="1:29" ht="36.75" thickBot="1">
      <c r="A15" s="130">
        <v>750000</v>
      </c>
      <c r="B15" s="131" t="s">
        <v>243</v>
      </c>
      <c r="C15" s="214">
        <f t="shared" si="0"/>
        <v>1000</v>
      </c>
      <c r="D15" s="214">
        <f t="shared" si="1"/>
        <v>1000</v>
      </c>
      <c r="E15" s="16"/>
      <c r="F15" s="16"/>
      <c r="G15" s="16"/>
      <c r="H15" s="16"/>
      <c r="I15" s="16">
        <v>1000</v>
      </c>
      <c r="J15" s="16">
        <v>1000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15"/>
      <c r="AA15" s="215"/>
      <c r="AB15" s="215"/>
      <c r="AC15" s="216"/>
    </row>
    <row r="16" spans="1:29" ht="36.75" thickBot="1">
      <c r="A16" s="130">
        <v>841112</v>
      </c>
      <c r="B16" s="131" t="s">
        <v>335</v>
      </c>
      <c r="C16" s="214">
        <f t="shared" si="0"/>
        <v>18328</v>
      </c>
      <c r="D16" s="214">
        <f t="shared" si="1"/>
        <v>18328</v>
      </c>
      <c r="E16" s="16">
        <v>12968</v>
      </c>
      <c r="F16" s="16">
        <v>12968</v>
      </c>
      <c r="G16" s="16">
        <v>3284</v>
      </c>
      <c r="H16" s="16">
        <v>3284</v>
      </c>
      <c r="I16" s="16">
        <v>2076</v>
      </c>
      <c r="J16" s="16">
        <v>2076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15"/>
      <c r="AA16" s="215"/>
      <c r="AB16" s="215"/>
      <c r="AC16" s="216">
        <v>1</v>
      </c>
    </row>
    <row r="17" spans="1:29" ht="36.75" thickBot="1">
      <c r="A17" s="130">
        <v>841126</v>
      </c>
      <c r="B17" s="131" t="s">
        <v>415</v>
      </c>
      <c r="C17" s="214"/>
      <c r="D17" s="214">
        <f t="shared" si="1"/>
        <v>350</v>
      </c>
      <c r="E17" s="16"/>
      <c r="F17" s="16"/>
      <c r="G17" s="16"/>
      <c r="H17" s="16"/>
      <c r="I17" s="16"/>
      <c r="J17" s="16">
        <v>350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15"/>
      <c r="AA17" s="215"/>
      <c r="AB17" s="215"/>
      <c r="AC17" s="216"/>
    </row>
    <row r="18" spans="1:29" ht="36.75" thickBot="1">
      <c r="A18" s="130">
        <v>841191</v>
      </c>
      <c r="B18" s="131" t="s">
        <v>244</v>
      </c>
      <c r="C18" s="214">
        <f t="shared" si="0"/>
        <v>330</v>
      </c>
      <c r="D18" s="214">
        <f t="shared" si="1"/>
        <v>330</v>
      </c>
      <c r="E18" s="16"/>
      <c r="F18" s="16"/>
      <c r="G18" s="16"/>
      <c r="H18" s="16"/>
      <c r="I18" s="16">
        <v>330</v>
      </c>
      <c r="J18" s="16">
        <v>330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215"/>
      <c r="AA18" s="215"/>
      <c r="AB18" s="215"/>
      <c r="AC18" s="216"/>
    </row>
    <row r="19" spans="1:29" ht="54.75" thickBot="1">
      <c r="A19" s="130">
        <v>841192</v>
      </c>
      <c r="B19" s="131" t="s">
        <v>245</v>
      </c>
      <c r="C19" s="214">
        <f t="shared" si="0"/>
        <v>2400</v>
      </c>
      <c r="D19" s="214">
        <f t="shared" si="1"/>
        <v>2400</v>
      </c>
      <c r="E19" s="16"/>
      <c r="F19" s="16"/>
      <c r="G19" s="16"/>
      <c r="H19" s="16"/>
      <c r="I19" s="16">
        <v>2400</v>
      </c>
      <c r="J19" s="16">
        <v>2400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15"/>
      <c r="AA19" s="215"/>
      <c r="AB19" s="215"/>
      <c r="AC19" s="216"/>
    </row>
    <row r="20" spans="1:29" ht="21" thickBot="1">
      <c r="A20" s="130">
        <v>841402</v>
      </c>
      <c r="B20" s="131" t="s">
        <v>246</v>
      </c>
      <c r="C20" s="214">
        <f t="shared" si="0"/>
        <v>15000</v>
      </c>
      <c r="D20" s="214">
        <f t="shared" si="1"/>
        <v>15000</v>
      </c>
      <c r="E20" s="16"/>
      <c r="F20" s="16"/>
      <c r="G20" s="16"/>
      <c r="H20" s="16"/>
      <c r="I20" s="16">
        <v>15000</v>
      </c>
      <c r="J20" s="16">
        <v>15000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215"/>
      <c r="AA20" s="215"/>
      <c r="AB20" s="215"/>
      <c r="AC20" s="216"/>
    </row>
    <row r="21" spans="1:29" ht="90.75" thickBot="1">
      <c r="A21" s="130">
        <v>841403</v>
      </c>
      <c r="B21" s="131" t="s">
        <v>247</v>
      </c>
      <c r="C21" s="214">
        <f t="shared" si="0"/>
        <v>39391</v>
      </c>
      <c r="D21" s="214">
        <f t="shared" si="1"/>
        <v>39391</v>
      </c>
      <c r="E21" s="16"/>
      <c r="F21" s="16"/>
      <c r="G21" s="16"/>
      <c r="H21" s="16"/>
      <c r="I21" s="16">
        <v>2500</v>
      </c>
      <c r="J21" s="16">
        <v>2500</v>
      </c>
      <c r="K21" s="16"/>
      <c r="L21" s="16"/>
      <c r="M21" s="16"/>
      <c r="N21" s="16"/>
      <c r="O21" s="16"/>
      <c r="P21" s="16"/>
      <c r="Q21" s="16"/>
      <c r="R21" s="16"/>
      <c r="S21" s="16">
        <v>34891</v>
      </c>
      <c r="T21" s="16">
        <v>34891</v>
      </c>
      <c r="U21" s="16">
        <v>2000</v>
      </c>
      <c r="V21" s="16">
        <v>2000</v>
      </c>
      <c r="W21" s="16"/>
      <c r="X21" s="16"/>
      <c r="Y21" s="16"/>
      <c r="Z21" s="215"/>
      <c r="AA21" s="215"/>
      <c r="AB21" s="215"/>
      <c r="AC21" s="216"/>
    </row>
    <row r="22" spans="1:29" ht="36.75" thickBot="1">
      <c r="A22" s="130">
        <v>841906</v>
      </c>
      <c r="B22" s="131" t="s">
        <v>248</v>
      </c>
      <c r="C22" s="214">
        <f t="shared" si="0"/>
        <v>64304</v>
      </c>
      <c r="D22" s="214">
        <f t="shared" si="1"/>
        <v>8914</v>
      </c>
      <c r="E22" s="16"/>
      <c r="F22" s="16"/>
      <c r="G22" s="16"/>
      <c r="H22" s="16"/>
      <c r="I22" s="16">
        <v>4000</v>
      </c>
      <c r="J22" s="16">
        <v>4000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215"/>
      <c r="AA22" s="215">
        <v>60304</v>
      </c>
      <c r="AB22" s="215">
        <v>4914</v>
      </c>
      <c r="AC22" s="216"/>
    </row>
    <row r="23" spans="1:29" ht="54.75" thickBot="1">
      <c r="A23" s="130">
        <v>841907</v>
      </c>
      <c r="B23" s="131" t="s">
        <v>249</v>
      </c>
      <c r="C23" s="214">
        <f t="shared" si="0"/>
        <v>431542</v>
      </c>
      <c r="D23" s="214">
        <f t="shared" si="1"/>
        <v>414629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>
        <f>'2.sz.Önkormányzat'!C41</f>
        <v>431542</v>
      </c>
      <c r="P23" s="16">
        <f>'2.sz.Önkormányzat'!D41</f>
        <v>414629</v>
      </c>
      <c r="Q23" s="16"/>
      <c r="R23" s="16"/>
      <c r="S23" s="16"/>
      <c r="T23" s="16"/>
      <c r="U23" s="16"/>
      <c r="V23" s="16"/>
      <c r="W23" s="16"/>
      <c r="X23" s="16"/>
      <c r="Y23" s="16"/>
      <c r="Z23" s="215"/>
      <c r="AA23" s="215"/>
      <c r="AB23" s="215"/>
      <c r="AC23" s="216"/>
    </row>
    <row r="24" spans="1:29" ht="21" thickBot="1">
      <c r="A24" s="130">
        <v>851011</v>
      </c>
      <c r="B24" s="131" t="s">
        <v>410</v>
      </c>
      <c r="C24" s="214"/>
      <c r="D24" s="214">
        <f t="shared" si="1"/>
        <v>5885</v>
      </c>
      <c r="E24" s="16"/>
      <c r="F24" s="16"/>
      <c r="G24" s="16"/>
      <c r="H24" s="16"/>
      <c r="I24" s="16"/>
      <c r="J24" s="16"/>
      <c r="K24" s="16"/>
      <c r="L24" s="16">
        <v>5885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215"/>
      <c r="AA24" s="215"/>
      <c r="AB24" s="215"/>
      <c r="AC24" s="216"/>
    </row>
    <row r="25" spans="1:29" ht="90.75" thickBot="1">
      <c r="A25" s="130">
        <v>852000</v>
      </c>
      <c r="B25" s="131" t="s">
        <v>250</v>
      </c>
      <c r="C25" s="214">
        <f t="shared" si="0"/>
        <v>300248</v>
      </c>
      <c r="D25" s="214">
        <f t="shared" si="1"/>
        <v>320361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>
        <v>300248</v>
      </c>
      <c r="V25" s="16">
        <v>320361</v>
      </c>
      <c r="W25" s="16"/>
      <c r="X25" s="16"/>
      <c r="Y25" s="16"/>
      <c r="Z25" s="215"/>
      <c r="AA25" s="215"/>
      <c r="AB25" s="215"/>
      <c r="AC25" s="216"/>
    </row>
    <row r="26" spans="1:29" ht="21" thickBot="1">
      <c r="A26" s="130">
        <v>852011</v>
      </c>
      <c r="B26" s="131" t="s">
        <v>411</v>
      </c>
      <c r="C26" s="214"/>
      <c r="D26" s="214">
        <f t="shared" si="1"/>
        <v>5433</v>
      </c>
      <c r="E26" s="16"/>
      <c r="F26" s="16"/>
      <c r="G26" s="16"/>
      <c r="H26" s="16"/>
      <c r="I26" s="16"/>
      <c r="J26" s="16"/>
      <c r="K26" s="16"/>
      <c r="L26" s="16">
        <v>1044</v>
      </c>
      <c r="M26" s="16"/>
      <c r="N26" s="16"/>
      <c r="O26" s="16"/>
      <c r="P26" s="16"/>
      <c r="Q26" s="16"/>
      <c r="R26" s="16"/>
      <c r="S26" s="16"/>
      <c r="T26" s="16">
        <v>4389</v>
      </c>
      <c r="U26" s="16"/>
      <c r="V26" s="16"/>
      <c r="W26" s="16"/>
      <c r="X26" s="16"/>
      <c r="Y26" s="16"/>
      <c r="Z26" s="215"/>
      <c r="AA26" s="215"/>
      <c r="AB26" s="215"/>
      <c r="AC26" s="216"/>
    </row>
    <row r="27" spans="1:29" ht="21" thickBot="1">
      <c r="A27" s="130">
        <v>852021</v>
      </c>
      <c r="B27" s="131" t="s">
        <v>412</v>
      </c>
      <c r="C27" s="214"/>
      <c r="D27" s="214">
        <f t="shared" si="1"/>
        <v>1865</v>
      </c>
      <c r="E27" s="16"/>
      <c r="F27" s="16"/>
      <c r="G27" s="16"/>
      <c r="H27" s="16"/>
      <c r="I27" s="16"/>
      <c r="J27" s="16"/>
      <c r="K27" s="16"/>
      <c r="L27" s="16">
        <v>1865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15"/>
      <c r="AA27" s="215"/>
      <c r="AB27" s="215"/>
      <c r="AC27" s="216"/>
    </row>
    <row r="28" spans="1:29" ht="21" thickBot="1">
      <c r="A28" s="130">
        <v>852031</v>
      </c>
      <c r="B28" s="131" t="s">
        <v>413</v>
      </c>
      <c r="C28" s="214"/>
      <c r="D28" s="214">
        <f t="shared" si="1"/>
        <v>1242</v>
      </c>
      <c r="E28" s="16"/>
      <c r="F28" s="16"/>
      <c r="G28" s="16"/>
      <c r="H28" s="16"/>
      <c r="I28" s="16"/>
      <c r="J28" s="16"/>
      <c r="K28" s="16"/>
      <c r="L28" s="16">
        <v>1242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215"/>
      <c r="AA28" s="215"/>
      <c r="AB28" s="215"/>
      <c r="AC28" s="216"/>
    </row>
    <row r="29" spans="1:29" ht="54.75" thickBot="1">
      <c r="A29" s="130">
        <v>856099</v>
      </c>
      <c r="B29" s="131" t="s">
        <v>251</v>
      </c>
      <c r="C29" s="214">
        <f t="shared" si="0"/>
        <v>1400</v>
      </c>
      <c r="D29" s="214">
        <f t="shared" si="1"/>
        <v>13280</v>
      </c>
      <c r="E29" s="16"/>
      <c r="F29" s="16">
        <v>4202</v>
      </c>
      <c r="G29" s="16"/>
      <c r="H29" s="16">
        <v>1117</v>
      </c>
      <c r="I29" s="16">
        <v>1400</v>
      </c>
      <c r="J29" s="16">
        <v>7961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15"/>
      <c r="AA29" s="215"/>
      <c r="AB29" s="215"/>
      <c r="AC29" s="216"/>
    </row>
    <row r="30" spans="1:29" ht="21" thickBot="1">
      <c r="A30" s="130">
        <v>862101</v>
      </c>
      <c r="B30" s="131" t="s">
        <v>252</v>
      </c>
      <c r="C30" s="214">
        <f t="shared" si="0"/>
        <v>18500</v>
      </c>
      <c r="D30" s="214">
        <f t="shared" si="1"/>
        <v>18500</v>
      </c>
      <c r="E30" s="16"/>
      <c r="F30" s="16"/>
      <c r="G30" s="16"/>
      <c r="H30" s="16"/>
      <c r="I30" s="16"/>
      <c r="J30" s="16"/>
      <c r="K30" s="16">
        <v>18500</v>
      </c>
      <c r="L30" s="16">
        <v>18500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215"/>
      <c r="AA30" s="215"/>
      <c r="AB30" s="215"/>
      <c r="AC30" s="216"/>
    </row>
    <row r="31" spans="1:29" ht="36.75" thickBot="1">
      <c r="A31" s="130">
        <v>862102</v>
      </c>
      <c r="B31" s="131" t="s">
        <v>253</v>
      </c>
      <c r="C31" s="214">
        <f t="shared" si="0"/>
        <v>11680</v>
      </c>
      <c r="D31" s="214">
        <f t="shared" si="1"/>
        <v>11680</v>
      </c>
      <c r="E31" s="16"/>
      <c r="F31" s="16"/>
      <c r="G31" s="16"/>
      <c r="H31" s="16"/>
      <c r="I31" s="16"/>
      <c r="J31" s="16"/>
      <c r="K31" s="16">
        <v>11680</v>
      </c>
      <c r="L31" s="16">
        <v>11680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15"/>
      <c r="AA31" s="215"/>
      <c r="AB31" s="215"/>
      <c r="AC31" s="216"/>
    </row>
    <row r="32" spans="1:29" ht="36.75" thickBot="1">
      <c r="A32" s="130">
        <v>881001</v>
      </c>
      <c r="B32" s="131" t="s">
        <v>254</v>
      </c>
      <c r="C32" s="214">
        <f t="shared" si="0"/>
        <v>3600</v>
      </c>
      <c r="D32" s="214">
        <f t="shared" si="1"/>
        <v>7717</v>
      </c>
      <c r="E32" s="16"/>
      <c r="F32" s="16"/>
      <c r="G32" s="16"/>
      <c r="H32" s="16"/>
      <c r="I32" s="16"/>
      <c r="J32" s="16"/>
      <c r="K32" s="16"/>
      <c r="L32" s="16">
        <v>4117</v>
      </c>
      <c r="M32" s="16">
        <v>3600</v>
      </c>
      <c r="N32" s="16">
        <v>3600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215"/>
      <c r="AA32" s="215"/>
      <c r="AB32" s="215"/>
      <c r="AC32" s="216"/>
    </row>
    <row r="33" spans="1:29" ht="36.75" thickBot="1">
      <c r="A33" s="130">
        <v>882111</v>
      </c>
      <c r="B33" s="131" t="s">
        <v>255</v>
      </c>
      <c r="C33" s="214">
        <f t="shared" si="0"/>
        <v>31381</v>
      </c>
      <c r="D33" s="214">
        <f t="shared" si="1"/>
        <v>31381</v>
      </c>
      <c r="E33" s="16"/>
      <c r="F33" s="16"/>
      <c r="G33" s="16"/>
      <c r="H33" s="16"/>
      <c r="I33" s="16"/>
      <c r="J33" s="16"/>
      <c r="K33" s="16"/>
      <c r="L33" s="16"/>
      <c r="M33" s="16">
        <v>31381</v>
      </c>
      <c r="N33" s="16">
        <v>31381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215"/>
      <c r="AA33" s="215"/>
      <c r="AB33" s="215"/>
      <c r="AC33" s="216"/>
    </row>
    <row r="34" spans="1:29" ht="36.75" thickBot="1">
      <c r="A34" s="130">
        <v>882112</v>
      </c>
      <c r="B34" s="131" t="s">
        <v>256</v>
      </c>
      <c r="C34" s="214">
        <f t="shared" si="0"/>
        <v>0</v>
      </c>
      <c r="D34" s="214">
        <f t="shared" si="1"/>
        <v>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215"/>
      <c r="AA34" s="215"/>
      <c r="AB34" s="215"/>
      <c r="AC34" s="216"/>
    </row>
    <row r="35" spans="1:29" ht="54.75" thickBot="1">
      <c r="A35" s="130">
        <v>882113</v>
      </c>
      <c r="B35" s="131" t="s">
        <v>257</v>
      </c>
      <c r="C35" s="214">
        <f t="shared" si="0"/>
        <v>9300</v>
      </c>
      <c r="D35" s="214">
        <f t="shared" si="1"/>
        <v>9300</v>
      </c>
      <c r="E35" s="16"/>
      <c r="F35" s="16"/>
      <c r="G35" s="16"/>
      <c r="H35" s="16"/>
      <c r="I35" s="16"/>
      <c r="J35" s="16"/>
      <c r="K35" s="16"/>
      <c r="L35" s="16"/>
      <c r="M35" s="16">
        <v>9300</v>
      </c>
      <c r="N35" s="16">
        <v>9300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215"/>
      <c r="AA35" s="215"/>
      <c r="AB35" s="215"/>
      <c r="AC35" s="216"/>
    </row>
    <row r="36" spans="1:29" ht="54.75" thickBot="1">
      <c r="A36" s="130">
        <v>882114</v>
      </c>
      <c r="B36" s="131" t="s">
        <v>258</v>
      </c>
      <c r="C36" s="214">
        <f t="shared" si="0"/>
        <v>168</v>
      </c>
      <c r="D36" s="214">
        <f t="shared" si="1"/>
        <v>168</v>
      </c>
      <c r="E36" s="16"/>
      <c r="F36" s="16"/>
      <c r="G36" s="16"/>
      <c r="H36" s="16"/>
      <c r="I36" s="16"/>
      <c r="J36" s="16"/>
      <c r="K36" s="16"/>
      <c r="L36" s="16"/>
      <c r="M36" s="16">
        <v>168</v>
      </c>
      <c r="N36" s="16">
        <v>168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215"/>
      <c r="AA36" s="215"/>
      <c r="AB36" s="215"/>
      <c r="AC36" s="216"/>
    </row>
    <row r="37" spans="1:29" ht="36.75" thickBot="1">
      <c r="A37" s="130">
        <v>882115</v>
      </c>
      <c r="B37" s="131" t="s">
        <v>259</v>
      </c>
      <c r="C37" s="214">
        <f t="shared" si="0"/>
        <v>404</v>
      </c>
      <c r="D37" s="214">
        <f t="shared" si="1"/>
        <v>404</v>
      </c>
      <c r="E37" s="16"/>
      <c r="F37" s="16"/>
      <c r="G37" s="16"/>
      <c r="H37" s="16"/>
      <c r="I37" s="16"/>
      <c r="J37" s="16"/>
      <c r="K37" s="16"/>
      <c r="L37" s="16"/>
      <c r="M37" s="16">
        <v>404</v>
      </c>
      <c r="N37" s="16">
        <v>404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15"/>
      <c r="AA37" s="215"/>
      <c r="AB37" s="215"/>
      <c r="AC37" s="216"/>
    </row>
    <row r="38" spans="1:29" ht="54.75" thickBot="1">
      <c r="A38" s="130">
        <v>882116</v>
      </c>
      <c r="B38" s="131" t="s">
        <v>260</v>
      </c>
      <c r="C38" s="214">
        <f t="shared" si="0"/>
        <v>3399</v>
      </c>
      <c r="D38" s="214">
        <f t="shared" si="1"/>
        <v>3399</v>
      </c>
      <c r="E38" s="16"/>
      <c r="F38" s="16"/>
      <c r="G38" s="16"/>
      <c r="H38" s="16"/>
      <c r="I38" s="16"/>
      <c r="J38" s="16"/>
      <c r="K38" s="16"/>
      <c r="L38" s="16"/>
      <c r="M38" s="16">
        <v>3399</v>
      </c>
      <c r="N38" s="16">
        <v>3399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215"/>
      <c r="AA38" s="215"/>
      <c r="AB38" s="215"/>
      <c r="AC38" s="216"/>
    </row>
    <row r="39" spans="1:29" ht="54.75" thickBot="1">
      <c r="A39" s="130">
        <v>882117</v>
      </c>
      <c r="B39" s="131" t="s">
        <v>261</v>
      </c>
      <c r="C39" s="214">
        <f t="shared" si="0"/>
        <v>2436</v>
      </c>
      <c r="D39" s="214">
        <f t="shared" si="1"/>
        <v>2436</v>
      </c>
      <c r="E39" s="16"/>
      <c r="F39" s="16"/>
      <c r="G39" s="16"/>
      <c r="H39" s="16"/>
      <c r="I39" s="16"/>
      <c r="J39" s="16"/>
      <c r="K39" s="16"/>
      <c r="L39" s="16"/>
      <c r="M39" s="16">
        <v>2436</v>
      </c>
      <c r="N39" s="16">
        <v>2436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15"/>
      <c r="AA39" s="215"/>
      <c r="AB39" s="215"/>
      <c r="AC39" s="216"/>
    </row>
    <row r="40" spans="1:29" ht="36.75" thickBot="1">
      <c r="A40" s="130">
        <v>882119</v>
      </c>
      <c r="B40" s="131" t="s">
        <v>262</v>
      </c>
      <c r="C40" s="214">
        <f t="shared" si="0"/>
        <v>60</v>
      </c>
      <c r="D40" s="214">
        <f t="shared" si="1"/>
        <v>60</v>
      </c>
      <c r="E40" s="16"/>
      <c r="F40" s="16"/>
      <c r="G40" s="16"/>
      <c r="H40" s="16"/>
      <c r="I40" s="16"/>
      <c r="J40" s="16"/>
      <c r="K40" s="16"/>
      <c r="L40" s="16"/>
      <c r="M40" s="16">
        <v>60</v>
      </c>
      <c r="N40" s="16">
        <v>60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215"/>
      <c r="AA40" s="215"/>
      <c r="AB40" s="215"/>
      <c r="AC40" s="216"/>
    </row>
    <row r="41" spans="1:29" ht="21" thickBot="1">
      <c r="A41" s="130">
        <v>882122</v>
      </c>
      <c r="B41" s="131" t="s">
        <v>263</v>
      </c>
      <c r="C41" s="214">
        <f t="shared" si="0"/>
        <v>1700</v>
      </c>
      <c r="D41" s="214">
        <f t="shared" si="1"/>
        <v>1700</v>
      </c>
      <c r="E41" s="16"/>
      <c r="F41" s="16"/>
      <c r="G41" s="16"/>
      <c r="H41" s="16"/>
      <c r="I41" s="16"/>
      <c r="J41" s="16"/>
      <c r="K41" s="16"/>
      <c r="L41" s="16"/>
      <c r="M41" s="16">
        <v>1700</v>
      </c>
      <c r="N41" s="16">
        <v>1700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215"/>
      <c r="AA41" s="215"/>
      <c r="AB41" s="215"/>
      <c r="AC41" s="216"/>
    </row>
    <row r="42" spans="1:29" ht="21" thickBot="1">
      <c r="A42" s="130">
        <v>882123</v>
      </c>
      <c r="B42" s="131" t="s">
        <v>264</v>
      </c>
      <c r="C42" s="214">
        <f t="shared" si="0"/>
        <v>550</v>
      </c>
      <c r="D42" s="214">
        <f t="shared" si="1"/>
        <v>550</v>
      </c>
      <c r="E42" s="16"/>
      <c r="F42" s="16"/>
      <c r="G42" s="16"/>
      <c r="H42" s="16"/>
      <c r="I42" s="16"/>
      <c r="J42" s="16"/>
      <c r="K42" s="16"/>
      <c r="L42" s="16"/>
      <c r="M42" s="16">
        <v>550</v>
      </c>
      <c r="N42" s="16">
        <v>550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215"/>
      <c r="AA42" s="215"/>
      <c r="AB42" s="215"/>
      <c r="AC42" s="216"/>
    </row>
    <row r="43" spans="1:29" ht="54.75" thickBot="1">
      <c r="A43" s="130">
        <v>882124</v>
      </c>
      <c r="B43" s="131" t="s">
        <v>265</v>
      </c>
      <c r="C43" s="214">
        <f t="shared" si="0"/>
        <v>100</v>
      </c>
      <c r="D43" s="214">
        <f t="shared" si="1"/>
        <v>100</v>
      </c>
      <c r="E43" s="16"/>
      <c r="F43" s="16"/>
      <c r="G43" s="16"/>
      <c r="H43" s="16"/>
      <c r="I43" s="16"/>
      <c r="J43" s="16"/>
      <c r="K43" s="16"/>
      <c r="L43" s="16"/>
      <c r="M43" s="16">
        <v>100</v>
      </c>
      <c r="N43" s="16">
        <v>100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215"/>
      <c r="AA43" s="215"/>
      <c r="AB43" s="215"/>
      <c r="AC43" s="216"/>
    </row>
    <row r="44" spans="1:29" ht="72.75" thickBot="1">
      <c r="A44" s="130">
        <v>882129</v>
      </c>
      <c r="B44" s="131" t="s">
        <v>138</v>
      </c>
      <c r="C44" s="214">
        <f t="shared" si="0"/>
        <v>1772</v>
      </c>
      <c r="D44" s="214">
        <f t="shared" si="1"/>
        <v>1772</v>
      </c>
      <c r="E44" s="16"/>
      <c r="F44" s="16"/>
      <c r="G44" s="16"/>
      <c r="H44" s="16"/>
      <c r="I44" s="16"/>
      <c r="J44" s="16"/>
      <c r="K44" s="16"/>
      <c r="L44" s="16"/>
      <c r="M44" s="16">
        <v>1772</v>
      </c>
      <c r="N44" s="16">
        <v>1772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215"/>
      <c r="AA44" s="215"/>
      <c r="AB44" s="215"/>
      <c r="AC44" s="216"/>
    </row>
    <row r="45" spans="1:29" ht="21" thickBot="1">
      <c r="A45" s="130">
        <v>882202</v>
      </c>
      <c r="B45" s="131" t="s">
        <v>266</v>
      </c>
      <c r="C45" s="214">
        <f t="shared" si="0"/>
        <v>450</v>
      </c>
      <c r="D45" s="214">
        <f t="shared" si="1"/>
        <v>450</v>
      </c>
      <c r="E45" s="16"/>
      <c r="F45" s="16"/>
      <c r="G45" s="16"/>
      <c r="H45" s="16"/>
      <c r="I45" s="16"/>
      <c r="J45" s="16"/>
      <c r="K45" s="16"/>
      <c r="L45" s="16"/>
      <c r="M45" s="16">
        <v>450</v>
      </c>
      <c r="N45" s="16">
        <v>450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215"/>
      <c r="AA45" s="215"/>
      <c r="AB45" s="215"/>
      <c r="AC45" s="216"/>
    </row>
    <row r="46" spans="1:29" ht="21" thickBot="1">
      <c r="A46" s="130">
        <v>882203</v>
      </c>
      <c r="B46" s="131" t="s">
        <v>267</v>
      </c>
      <c r="C46" s="214">
        <f t="shared" si="0"/>
        <v>1500</v>
      </c>
      <c r="D46" s="214">
        <f t="shared" si="1"/>
        <v>1500</v>
      </c>
      <c r="E46" s="16"/>
      <c r="F46" s="16"/>
      <c r="G46" s="16"/>
      <c r="H46" s="16"/>
      <c r="I46" s="16"/>
      <c r="J46" s="16"/>
      <c r="K46" s="16"/>
      <c r="L46" s="16"/>
      <c r="M46" s="16">
        <v>1500</v>
      </c>
      <c r="N46" s="16">
        <v>1500</v>
      </c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215"/>
      <c r="AA46" s="215"/>
      <c r="AB46" s="215"/>
      <c r="AC46" s="216"/>
    </row>
    <row r="47" spans="1:29" ht="72.75" thickBot="1">
      <c r="A47" s="130">
        <v>889109</v>
      </c>
      <c r="B47" s="131" t="s">
        <v>268</v>
      </c>
      <c r="C47" s="214">
        <f t="shared" si="0"/>
        <v>1260</v>
      </c>
      <c r="D47" s="214">
        <f t="shared" si="1"/>
        <v>1260</v>
      </c>
      <c r="E47" s="16"/>
      <c r="F47" s="16"/>
      <c r="G47" s="16"/>
      <c r="H47" s="16"/>
      <c r="I47" s="16"/>
      <c r="J47" s="16"/>
      <c r="K47" s="16"/>
      <c r="L47" s="16"/>
      <c r="M47" s="16">
        <v>1260</v>
      </c>
      <c r="N47" s="16">
        <v>1260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215"/>
      <c r="AA47" s="215"/>
      <c r="AB47" s="215"/>
      <c r="AC47" s="216"/>
    </row>
    <row r="48" spans="1:29" ht="36.75" thickBot="1">
      <c r="A48" s="130">
        <v>889201</v>
      </c>
      <c r="B48" s="131" t="s">
        <v>269</v>
      </c>
      <c r="C48" s="214">
        <f t="shared" si="0"/>
        <v>1182</v>
      </c>
      <c r="D48" s="214">
        <f t="shared" si="1"/>
        <v>5885</v>
      </c>
      <c r="E48" s="16"/>
      <c r="F48" s="16"/>
      <c r="G48" s="16"/>
      <c r="H48" s="16"/>
      <c r="I48" s="16"/>
      <c r="J48" s="16"/>
      <c r="K48" s="16">
        <v>1182</v>
      </c>
      <c r="L48" s="16">
        <v>5885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215"/>
      <c r="AA48" s="215"/>
      <c r="AB48" s="215"/>
      <c r="AC48" s="216"/>
    </row>
    <row r="49" spans="1:29" ht="21" thickBot="1">
      <c r="A49" s="130">
        <v>889924</v>
      </c>
      <c r="B49" s="131" t="s">
        <v>143</v>
      </c>
      <c r="C49" s="214">
        <f t="shared" si="0"/>
        <v>1254</v>
      </c>
      <c r="D49" s="214">
        <f t="shared" si="1"/>
        <v>5957</v>
      </c>
      <c r="E49" s="16"/>
      <c r="F49" s="16"/>
      <c r="G49" s="16"/>
      <c r="H49" s="16"/>
      <c r="I49" s="16"/>
      <c r="J49" s="16"/>
      <c r="K49" s="16">
        <v>1254</v>
      </c>
      <c r="L49" s="16">
        <v>5957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215"/>
      <c r="AA49" s="215"/>
      <c r="AB49" s="215"/>
      <c r="AC49" s="216"/>
    </row>
    <row r="50" spans="1:29" ht="36.75" thickBot="1">
      <c r="A50" s="130">
        <v>889921</v>
      </c>
      <c r="B50" s="131" t="s">
        <v>270</v>
      </c>
      <c r="C50" s="214">
        <f t="shared" si="0"/>
        <v>900</v>
      </c>
      <c r="D50" s="214">
        <f t="shared" si="1"/>
        <v>9730</v>
      </c>
      <c r="E50" s="16"/>
      <c r="F50" s="16"/>
      <c r="G50" s="16"/>
      <c r="H50" s="16"/>
      <c r="I50" s="16"/>
      <c r="J50" s="16"/>
      <c r="K50" s="16"/>
      <c r="L50" s="16">
        <v>8830</v>
      </c>
      <c r="M50" s="16">
        <v>900</v>
      </c>
      <c r="N50" s="16">
        <v>900</v>
      </c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215"/>
      <c r="AA50" s="215"/>
      <c r="AB50" s="215"/>
      <c r="AC50" s="216"/>
    </row>
    <row r="51" spans="1:29" ht="36.75" thickBot="1">
      <c r="A51" s="130">
        <v>889922</v>
      </c>
      <c r="B51" s="131" t="s">
        <v>409</v>
      </c>
      <c r="C51" s="214"/>
      <c r="D51" s="214">
        <f t="shared" si="1"/>
        <v>7729</v>
      </c>
      <c r="E51" s="16"/>
      <c r="F51" s="16"/>
      <c r="G51" s="16"/>
      <c r="H51" s="16"/>
      <c r="I51" s="16"/>
      <c r="J51" s="16"/>
      <c r="K51" s="16"/>
      <c r="L51" s="16">
        <v>7729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215"/>
      <c r="AA51" s="215"/>
      <c r="AB51" s="215"/>
      <c r="AC51" s="216"/>
    </row>
    <row r="52" spans="1:29" ht="54.75" thickBot="1">
      <c r="A52" s="130">
        <v>889942</v>
      </c>
      <c r="B52" s="131" t="s">
        <v>271</v>
      </c>
      <c r="C52" s="214">
        <f t="shared" si="0"/>
        <v>500</v>
      </c>
      <c r="D52" s="214">
        <f t="shared" si="1"/>
        <v>500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>
        <v>500</v>
      </c>
      <c r="R52" s="16">
        <v>500</v>
      </c>
      <c r="S52" s="16"/>
      <c r="T52" s="16"/>
      <c r="U52" s="16"/>
      <c r="V52" s="16"/>
      <c r="W52" s="16"/>
      <c r="X52" s="16"/>
      <c r="Y52" s="16"/>
      <c r="Z52" s="215"/>
      <c r="AA52" s="215"/>
      <c r="AB52" s="215"/>
      <c r="AC52" s="216"/>
    </row>
    <row r="53" spans="1:29" ht="36.75" thickBot="1">
      <c r="A53" s="130">
        <v>889969</v>
      </c>
      <c r="B53" s="131" t="s">
        <v>272</v>
      </c>
      <c r="C53" s="214">
        <f t="shared" si="0"/>
        <v>464</v>
      </c>
      <c r="D53" s="214">
        <f t="shared" si="1"/>
        <v>464</v>
      </c>
      <c r="E53" s="16"/>
      <c r="F53" s="16"/>
      <c r="G53" s="16"/>
      <c r="H53" s="16"/>
      <c r="I53" s="16"/>
      <c r="J53" s="16"/>
      <c r="K53" s="16">
        <v>464</v>
      </c>
      <c r="L53" s="16">
        <v>464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215"/>
      <c r="AA53" s="215"/>
      <c r="AB53" s="215"/>
      <c r="AC53" s="216"/>
    </row>
    <row r="54" spans="1:29" ht="54.75" thickBot="1">
      <c r="A54" s="130">
        <v>890301</v>
      </c>
      <c r="B54" s="131" t="s">
        <v>273</v>
      </c>
      <c r="C54" s="214">
        <f t="shared" si="0"/>
        <v>1300</v>
      </c>
      <c r="D54" s="214">
        <f t="shared" si="1"/>
        <v>2150</v>
      </c>
      <c r="E54" s="16"/>
      <c r="F54" s="16"/>
      <c r="G54" s="16"/>
      <c r="H54" s="16"/>
      <c r="I54" s="16"/>
      <c r="J54" s="16"/>
      <c r="K54" s="16">
        <v>1300</v>
      </c>
      <c r="L54" s="16">
        <v>2150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215"/>
      <c r="AA54" s="215"/>
      <c r="AB54" s="215"/>
      <c r="AC54" s="216"/>
    </row>
    <row r="55" spans="1:29" ht="36.75" thickBot="1">
      <c r="A55" s="130">
        <v>890442</v>
      </c>
      <c r="B55" s="131" t="s">
        <v>274</v>
      </c>
      <c r="C55" s="214">
        <f t="shared" si="0"/>
        <v>61543</v>
      </c>
      <c r="D55" s="214">
        <f t="shared" si="1"/>
        <v>61543</v>
      </c>
      <c r="E55" s="16">
        <v>51458</v>
      </c>
      <c r="F55" s="16">
        <v>51458</v>
      </c>
      <c r="G55" s="16">
        <v>7302</v>
      </c>
      <c r="H55" s="16">
        <v>7302</v>
      </c>
      <c r="I55" s="16">
        <v>2783</v>
      </c>
      <c r="J55" s="16">
        <v>2783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215"/>
      <c r="AA55" s="215"/>
      <c r="AB55" s="215"/>
      <c r="AC55" s="216">
        <v>52</v>
      </c>
    </row>
    <row r="56" spans="1:29" ht="72.75" thickBot="1">
      <c r="A56" s="130">
        <v>910301</v>
      </c>
      <c r="B56" s="131" t="s">
        <v>275</v>
      </c>
      <c r="C56" s="214">
        <f t="shared" si="0"/>
        <v>3016</v>
      </c>
      <c r="D56" s="214">
        <f t="shared" si="1"/>
        <v>3016</v>
      </c>
      <c r="E56" s="16">
        <v>2374</v>
      </c>
      <c r="F56" s="16">
        <v>2374</v>
      </c>
      <c r="G56" s="16">
        <v>642</v>
      </c>
      <c r="H56" s="16">
        <v>642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215"/>
      <c r="AA56" s="215"/>
      <c r="AB56" s="215"/>
      <c r="AC56" s="216">
        <v>1</v>
      </c>
    </row>
    <row r="57" spans="1:29" ht="54.75" thickBot="1">
      <c r="A57" s="130">
        <v>931102</v>
      </c>
      <c r="B57" s="131" t="s">
        <v>141</v>
      </c>
      <c r="C57" s="214">
        <f t="shared" si="0"/>
        <v>47905</v>
      </c>
      <c r="D57" s="214">
        <f t="shared" si="1"/>
        <v>48701</v>
      </c>
      <c r="E57" s="16"/>
      <c r="F57" s="16"/>
      <c r="G57" s="16"/>
      <c r="H57" s="16"/>
      <c r="I57" s="16">
        <v>11905</v>
      </c>
      <c r="J57" s="16">
        <v>11905</v>
      </c>
      <c r="K57" s="16">
        <v>36000</v>
      </c>
      <c r="L57" s="16">
        <v>36000</v>
      </c>
      <c r="M57" s="16"/>
      <c r="N57" s="16"/>
      <c r="O57" s="16"/>
      <c r="P57" s="16"/>
      <c r="Q57" s="16"/>
      <c r="R57" s="16"/>
      <c r="S57" s="16"/>
      <c r="T57" s="16">
        <v>796</v>
      </c>
      <c r="U57" s="16"/>
      <c r="V57" s="16"/>
      <c r="W57" s="16"/>
      <c r="X57" s="16"/>
      <c r="Y57" s="16"/>
      <c r="Z57" s="215"/>
      <c r="AA57" s="215"/>
      <c r="AB57" s="215"/>
      <c r="AC57" s="216"/>
    </row>
    <row r="58" spans="1:29" ht="72.75" thickBot="1">
      <c r="A58" s="130">
        <v>931301</v>
      </c>
      <c r="B58" s="131" t="s">
        <v>276</v>
      </c>
      <c r="C58" s="214">
        <f t="shared" si="0"/>
        <v>8300</v>
      </c>
      <c r="D58" s="214">
        <f t="shared" si="1"/>
        <v>8300</v>
      </c>
      <c r="E58" s="16"/>
      <c r="F58" s="16"/>
      <c r="G58" s="16"/>
      <c r="H58" s="16"/>
      <c r="I58" s="16">
        <v>300</v>
      </c>
      <c r="J58" s="16">
        <v>300</v>
      </c>
      <c r="K58" s="16">
        <v>8000</v>
      </c>
      <c r="L58" s="16">
        <v>8000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215"/>
      <c r="AA58" s="215"/>
      <c r="AB58" s="215"/>
      <c r="AC58" s="216"/>
    </row>
    <row r="59" spans="1:29" ht="24" thickBot="1">
      <c r="A59" s="217"/>
      <c r="B59" s="218" t="s">
        <v>142</v>
      </c>
      <c r="C59" s="214">
        <f t="shared" si="0"/>
        <v>1756259</v>
      </c>
      <c r="D59" s="214">
        <f t="shared" si="1"/>
        <v>1795673</v>
      </c>
      <c r="E59" s="219">
        <f aca="true" t="shared" si="2" ref="E59:AC59">SUM(E7:E58)</f>
        <v>66800</v>
      </c>
      <c r="F59" s="219">
        <f t="shared" si="2"/>
        <v>71002</v>
      </c>
      <c r="G59" s="219">
        <f t="shared" si="2"/>
        <v>11228</v>
      </c>
      <c r="H59" s="219">
        <f t="shared" si="2"/>
        <v>12345</v>
      </c>
      <c r="I59" s="219">
        <f t="shared" si="2"/>
        <v>68927</v>
      </c>
      <c r="J59" s="219">
        <f t="shared" si="2"/>
        <v>75838</v>
      </c>
      <c r="K59" s="219">
        <f t="shared" si="2"/>
        <v>78380</v>
      </c>
      <c r="L59" s="219">
        <f t="shared" si="2"/>
        <v>119348</v>
      </c>
      <c r="M59" s="219">
        <f t="shared" si="2"/>
        <v>58980</v>
      </c>
      <c r="N59" s="219">
        <f t="shared" si="2"/>
        <v>58980</v>
      </c>
      <c r="O59" s="219">
        <f t="shared" si="2"/>
        <v>431542</v>
      </c>
      <c r="P59" s="219">
        <f t="shared" si="2"/>
        <v>414629</v>
      </c>
      <c r="Q59" s="219">
        <f t="shared" si="2"/>
        <v>3500</v>
      </c>
      <c r="R59" s="219">
        <f t="shared" si="2"/>
        <v>3500</v>
      </c>
      <c r="S59" s="219">
        <f t="shared" si="2"/>
        <v>614729</v>
      </c>
      <c r="T59" s="219">
        <f t="shared" si="2"/>
        <v>635101</v>
      </c>
      <c r="U59" s="219">
        <f t="shared" si="2"/>
        <v>361869</v>
      </c>
      <c r="V59" s="219">
        <f t="shared" si="2"/>
        <v>400016</v>
      </c>
      <c r="W59" s="219">
        <f t="shared" si="2"/>
        <v>0</v>
      </c>
      <c r="X59" s="219">
        <f t="shared" si="2"/>
        <v>0</v>
      </c>
      <c r="Y59" s="219">
        <f t="shared" si="2"/>
        <v>0</v>
      </c>
      <c r="Z59" s="219">
        <f t="shared" si="2"/>
        <v>0</v>
      </c>
      <c r="AA59" s="220">
        <f t="shared" si="2"/>
        <v>60304</v>
      </c>
      <c r="AB59" s="220">
        <f t="shared" si="2"/>
        <v>4914</v>
      </c>
      <c r="AC59" s="221">
        <f t="shared" si="2"/>
        <v>54</v>
      </c>
    </row>
    <row r="60" spans="1:29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</row>
    <row r="61" spans="3:28" ht="20.25">
      <c r="C61" s="419"/>
      <c r="F61" s="52"/>
      <c r="H61" s="52"/>
      <c r="J61" s="52"/>
      <c r="L61" s="52"/>
      <c r="P61" s="52"/>
      <c r="T61" s="52"/>
      <c r="V61" s="52"/>
      <c r="AB61" s="52"/>
    </row>
  </sheetData>
  <mergeCells count="31">
    <mergeCell ref="A1:AA1"/>
    <mergeCell ref="AC3:AC5"/>
    <mergeCell ref="A4:B5"/>
    <mergeCell ref="C4:D5"/>
    <mergeCell ref="E5:F5"/>
    <mergeCell ref="I5:J5"/>
    <mergeCell ref="K5:L5"/>
    <mergeCell ref="U5:V5"/>
    <mergeCell ref="AA5:AB5"/>
    <mergeCell ref="O5:P5"/>
    <mergeCell ref="I6:J6"/>
    <mergeCell ref="M5:N5"/>
    <mergeCell ref="M6:N6"/>
    <mergeCell ref="C6:D6"/>
    <mergeCell ref="E6:F6"/>
    <mergeCell ref="G5:H5"/>
    <mergeCell ref="G6:H6"/>
    <mergeCell ref="Q5:R5"/>
    <mergeCell ref="Q6:R6"/>
    <mergeCell ref="AA6:AB6"/>
    <mergeCell ref="K6:L6"/>
    <mergeCell ref="A3:AB3"/>
    <mergeCell ref="E4:AB4"/>
    <mergeCell ref="W5:X5"/>
    <mergeCell ref="W6:X6"/>
    <mergeCell ref="Y5:Z5"/>
    <mergeCell ref="Y6:Z6"/>
    <mergeCell ref="S5:T5"/>
    <mergeCell ref="S6:T6"/>
    <mergeCell ref="U6:V6"/>
    <mergeCell ref="O6:P6"/>
  </mergeCells>
  <printOptions/>
  <pageMargins left="0.75" right="0.75" top="1" bottom="1" header="0.5" footer="0.5"/>
  <pageSetup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9.140625" style="52" customWidth="1"/>
    <col min="2" max="2" width="48.00390625" style="52" customWidth="1"/>
    <col min="3" max="4" width="12.7109375" style="52" customWidth="1"/>
    <col min="5" max="16384" width="9.140625" style="52" customWidth="1"/>
  </cols>
  <sheetData>
    <row r="1" spans="1:5" ht="15.75">
      <c r="A1" s="451" t="s">
        <v>86</v>
      </c>
      <c r="B1" s="451"/>
      <c r="C1" s="451"/>
      <c r="D1" s="451"/>
      <c r="E1" s="451"/>
    </row>
    <row r="2" spans="2:6" ht="12.75">
      <c r="B2" s="452" t="s">
        <v>222</v>
      </c>
      <c r="C2" s="452"/>
      <c r="D2" s="55"/>
      <c r="F2" s="139"/>
    </row>
    <row r="3" spans="2:6" ht="13.5" thickBot="1">
      <c r="B3" s="453" t="s">
        <v>345</v>
      </c>
      <c r="C3" s="453"/>
      <c r="D3" s="453"/>
      <c r="E3" s="230"/>
      <c r="F3" s="230"/>
    </row>
    <row r="4" spans="1:6" ht="29.25" thickBot="1">
      <c r="A4" s="56" t="s">
        <v>24</v>
      </c>
      <c r="B4" s="168" t="s">
        <v>54</v>
      </c>
      <c r="C4" s="270" t="s">
        <v>225</v>
      </c>
      <c r="D4" s="270" t="s">
        <v>341</v>
      </c>
      <c r="E4" s="67"/>
      <c r="F4" s="67"/>
    </row>
    <row r="5" spans="1:4" ht="12.75">
      <c r="A5" s="57"/>
      <c r="B5" s="58"/>
      <c r="C5" s="59"/>
      <c r="D5" s="59"/>
    </row>
    <row r="6" spans="1:4" ht="12.75">
      <c r="A6" s="60" t="s">
        <v>25</v>
      </c>
      <c r="B6" s="61" t="s">
        <v>279</v>
      </c>
      <c r="C6" s="1">
        <v>249217</v>
      </c>
      <c r="D6" s="1">
        <v>258119</v>
      </c>
    </row>
    <row r="7" spans="1:4" ht="12.75">
      <c r="A7" s="60" t="s">
        <v>26</v>
      </c>
      <c r="B7" s="61" t="s">
        <v>325</v>
      </c>
      <c r="C7" s="1">
        <f>SUM(C8:C9)</f>
        <v>974414</v>
      </c>
      <c r="D7" s="1">
        <f>SUM(D8:D9)</f>
        <v>962481</v>
      </c>
    </row>
    <row r="8" spans="1:4" ht="12.75">
      <c r="A8" s="62" t="s">
        <v>34</v>
      </c>
      <c r="B8" s="64" t="s">
        <v>0</v>
      </c>
      <c r="C8" s="63">
        <f>'Tájékoztató tábla bev.'!M28-C10</f>
        <v>157364</v>
      </c>
      <c r="D8" s="63">
        <f>'Tájékoztató tábla bev.'!N28-D10</f>
        <v>145431</v>
      </c>
    </row>
    <row r="9" spans="1:4" ht="12.75">
      <c r="A9" s="62" t="s">
        <v>35</v>
      </c>
      <c r="B9" s="64" t="s">
        <v>1</v>
      </c>
      <c r="C9" s="63">
        <f>'Tájékoztató tábla bev.'!O28</f>
        <v>817050</v>
      </c>
      <c r="D9" s="63">
        <f>'Tájékoztató tábla bev.'!P28</f>
        <v>817050</v>
      </c>
    </row>
    <row r="10" spans="1:4" ht="12.75">
      <c r="A10" s="60" t="s">
        <v>27</v>
      </c>
      <c r="B10" s="61" t="s">
        <v>43</v>
      </c>
      <c r="C10" s="1">
        <f>SUM(C11:C12)</f>
        <v>1000</v>
      </c>
      <c r="D10" s="1">
        <f>SUM(D11:D12)</f>
        <v>1000</v>
      </c>
    </row>
    <row r="11" spans="1:4" ht="12.75">
      <c r="A11" s="62" t="s">
        <v>34</v>
      </c>
      <c r="B11" s="64" t="s">
        <v>0</v>
      </c>
      <c r="C11" s="63"/>
      <c r="D11" s="63"/>
    </row>
    <row r="12" spans="1:4" ht="12.75">
      <c r="A12" s="62" t="s">
        <v>35</v>
      </c>
      <c r="B12" s="64" t="s">
        <v>1</v>
      </c>
      <c r="C12" s="63">
        <v>1000</v>
      </c>
      <c r="D12" s="63">
        <v>1000</v>
      </c>
    </row>
    <row r="13" spans="1:4" ht="12.75">
      <c r="A13" s="60" t="s">
        <v>28</v>
      </c>
      <c r="B13" s="61" t="s">
        <v>44</v>
      </c>
      <c r="C13" s="1">
        <f>SUM(C14:C16)</f>
        <v>343400</v>
      </c>
      <c r="D13" s="1">
        <f>SUM(D14:D16)</f>
        <v>343400</v>
      </c>
    </row>
    <row r="14" spans="1:4" ht="12.75">
      <c r="A14" s="62" t="s">
        <v>34</v>
      </c>
      <c r="B14" s="64" t="s">
        <v>2</v>
      </c>
      <c r="C14" s="63">
        <v>314600</v>
      </c>
      <c r="D14" s="63">
        <v>314600</v>
      </c>
    </row>
    <row r="15" spans="1:4" ht="12.75">
      <c r="A15" s="62" t="s">
        <v>35</v>
      </c>
      <c r="B15" s="64" t="s">
        <v>3</v>
      </c>
      <c r="C15" s="63">
        <v>9800</v>
      </c>
      <c r="D15" s="63">
        <v>9800</v>
      </c>
    </row>
    <row r="16" spans="1:4" ht="12.75">
      <c r="A16" s="62" t="s">
        <v>36</v>
      </c>
      <c r="B16" s="64" t="s">
        <v>4</v>
      </c>
      <c r="C16" s="63">
        <v>19000</v>
      </c>
      <c r="D16" s="63">
        <v>19000</v>
      </c>
    </row>
    <row r="17" spans="1:4" ht="12.75">
      <c r="A17" s="60" t="s">
        <v>29</v>
      </c>
      <c r="B17" s="61" t="s">
        <v>5</v>
      </c>
      <c r="C17" s="1">
        <v>24080</v>
      </c>
      <c r="D17" s="1">
        <v>24080</v>
      </c>
    </row>
    <row r="18" spans="1:4" ht="12.75">
      <c r="A18" s="60" t="s">
        <v>30</v>
      </c>
      <c r="B18" s="61" t="s">
        <v>45</v>
      </c>
      <c r="C18" s="1">
        <f>SUM(C19:C21)</f>
        <v>162102</v>
      </c>
      <c r="D18" s="1">
        <f>SUM(D19:D21)</f>
        <v>162102</v>
      </c>
    </row>
    <row r="19" spans="1:4" ht="12.75">
      <c r="A19" s="62" t="s">
        <v>34</v>
      </c>
      <c r="B19" s="64" t="s">
        <v>6</v>
      </c>
      <c r="C19" s="63">
        <v>0</v>
      </c>
      <c r="D19" s="63">
        <v>0</v>
      </c>
    </row>
    <row r="20" spans="1:4" ht="12.75">
      <c r="A20" s="62" t="s">
        <v>35</v>
      </c>
      <c r="B20" s="64" t="s">
        <v>7</v>
      </c>
      <c r="C20" s="63">
        <v>25000</v>
      </c>
      <c r="D20" s="63">
        <v>25000</v>
      </c>
    </row>
    <row r="21" spans="1:4" ht="12.75">
      <c r="A21" s="62" t="s">
        <v>36</v>
      </c>
      <c r="B21" s="64" t="s">
        <v>8</v>
      </c>
      <c r="C21" s="63">
        <v>137102</v>
      </c>
      <c r="D21" s="63">
        <v>137102</v>
      </c>
    </row>
    <row r="22" spans="1:4" ht="12.75">
      <c r="A22" s="60" t="s">
        <v>31</v>
      </c>
      <c r="B22" s="61" t="s">
        <v>9</v>
      </c>
      <c r="C22" s="1">
        <v>2046</v>
      </c>
      <c r="D22" s="1">
        <v>2046</v>
      </c>
    </row>
    <row r="23" spans="1:4" ht="12.75">
      <c r="A23" s="60" t="s">
        <v>32</v>
      </c>
      <c r="B23" s="61" t="s">
        <v>55</v>
      </c>
      <c r="C23" s="1">
        <v>0</v>
      </c>
      <c r="D23" s="1">
        <v>0</v>
      </c>
    </row>
    <row r="24" spans="1:4" ht="12.75">
      <c r="A24" s="60" t="s">
        <v>33</v>
      </c>
      <c r="B24" s="61" t="s">
        <v>10</v>
      </c>
      <c r="C24" s="1">
        <f>'Tájékoztató tábla bev.'!AI28</f>
        <v>0</v>
      </c>
      <c r="D24" s="1">
        <f>'Tájékoztató tábla bev.'!X28</f>
        <v>42445</v>
      </c>
    </row>
    <row r="25" spans="1:4" ht="12.75">
      <c r="A25" s="60" t="s">
        <v>42</v>
      </c>
      <c r="B25" s="61" t="s">
        <v>89</v>
      </c>
      <c r="C25" s="1">
        <f>SUM(C26:C27)</f>
        <v>0</v>
      </c>
      <c r="D25" s="1">
        <f>SUM(D26:D27)</f>
        <v>0</v>
      </c>
    </row>
    <row r="26" spans="1:4" ht="12.75">
      <c r="A26" s="62" t="s">
        <v>34</v>
      </c>
      <c r="B26" s="64" t="s">
        <v>87</v>
      </c>
      <c r="C26" s="63"/>
      <c r="D26" s="63"/>
    </row>
    <row r="27" spans="1:4" ht="12.75">
      <c r="A27" s="62" t="s">
        <v>35</v>
      </c>
      <c r="B27" s="64" t="s">
        <v>88</v>
      </c>
      <c r="C27" s="63"/>
      <c r="D27" s="63"/>
    </row>
    <row r="28" spans="1:5" ht="16.5" thickBot="1">
      <c r="A28" s="258" t="s">
        <v>74</v>
      </c>
      <c r="B28" s="292" t="s">
        <v>90</v>
      </c>
      <c r="C28" s="290">
        <f>C6+C10+C13+C17+C22+C23+C24+C7+C18+C25</f>
        <v>1756259</v>
      </c>
      <c r="D28" s="290">
        <f>D6+D10+D13+D17+D22+D23+D24+D7+D18+D25</f>
        <v>1795673</v>
      </c>
      <c r="E28" s="165"/>
    </row>
    <row r="29" spans="1:4" ht="12.75">
      <c r="A29" s="294"/>
      <c r="B29" s="225" t="s">
        <v>285</v>
      </c>
      <c r="C29" s="295">
        <v>1338389</v>
      </c>
      <c r="D29" s="295">
        <v>1377803</v>
      </c>
    </row>
    <row r="30" spans="1:4" ht="12.75">
      <c r="A30" s="296"/>
      <c r="B30" s="146" t="s">
        <v>286</v>
      </c>
      <c r="C30" s="63">
        <v>345600</v>
      </c>
      <c r="D30" s="63">
        <v>345600</v>
      </c>
    </row>
    <row r="31" spans="1:4" ht="13.5" thickBot="1">
      <c r="A31" s="297"/>
      <c r="B31" s="149" t="s">
        <v>291</v>
      </c>
      <c r="C31" s="150">
        <v>72270</v>
      </c>
      <c r="D31" s="150">
        <v>72270</v>
      </c>
    </row>
    <row r="32" spans="1:4" ht="29.25" thickBot="1">
      <c r="A32" s="293" t="s">
        <v>24</v>
      </c>
      <c r="B32" s="160" t="s">
        <v>56</v>
      </c>
      <c r="C32" s="291" t="s">
        <v>225</v>
      </c>
      <c r="D32" s="291" t="s">
        <v>341</v>
      </c>
    </row>
    <row r="33" spans="1:4" ht="12.75">
      <c r="A33" s="142" t="s">
        <v>25</v>
      </c>
      <c r="B33" s="143" t="s">
        <v>47</v>
      </c>
      <c r="C33" s="166">
        <f>SUM(C34:C38)</f>
        <v>715857</v>
      </c>
      <c r="D33" s="166">
        <f>SUM(D34:D38)</f>
        <v>752142</v>
      </c>
    </row>
    <row r="34" spans="1:4" ht="12.75">
      <c r="A34" s="144" t="s">
        <v>34</v>
      </c>
      <c r="B34" s="145" t="s">
        <v>11</v>
      </c>
      <c r="C34" s="63">
        <f>'Tájékoztató tábla kiad.'!E59</f>
        <v>66800</v>
      </c>
      <c r="D34" s="63">
        <f>'Tájékoztató tábla kiad.'!F59</f>
        <v>71002</v>
      </c>
    </row>
    <row r="35" spans="1:4" ht="12.75">
      <c r="A35" s="144" t="s">
        <v>35</v>
      </c>
      <c r="B35" s="146" t="s">
        <v>12</v>
      </c>
      <c r="C35" s="63">
        <f>'Tájékoztató tábla kiad.'!G59</f>
        <v>11228</v>
      </c>
      <c r="D35" s="63">
        <f>'Tájékoztató tábla kiad.'!H59</f>
        <v>12345</v>
      </c>
    </row>
    <row r="36" spans="1:4" ht="12.75">
      <c r="A36" s="144" t="s">
        <v>36</v>
      </c>
      <c r="B36" s="146" t="s">
        <v>13</v>
      </c>
      <c r="C36" s="63">
        <f>'Tájékoztató tábla kiad.'!I59</f>
        <v>68927</v>
      </c>
      <c r="D36" s="63">
        <f>'Tájékoztató tábla kiad.'!J59</f>
        <v>75838</v>
      </c>
    </row>
    <row r="37" spans="1:4" ht="12.75">
      <c r="A37" s="144" t="s">
        <v>37</v>
      </c>
      <c r="B37" s="146" t="s">
        <v>14</v>
      </c>
      <c r="C37" s="63"/>
      <c r="D37" s="63"/>
    </row>
    <row r="38" spans="1:4" ht="12.75">
      <c r="A38" s="144" t="s">
        <v>38</v>
      </c>
      <c r="B38" s="146" t="s">
        <v>218</v>
      </c>
      <c r="C38" s="63">
        <f>SUM(C39:C42)</f>
        <v>568902</v>
      </c>
      <c r="D38" s="63">
        <f>SUM(D39:D42)</f>
        <v>592957</v>
      </c>
    </row>
    <row r="39" spans="1:4" ht="12.75">
      <c r="A39" s="147" t="s">
        <v>39</v>
      </c>
      <c r="B39" s="64" t="s">
        <v>15</v>
      </c>
      <c r="C39" s="63">
        <f>'Tájékoztató tábla kiad.'!K59</f>
        <v>78380</v>
      </c>
      <c r="D39" s="63">
        <f>'Tájékoztató tábla kiad.'!L59</f>
        <v>119348</v>
      </c>
    </row>
    <row r="40" spans="1:4" ht="12.75">
      <c r="A40" s="147" t="s">
        <v>40</v>
      </c>
      <c r="B40" s="64" t="s">
        <v>16</v>
      </c>
      <c r="C40" s="63">
        <v>58980</v>
      </c>
      <c r="D40" s="63">
        <v>58980</v>
      </c>
    </row>
    <row r="41" spans="1:5" ht="12.75">
      <c r="A41" s="147" t="s">
        <v>41</v>
      </c>
      <c r="B41" s="64" t="s">
        <v>216</v>
      </c>
      <c r="C41" s="63">
        <f>'3.sz.Intézmények össz. '!C25</f>
        <v>431542</v>
      </c>
      <c r="D41" s="63">
        <f>'3.sz.Intézmények össz. '!D25</f>
        <v>414629</v>
      </c>
      <c r="E41" s="164"/>
    </row>
    <row r="42" spans="1:4" ht="12.75">
      <c r="A42" s="147" t="s">
        <v>217</v>
      </c>
      <c r="B42" s="64" t="s">
        <v>17</v>
      </c>
      <c r="C42" s="63"/>
      <c r="D42" s="63"/>
    </row>
    <row r="43" spans="1:4" ht="12.75">
      <c r="A43" s="60" t="s">
        <v>26</v>
      </c>
      <c r="B43" s="61" t="s">
        <v>49</v>
      </c>
      <c r="C43" s="1">
        <f>SUM(C44:C46)</f>
        <v>980098</v>
      </c>
      <c r="D43" s="1">
        <f>SUM(D44:D46)</f>
        <v>1038617</v>
      </c>
    </row>
    <row r="44" spans="1:4" ht="12.75">
      <c r="A44" s="144" t="s">
        <v>34</v>
      </c>
      <c r="B44" s="146" t="s">
        <v>18</v>
      </c>
      <c r="C44" s="63">
        <f>'4.sz-mell'!E9</f>
        <v>361869</v>
      </c>
      <c r="D44" s="63">
        <f>'4.sz-mell'!F9</f>
        <v>400016</v>
      </c>
    </row>
    <row r="45" spans="1:4" ht="12.75">
      <c r="A45" s="144" t="s">
        <v>35</v>
      </c>
      <c r="B45" s="146" t="s">
        <v>19</v>
      </c>
      <c r="C45" s="63">
        <f>'4.sz-mell'!E24</f>
        <v>614729</v>
      </c>
      <c r="D45" s="63">
        <f>'4.sz-mell'!F24</f>
        <v>635101</v>
      </c>
    </row>
    <row r="46" spans="1:4" ht="12.75">
      <c r="A46" s="144" t="s">
        <v>36</v>
      </c>
      <c r="B46" s="145" t="s">
        <v>20</v>
      </c>
      <c r="C46" s="63">
        <f>SUM(C47:C48)</f>
        <v>3500</v>
      </c>
      <c r="D46" s="63">
        <f>SUM(D47:D48)</f>
        <v>3500</v>
      </c>
    </row>
    <row r="47" spans="1:4" ht="12.75">
      <c r="A47" s="147" t="s">
        <v>39</v>
      </c>
      <c r="B47" s="64" t="s">
        <v>52</v>
      </c>
      <c r="C47" s="63">
        <v>3500</v>
      </c>
      <c r="D47" s="63">
        <v>3500</v>
      </c>
    </row>
    <row r="48" spans="1:4" ht="12.75">
      <c r="A48" s="147" t="s">
        <v>40</v>
      </c>
      <c r="B48" s="64" t="s">
        <v>53</v>
      </c>
      <c r="C48" s="63"/>
      <c r="D48" s="63"/>
    </row>
    <row r="49" spans="1:4" ht="12.75">
      <c r="A49" s="60" t="s">
        <v>27</v>
      </c>
      <c r="B49" s="61" t="s">
        <v>21</v>
      </c>
      <c r="C49" s="1"/>
      <c r="D49" s="1"/>
    </row>
    <row r="50" spans="1:4" ht="12.75">
      <c r="A50" s="60" t="s">
        <v>28</v>
      </c>
      <c r="B50" s="61" t="s">
        <v>78</v>
      </c>
      <c r="C50" s="1">
        <f>'Tájékoztató tábla kiad.'!AA59</f>
        <v>60304</v>
      </c>
      <c r="D50" s="1">
        <f>'Tájékoztató tábla kiad.'!AB59</f>
        <v>4914</v>
      </c>
    </row>
    <row r="51" spans="1:4" ht="12.75">
      <c r="A51" s="161" t="s">
        <v>34</v>
      </c>
      <c r="B51" s="64" t="s">
        <v>79</v>
      </c>
      <c r="C51" s="2">
        <v>10000</v>
      </c>
      <c r="D51" s="2">
        <v>4000</v>
      </c>
    </row>
    <row r="52" spans="1:4" ht="12.75">
      <c r="A52" s="161" t="s">
        <v>35</v>
      </c>
      <c r="B52" s="64" t="s">
        <v>80</v>
      </c>
      <c r="C52" s="63">
        <v>50304</v>
      </c>
      <c r="D52" s="63">
        <v>914</v>
      </c>
    </row>
    <row r="53" spans="1:4" ht="12.75">
      <c r="A53" s="60" t="s">
        <v>29</v>
      </c>
      <c r="B53" s="61" t="s">
        <v>91</v>
      </c>
      <c r="C53" s="140">
        <f>SUM(C54:C55)</f>
        <v>0</v>
      </c>
      <c r="D53" s="140">
        <f>SUM(D54:D55)</f>
        <v>0</v>
      </c>
    </row>
    <row r="54" spans="1:4" ht="12.75">
      <c r="A54" s="161" t="s">
        <v>34</v>
      </c>
      <c r="B54" s="64" t="s">
        <v>82</v>
      </c>
      <c r="C54" s="63">
        <v>0</v>
      </c>
      <c r="D54" s="63">
        <v>0</v>
      </c>
    </row>
    <row r="55" spans="1:4" ht="13.5" thickBot="1">
      <c r="A55" s="161" t="s">
        <v>35</v>
      </c>
      <c r="B55" s="64" t="s">
        <v>83</v>
      </c>
      <c r="C55" s="63">
        <v>0</v>
      </c>
      <c r="D55" s="63">
        <v>0</v>
      </c>
    </row>
    <row r="56" spans="1:4" ht="16.5" thickBot="1">
      <c r="A56" s="223" t="s">
        <v>30</v>
      </c>
      <c r="B56" s="298" t="s">
        <v>219</v>
      </c>
      <c r="C56" s="299">
        <f>C49+C43+C33+C53+C50</f>
        <v>1756259</v>
      </c>
      <c r="D56" s="299">
        <f>D49+D43+D33+D53+D50</f>
        <v>1795673</v>
      </c>
    </row>
    <row r="57" spans="1:4" ht="12" customHeight="1">
      <c r="A57" s="224"/>
      <c r="B57" s="225" t="s">
        <v>285</v>
      </c>
      <c r="C57" s="304">
        <v>1601110</v>
      </c>
      <c r="D57" s="304">
        <f>D56-D58-D59</f>
        <v>1639674</v>
      </c>
    </row>
    <row r="58" spans="1:4" ht="13.5" customHeight="1">
      <c r="A58" s="60"/>
      <c r="B58" s="146" t="s">
        <v>286</v>
      </c>
      <c r="C58" s="2">
        <v>77556</v>
      </c>
      <c r="D58" s="2">
        <v>78406</v>
      </c>
    </row>
    <row r="59" spans="1:4" ht="13.5" customHeight="1" thickBot="1">
      <c r="A59" s="226"/>
      <c r="B59" s="149" t="s">
        <v>291</v>
      </c>
      <c r="C59" s="305">
        <v>77593</v>
      </c>
      <c r="D59" s="305">
        <v>77593</v>
      </c>
    </row>
    <row r="60" spans="1:4" ht="13.5" thickBot="1">
      <c r="A60" s="159" t="s">
        <v>31</v>
      </c>
      <c r="B60" s="300" t="s">
        <v>51</v>
      </c>
      <c r="C60" s="306">
        <f>SUM(C61:C62)</f>
        <v>54</v>
      </c>
      <c r="D60" s="306">
        <f>SUM(D61:D62)</f>
        <v>54</v>
      </c>
    </row>
    <row r="61" spans="1:4" ht="12.75">
      <c r="A61" s="57" t="s">
        <v>35</v>
      </c>
      <c r="B61" s="58" t="s">
        <v>22</v>
      </c>
      <c r="C61" s="59">
        <v>2</v>
      </c>
      <c r="D61" s="59">
        <v>2</v>
      </c>
    </row>
    <row r="62" spans="1:4" ht="13.5" thickBot="1">
      <c r="A62" s="148" t="s">
        <v>36</v>
      </c>
      <c r="B62" s="149" t="s">
        <v>23</v>
      </c>
      <c r="C62" s="150">
        <v>52</v>
      </c>
      <c r="D62" s="150">
        <v>52</v>
      </c>
    </row>
  </sheetData>
  <sheetProtection/>
  <mergeCells count="3">
    <mergeCell ref="A1:E1"/>
    <mergeCell ref="B2:C2"/>
    <mergeCell ref="B3:D3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6"/>
  <sheetViews>
    <sheetView zoomScalePageLayoutView="0" workbookViewId="0" topLeftCell="A10">
      <selection activeCell="I26" sqref="I26"/>
    </sheetView>
  </sheetViews>
  <sheetFormatPr defaultColWidth="9.140625" defaultRowHeight="12.75"/>
  <cols>
    <col min="1" max="1" width="6.28125" style="52" customWidth="1"/>
    <col min="2" max="2" width="45.140625" style="52" customWidth="1"/>
    <col min="3" max="4" width="13.7109375" style="52" customWidth="1"/>
    <col min="5" max="5" width="9.140625" style="52" customWidth="1"/>
    <col min="6" max="6" width="10.28125" style="52" customWidth="1"/>
    <col min="7" max="16384" width="9.140625" style="52" customWidth="1"/>
  </cols>
  <sheetData>
    <row r="2" spans="1:5" ht="41.25" customHeight="1">
      <c r="A2" s="448" t="s">
        <v>221</v>
      </c>
      <c r="B2" s="448"/>
      <c r="C2" s="448"/>
      <c r="D2" s="448"/>
      <c r="E2" s="448"/>
    </row>
    <row r="3" spans="2:4" ht="8.25" customHeight="1">
      <c r="B3" s="452"/>
      <c r="C3" s="452"/>
      <c r="D3" s="55"/>
    </row>
    <row r="4" spans="2:4" ht="12.75">
      <c r="B4" s="445" t="s">
        <v>346</v>
      </c>
      <c r="C4" s="445"/>
      <c r="D4" s="445"/>
    </row>
    <row r="5" spans="2:4" ht="13.5" thickBot="1">
      <c r="B5" s="55"/>
      <c r="D5" s="139" t="s">
        <v>62</v>
      </c>
    </row>
    <row r="6" spans="1:4" ht="33.75" customHeight="1" thickBot="1">
      <c r="A6" s="56" t="s">
        <v>24</v>
      </c>
      <c r="B6" s="168" t="s">
        <v>282</v>
      </c>
      <c r="C6" s="270" t="s">
        <v>225</v>
      </c>
      <c r="D6" s="270" t="s">
        <v>341</v>
      </c>
    </row>
    <row r="7" spans="1:4" ht="15" customHeight="1">
      <c r="A7" s="259"/>
      <c r="B7" s="261" t="s">
        <v>283</v>
      </c>
      <c r="C7" s="271"/>
      <c r="D7" s="271"/>
    </row>
    <row r="8" spans="1:4" ht="15">
      <c r="A8" s="60" t="s">
        <v>25</v>
      </c>
      <c r="B8" s="167" t="s">
        <v>277</v>
      </c>
      <c r="C8" s="272">
        <f>' Hivatal '!C8+'Takáts Gyula Int. Közokt. Közp.'!C8+GAMESZ!C8+'Műv. Ház'!C8+Könyvtár!C8</f>
        <v>0</v>
      </c>
      <c r="D8" s="272">
        <f>' Hivatal '!D8+'Takáts Gyula Int. Közokt. Közp.'!D8+GAMESZ!D8+'Műv. Ház'!D8+Könyvtár!D8</f>
        <v>0</v>
      </c>
    </row>
    <row r="9" spans="1:4" ht="15">
      <c r="A9" s="62" t="s">
        <v>34</v>
      </c>
      <c r="B9" s="170" t="s">
        <v>0</v>
      </c>
      <c r="C9" s="272">
        <f>' Hivatal '!C9+'Takáts Gyula Int. Közokt. Közp.'!C9+GAMESZ!C9+'Műv. Ház'!C9+Könyvtár!C9</f>
        <v>0</v>
      </c>
      <c r="D9" s="272">
        <f>' Hivatal '!D9+'Takáts Gyula Int. Közokt. Közp.'!D9+GAMESZ!D9+'Műv. Ház'!D9+Könyvtár!D9</f>
        <v>0</v>
      </c>
    </row>
    <row r="10" spans="1:4" ht="15">
      <c r="A10" s="62" t="s">
        <v>35</v>
      </c>
      <c r="B10" s="170" t="s">
        <v>1</v>
      </c>
      <c r="C10" s="272">
        <f>' Hivatal '!C10+'Takáts Gyula Int. Közokt. Közp.'!C10+GAMESZ!C10+'Műv. Ház'!C10+Könyvtár!C10</f>
        <v>0</v>
      </c>
      <c r="D10" s="272">
        <f>' Hivatal '!D10+'Takáts Gyula Int. Közokt. Közp.'!D10+GAMESZ!D10+'Műv. Ház'!D10+Könyvtár!D10</f>
        <v>0</v>
      </c>
    </row>
    <row r="11" spans="1:4" ht="15">
      <c r="A11" s="60" t="s">
        <v>26</v>
      </c>
      <c r="B11" s="167" t="s">
        <v>43</v>
      </c>
      <c r="C11" s="272">
        <f>' Hivatal '!C11+'Takáts Gyula Int. Közokt. Közp.'!C11+GAMESZ!C11+'Műv. Ház'!C11+Könyvtár!C11</f>
        <v>200</v>
      </c>
      <c r="D11" s="272">
        <f>' Hivatal '!D11+'Takáts Gyula Int. Közokt. Közp.'!D11+GAMESZ!D11+'Műv. Ház'!D11+Könyvtár!D11</f>
        <v>200</v>
      </c>
    </row>
    <row r="12" spans="1:4" ht="15">
      <c r="A12" s="62" t="s">
        <v>34</v>
      </c>
      <c r="B12" s="170" t="s">
        <v>0</v>
      </c>
      <c r="C12" s="272">
        <f>' Hivatal '!C12+'Takáts Gyula Int. Közokt. Közp.'!C12+GAMESZ!C12+'Műv. Ház'!C12+Könyvtár!C12</f>
        <v>200</v>
      </c>
      <c r="D12" s="272">
        <f>' Hivatal '!D12+'Takáts Gyula Int. Közokt. Közp.'!D12+GAMESZ!D12+'Műv. Ház'!D12+Könyvtár!D12</f>
        <v>200</v>
      </c>
    </row>
    <row r="13" spans="1:4" ht="15">
      <c r="A13" s="62" t="s">
        <v>35</v>
      </c>
      <c r="B13" s="170" t="s">
        <v>1</v>
      </c>
      <c r="C13" s="272">
        <f>' Hivatal '!C13+'Takáts Gyula Int. Közokt. Közp.'!C13+GAMESZ!C13+'Műv. Ház'!C13+Könyvtár!C13</f>
        <v>0</v>
      </c>
      <c r="D13" s="272">
        <f>' Hivatal '!D13+'Takáts Gyula Int. Közokt. Közp.'!D13+GAMESZ!D13+'Műv. Ház'!D13+Könyvtár!D13</f>
        <v>0</v>
      </c>
    </row>
    <row r="14" spans="1:4" ht="15">
      <c r="A14" s="60" t="s">
        <v>27</v>
      </c>
      <c r="B14" s="167" t="s">
        <v>44</v>
      </c>
      <c r="C14" s="272">
        <f>' Hivatal '!C14+'Takáts Gyula Int. Közokt. Közp.'!C14+GAMESZ!C14+'Műv. Ház'!C14+Könyvtár!C14</f>
        <v>0</v>
      </c>
      <c r="D14" s="272">
        <f>' Hivatal '!D14+'Takáts Gyula Int. Közokt. Közp.'!D14+GAMESZ!D14+'Műv. Ház'!D14+Könyvtár!D14</f>
        <v>0</v>
      </c>
    </row>
    <row r="15" spans="1:4" ht="15">
      <c r="A15" s="62" t="s">
        <v>34</v>
      </c>
      <c r="B15" s="170" t="s">
        <v>2</v>
      </c>
      <c r="C15" s="272">
        <f>' Hivatal '!C15+'Takáts Gyula Int. Közokt. Közp.'!C15+GAMESZ!C15+'Műv. Ház'!C15+Könyvtár!C15</f>
        <v>0</v>
      </c>
      <c r="D15" s="272">
        <f>' Hivatal '!D15+'Takáts Gyula Int. Közokt. Közp.'!D15+GAMESZ!D15+'Műv. Ház'!D15+Könyvtár!D15</f>
        <v>0</v>
      </c>
    </row>
    <row r="16" spans="1:4" ht="15">
      <c r="A16" s="62" t="s">
        <v>35</v>
      </c>
      <c r="B16" s="170" t="s">
        <v>281</v>
      </c>
      <c r="C16" s="272">
        <f>' Hivatal '!C16+'Takáts Gyula Int. Közokt. Közp.'!C16+GAMESZ!C16+'Műv. Ház'!C16+Könyvtár!C16</f>
        <v>0</v>
      </c>
      <c r="D16" s="272">
        <f>' Hivatal '!D16+'Takáts Gyula Int. Közokt. Közp.'!D16+GAMESZ!D16+'Műv. Ház'!D16+Könyvtár!D16</f>
        <v>0</v>
      </c>
    </row>
    <row r="17" spans="1:4" ht="15">
      <c r="A17" s="62" t="s">
        <v>36</v>
      </c>
      <c r="B17" s="170" t="s">
        <v>4</v>
      </c>
      <c r="C17" s="272">
        <f>' Hivatal '!C17+'Takáts Gyula Int. Közokt. Közp.'!C17+GAMESZ!C17+'Műv. Ház'!C17+Könyvtár!C17</f>
        <v>0</v>
      </c>
      <c r="D17" s="272">
        <f>' Hivatal '!D17+'Takáts Gyula Int. Közokt. Közp.'!D17+GAMESZ!D17+'Műv. Ház'!D17+Könyvtár!D17</f>
        <v>0</v>
      </c>
    </row>
    <row r="18" spans="1:4" ht="15">
      <c r="A18" s="60" t="s">
        <v>28</v>
      </c>
      <c r="B18" s="167" t="s">
        <v>5</v>
      </c>
      <c r="C18" s="272">
        <f>' Hivatal '!C18+'Takáts Gyula Int. Közokt. Közp.'!C18+GAMESZ!C18+'Műv. Ház'!C18+Könyvtár!C18</f>
        <v>140210</v>
      </c>
      <c r="D18" s="272">
        <f>' Hivatal '!D18+'Takáts Gyula Int. Közokt. Közp.'!D18+GAMESZ!D18+'Műv. Ház'!D18+Könyvtár!D18</f>
        <v>141439</v>
      </c>
    </row>
    <row r="19" spans="1:4" ht="15">
      <c r="A19" s="60" t="s">
        <v>29</v>
      </c>
      <c r="B19" s="167" t="s">
        <v>45</v>
      </c>
      <c r="C19" s="272">
        <f>' Hivatal '!C19+'Takáts Gyula Int. Közokt. Közp.'!C19+GAMESZ!C19+'Műv. Ház'!C19+Könyvtár!C19</f>
        <v>0</v>
      </c>
      <c r="D19" s="272">
        <f>' Hivatal '!D19+'Takáts Gyula Int. Közokt. Közp.'!D19+GAMESZ!D19+'Műv. Ház'!D19+Könyvtár!D19</f>
        <v>0</v>
      </c>
    </row>
    <row r="20" spans="1:4" ht="15">
      <c r="A20" s="62" t="s">
        <v>34</v>
      </c>
      <c r="B20" s="170" t="s">
        <v>6</v>
      </c>
      <c r="C20" s="272">
        <f>' Hivatal '!C20+'Takáts Gyula Int. Közokt. Közp.'!C20+GAMESZ!C20+'Műv. Ház'!C20+Könyvtár!C20</f>
        <v>0</v>
      </c>
      <c r="D20" s="272">
        <f>' Hivatal '!D20+'Takáts Gyula Int. Közokt. Közp.'!D20+GAMESZ!D20+'Műv. Ház'!D20+Könyvtár!D20</f>
        <v>0</v>
      </c>
    </row>
    <row r="21" spans="1:4" ht="15">
      <c r="A21" s="62" t="s">
        <v>35</v>
      </c>
      <c r="B21" s="170" t="s">
        <v>7</v>
      </c>
      <c r="C21" s="272">
        <f>' Hivatal '!C21+'Takáts Gyula Int. Közokt. Közp.'!C21+GAMESZ!C21+'Műv. Ház'!C21+Könyvtár!C21</f>
        <v>0</v>
      </c>
      <c r="D21" s="272">
        <f>' Hivatal '!D21+'Takáts Gyula Int. Közokt. Közp.'!D21+GAMESZ!D21+'Műv. Ház'!D21+Könyvtár!D21</f>
        <v>0</v>
      </c>
    </row>
    <row r="22" spans="1:4" ht="15">
      <c r="A22" s="62" t="s">
        <v>36</v>
      </c>
      <c r="B22" s="170" t="s">
        <v>8</v>
      </c>
      <c r="C22" s="272">
        <f>' Hivatal '!C22+'Takáts Gyula Int. Közokt. Közp.'!C22+GAMESZ!C22+'Műv. Ház'!C22+Könyvtár!C22</f>
        <v>0</v>
      </c>
      <c r="D22" s="272">
        <f>' Hivatal '!D22+'Takáts Gyula Int. Közokt. Közp.'!D22+GAMESZ!D22+'Műv. Ház'!D22+Könyvtár!D22</f>
        <v>0</v>
      </c>
    </row>
    <row r="23" spans="1:4" ht="15">
      <c r="A23" s="162" t="s">
        <v>30</v>
      </c>
      <c r="B23" s="262" t="s">
        <v>10</v>
      </c>
      <c r="C23" s="272">
        <f>' Hivatal '!C23+'Takáts Gyula Int. Közokt. Közp.'!C23+GAMESZ!C23+'Műv. Ház'!C23+Könyvtár!C23</f>
        <v>0</v>
      </c>
      <c r="D23" s="272">
        <f>' Hivatal '!D23+'Takáts Gyula Int. Közokt. Közp.'!D23+GAMESZ!D23+'Műv. Ház'!D23+Könyvtár!D23</f>
        <v>0</v>
      </c>
    </row>
    <row r="24" spans="1:4" ht="15">
      <c r="A24" s="162"/>
      <c r="B24" s="190" t="s">
        <v>284</v>
      </c>
      <c r="C24" s="272">
        <f>' Hivatal '!C24+'Takáts Gyula Int. Közokt. Közp.'!C24+GAMESZ!C24+'Műv. Ház'!C24+Könyvtár!C24</f>
        <v>0</v>
      </c>
      <c r="D24" s="272">
        <f>' Hivatal '!D24+'Takáts Gyula Int. Közokt. Közp.'!D24+GAMESZ!D24+'Műv. Ház'!D24+Könyvtár!D24</f>
        <v>0</v>
      </c>
    </row>
    <row r="25" spans="1:4" ht="15">
      <c r="A25" s="162" t="s">
        <v>31</v>
      </c>
      <c r="B25" s="167" t="s">
        <v>280</v>
      </c>
      <c r="C25" s="272">
        <f>' Hivatal '!C25+'Takáts Gyula Int. Közokt. Közp.'!C25+GAMESZ!C25+'Műv. Ház'!C25+Könyvtár!C25</f>
        <v>431542</v>
      </c>
      <c r="D25" s="272">
        <f>' Hivatal '!D25+'Takáts Gyula Int. Közokt. Közp.'!D25+GAMESZ!D25+'Műv. Ház'!D25+Könyvtár!D25</f>
        <v>414629</v>
      </c>
    </row>
    <row r="26" spans="1:4" ht="15">
      <c r="A26" s="60" t="s">
        <v>32</v>
      </c>
      <c r="B26" s="167" t="s">
        <v>9</v>
      </c>
      <c r="C26" s="272">
        <f>' Hivatal '!C26+'Takáts Gyula Int. Közokt. Közp.'!C26+GAMESZ!C26+'Műv. Ház'!C26+Könyvtár!C26</f>
        <v>0</v>
      </c>
      <c r="D26" s="272">
        <f>' Hivatal '!D26+'Takáts Gyula Int. Közokt. Közp.'!D26+GAMESZ!D26+'Műv. Ház'!D26+Könyvtár!D26</f>
        <v>0</v>
      </c>
    </row>
    <row r="27" spans="1:4" ht="15.75" thickBot="1">
      <c r="A27" s="226" t="s">
        <v>33</v>
      </c>
      <c r="B27" s="263" t="s">
        <v>55</v>
      </c>
      <c r="C27" s="273">
        <f>' Hivatal '!C27+'Takáts Gyula Int. Közokt. Közp.'!C27+GAMESZ!C27+'Műv. Ház'!C27+Könyvtár!C27</f>
        <v>0</v>
      </c>
      <c r="D27" s="273">
        <f>' Hivatal '!D27+'Takáts Gyula Int. Közokt. Közp.'!D27+GAMESZ!D27+'Műv. Ház'!D27+Könyvtár!D27</f>
        <v>0</v>
      </c>
    </row>
    <row r="28" spans="1:4" ht="21" customHeight="1">
      <c r="A28" s="258" t="s">
        <v>42</v>
      </c>
      <c r="B28" s="264" t="s">
        <v>46</v>
      </c>
      <c r="C28" s="274">
        <f>' Hivatal '!C28+'Takáts Gyula Int. Közokt. Közp.'!C28+GAMESZ!C28+'Műv. Ház'!C28+Könyvtár!C28</f>
        <v>571952</v>
      </c>
      <c r="D28" s="274">
        <f>' Hivatal '!D28+'Takáts Gyula Int. Közokt. Közp.'!D28+GAMESZ!D28+'Műv. Ház'!D28+Könyvtár!D28</f>
        <v>556268</v>
      </c>
    </row>
    <row r="29" spans="1:4" ht="13.5" customHeight="1">
      <c r="A29" s="61"/>
      <c r="B29" s="189" t="s">
        <v>285</v>
      </c>
      <c r="C29" s="308">
        <f>' Hivatal '!C29+'Takáts Gyula Int. Közokt. Közp.'!C29+GAMESZ!C29+'Műv. Ház'!C29+Könyvtár!C29</f>
        <v>427822</v>
      </c>
      <c r="D29" s="308">
        <f>' Hivatal '!D29+'Takáts Gyula Int. Közokt. Közp.'!D29+GAMESZ!D29+'Műv. Ház'!D29+Könyvtár!D29</f>
        <v>412138</v>
      </c>
    </row>
    <row r="30" spans="1:4" ht="12" customHeight="1">
      <c r="A30" s="61"/>
      <c r="B30" s="189" t="s">
        <v>286</v>
      </c>
      <c r="C30" s="308">
        <f>' Hivatal '!C30+'Takáts Gyula Int. Közokt. Közp.'!C30+GAMESZ!C30+'Műv. Ház'!C30+Könyvtár!C30</f>
        <v>109714</v>
      </c>
      <c r="D30" s="308">
        <f>' Hivatal '!D30+'Takáts Gyula Int. Közokt. Közp.'!D30+GAMESZ!D30+'Műv. Ház'!D30+Könyvtár!D30</f>
        <v>109714</v>
      </c>
    </row>
    <row r="31" spans="1:4" ht="11.25" customHeight="1">
      <c r="A31" s="61"/>
      <c r="B31" s="189" t="s">
        <v>287</v>
      </c>
      <c r="C31" s="308">
        <f>' Hivatal '!C31+'Takáts Gyula Int. Közokt. Közp.'!C31+GAMESZ!C31+'Műv. Ház'!C31+Könyvtár!C31</f>
        <v>34416</v>
      </c>
      <c r="D31" s="308">
        <f>' Hivatal '!D31+'Takáts Gyula Int. Közokt. Közp.'!D31+GAMESZ!D31+'Műv. Ház'!D31+Könyvtár!D31</f>
        <v>34416</v>
      </c>
    </row>
    <row r="32" spans="1:4" ht="14.25" customHeight="1" thickBot="1">
      <c r="A32" s="67"/>
      <c r="B32" s="141"/>
      <c r="C32" s="275"/>
      <c r="D32" s="275"/>
    </row>
    <row r="33" spans="1:4" ht="30.75" customHeight="1" thickBot="1">
      <c r="A33" s="260" t="s">
        <v>24</v>
      </c>
      <c r="B33" s="265" t="s">
        <v>56</v>
      </c>
      <c r="C33" s="276"/>
      <c r="D33" s="276"/>
    </row>
    <row r="34" spans="1:4" ht="16.5" customHeight="1">
      <c r="A34" s="224" t="s">
        <v>25</v>
      </c>
      <c r="B34" s="266" t="s">
        <v>47</v>
      </c>
      <c r="C34" s="277">
        <f>' Hivatal '!C34+'Takáts Gyula Int. Közokt. Közp.'!C34+GAMESZ!C34+'Műv. Ház'!C34+Könyvtár!C34</f>
        <v>570852</v>
      </c>
      <c r="D34" s="277">
        <f>' Hivatal '!D34+'Takáts Gyula Int. Közokt. Közp.'!D34+GAMESZ!D34+'Műv. Ház'!D34+Könyvtár!D34</f>
        <v>553644</v>
      </c>
    </row>
    <row r="35" spans="1:4" ht="15">
      <c r="A35" s="144" t="s">
        <v>34</v>
      </c>
      <c r="B35" s="188" t="s">
        <v>11</v>
      </c>
      <c r="C35" s="272">
        <f>' Hivatal '!C35+'Takáts Gyula Int. Közokt. Közp.'!C35+GAMESZ!C35+'Műv. Ház'!C35+Könyvtár!C35</f>
        <v>232405</v>
      </c>
      <c r="D35" s="272">
        <f>' Hivatal '!D35+'Takáts Gyula Int. Közokt. Közp.'!D35+GAMESZ!D35+'Műv. Ház'!D35+Könyvtár!D35</f>
        <v>220665</v>
      </c>
    </row>
    <row r="36" spans="1:4" ht="15">
      <c r="A36" s="144" t="s">
        <v>35</v>
      </c>
      <c r="B36" s="189" t="s">
        <v>12</v>
      </c>
      <c r="C36" s="272">
        <f>' Hivatal '!C36+'Takáts Gyula Int. Közokt. Közp.'!C36+GAMESZ!C36+'Műv. Ház'!C36+Könyvtár!C36</f>
        <v>62242</v>
      </c>
      <c r="D36" s="272">
        <f>' Hivatal '!D36+'Takáts Gyula Int. Közokt. Közp.'!D36+GAMESZ!D36+'Műv. Ház'!D36+Könyvtár!D36</f>
        <v>58814</v>
      </c>
    </row>
    <row r="37" spans="1:4" ht="15">
      <c r="A37" s="144" t="s">
        <v>36</v>
      </c>
      <c r="B37" s="189" t="s">
        <v>13</v>
      </c>
      <c r="C37" s="272">
        <f>' Hivatal '!C37+'Takáts Gyula Int. Közokt. Közp.'!C37+GAMESZ!C37+'Műv. Ház'!C37+Könyvtár!C37</f>
        <v>276049</v>
      </c>
      <c r="D37" s="272">
        <f>' Hivatal '!D37+'Takáts Gyula Int. Közokt. Közp.'!D37+GAMESZ!D37+'Műv. Ház'!D37+Könyvtár!D37</f>
        <v>273390</v>
      </c>
    </row>
    <row r="38" spans="1:4" ht="15">
      <c r="A38" s="144" t="s">
        <v>37</v>
      </c>
      <c r="B38" s="189" t="s">
        <v>14</v>
      </c>
      <c r="C38" s="272">
        <f>' Hivatal '!C38+'Takáts Gyula Int. Közokt. Közp.'!C38+GAMESZ!C38+'Műv. Ház'!C38+Könyvtár!C38</f>
        <v>0</v>
      </c>
      <c r="D38" s="272">
        <f>' Hivatal '!D38+'Takáts Gyula Int. Közokt. Közp.'!D38+GAMESZ!D38+'Műv. Ház'!D38+Könyvtár!D38</f>
        <v>0</v>
      </c>
    </row>
    <row r="39" spans="1:4" ht="15">
      <c r="A39" s="144" t="s">
        <v>38</v>
      </c>
      <c r="B39" s="189" t="s">
        <v>48</v>
      </c>
      <c r="C39" s="272">
        <f>' Hivatal '!C39+'Takáts Gyula Int. Közokt. Közp.'!C39+GAMESZ!C39+'Műv. Ház'!C39+Könyvtár!C39</f>
        <v>156</v>
      </c>
      <c r="D39" s="272">
        <f>' Hivatal '!D39+'Takáts Gyula Int. Közokt. Közp.'!D39+GAMESZ!D39+'Műv. Ház'!D39+Könyvtár!D39</f>
        <v>775</v>
      </c>
    </row>
    <row r="40" spans="1:4" ht="15">
      <c r="A40" s="147" t="s">
        <v>39</v>
      </c>
      <c r="B40" s="170" t="s">
        <v>15</v>
      </c>
      <c r="C40" s="272">
        <f>' Hivatal '!C40+'Takáts Gyula Int. Közokt. Közp.'!C40+GAMESZ!C40+'Műv. Ház'!C40+Könyvtár!C40</f>
        <v>156</v>
      </c>
      <c r="D40" s="272">
        <f>' Hivatal '!D40+'Takáts Gyula Int. Közokt. Közp.'!D40+GAMESZ!D40+'Műv. Ház'!D40+Könyvtár!D40</f>
        <v>775</v>
      </c>
    </row>
    <row r="41" spans="1:4" ht="15">
      <c r="A41" s="147" t="s">
        <v>40</v>
      </c>
      <c r="B41" s="170" t="s">
        <v>16</v>
      </c>
      <c r="C41" s="272">
        <f>' Hivatal '!C41+'Takáts Gyula Int. Közokt. Közp.'!C41+GAMESZ!C41+'Műv. Ház'!C41+Könyvtár!C41</f>
        <v>0</v>
      </c>
      <c r="D41" s="272">
        <f>' Hivatal '!D41+'Takáts Gyula Int. Közokt. Közp.'!D41+GAMESZ!D41+'Műv. Ház'!D41+Könyvtár!D41</f>
        <v>0</v>
      </c>
    </row>
    <row r="42" spans="1:4" ht="15">
      <c r="A42" s="147" t="s">
        <v>41</v>
      </c>
      <c r="B42" s="170" t="s">
        <v>17</v>
      </c>
      <c r="C42" s="272">
        <f>' Hivatal '!C42+'Takáts Gyula Int. Közokt. Közp.'!C42+GAMESZ!C42+'Műv. Ház'!C42+Könyvtár!C42</f>
        <v>0</v>
      </c>
      <c r="D42" s="272">
        <f>' Hivatal '!D42+'Takáts Gyula Int. Közokt. Közp.'!D42+GAMESZ!D42+'Műv. Ház'!D42+Könyvtár!D42</f>
        <v>0</v>
      </c>
    </row>
    <row r="43" spans="1:4" ht="24" customHeight="1">
      <c r="A43" s="60" t="s">
        <v>26</v>
      </c>
      <c r="B43" s="167" t="s">
        <v>49</v>
      </c>
      <c r="C43" s="272">
        <f>' Hivatal '!C43+'Takáts Gyula Int. Közokt. Közp.'!C43+GAMESZ!C43+'Műv. Ház'!C43+Könyvtár!C43</f>
        <v>1100</v>
      </c>
      <c r="D43" s="272">
        <f>' Hivatal '!D43+'Takáts Gyula Int. Közokt. Közp.'!D43+GAMESZ!D43+'Műv. Ház'!D43+Könyvtár!D43</f>
        <v>2624</v>
      </c>
    </row>
    <row r="44" spans="1:4" ht="15">
      <c r="A44" s="144" t="s">
        <v>34</v>
      </c>
      <c r="B44" s="189" t="s">
        <v>18</v>
      </c>
      <c r="C44" s="272">
        <f>' Hivatal '!C44+'Takáts Gyula Int. Közokt. Közp.'!C44+GAMESZ!C44+'Műv. Ház'!C44+Könyvtár!C44</f>
        <v>1100</v>
      </c>
      <c r="D44" s="272">
        <f>' Hivatal '!D44+'Takáts Gyula Int. Közokt. Közp.'!D44+GAMESZ!D44+'Műv. Ház'!D44+Könyvtár!D44</f>
        <v>2624</v>
      </c>
    </row>
    <row r="45" spans="1:4" ht="15">
      <c r="A45" s="144" t="s">
        <v>35</v>
      </c>
      <c r="B45" s="189" t="s">
        <v>19</v>
      </c>
      <c r="C45" s="272">
        <f>' Hivatal '!C45+'Takáts Gyula Int. Közokt. Közp.'!C45+GAMESZ!C45+'Műv. Ház'!C45+Könyvtár!C45</f>
        <v>0</v>
      </c>
      <c r="D45" s="272">
        <f>' Hivatal '!D45+'Takáts Gyula Int. Közokt. Közp.'!D45+GAMESZ!D45+'Műv. Ház'!D45+Könyvtár!D45</f>
        <v>0</v>
      </c>
    </row>
    <row r="46" spans="1:4" ht="15">
      <c r="A46" s="144" t="s">
        <v>36</v>
      </c>
      <c r="B46" s="188" t="s">
        <v>20</v>
      </c>
      <c r="C46" s="272">
        <f>' Hivatal '!C46+'Takáts Gyula Int. Közokt. Közp.'!C46+GAMESZ!C46+'Műv. Ház'!C46+Könyvtár!C46</f>
        <v>0</v>
      </c>
      <c r="D46" s="272">
        <f>' Hivatal '!D46+'Takáts Gyula Int. Közokt. Közp.'!D46+GAMESZ!D46+'Műv. Ház'!D46+Könyvtár!D46</f>
        <v>0</v>
      </c>
    </row>
    <row r="47" spans="1:4" ht="15">
      <c r="A47" s="147" t="s">
        <v>39</v>
      </c>
      <c r="B47" s="170" t="s">
        <v>52</v>
      </c>
      <c r="C47" s="272">
        <f>' Hivatal '!C47+'Takáts Gyula Int. Közokt. Közp.'!C47+GAMESZ!C47+'Műv. Ház'!C47+Könyvtár!C47</f>
        <v>0</v>
      </c>
      <c r="D47" s="272">
        <f>' Hivatal '!D47+'Takáts Gyula Int. Közokt. Közp.'!D47+GAMESZ!D47+'Műv. Ház'!D47+Könyvtár!D47</f>
        <v>0</v>
      </c>
    </row>
    <row r="48" spans="1:4" ht="15">
      <c r="A48" s="147" t="s">
        <v>40</v>
      </c>
      <c r="B48" s="170" t="s">
        <v>53</v>
      </c>
      <c r="C48" s="272">
        <f>' Hivatal '!C48+'Takáts Gyula Int. Közokt. Közp.'!C48+GAMESZ!C48+'Műv. Ház'!C48+Könyvtár!C48</f>
        <v>0</v>
      </c>
      <c r="D48" s="272">
        <f>' Hivatal '!D48+'Takáts Gyula Int. Közokt. Közp.'!D48+GAMESZ!D48+'Műv. Ház'!D48+Könyvtár!D48</f>
        <v>0</v>
      </c>
    </row>
    <row r="49" spans="1:4" ht="15.75" thickBot="1">
      <c r="A49" s="226" t="s">
        <v>27</v>
      </c>
      <c r="B49" s="263" t="s">
        <v>21</v>
      </c>
      <c r="C49" s="273">
        <f>' Hivatal '!C49+'Takáts Gyula Int. Közokt. Közp.'!C49+GAMESZ!C49+'Műv. Ház'!C49+Könyvtár!C49</f>
        <v>0</v>
      </c>
      <c r="D49" s="273">
        <f>' Hivatal '!D49+'Takáts Gyula Int. Közokt. Közp.'!D49+GAMESZ!D49+'Műv. Ház'!D49+Könyvtár!D49</f>
        <v>0</v>
      </c>
    </row>
    <row r="50" spans="1:8" ht="17.25" customHeight="1">
      <c r="A50" s="223" t="s">
        <v>28</v>
      </c>
      <c r="B50" s="267" t="s">
        <v>50</v>
      </c>
      <c r="C50" s="277">
        <f>' Hivatal '!C50+'Takáts Gyula Int. Közokt. Közp.'!C50+GAMESZ!C50+'Műv. Ház'!C50+Könyvtár!C50</f>
        <v>571952</v>
      </c>
      <c r="D50" s="277">
        <f>' Hivatal '!D50+'Takáts Gyula Int. Közokt. Közp.'!D50+GAMESZ!D50+'Műv. Ház'!D50+Könyvtár!D50</f>
        <v>556268</v>
      </c>
      <c r="G50" s="67"/>
      <c r="H50" s="67"/>
    </row>
    <row r="51" spans="1:8" ht="12" customHeight="1">
      <c r="A51" s="60"/>
      <c r="B51" s="189" t="s">
        <v>285</v>
      </c>
      <c r="C51" s="180">
        <f>' Hivatal '!C51+'Takáts Gyula Int. Közokt. Közp.'!C51+GAMESZ!C51+'Műv. Ház'!C51+Könyvtár!C51</f>
        <v>420915</v>
      </c>
      <c r="D51" s="180">
        <f>' Hivatal '!D51+'Takáts Gyula Int. Közokt. Közp.'!D51+GAMESZ!D51+'Műv. Ház'!D51+Könyvtár!D51</f>
        <v>405231</v>
      </c>
      <c r="G51" s="67"/>
      <c r="H51" s="67"/>
    </row>
    <row r="52" spans="1:8" ht="12.75" customHeight="1">
      <c r="A52" s="60"/>
      <c r="B52" s="189" t="s">
        <v>286</v>
      </c>
      <c r="C52" s="180">
        <f>' Hivatal '!C52+'Takáts Gyula Int. Közokt. Közp.'!C52+GAMESZ!C52+'Műv. Ház'!C52+Könyvtár!C52</f>
        <v>116621</v>
      </c>
      <c r="D52" s="180">
        <f>' Hivatal '!D52+'Takáts Gyula Int. Közokt. Közp.'!D52+GAMESZ!D52+'Műv. Ház'!D52+Könyvtár!D52</f>
        <v>116621</v>
      </c>
      <c r="G52" s="67"/>
      <c r="H52" s="67"/>
    </row>
    <row r="53" spans="1:8" ht="13.5" customHeight="1">
      <c r="A53" s="60"/>
      <c r="B53" s="189" t="s">
        <v>287</v>
      </c>
      <c r="C53" s="180">
        <f>' Hivatal '!C53+'Takáts Gyula Int. Közokt. Közp.'!C53+GAMESZ!C53+'Műv. Ház'!C53+Könyvtár!C53</f>
        <v>34416</v>
      </c>
      <c r="D53" s="180">
        <f>' Hivatal '!D53+'Takáts Gyula Int. Közokt. Közp.'!D53+GAMESZ!D53+'Műv. Ház'!D53+Könyvtár!D53</f>
        <v>34416</v>
      </c>
      <c r="G53" s="67"/>
      <c r="H53" s="67"/>
    </row>
    <row r="54" spans="1:8" ht="22.5" customHeight="1" thickBot="1">
      <c r="A54" s="159" t="s">
        <v>29</v>
      </c>
      <c r="B54" s="268" t="s">
        <v>51</v>
      </c>
      <c r="C54" s="273">
        <f>' Hivatal '!C54+'Takáts Gyula Int. Közokt. Közp.'!C54+GAMESZ!C54+'Műv. Ház'!C54+Könyvtár!C54</f>
        <v>113</v>
      </c>
      <c r="D54" s="273">
        <f>' Hivatal '!D54+'Takáts Gyula Int. Közokt. Közp.'!D54+GAMESZ!D54+'Műv. Ház'!D54+Könyvtár!D54</f>
        <v>102</v>
      </c>
      <c r="G54" s="67"/>
      <c r="H54" s="158"/>
    </row>
    <row r="55" spans="1:8" ht="15">
      <c r="A55" s="259" t="s">
        <v>35</v>
      </c>
      <c r="B55" s="269" t="s">
        <v>22</v>
      </c>
      <c r="C55" s="277">
        <f>' Hivatal '!C55+'Takáts Gyula Int. Közokt. Közp.'!C55+GAMESZ!C55+'Műv. Ház'!C55+Könyvtár!C55</f>
        <v>113</v>
      </c>
      <c r="D55" s="277">
        <f>' Hivatal '!D55+'Takáts Gyula Int. Közokt. Közp.'!D55+GAMESZ!D55+'Műv. Ház'!D55+Könyvtár!D55</f>
        <v>102</v>
      </c>
      <c r="G55" s="141"/>
      <c r="H55" s="141"/>
    </row>
    <row r="56" spans="1:4" ht="13.5" customHeight="1" thickBot="1">
      <c r="A56" s="148" t="s">
        <v>36</v>
      </c>
      <c r="B56" s="192" t="s">
        <v>23</v>
      </c>
      <c r="C56" s="273">
        <f>' Hivatal '!C56+'Takáts Gyula Int. Közokt. Közp.'!C56+GAMESZ!C56+'Műv. Ház'!C56+Könyvtár!C56</f>
        <v>0</v>
      </c>
      <c r="D56" s="273">
        <f>' Hivatal '!D56+'Takáts Gyula Int. Közokt. Közp.'!D56+GAMESZ!D56+'Műv. Ház'!D56+Könyvtár!D56</f>
        <v>0</v>
      </c>
    </row>
  </sheetData>
  <sheetProtection/>
  <mergeCells count="3">
    <mergeCell ref="B3:C3"/>
    <mergeCell ref="A2:E2"/>
    <mergeCell ref="B4:D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26">
      <selection activeCell="D56" sqref="D56"/>
    </sheetView>
  </sheetViews>
  <sheetFormatPr defaultColWidth="9.140625" defaultRowHeight="12.75"/>
  <cols>
    <col min="1" max="1" width="6.7109375" style="52" customWidth="1"/>
    <col min="2" max="2" width="44.7109375" style="52" customWidth="1"/>
    <col min="3" max="4" width="13.7109375" style="52" customWidth="1"/>
    <col min="5" max="5" width="9.140625" style="52" customWidth="1"/>
    <col min="6" max="6" width="11.28125" style="52" customWidth="1"/>
    <col min="7" max="16384" width="9.140625" style="52" customWidth="1"/>
  </cols>
  <sheetData>
    <row r="1" spans="1:5" ht="15.75">
      <c r="A1" s="446" t="s">
        <v>57</v>
      </c>
      <c r="B1" s="446"/>
      <c r="C1" s="446"/>
      <c r="D1" s="310"/>
      <c r="E1" s="135"/>
    </row>
    <row r="3" spans="1:5" ht="15.75">
      <c r="A3" s="451" t="s">
        <v>338</v>
      </c>
      <c r="B3" s="451"/>
      <c r="C3" s="451"/>
      <c r="D3" s="451"/>
      <c r="E3" s="451"/>
    </row>
    <row r="4" spans="2:6" ht="12.75">
      <c r="B4" s="445" t="s">
        <v>347</v>
      </c>
      <c r="C4" s="445"/>
      <c r="D4" s="445"/>
      <c r="F4" s="139"/>
    </row>
    <row r="5" spans="4:6" ht="13.5" thickBot="1">
      <c r="D5" s="139" t="s">
        <v>63</v>
      </c>
      <c r="F5" s="139"/>
    </row>
    <row r="6" spans="1:4" ht="29.25" thickBot="1">
      <c r="A6" s="56" t="s">
        <v>24</v>
      </c>
      <c r="B6" s="168" t="s">
        <v>282</v>
      </c>
      <c r="C6" s="270" t="s">
        <v>225</v>
      </c>
      <c r="D6" s="270" t="s">
        <v>341</v>
      </c>
    </row>
    <row r="7" spans="1:4" ht="15" customHeight="1">
      <c r="A7" s="259"/>
      <c r="B7" s="261" t="s">
        <v>283</v>
      </c>
      <c r="C7" s="271"/>
      <c r="D7" s="271"/>
    </row>
    <row r="8" spans="1:4" ht="12.75">
      <c r="A8" s="60" t="s">
        <v>25</v>
      </c>
      <c r="B8" s="167" t="s">
        <v>277</v>
      </c>
      <c r="C8" s="178">
        <f>C9+C10</f>
        <v>0</v>
      </c>
      <c r="D8" s="178">
        <f>D9+D10</f>
        <v>0</v>
      </c>
    </row>
    <row r="9" spans="1:4" ht="12.75">
      <c r="A9" s="62" t="s">
        <v>34</v>
      </c>
      <c r="B9" s="170" t="s">
        <v>0</v>
      </c>
      <c r="C9" s="179">
        <v>0</v>
      </c>
      <c r="D9" s="179">
        <v>0</v>
      </c>
    </row>
    <row r="10" spans="1:4" ht="12.75">
      <c r="A10" s="62" t="s">
        <v>35</v>
      </c>
      <c r="B10" s="170" t="s">
        <v>1</v>
      </c>
      <c r="C10" s="179"/>
      <c r="D10" s="179"/>
    </row>
    <row r="11" spans="1:4" ht="12.75">
      <c r="A11" s="60" t="s">
        <v>26</v>
      </c>
      <c r="B11" s="167" t="s">
        <v>43</v>
      </c>
      <c r="C11" s="178">
        <f>C12+C13</f>
        <v>0</v>
      </c>
      <c r="D11" s="178">
        <f>D12+D13</f>
        <v>0</v>
      </c>
    </row>
    <row r="12" spans="1:4" ht="12.75">
      <c r="A12" s="62" t="s">
        <v>34</v>
      </c>
      <c r="B12" s="170" t="s">
        <v>0</v>
      </c>
      <c r="C12" s="179"/>
      <c r="D12" s="179"/>
    </row>
    <row r="13" spans="1:4" ht="12.75">
      <c r="A13" s="62" t="s">
        <v>35</v>
      </c>
      <c r="B13" s="170" t="s">
        <v>1</v>
      </c>
      <c r="C13" s="179"/>
      <c r="D13" s="179"/>
    </row>
    <row r="14" spans="1:4" ht="12.75">
      <c r="A14" s="60" t="s">
        <v>27</v>
      </c>
      <c r="B14" s="167" t="s">
        <v>44</v>
      </c>
      <c r="C14" s="178">
        <f>C15+C16+C17</f>
        <v>0</v>
      </c>
      <c r="D14" s="178">
        <f>D15+D16+D17</f>
        <v>0</v>
      </c>
    </row>
    <row r="15" spans="1:4" ht="12.75">
      <c r="A15" s="62" t="s">
        <v>34</v>
      </c>
      <c r="B15" s="170" t="s">
        <v>2</v>
      </c>
      <c r="C15" s="179"/>
      <c r="D15" s="179"/>
    </row>
    <row r="16" spans="1:4" ht="12.75">
      <c r="A16" s="62" t="s">
        <v>35</v>
      </c>
      <c r="B16" s="170" t="s">
        <v>281</v>
      </c>
      <c r="C16" s="179"/>
      <c r="D16" s="179"/>
    </row>
    <row r="17" spans="1:4" ht="12.75">
      <c r="A17" s="62" t="s">
        <v>36</v>
      </c>
      <c r="B17" s="170" t="s">
        <v>4</v>
      </c>
      <c r="C17" s="179"/>
      <c r="D17" s="179"/>
    </row>
    <row r="18" spans="1:4" ht="12.75">
      <c r="A18" s="60" t="s">
        <v>28</v>
      </c>
      <c r="B18" s="167" t="s">
        <v>5</v>
      </c>
      <c r="C18" s="178">
        <v>2500</v>
      </c>
      <c r="D18" s="178">
        <v>2500</v>
      </c>
    </row>
    <row r="19" spans="1:4" ht="12.75">
      <c r="A19" s="60" t="s">
        <v>29</v>
      </c>
      <c r="B19" s="167" t="s">
        <v>45</v>
      </c>
      <c r="C19" s="178">
        <f>C20+C21+C22</f>
        <v>0</v>
      </c>
      <c r="D19" s="178">
        <f>D20+D21+D22</f>
        <v>0</v>
      </c>
    </row>
    <row r="20" spans="1:4" ht="12.75">
      <c r="A20" s="62" t="s">
        <v>34</v>
      </c>
      <c r="B20" s="170" t="s">
        <v>6</v>
      </c>
      <c r="C20" s="179"/>
      <c r="D20" s="179"/>
    </row>
    <row r="21" spans="1:4" ht="12.75">
      <c r="A21" s="62" t="s">
        <v>35</v>
      </c>
      <c r="B21" s="170" t="s">
        <v>7</v>
      </c>
      <c r="C21" s="179"/>
      <c r="D21" s="179"/>
    </row>
    <row r="22" spans="1:4" ht="12.75">
      <c r="A22" s="62" t="s">
        <v>36</v>
      </c>
      <c r="B22" s="170" t="s">
        <v>8</v>
      </c>
      <c r="C22" s="179"/>
      <c r="D22" s="179"/>
    </row>
    <row r="23" spans="1:4" ht="12.75">
      <c r="A23" s="162" t="s">
        <v>30</v>
      </c>
      <c r="B23" s="262" t="s">
        <v>10</v>
      </c>
      <c r="C23" s="179"/>
      <c r="D23" s="179"/>
    </row>
    <row r="24" spans="1:4" ht="12.75">
      <c r="A24" s="162"/>
      <c r="B24" s="190" t="s">
        <v>284</v>
      </c>
      <c r="C24" s="179"/>
      <c r="D24" s="179"/>
    </row>
    <row r="25" spans="1:4" ht="12.75">
      <c r="A25" s="162" t="s">
        <v>31</v>
      </c>
      <c r="B25" s="167" t="s">
        <v>280</v>
      </c>
      <c r="C25" s="178">
        <v>133960</v>
      </c>
      <c r="D25" s="178">
        <v>135327</v>
      </c>
    </row>
    <row r="26" spans="1:4" ht="12.75">
      <c r="A26" s="60" t="s">
        <v>32</v>
      </c>
      <c r="B26" s="167" t="s">
        <v>9</v>
      </c>
      <c r="C26" s="179"/>
      <c r="D26" s="179"/>
    </row>
    <row r="27" spans="1:4" ht="13.5" thickBot="1">
      <c r="A27" s="226" t="s">
        <v>33</v>
      </c>
      <c r="B27" s="263" t="s">
        <v>55</v>
      </c>
      <c r="C27" s="199"/>
      <c r="D27" s="199"/>
    </row>
    <row r="28" spans="1:4" ht="15.75">
      <c r="A28" s="258" t="s">
        <v>42</v>
      </c>
      <c r="B28" s="264" t="s">
        <v>46</v>
      </c>
      <c r="C28" s="227">
        <f>C8+C11+C14+C18+C19+C23+C25+C26+C27</f>
        <v>136460</v>
      </c>
      <c r="D28" s="227">
        <f>D8+D11+D14+D18+D19+D23+D25+D26+D27</f>
        <v>137827</v>
      </c>
    </row>
    <row r="29" spans="1:4" ht="13.5" customHeight="1">
      <c r="A29" s="61"/>
      <c r="B29" s="189" t="s">
        <v>285</v>
      </c>
      <c r="C29" s="180">
        <v>102044</v>
      </c>
      <c r="D29" s="180">
        <v>103411</v>
      </c>
    </row>
    <row r="30" spans="1:4" ht="12" customHeight="1">
      <c r="A30" s="61"/>
      <c r="B30" s="189" t="s">
        <v>286</v>
      </c>
      <c r="C30" s="180"/>
      <c r="D30" s="180"/>
    </row>
    <row r="31" spans="1:4" ht="11.25" customHeight="1">
      <c r="A31" s="61"/>
      <c r="B31" s="189" t="s">
        <v>291</v>
      </c>
      <c r="C31" s="180">
        <v>34416</v>
      </c>
      <c r="D31" s="180">
        <v>34416</v>
      </c>
    </row>
    <row r="32" spans="1:4" ht="13.5" thickBot="1">
      <c r="A32" s="67"/>
      <c r="B32" s="141"/>
      <c r="C32" s="278"/>
      <c r="D32" s="278"/>
    </row>
    <row r="33" spans="1:4" ht="29.25" thickBot="1">
      <c r="A33" s="260" t="s">
        <v>24</v>
      </c>
      <c r="B33" s="265" t="s">
        <v>56</v>
      </c>
      <c r="C33" s="279" t="s">
        <v>225</v>
      </c>
      <c r="D33" s="279" t="s">
        <v>341</v>
      </c>
    </row>
    <row r="34" spans="1:4" ht="12.75">
      <c r="A34" s="224" t="s">
        <v>25</v>
      </c>
      <c r="B34" s="266" t="s">
        <v>47</v>
      </c>
      <c r="C34" s="280">
        <f>C35+C36+C37+C38+C39</f>
        <v>135460</v>
      </c>
      <c r="D34" s="280">
        <f>D35+D36+D37+D38+D39</f>
        <v>136827</v>
      </c>
    </row>
    <row r="35" spans="1:4" ht="12.75">
      <c r="A35" s="144" t="s">
        <v>34</v>
      </c>
      <c r="B35" s="188" t="s">
        <v>11</v>
      </c>
      <c r="C35" s="179">
        <v>73104</v>
      </c>
      <c r="D35" s="179">
        <v>74180</v>
      </c>
    </row>
    <row r="36" spans="1:4" ht="12.75">
      <c r="A36" s="144" t="s">
        <v>35</v>
      </c>
      <c r="B36" s="189" t="s">
        <v>12</v>
      </c>
      <c r="C36" s="179">
        <v>19684</v>
      </c>
      <c r="D36" s="179">
        <v>19975</v>
      </c>
    </row>
    <row r="37" spans="1:4" ht="12.75">
      <c r="A37" s="144" t="s">
        <v>36</v>
      </c>
      <c r="B37" s="189" t="s">
        <v>13</v>
      </c>
      <c r="C37" s="179">
        <v>42620</v>
      </c>
      <c r="D37" s="179">
        <v>42620</v>
      </c>
    </row>
    <row r="38" spans="1:4" ht="12.75">
      <c r="A38" s="144" t="s">
        <v>37</v>
      </c>
      <c r="B38" s="189" t="s">
        <v>14</v>
      </c>
      <c r="C38" s="179">
        <v>0</v>
      </c>
      <c r="D38" s="179">
        <v>0</v>
      </c>
    </row>
    <row r="39" spans="1:4" ht="12.75">
      <c r="A39" s="144" t="s">
        <v>38</v>
      </c>
      <c r="B39" s="189" t="s">
        <v>48</v>
      </c>
      <c r="C39" s="179">
        <f>C40+C41+C42</f>
        <v>52</v>
      </c>
      <c r="D39" s="179">
        <f>D40+D41+D42</f>
        <v>52</v>
      </c>
    </row>
    <row r="40" spans="1:4" ht="12.75">
      <c r="A40" s="147" t="s">
        <v>39</v>
      </c>
      <c r="B40" s="170" t="s">
        <v>15</v>
      </c>
      <c r="C40" s="179">
        <v>52</v>
      </c>
      <c r="D40" s="179">
        <v>52</v>
      </c>
    </row>
    <row r="41" spans="1:4" ht="12.75">
      <c r="A41" s="147" t="s">
        <v>40</v>
      </c>
      <c r="B41" s="170" t="s">
        <v>16</v>
      </c>
      <c r="C41" s="179"/>
      <c r="D41" s="179"/>
    </row>
    <row r="42" spans="1:4" ht="12.75">
      <c r="A42" s="147" t="s">
        <v>41</v>
      </c>
      <c r="B42" s="170" t="s">
        <v>17</v>
      </c>
      <c r="C42" s="179"/>
      <c r="D42" s="179"/>
    </row>
    <row r="43" spans="1:4" ht="12.75">
      <c r="A43" s="60" t="s">
        <v>26</v>
      </c>
      <c r="B43" s="167" t="s">
        <v>49</v>
      </c>
      <c r="C43" s="178">
        <f>C44+C45+C46</f>
        <v>1000</v>
      </c>
      <c r="D43" s="178">
        <f>D44+D45+D46</f>
        <v>1000</v>
      </c>
    </row>
    <row r="44" spans="1:4" ht="12.75">
      <c r="A44" s="144" t="s">
        <v>34</v>
      </c>
      <c r="B44" s="189" t="s">
        <v>18</v>
      </c>
      <c r="C44" s="179">
        <v>1000</v>
      </c>
      <c r="D44" s="179">
        <v>1000</v>
      </c>
    </row>
    <row r="45" spans="1:4" ht="12.75">
      <c r="A45" s="144" t="s">
        <v>35</v>
      </c>
      <c r="B45" s="189" t="s">
        <v>19</v>
      </c>
      <c r="C45" s="179"/>
      <c r="D45" s="179"/>
    </row>
    <row r="46" spans="1:4" ht="12.75">
      <c r="A46" s="144" t="s">
        <v>36</v>
      </c>
      <c r="B46" s="188" t="s">
        <v>20</v>
      </c>
      <c r="C46" s="179">
        <f>C47+C48</f>
        <v>0</v>
      </c>
      <c r="D46" s="179">
        <f>D47+D48</f>
        <v>0</v>
      </c>
    </row>
    <row r="47" spans="1:4" ht="12.75">
      <c r="A47" s="147" t="s">
        <v>39</v>
      </c>
      <c r="B47" s="170" t="s">
        <v>52</v>
      </c>
      <c r="C47" s="179"/>
      <c r="D47" s="179"/>
    </row>
    <row r="48" spans="1:4" ht="12.75">
      <c r="A48" s="147" t="s">
        <v>40</v>
      </c>
      <c r="B48" s="170" t="s">
        <v>53</v>
      </c>
      <c r="C48" s="179"/>
      <c r="D48" s="179"/>
    </row>
    <row r="49" spans="1:4" ht="13.5" thickBot="1">
      <c r="A49" s="226" t="s">
        <v>27</v>
      </c>
      <c r="B49" s="263" t="s">
        <v>21</v>
      </c>
      <c r="C49" s="281"/>
      <c r="D49" s="281"/>
    </row>
    <row r="50" spans="1:4" ht="15.75">
      <c r="A50" s="223" t="s">
        <v>28</v>
      </c>
      <c r="B50" s="267" t="s">
        <v>50</v>
      </c>
      <c r="C50" s="282">
        <f>C34+C43+C49</f>
        <v>136460</v>
      </c>
      <c r="D50" s="282">
        <f>D34+D43+D49</f>
        <v>137827</v>
      </c>
    </row>
    <row r="51" spans="1:4" ht="12" customHeight="1">
      <c r="A51" s="60"/>
      <c r="B51" s="189" t="s">
        <v>285</v>
      </c>
      <c r="C51" s="307">
        <v>102044</v>
      </c>
      <c r="D51" s="307">
        <v>103411</v>
      </c>
    </row>
    <row r="52" spans="1:4" ht="12.75" customHeight="1">
      <c r="A52" s="60"/>
      <c r="B52" s="189" t="s">
        <v>286</v>
      </c>
      <c r="C52" s="307"/>
      <c r="D52" s="307"/>
    </row>
    <row r="53" spans="1:4" ht="13.5" customHeight="1">
      <c r="A53" s="60"/>
      <c r="B53" s="189" t="s">
        <v>291</v>
      </c>
      <c r="C53" s="307">
        <v>34416</v>
      </c>
      <c r="D53" s="307">
        <v>34416</v>
      </c>
    </row>
    <row r="54" spans="1:4" ht="22.5" customHeight="1" thickBot="1">
      <c r="A54" s="159" t="s">
        <v>29</v>
      </c>
      <c r="B54" s="268" t="s">
        <v>51</v>
      </c>
      <c r="C54" s="283">
        <f>C55+C56</f>
        <v>27</v>
      </c>
      <c r="D54" s="283">
        <f>D55+D56</f>
        <v>30</v>
      </c>
    </row>
    <row r="55" spans="1:4" ht="12.75">
      <c r="A55" s="259" t="s">
        <v>35</v>
      </c>
      <c r="B55" s="269" t="s">
        <v>22</v>
      </c>
      <c r="C55" s="271">
        <v>27</v>
      </c>
      <c r="D55" s="271">
        <v>30</v>
      </c>
    </row>
    <row r="56" spans="1:4" ht="13.5" thickBot="1">
      <c r="A56" s="148" t="s">
        <v>36</v>
      </c>
      <c r="B56" s="192" t="s">
        <v>23</v>
      </c>
      <c r="C56" s="199"/>
      <c r="D56" s="199"/>
    </row>
  </sheetData>
  <sheetProtection/>
  <mergeCells count="3">
    <mergeCell ref="A1:C1"/>
    <mergeCell ref="A3:E3"/>
    <mergeCell ref="B4:D4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28">
      <selection activeCell="E52" sqref="E52"/>
    </sheetView>
  </sheetViews>
  <sheetFormatPr defaultColWidth="9.140625" defaultRowHeight="12.75"/>
  <cols>
    <col min="1" max="1" width="6.7109375" style="52" customWidth="1"/>
    <col min="2" max="2" width="44.7109375" style="52" customWidth="1"/>
    <col min="3" max="4" width="13.7109375" style="52" customWidth="1"/>
    <col min="5" max="5" width="9.140625" style="52" customWidth="1"/>
    <col min="6" max="6" width="12.421875" style="52" customWidth="1"/>
    <col min="7" max="16384" width="9.140625" style="52" customWidth="1"/>
  </cols>
  <sheetData>
    <row r="1" spans="1:9" ht="15.75">
      <c r="A1" s="446" t="s">
        <v>57</v>
      </c>
      <c r="B1" s="446"/>
      <c r="C1" s="446"/>
      <c r="D1" s="446"/>
      <c r="E1" s="446"/>
      <c r="F1" s="135"/>
      <c r="G1" s="135"/>
      <c r="H1" s="135"/>
      <c r="I1" s="136"/>
    </row>
    <row r="2" spans="1:9" ht="12" customHeight="1">
      <c r="A2" s="98"/>
      <c r="B2" s="98"/>
      <c r="C2" s="98"/>
      <c r="D2" s="98"/>
      <c r="E2" s="98"/>
      <c r="F2" s="98"/>
      <c r="G2" s="98"/>
      <c r="H2" s="98"/>
      <c r="I2" s="98"/>
    </row>
    <row r="3" spans="1:9" ht="49.5" customHeight="1">
      <c r="A3" s="442" t="s">
        <v>224</v>
      </c>
      <c r="B3" s="442"/>
      <c r="C3" s="442"/>
      <c r="D3" s="442"/>
      <c r="E3" s="155"/>
      <c r="F3" s="153"/>
      <c r="G3" s="153"/>
      <c r="H3" s="153"/>
      <c r="I3" s="153"/>
    </row>
    <row r="4" spans="1:9" ht="15.75">
      <c r="A4" s="154"/>
      <c r="B4" s="447" t="s">
        <v>348</v>
      </c>
      <c r="C4" s="447"/>
      <c r="D4" s="447"/>
      <c r="E4" s="154"/>
      <c r="G4" s="154"/>
      <c r="H4" s="154"/>
      <c r="I4" s="157"/>
    </row>
    <row r="5" spans="1:9" ht="15.75" customHeight="1" thickBot="1">
      <c r="A5" s="154"/>
      <c r="B5" s="154"/>
      <c r="D5" s="156" t="s">
        <v>62</v>
      </c>
      <c r="E5" s="154"/>
      <c r="G5" s="154"/>
      <c r="H5" s="154"/>
      <c r="I5" s="157"/>
    </row>
    <row r="6" spans="1:4" ht="28.5" customHeight="1" thickBot="1">
      <c r="A6" s="56" t="s">
        <v>24</v>
      </c>
      <c r="B6" s="168" t="s">
        <v>282</v>
      </c>
      <c r="C6" s="270" t="s">
        <v>225</v>
      </c>
      <c r="D6" s="270" t="s">
        <v>341</v>
      </c>
    </row>
    <row r="7" spans="1:4" ht="15" customHeight="1">
      <c r="A7" s="259"/>
      <c r="B7" s="261" t="s">
        <v>283</v>
      </c>
      <c r="C7" s="271"/>
      <c r="D7" s="271"/>
    </row>
    <row r="8" spans="1:4" ht="15">
      <c r="A8" s="60" t="s">
        <v>25</v>
      </c>
      <c r="B8" s="167" t="s">
        <v>277</v>
      </c>
      <c r="C8" s="272">
        <f>'Óvodák összesen'!C7+Bölcsöde!C8</f>
        <v>0</v>
      </c>
      <c r="D8" s="272">
        <f>'Óvodák összesen'!D7+Bölcsöde!D8</f>
        <v>0</v>
      </c>
    </row>
    <row r="9" spans="1:4" ht="15">
      <c r="A9" s="62" t="s">
        <v>34</v>
      </c>
      <c r="B9" s="170" t="s">
        <v>0</v>
      </c>
      <c r="C9" s="272">
        <f>'Óvodák összesen'!C8+Bölcsöde!C9</f>
        <v>0</v>
      </c>
      <c r="D9" s="272">
        <f>'Óvodák összesen'!D8+Bölcsöde!D9</f>
        <v>0</v>
      </c>
    </row>
    <row r="10" spans="1:4" ht="15">
      <c r="A10" s="62" t="s">
        <v>35</v>
      </c>
      <c r="B10" s="170" t="s">
        <v>1</v>
      </c>
      <c r="C10" s="272">
        <f>'Óvodák összesen'!C9+Bölcsöde!C10</f>
        <v>0</v>
      </c>
      <c r="D10" s="272">
        <f>'Óvodák összesen'!D9+Bölcsöde!D10</f>
        <v>0</v>
      </c>
    </row>
    <row r="11" spans="1:4" ht="15">
      <c r="A11" s="60" t="s">
        <v>26</v>
      </c>
      <c r="B11" s="167" t="s">
        <v>43</v>
      </c>
      <c r="C11" s="272">
        <f>'Óvodák összesen'!C10+Bölcsöde!C11</f>
        <v>0</v>
      </c>
      <c r="D11" s="272">
        <f>'Óvodák összesen'!D10+Bölcsöde!D11</f>
        <v>0</v>
      </c>
    </row>
    <row r="12" spans="1:4" ht="15">
      <c r="A12" s="62" t="s">
        <v>34</v>
      </c>
      <c r="B12" s="170" t="s">
        <v>0</v>
      </c>
      <c r="C12" s="272">
        <f>'Óvodák összesen'!C11+Bölcsöde!C12</f>
        <v>0</v>
      </c>
      <c r="D12" s="272">
        <f>'Óvodák összesen'!D11+Bölcsöde!D12</f>
        <v>0</v>
      </c>
    </row>
    <row r="13" spans="1:4" ht="15">
      <c r="A13" s="62" t="s">
        <v>35</v>
      </c>
      <c r="B13" s="170" t="s">
        <v>1</v>
      </c>
      <c r="C13" s="272">
        <f>'Óvodák összesen'!C12+Bölcsöde!C13</f>
        <v>0</v>
      </c>
      <c r="D13" s="272">
        <f>'Óvodák összesen'!D12+Bölcsöde!D13</f>
        <v>0</v>
      </c>
    </row>
    <row r="14" spans="1:4" ht="15">
      <c r="A14" s="60" t="s">
        <v>27</v>
      </c>
      <c r="B14" s="167" t="s">
        <v>44</v>
      </c>
      <c r="C14" s="272">
        <f>'Óvodák összesen'!C13+Bölcsöde!C14</f>
        <v>0</v>
      </c>
      <c r="D14" s="272">
        <f>'Óvodák összesen'!D13+Bölcsöde!D14</f>
        <v>0</v>
      </c>
    </row>
    <row r="15" spans="1:4" ht="15">
      <c r="A15" s="62" t="s">
        <v>34</v>
      </c>
      <c r="B15" s="170" t="s">
        <v>2</v>
      </c>
      <c r="C15" s="272">
        <f>'Óvodák összesen'!C14+Bölcsöde!C15</f>
        <v>0</v>
      </c>
      <c r="D15" s="272">
        <f>'Óvodák összesen'!D14+Bölcsöde!D15</f>
        <v>0</v>
      </c>
    </row>
    <row r="16" spans="1:4" ht="15">
      <c r="A16" s="62" t="s">
        <v>35</v>
      </c>
      <c r="B16" s="170" t="s">
        <v>281</v>
      </c>
      <c r="C16" s="272">
        <f>'Óvodák összesen'!C15+Bölcsöde!C16</f>
        <v>0</v>
      </c>
      <c r="D16" s="272">
        <f>'Óvodák összesen'!D15+Bölcsöde!D16</f>
        <v>0</v>
      </c>
    </row>
    <row r="17" spans="1:4" ht="15">
      <c r="A17" s="62" t="s">
        <v>36</v>
      </c>
      <c r="B17" s="170" t="s">
        <v>4</v>
      </c>
      <c r="C17" s="272">
        <f>'Óvodák összesen'!C16+Bölcsöde!C17</f>
        <v>0</v>
      </c>
      <c r="D17" s="272">
        <f>'Óvodák összesen'!D16+Bölcsöde!D17</f>
        <v>0</v>
      </c>
    </row>
    <row r="18" spans="1:4" ht="15">
      <c r="A18" s="60" t="s">
        <v>28</v>
      </c>
      <c r="B18" s="167" t="s">
        <v>5</v>
      </c>
      <c r="C18" s="272">
        <f>'Óvodák összesen'!C17+Bölcsöde!C18</f>
        <v>5330</v>
      </c>
      <c r="D18" s="272">
        <f>'Óvodák összesen'!D17+Bölcsöde!D18</f>
        <v>6559</v>
      </c>
    </row>
    <row r="19" spans="1:4" ht="15">
      <c r="A19" s="60" t="s">
        <v>29</v>
      </c>
      <c r="B19" s="167" t="s">
        <v>45</v>
      </c>
      <c r="C19" s="272">
        <f>'Óvodák összesen'!C18+Bölcsöde!C19</f>
        <v>0</v>
      </c>
      <c r="D19" s="272">
        <f>'Óvodák összesen'!D18+Bölcsöde!D19</f>
        <v>0</v>
      </c>
    </row>
    <row r="20" spans="1:4" ht="15">
      <c r="A20" s="62" t="s">
        <v>34</v>
      </c>
      <c r="B20" s="170" t="s">
        <v>6</v>
      </c>
      <c r="C20" s="272">
        <f>'Óvodák összesen'!C19+Bölcsöde!C20</f>
        <v>0</v>
      </c>
      <c r="D20" s="272">
        <f>'Óvodák összesen'!D19+Bölcsöde!D20</f>
        <v>0</v>
      </c>
    </row>
    <row r="21" spans="1:4" ht="15">
      <c r="A21" s="62" t="s">
        <v>35</v>
      </c>
      <c r="B21" s="170" t="s">
        <v>7</v>
      </c>
      <c r="C21" s="272">
        <f>'Óvodák összesen'!C20+Bölcsöde!C21</f>
        <v>0</v>
      </c>
      <c r="D21" s="272">
        <f>'Óvodák összesen'!D20+Bölcsöde!D21</f>
        <v>0</v>
      </c>
    </row>
    <row r="22" spans="1:4" ht="15">
      <c r="A22" s="62" t="s">
        <v>36</v>
      </c>
      <c r="B22" s="170" t="s">
        <v>8</v>
      </c>
      <c r="C22" s="272">
        <f>'Óvodák összesen'!C21+Bölcsöde!C22</f>
        <v>0</v>
      </c>
      <c r="D22" s="272">
        <f>'Óvodák összesen'!D21+Bölcsöde!D22</f>
        <v>0</v>
      </c>
    </row>
    <row r="23" spans="1:4" ht="15">
      <c r="A23" s="162" t="s">
        <v>30</v>
      </c>
      <c r="B23" s="262" t="s">
        <v>10</v>
      </c>
      <c r="C23" s="272">
        <f>'Óvodák összesen'!C22+Bölcsöde!C23</f>
        <v>0</v>
      </c>
      <c r="D23" s="272">
        <f>'Óvodák összesen'!D22+Bölcsöde!D23</f>
        <v>0</v>
      </c>
    </row>
    <row r="24" spans="1:4" ht="15">
      <c r="A24" s="162"/>
      <c r="B24" s="190" t="s">
        <v>284</v>
      </c>
      <c r="C24" s="272">
        <f>'Óvodák összesen'!C23+Bölcsöde!C24</f>
        <v>0</v>
      </c>
      <c r="D24" s="272">
        <f>'Óvodák összesen'!D23+Bölcsöde!D24</f>
        <v>0</v>
      </c>
    </row>
    <row r="25" spans="1:4" ht="15">
      <c r="A25" s="162" t="s">
        <v>31</v>
      </c>
      <c r="B25" s="167" t="s">
        <v>280</v>
      </c>
      <c r="C25" s="272">
        <f>'Óvodák összesen'!C24+Bölcsöde!C25</f>
        <v>122950</v>
      </c>
      <c r="D25" s="272">
        <f>'Óvodák összesen'!D24+Bölcsöde!D25</f>
        <v>99479</v>
      </c>
    </row>
    <row r="26" spans="1:4" ht="15">
      <c r="A26" s="60" t="s">
        <v>32</v>
      </c>
      <c r="B26" s="167" t="s">
        <v>9</v>
      </c>
      <c r="C26" s="272">
        <f>'Óvodák összesen'!C25+Bölcsöde!C26</f>
        <v>0</v>
      </c>
      <c r="D26" s="272">
        <f>'Óvodák összesen'!D25+Bölcsöde!D26</f>
        <v>0</v>
      </c>
    </row>
    <row r="27" spans="1:4" ht="15.75" thickBot="1">
      <c r="A27" s="226" t="s">
        <v>33</v>
      </c>
      <c r="B27" s="263" t="s">
        <v>55</v>
      </c>
      <c r="C27" s="273">
        <f>'Óvodák összesen'!C26+Bölcsöde!C27</f>
        <v>0</v>
      </c>
      <c r="D27" s="273">
        <f>'Óvodák összesen'!D26+Bölcsöde!D27</f>
        <v>0</v>
      </c>
    </row>
    <row r="28" spans="1:4" ht="15.75">
      <c r="A28" s="258" t="s">
        <v>42</v>
      </c>
      <c r="B28" s="264" t="s">
        <v>46</v>
      </c>
      <c r="C28" s="274">
        <f>'Óvodák összesen'!C27+Bölcsöde!C28</f>
        <v>128280</v>
      </c>
      <c r="D28" s="274">
        <f>'Óvodák összesen'!D27+Bölcsöde!D28</f>
        <v>106038</v>
      </c>
    </row>
    <row r="29" spans="1:4" ht="13.5" customHeight="1">
      <c r="A29" s="61"/>
      <c r="B29" s="189" t="s">
        <v>285</v>
      </c>
      <c r="C29" s="180">
        <f>'Óvodák összesen'!C28+Bölcsöde!C29</f>
        <v>116939</v>
      </c>
      <c r="D29" s="180">
        <v>94697</v>
      </c>
    </row>
    <row r="30" spans="1:4" ht="12" customHeight="1">
      <c r="A30" s="61"/>
      <c r="B30" s="189" t="s">
        <v>286</v>
      </c>
      <c r="C30" s="180">
        <f>'Óvodák összesen'!C29+Bölcsöde!C30</f>
        <v>11341</v>
      </c>
      <c r="D30" s="180">
        <v>11341</v>
      </c>
    </row>
    <row r="31" spans="1:4" ht="11.25" customHeight="1">
      <c r="A31" s="61"/>
      <c r="B31" s="189" t="s">
        <v>287</v>
      </c>
      <c r="C31" s="180">
        <f>'Óvodák összesen'!C30+Bölcsöde!C31</f>
        <v>0</v>
      </c>
      <c r="D31" s="180">
        <f>'Óvodák összesen'!D30+Bölcsöde!D31</f>
        <v>0</v>
      </c>
    </row>
    <row r="32" spans="1:4" ht="12" customHeight="1" thickBot="1">
      <c r="A32" s="67"/>
      <c r="B32" s="141"/>
      <c r="C32" s="275"/>
      <c r="D32" s="275"/>
    </row>
    <row r="33" spans="1:4" ht="16.5" thickBot="1">
      <c r="A33" s="260" t="s">
        <v>24</v>
      </c>
      <c r="B33" s="265" t="s">
        <v>56</v>
      </c>
      <c r="C33" s="276"/>
      <c r="D33" s="276"/>
    </row>
    <row r="34" spans="1:4" ht="15">
      <c r="A34" s="224" t="s">
        <v>25</v>
      </c>
      <c r="B34" s="266" t="s">
        <v>47</v>
      </c>
      <c r="C34" s="277">
        <f>'Óvodák összesen'!C33+Bölcsöde!C34</f>
        <v>128280</v>
      </c>
      <c r="D34" s="277">
        <f>'Óvodák összesen'!D33+Bölcsöde!D34</f>
        <v>106038</v>
      </c>
    </row>
    <row r="35" spans="1:4" ht="15">
      <c r="A35" s="144" t="s">
        <v>34</v>
      </c>
      <c r="B35" s="188" t="s">
        <v>11</v>
      </c>
      <c r="C35" s="272">
        <f>'Óvodák összesen'!C34+Bölcsöde!C35</f>
        <v>72041</v>
      </c>
      <c r="D35" s="272">
        <f>'Óvodák összesen'!D34+Bölcsöde!D35</f>
        <v>59225</v>
      </c>
    </row>
    <row r="36" spans="1:4" ht="15">
      <c r="A36" s="144" t="s">
        <v>35</v>
      </c>
      <c r="B36" s="189" t="s">
        <v>12</v>
      </c>
      <c r="C36" s="272">
        <f>'Óvodák összesen'!C35+Bölcsöde!C36</f>
        <v>19183</v>
      </c>
      <c r="D36" s="272">
        <f>'Óvodák összesen'!D35+Bölcsöde!D36</f>
        <v>15464</v>
      </c>
    </row>
    <row r="37" spans="1:4" ht="15">
      <c r="A37" s="144" t="s">
        <v>36</v>
      </c>
      <c r="B37" s="189" t="s">
        <v>13</v>
      </c>
      <c r="C37" s="272">
        <f>'Óvodák összesen'!C36+Bölcsöde!C37</f>
        <v>37056</v>
      </c>
      <c r="D37" s="272">
        <f>'Óvodák összesen'!D36+Bölcsöde!D37</f>
        <v>30730</v>
      </c>
    </row>
    <row r="38" spans="1:4" ht="15">
      <c r="A38" s="144" t="s">
        <v>37</v>
      </c>
      <c r="B38" s="189" t="s">
        <v>14</v>
      </c>
      <c r="C38" s="272">
        <f>'Óvodák összesen'!C37+Bölcsöde!C38</f>
        <v>0</v>
      </c>
      <c r="D38" s="272">
        <f>'Óvodák összesen'!D37+Bölcsöde!D38</f>
        <v>0</v>
      </c>
    </row>
    <row r="39" spans="1:4" ht="15">
      <c r="A39" s="144" t="s">
        <v>38</v>
      </c>
      <c r="B39" s="189" t="s">
        <v>48</v>
      </c>
      <c r="C39" s="272">
        <f>'Óvodák összesen'!C38+Bölcsöde!C39</f>
        <v>0</v>
      </c>
      <c r="D39" s="272">
        <f>'Óvodák összesen'!D38+Bölcsöde!D39</f>
        <v>619</v>
      </c>
    </row>
    <row r="40" spans="1:4" ht="15">
      <c r="A40" s="147" t="s">
        <v>39</v>
      </c>
      <c r="B40" s="170" t="s">
        <v>15</v>
      </c>
      <c r="C40" s="272">
        <f>'Óvodák összesen'!C39+Bölcsöde!C40</f>
        <v>0</v>
      </c>
      <c r="D40" s="272">
        <f>'Óvodák összesen'!D39+Bölcsöde!D40</f>
        <v>619</v>
      </c>
    </row>
    <row r="41" spans="1:4" ht="15">
      <c r="A41" s="147" t="s">
        <v>40</v>
      </c>
      <c r="B41" s="170" t="s">
        <v>16</v>
      </c>
      <c r="C41" s="272">
        <f>'Óvodák összesen'!C40+Bölcsöde!C41</f>
        <v>0</v>
      </c>
      <c r="D41" s="272">
        <f>'Óvodák összesen'!D40+Bölcsöde!D41</f>
        <v>0</v>
      </c>
    </row>
    <row r="42" spans="1:4" ht="15">
      <c r="A42" s="147" t="s">
        <v>41</v>
      </c>
      <c r="B42" s="170" t="s">
        <v>17</v>
      </c>
      <c r="C42" s="272">
        <f>'Óvodák összesen'!C41+Bölcsöde!C42</f>
        <v>0</v>
      </c>
      <c r="D42" s="272">
        <f>'Óvodák összesen'!D41+Bölcsöde!D42</f>
        <v>0</v>
      </c>
    </row>
    <row r="43" spans="1:4" ht="15">
      <c r="A43" s="60" t="s">
        <v>26</v>
      </c>
      <c r="B43" s="167" t="s">
        <v>49</v>
      </c>
      <c r="C43" s="272">
        <f>'Óvodák összesen'!C42+Bölcsöde!C43</f>
        <v>0</v>
      </c>
      <c r="D43" s="272">
        <f>'Óvodák összesen'!D42+Bölcsöde!D43</f>
        <v>0</v>
      </c>
    </row>
    <row r="44" spans="1:4" ht="15">
      <c r="A44" s="144" t="s">
        <v>34</v>
      </c>
      <c r="B44" s="189" t="s">
        <v>18</v>
      </c>
      <c r="C44" s="272">
        <f>'Óvodák összesen'!C43+Bölcsöde!C44</f>
        <v>0</v>
      </c>
      <c r="D44" s="272">
        <f>'Óvodák összesen'!D43+Bölcsöde!D44</f>
        <v>0</v>
      </c>
    </row>
    <row r="45" spans="1:4" ht="15">
      <c r="A45" s="144" t="s">
        <v>35</v>
      </c>
      <c r="B45" s="189" t="s">
        <v>19</v>
      </c>
      <c r="C45" s="272">
        <f>'Óvodák összesen'!C44+Bölcsöde!C45</f>
        <v>0</v>
      </c>
      <c r="D45" s="272">
        <f>'Óvodák összesen'!D44+Bölcsöde!D45</f>
        <v>0</v>
      </c>
    </row>
    <row r="46" spans="1:4" ht="15">
      <c r="A46" s="144" t="s">
        <v>36</v>
      </c>
      <c r="B46" s="188" t="s">
        <v>20</v>
      </c>
      <c r="C46" s="272">
        <f>'Óvodák összesen'!C45+Bölcsöde!C46</f>
        <v>0</v>
      </c>
      <c r="D46" s="272">
        <f>'Óvodák összesen'!D45+Bölcsöde!D46</f>
        <v>0</v>
      </c>
    </row>
    <row r="47" spans="1:4" ht="15">
      <c r="A47" s="147" t="s">
        <v>39</v>
      </c>
      <c r="B47" s="170" t="s">
        <v>52</v>
      </c>
      <c r="C47" s="272">
        <f>'Óvodák összesen'!C46+Bölcsöde!C47</f>
        <v>0</v>
      </c>
      <c r="D47" s="272">
        <f>'Óvodák összesen'!D46+Bölcsöde!D47</f>
        <v>0</v>
      </c>
    </row>
    <row r="48" spans="1:4" ht="15">
      <c r="A48" s="147" t="s">
        <v>40</v>
      </c>
      <c r="B48" s="170" t="s">
        <v>53</v>
      </c>
      <c r="C48" s="272">
        <f>'Óvodák összesen'!C47+Bölcsöde!C48</f>
        <v>0</v>
      </c>
      <c r="D48" s="272">
        <f>'Óvodák összesen'!D47+Bölcsöde!D48</f>
        <v>0</v>
      </c>
    </row>
    <row r="49" spans="1:4" ht="15.75" thickBot="1">
      <c r="A49" s="226" t="s">
        <v>27</v>
      </c>
      <c r="B49" s="263" t="s">
        <v>21</v>
      </c>
      <c r="C49" s="273">
        <f>'Óvodák összesen'!C48+Bölcsöde!C49</f>
        <v>0</v>
      </c>
      <c r="D49" s="273">
        <f>'Óvodák összesen'!D48+Bölcsöde!D49</f>
        <v>0</v>
      </c>
    </row>
    <row r="50" spans="1:4" ht="15.75">
      <c r="A50" s="223" t="s">
        <v>28</v>
      </c>
      <c r="B50" s="267" t="s">
        <v>50</v>
      </c>
      <c r="C50" s="277">
        <f>'Óvodák összesen'!C49+Bölcsöde!C50</f>
        <v>128280</v>
      </c>
      <c r="D50" s="277">
        <f>'Óvodák összesen'!D49+Bölcsöde!D50</f>
        <v>106038</v>
      </c>
    </row>
    <row r="51" spans="1:4" ht="12" customHeight="1">
      <c r="A51" s="60"/>
      <c r="B51" s="189" t="s">
        <v>285</v>
      </c>
      <c r="C51" s="180">
        <f>'Óvodák összesen'!C50+Bölcsöde!C51</f>
        <v>116939</v>
      </c>
      <c r="D51" s="180">
        <v>94697</v>
      </c>
    </row>
    <row r="52" spans="1:4" ht="12.75" customHeight="1">
      <c r="A52" s="60"/>
      <c r="B52" s="189" t="s">
        <v>286</v>
      </c>
      <c r="C52" s="180">
        <f>'Óvodák összesen'!C51+Bölcsöde!C52</f>
        <v>11341</v>
      </c>
      <c r="D52" s="180">
        <v>11341</v>
      </c>
    </row>
    <row r="53" spans="1:4" ht="13.5" customHeight="1">
      <c r="A53" s="60"/>
      <c r="B53" s="189" t="s">
        <v>287</v>
      </c>
      <c r="C53" s="180">
        <f>'Óvodák összesen'!C52+Bölcsöde!C53</f>
        <v>0</v>
      </c>
      <c r="D53" s="180">
        <f>'Óvodák összesen'!D52+Bölcsöde!D53</f>
        <v>0</v>
      </c>
    </row>
    <row r="54" spans="1:4" ht="22.5" customHeight="1" thickBot="1">
      <c r="A54" s="159" t="s">
        <v>29</v>
      </c>
      <c r="B54" s="268" t="s">
        <v>51</v>
      </c>
      <c r="C54" s="273">
        <f>'Óvodák összesen'!C53+Bölcsöde!C54</f>
        <v>36</v>
      </c>
      <c r="D54" s="273">
        <f>'Óvodák összesen'!D53+Bölcsöde!D54</f>
        <v>23</v>
      </c>
    </row>
    <row r="55" spans="1:4" ht="15">
      <c r="A55" s="259" t="s">
        <v>35</v>
      </c>
      <c r="B55" s="269" t="s">
        <v>22</v>
      </c>
      <c r="C55" s="277">
        <f>'Óvodák összesen'!C54+Bölcsöde!C55</f>
        <v>36</v>
      </c>
      <c r="D55" s="277">
        <f>'Óvodák összesen'!D54+Bölcsöde!D55</f>
        <v>23</v>
      </c>
    </row>
    <row r="56" spans="1:4" ht="18" customHeight="1" thickBot="1">
      <c r="A56" s="148" t="s">
        <v>36</v>
      </c>
      <c r="B56" s="192" t="s">
        <v>23</v>
      </c>
      <c r="C56" s="273">
        <f>'Óvodák összesen'!C55+Bölcsöde!C56</f>
        <v>0</v>
      </c>
      <c r="D56" s="273">
        <f>'Óvodák összesen'!D55+Bölcsöde!D56</f>
        <v>0</v>
      </c>
    </row>
  </sheetData>
  <sheetProtection/>
  <mergeCells count="3">
    <mergeCell ref="A1:E1"/>
    <mergeCell ref="B4:D4"/>
    <mergeCell ref="A3:D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28">
      <selection activeCell="D25" sqref="D25"/>
    </sheetView>
  </sheetViews>
  <sheetFormatPr defaultColWidth="9.140625" defaultRowHeight="12.75"/>
  <cols>
    <col min="1" max="1" width="6.7109375" style="52" customWidth="1"/>
    <col min="2" max="2" width="44.7109375" style="52" customWidth="1"/>
    <col min="3" max="4" width="13.7109375" style="52" customWidth="1"/>
    <col min="5" max="5" width="9.140625" style="52" customWidth="1"/>
    <col min="6" max="6" width="10.7109375" style="52" customWidth="1"/>
    <col min="7" max="16384" width="9.140625" style="52" customWidth="1"/>
  </cols>
  <sheetData>
    <row r="1" spans="1:9" ht="13.5" customHeight="1">
      <c r="A1" s="446" t="s">
        <v>57</v>
      </c>
      <c r="B1" s="446"/>
      <c r="C1" s="446"/>
      <c r="D1" s="446"/>
      <c r="E1" s="446"/>
      <c r="F1" s="135"/>
      <c r="G1" s="135"/>
      <c r="H1" s="135"/>
      <c r="I1" s="136"/>
    </row>
    <row r="2" spans="1:9" ht="15.75" customHeight="1">
      <c r="A2" s="451" t="s">
        <v>58</v>
      </c>
      <c r="B2" s="451"/>
      <c r="C2" s="451"/>
      <c r="D2" s="451"/>
      <c r="E2" s="451"/>
      <c r="F2" s="137"/>
      <c r="G2" s="137"/>
      <c r="H2" s="137"/>
      <c r="I2" s="138"/>
    </row>
    <row r="3" spans="2:4" ht="13.5" customHeight="1">
      <c r="B3" s="445" t="s">
        <v>349</v>
      </c>
      <c r="C3" s="445"/>
      <c r="D3" s="445"/>
    </row>
    <row r="4" ht="10.5" customHeight="1" thickBot="1">
      <c r="D4" s="139" t="s">
        <v>62</v>
      </c>
    </row>
    <row r="5" spans="1:4" ht="33" customHeight="1" thickBot="1">
      <c r="A5" s="56" t="s">
        <v>24</v>
      </c>
      <c r="B5" s="168" t="s">
        <v>282</v>
      </c>
      <c r="C5" s="270" t="s">
        <v>225</v>
      </c>
      <c r="D5" s="270" t="s">
        <v>341</v>
      </c>
    </row>
    <row r="6" spans="1:4" ht="15" customHeight="1">
      <c r="A6" s="259"/>
      <c r="B6" s="261" t="s">
        <v>283</v>
      </c>
      <c r="C6" s="271"/>
      <c r="D6" s="271"/>
    </row>
    <row r="7" spans="1:4" ht="15">
      <c r="A7" s="60" t="s">
        <v>25</v>
      </c>
      <c r="B7" s="167" t="s">
        <v>277</v>
      </c>
      <c r="C7" s="272">
        <f>óTab!C8+'óTab-júli.1.'!C8+óBedegkér!C8+óSmeggyes!C8+óKapoly!C8+óBmegyer!C8</f>
        <v>0</v>
      </c>
      <c r="D7" s="272">
        <f>óTab!D8+'óTab-júli.1.'!D8+óBedegkér!D8+óSmeggyes!D8+óKapoly!D8+óBmegyer!D8</f>
        <v>0</v>
      </c>
    </row>
    <row r="8" spans="1:4" ht="15">
      <c r="A8" s="62" t="s">
        <v>34</v>
      </c>
      <c r="B8" s="170" t="s">
        <v>0</v>
      </c>
      <c r="C8" s="272">
        <f>óTab!C9+'óTab-júli.1.'!C9+óBedegkér!C9+óSmeggyes!C9+óKapoly!C9+óBmegyer!C9</f>
        <v>0</v>
      </c>
      <c r="D8" s="272">
        <f>óTab!D9+'óTab-júli.1.'!D9+óBedegkér!D9+óSmeggyes!D9+óKapoly!D9+óBmegyer!D9</f>
        <v>0</v>
      </c>
    </row>
    <row r="9" spans="1:4" ht="15">
      <c r="A9" s="62" t="s">
        <v>35</v>
      </c>
      <c r="B9" s="170" t="s">
        <v>1</v>
      </c>
      <c r="C9" s="272">
        <f>óTab!C10+'óTab-júli.1.'!C10+óBedegkér!C10+óSmeggyes!C10+óKapoly!C10+óBmegyer!C10</f>
        <v>0</v>
      </c>
      <c r="D9" s="272">
        <f>óTab!D10+'óTab-júli.1.'!D10+óBedegkér!D10+óSmeggyes!D10+óKapoly!D10+óBmegyer!D10</f>
        <v>0</v>
      </c>
    </row>
    <row r="10" spans="1:4" ht="15">
      <c r="A10" s="60" t="s">
        <v>26</v>
      </c>
      <c r="B10" s="167" t="s">
        <v>43</v>
      </c>
      <c r="C10" s="272">
        <f>óTab!C11+'óTab-júli.1.'!C11+óBedegkér!C11+óSmeggyes!C11+óKapoly!C11+óBmegyer!C11</f>
        <v>0</v>
      </c>
      <c r="D10" s="272">
        <f>óTab!D11+'óTab-júli.1.'!D11+óBedegkér!D11+óSmeggyes!D11+óKapoly!D11+óBmegyer!D11</f>
        <v>0</v>
      </c>
    </row>
    <row r="11" spans="1:4" ht="15">
      <c r="A11" s="62" t="s">
        <v>34</v>
      </c>
      <c r="B11" s="170" t="s">
        <v>0</v>
      </c>
      <c r="C11" s="272">
        <f>óTab!C12+'óTab-júli.1.'!C12+óBedegkér!C12+óSmeggyes!C12+óKapoly!C12+óBmegyer!C12</f>
        <v>0</v>
      </c>
      <c r="D11" s="272">
        <f>óTab!D12+'óTab-júli.1.'!D12+óBedegkér!D12+óSmeggyes!D12+óKapoly!D12+óBmegyer!D12</f>
        <v>0</v>
      </c>
    </row>
    <row r="12" spans="1:4" ht="15">
      <c r="A12" s="62" t="s">
        <v>35</v>
      </c>
      <c r="B12" s="170" t="s">
        <v>1</v>
      </c>
      <c r="C12" s="272">
        <f>óTab!C13+'óTab-júli.1.'!C13+óBedegkér!C13+óSmeggyes!C13+óKapoly!C13+óBmegyer!C13</f>
        <v>0</v>
      </c>
      <c r="D12" s="272">
        <f>óTab!D13+'óTab-júli.1.'!D13+óBedegkér!D13+óSmeggyes!D13+óKapoly!D13+óBmegyer!D13</f>
        <v>0</v>
      </c>
    </row>
    <row r="13" spans="1:4" ht="15">
      <c r="A13" s="60" t="s">
        <v>27</v>
      </c>
      <c r="B13" s="167" t="s">
        <v>44</v>
      </c>
      <c r="C13" s="272">
        <f>óTab!C14+'óTab-júli.1.'!C14+óBedegkér!C14+óSmeggyes!C14+óKapoly!C14+óBmegyer!C14</f>
        <v>0</v>
      </c>
      <c r="D13" s="272">
        <f>óTab!D14+'óTab-júli.1.'!D14+óBedegkér!D14+óSmeggyes!D14+óKapoly!D14+óBmegyer!D14</f>
        <v>0</v>
      </c>
    </row>
    <row r="14" spans="1:4" ht="15">
      <c r="A14" s="62" t="s">
        <v>34</v>
      </c>
      <c r="B14" s="170" t="s">
        <v>2</v>
      </c>
      <c r="C14" s="272">
        <f>óTab!C15+'óTab-júli.1.'!C15+óBedegkér!C15+óSmeggyes!C15+óKapoly!C15+óBmegyer!C15</f>
        <v>0</v>
      </c>
      <c r="D14" s="272">
        <f>óTab!D15+'óTab-júli.1.'!D15+óBedegkér!D15+óSmeggyes!D15+óKapoly!D15+óBmegyer!D15</f>
        <v>0</v>
      </c>
    </row>
    <row r="15" spans="1:4" ht="15">
      <c r="A15" s="62" t="s">
        <v>35</v>
      </c>
      <c r="B15" s="170" t="s">
        <v>281</v>
      </c>
      <c r="C15" s="272">
        <f>óTab!C16+'óTab-júli.1.'!C16+óBedegkér!C16+óSmeggyes!C16+óKapoly!C16+óBmegyer!C16</f>
        <v>0</v>
      </c>
      <c r="D15" s="272">
        <f>óTab!D16+'óTab-júli.1.'!D16+óBedegkér!D16+óSmeggyes!D16+óKapoly!D16+óBmegyer!D16</f>
        <v>0</v>
      </c>
    </row>
    <row r="16" spans="1:4" ht="15">
      <c r="A16" s="62" t="s">
        <v>36</v>
      </c>
      <c r="B16" s="170" t="s">
        <v>4</v>
      </c>
      <c r="C16" s="272">
        <f>óTab!C17+'óTab-júli.1.'!C17+óBedegkér!C17+óSmeggyes!C17+óKapoly!C17+óBmegyer!C17</f>
        <v>0</v>
      </c>
      <c r="D16" s="272">
        <f>óTab!D17+'óTab-júli.1.'!D17+óBedegkér!D17+óSmeggyes!D17+óKapoly!D17+óBmegyer!D17</f>
        <v>0</v>
      </c>
    </row>
    <row r="17" spans="1:4" ht="15">
      <c r="A17" s="60" t="s">
        <v>28</v>
      </c>
      <c r="B17" s="167" t="s">
        <v>5</v>
      </c>
      <c r="C17" s="272">
        <f>óTab!C18+'óTab-júli.1.'!C18+óBedegkér!C18+óSmeggyes!C18+óKapoly!C18+óBmegyer!C18</f>
        <v>4882</v>
      </c>
      <c r="D17" s="272">
        <f>óTab!D18+'óTab-júli.1.'!D18+óBedegkér!D18+óSmeggyes!D18+óKapoly!D18+óBmegyer!D18</f>
        <v>6111</v>
      </c>
    </row>
    <row r="18" spans="1:4" ht="15">
      <c r="A18" s="60" t="s">
        <v>29</v>
      </c>
      <c r="B18" s="167" t="s">
        <v>45</v>
      </c>
      <c r="C18" s="272">
        <f>óTab!C19+'óTab-júli.1.'!C19+óBedegkér!C19+óSmeggyes!C19+óKapoly!C19+óBmegyer!C19</f>
        <v>0</v>
      </c>
      <c r="D18" s="272">
        <f>óTab!D19+'óTab-júli.1.'!D19+óBedegkér!D19+óSmeggyes!D19+óKapoly!D19+óBmegyer!D19</f>
        <v>0</v>
      </c>
    </row>
    <row r="19" spans="1:4" ht="15">
      <c r="A19" s="62" t="s">
        <v>34</v>
      </c>
      <c r="B19" s="170" t="s">
        <v>6</v>
      </c>
      <c r="C19" s="272">
        <f>óTab!C20+'óTab-júli.1.'!C20+óBedegkér!C20+óSmeggyes!C20+óKapoly!C20+óBmegyer!C20</f>
        <v>0</v>
      </c>
      <c r="D19" s="272">
        <f>óTab!D20+'óTab-júli.1.'!D20+óBedegkér!D20+óSmeggyes!D20+óKapoly!D20+óBmegyer!D20</f>
        <v>0</v>
      </c>
    </row>
    <row r="20" spans="1:4" ht="15">
      <c r="A20" s="62" t="s">
        <v>35</v>
      </c>
      <c r="B20" s="170" t="s">
        <v>7</v>
      </c>
      <c r="C20" s="272">
        <f>óTab!C21+'óTab-júli.1.'!C21+óBedegkér!C21+óSmeggyes!C21+óKapoly!C21+óBmegyer!C21</f>
        <v>0</v>
      </c>
      <c r="D20" s="272">
        <f>óTab!D21+'óTab-júli.1.'!D21+óBedegkér!D21+óSmeggyes!D21+óKapoly!D21+óBmegyer!D21</f>
        <v>0</v>
      </c>
    </row>
    <row r="21" spans="1:4" ht="15">
      <c r="A21" s="62" t="s">
        <v>36</v>
      </c>
      <c r="B21" s="170" t="s">
        <v>8</v>
      </c>
      <c r="C21" s="272">
        <f>óTab!C22+'óTab-júli.1.'!C22+óBedegkér!C22+óSmeggyes!C22+óKapoly!C22+óBmegyer!C22</f>
        <v>0</v>
      </c>
      <c r="D21" s="272">
        <f>óTab!D22+'óTab-júli.1.'!D22+óBedegkér!D22+óSmeggyes!D22+óKapoly!D22+óBmegyer!D22</f>
        <v>0</v>
      </c>
    </row>
    <row r="22" spans="1:4" ht="15">
      <c r="A22" s="162" t="s">
        <v>30</v>
      </c>
      <c r="B22" s="262" t="s">
        <v>10</v>
      </c>
      <c r="C22" s="272">
        <f>óTab!C23+'óTab-júli.1.'!C23+óBedegkér!C23+óSmeggyes!C23+óKapoly!C23+óBmegyer!C23</f>
        <v>0</v>
      </c>
      <c r="D22" s="272">
        <f>óTab!D23+'óTab-júli.1.'!D23+óBedegkér!D23+óSmeggyes!D23+óKapoly!D23+óBmegyer!D23</f>
        <v>0</v>
      </c>
    </row>
    <row r="23" spans="1:4" ht="15">
      <c r="A23" s="162"/>
      <c r="B23" s="190" t="s">
        <v>284</v>
      </c>
      <c r="C23" s="272">
        <f>óTab!C24+'óTab-júli.1.'!C24+óBedegkér!C24+óSmeggyes!C24+óKapoly!C24+óBmegyer!C24</f>
        <v>0</v>
      </c>
      <c r="D23" s="272">
        <f>óTab!D24+'óTab-júli.1.'!D24+óBedegkér!D24+óSmeggyes!D24+óKapoly!D24+óBmegyer!D24</f>
        <v>0</v>
      </c>
    </row>
    <row r="24" spans="1:4" ht="15">
      <c r="A24" s="162" t="s">
        <v>31</v>
      </c>
      <c r="B24" s="167" t="s">
        <v>280</v>
      </c>
      <c r="C24" s="272">
        <f>óTab!C25+'óTab-júli.1.'!C25+óBedegkér!C25+óSmeggyes!C25+óKapoly!C25+óBmegyer!C25</f>
        <v>112536</v>
      </c>
      <c r="D24" s="272">
        <f>óTab!D25+'óTab-júli.1.'!D25+óBedegkér!D25+óSmeggyes!D25+óKapoly!D25+óBmegyer!D25</f>
        <v>89065</v>
      </c>
    </row>
    <row r="25" spans="1:4" ht="15">
      <c r="A25" s="60" t="s">
        <v>32</v>
      </c>
      <c r="B25" s="167" t="s">
        <v>9</v>
      </c>
      <c r="C25" s="272">
        <f>óTab!C26+'óTab-júli.1.'!C26+óBedegkér!C26+óSmeggyes!C26+óKapoly!C26+óBmegyer!C26</f>
        <v>0</v>
      </c>
      <c r="D25" s="272">
        <f>óTab!D26+'óTab-júli.1.'!D26+óBedegkér!D26+óSmeggyes!D26+óKapoly!D26+óBmegyer!D26</f>
        <v>0</v>
      </c>
    </row>
    <row r="26" spans="1:4" ht="15.75" thickBot="1">
      <c r="A26" s="226" t="s">
        <v>33</v>
      </c>
      <c r="B26" s="263" t="s">
        <v>55</v>
      </c>
      <c r="C26" s="275">
        <f>óTab!C27+'óTab-júli.1.'!C27+óBedegkér!C27+óSmeggyes!C27+óKapoly!C27+óBmegyer!C27</f>
        <v>0</v>
      </c>
      <c r="D26" s="275">
        <f>óTab!D27+'óTab-júli.1.'!D27+óBedegkér!D27+óSmeggyes!D27+óKapoly!D27+óBmegyer!D27</f>
        <v>0</v>
      </c>
    </row>
    <row r="27" spans="1:4" ht="15.75">
      <c r="A27" s="258" t="s">
        <v>42</v>
      </c>
      <c r="B27" s="264" t="s">
        <v>46</v>
      </c>
      <c r="C27" s="277">
        <f>óTab!C28+'óTab-júli.1.'!C28+óBedegkér!C28+óSmeggyes!C28+óKapoly!C28+óBmegyer!C28</f>
        <v>117418</v>
      </c>
      <c r="D27" s="277">
        <f>óTab!D28+'óTab-júli.1.'!D28+óBedegkér!D28+óSmeggyes!D28+óKapoly!D28+óBmegyer!D28</f>
        <v>95176</v>
      </c>
    </row>
    <row r="28" spans="1:4" ht="13.5" customHeight="1">
      <c r="A28" s="61"/>
      <c r="B28" s="189" t="s">
        <v>285</v>
      </c>
      <c r="C28" s="272">
        <f>óTab!C29+'óTab-júli.1.'!C29+óBedegkér!C29+óSmeggyes!C29+óKapoly!C29+óBmegyer!C29</f>
        <v>116939</v>
      </c>
      <c r="D28" s="272">
        <f>óTab!D29+'óTab-júli.1.'!D29+óBedegkér!D29+óSmeggyes!D29+óKapoly!D29+óBmegyer!D29</f>
        <v>0</v>
      </c>
    </row>
    <row r="29" spans="1:4" ht="12" customHeight="1">
      <c r="A29" s="61"/>
      <c r="B29" s="189" t="s">
        <v>286</v>
      </c>
      <c r="C29" s="272">
        <f>óTab!C30+'óTab-júli.1.'!C30+óBedegkér!C30+óSmeggyes!C30+óKapoly!C30+óBmegyer!C30</f>
        <v>479</v>
      </c>
      <c r="D29" s="272">
        <f>óTab!D30+'óTab-júli.1.'!D30+óBedegkér!D30+óSmeggyes!D30+óKapoly!D30+óBmegyer!D30</f>
        <v>0</v>
      </c>
    </row>
    <row r="30" spans="1:4" ht="11.25" customHeight="1">
      <c r="A30" s="61"/>
      <c r="B30" s="189" t="s">
        <v>287</v>
      </c>
      <c r="C30" s="272">
        <f>óTab!C31+'óTab-júli.1.'!C31+óBedegkér!C31+óSmeggyes!C31+óKapoly!C31+óBmegyer!C31</f>
        <v>0</v>
      </c>
      <c r="D30" s="272">
        <f>óTab!D31+'óTab-júli.1.'!D31+óBedegkér!D31+óSmeggyes!D31+óKapoly!D31+óBmegyer!D31</f>
        <v>0</v>
      </c>
    </row>
    <row r="31" spans="1:4" ht="15.75" thickBot="1">
      <c r="A31" s="67"/>
      <c r="B31" s="141"/>
      <c r="C31" s="273">
        <f>óTab!C32+'óTab-júli.1.'!C32+óBedegkér!C32+óSmeggyes!C32+óKapoly!C32+óBmegyer!C32</f>
        <v>0</v>
      </c>
      <c r="D31" s="273">
        <f>óTab!D32+'óTab-júli.1.'!D32+óBedegkér!D32+óSmeggyes!D32+óKapoly!D32+óBmegyer!D32</f>
        <v>0</v>
      </c>
    </row>
    <row r="32" spans="1:4" ht="26.25" customHeight="1" thickBot="1">
      <c r="A32" s="260" t="s">
        <v>24</v>
      </c>
      <c r="B32" s="265" t="s">
        <v>56</v>
      </c>
      <c r="C32" s="418"/>
      <c r="D32" s="418"/>
    </row>
    <row r="33" spans="1:4" ht="15">
      <c r="A33" s="224" t="s">
        <v>25</v>
      </c>
      <c r="B33" s="266" t="s">
        <v>47</v>
      </c>
      <c r="C33" s="277">
        <f>óTab!C34+'óTab-júli.1.'!C34+óBedegkér!C34+óSmeggyes!C34+óKapoly!C34+óBmegyer!C34</f>
        <v>117418</v>
      </c>
      <c r="D33" s="277">
        <f>óTab!D34+'óTab-júli.1.'!D34+óBedegkér!D34+óSmeggyes!D34+óKapoly!D34+óBmegyer!D34</f>
        <v>95176</v>
      </c>
    </row>
    <row r="34" spans="1:4" ht="15">
      <c r="A34" s="144" t="s">
        <v>34</v>
      </c>
      <c r="B34" s="188" t="s">
        <v>11</v>
      </c>
      <c r="C34" s="272">
        <f>óTab!C35+'óTab-júli.1.'!C35+óBedegkér!C35+óSmeggyes!C35+óKapoly!C35+óBmegyer!C35</f>
        <v>65333</v>
      </c>
      <c r="D34" s="272">
        <f>óTab!D35+'óTab-júli.1.'!D35+óBedegkér!D35+óSmeggyes!D35+óKapoly!D35+óBmegyer!D35</f>
        <v>52517</v>
      </c>
    </row>
    <row r="35" spans="1:4" ht="15">
      <c r="A35" s="144" t="s">
        <v>35</v>
      </c>
      <c r="B35" s="189" t="s">
        <v>12</v>
      </c>
      <c r="C35" s="272">
        <f>óTab!C36+'óTab-júli.1.'!C36+óBedegkér!C36+óSmeggyes!C36+óKapoly!C36+óBmegyer!C36</f>
        <v>17465</v>
      </c>
      <c r="D35" s="272">
        <f>óTab!D36+'óTab-júli.1.'!D36+óBedegkér!D36+óSmeggyes!D36+óKapoly!D36+óBmegyer!D36</f>
        <v>13746</v>
      </c>
    </row>
    <row r="36" spans="1:4" ht="15">
      <c r="A36" s="144" t="s">
        <v>36</v>
      </c>
      <c r="B36" s="189" t="s">
        <v>13</v>
      </c>
      <c r="C36" s="272">
        <f>óTab!C37+'óTab-júli.1.'!C37+óBedegkér!C37+óSmeggyes!C37+óKapoly!C37+óBmegyer!C37</f>
        <v>34620</v>
      </c>
      <c r="D36" s="272">
        <f>óTab!D37+'óTab-júli.1.'!D37+óBedegkér!D37+óSmeggyes!D37+óKapoly!D37+óBmegyer!D37</f>
        <v>28294</v>
      </c>
    </row>
    <row r="37" spans="1:4" ht="15">
      <c r="A37" s="144" t="s">
        <v>37</v>
      </c>
      <c r="B37" s="189" t="s">
        <v>14</v>
      </c>
      <c r="C37" s="272">
        <f>óTab!C38+'óTab-júli.1.'!C38+óBedegkér!C38+óSmeggyes!C38+óKapoly!C38+óBmegyer!C38</f>
        <v>0</v>
      </c>
      <c r="D37" s="272">
        <f>óTab!D38+'óTab-júli.1.'!D38+óBedegkér!D38+óSmeggyes!D38+óKapoly!D38+óBmegyer!D38</f>
        <v>0</v>
      </c>
    </row>
    <row r="38" spans="1:4" ht="15">
      <c r="A38" s="144" t="s">
        <v>38</v>
      </c>
      <c r="B38" s="189" t="s">
        <v>48</v>
      </c>
      <c r="C38" s="272">
        <f>óTab!C39+'óTab-júli.1.'!C39+óBedegkér!C39+óSmeggyes!C39+óKapoly!C39+óBmegyer!C39</f>
        <v>0</v>
      </c>
      <c r="D38" s="272">
        <f>óTab!D39+'óTab-júli.1.'!D39+óBedegkér!D39+óSmeggyes!D39+óKapoly!D39+óBmegyer!D39</f>
        <v>619</v>
      </c>
    </row>
    <row r="39" spans="1:4" ht="15">
      <c r="A39" s="147" t="s">
        <v>39</v>
      </c>
      <c r="B39" s="170" t="s">
        <v>15</v>
      </c>
      <c r="C39" s="272">
        <f>óTab!C40+'óTab-júli.1.'!C40+óBedegkér!C40+óSmeggyes!C40+óKapoly!C40+óBmegyer!C40</f>
        <v>0</v>
      </c>
      <c r="D39" s="272">
        <f>óTab!D40+'óTab-júli.1.'!D40+óBedegkér!D40+óSmeggyes!D40+óKapoly!D40+óBmegyer!D40</f>
        <v>619</v>
      </c>
    </row>
    <row r="40" spans="1:4" ht="15">
      <c r="A40" s="147" t="s">
        <v>40</v>
      </c>
      <c r="B40" s="170" t="s">
        <v>16</v>
      </c>
      <c r="C40" s="272">
        <f>óTab!C41+'óTab-júli.1.'!C41+óBedegkér!C41+óSmeggyes!C41+óKapoly!C41+óBmegyer!C41</f>
        <v>0</v>
      </c>
      <c r="D40" s="272">
        <f>óTab!D41+'óTab-júli.1.'!D41+óBedegkér!D41+óSmeggyes!D41+óKapoly!D41+óBmegyer!D41</f>
        <v>0</v>
      </c>
    </row>
    <row r="41" spans="1:4" ht="15">
      <c r="A41" s="147" t="s">
        <v>41</v>
      </c>
      <c r="B41" s="170" t="s">
        <v>17</v>
      </c>
      <c r="C41" s="272">
        <f>óTab!C42+'óTab-júli.1.'!C42+óBedegkér!C42+óSmeggyes!C42+óKapoly!C42+óBmegyer!C42</f>
        <v>0</v>
      </c>
      <c r="D41" s="272">
        <f>óTab!D42+'óTab-júli.1.'!D42+óBedegkér!D42+óSmeggyes!D42+óKapoly!D42+óBmegyer!D42</f>
        <v>0</v>
      </c>
    </row>
    <row r="42" spans="1:4" ht="15">
      <c r="A42" s="60" t="s">
        <v>26</v>
      </c>
      <c r="B42" s="167" t="s">
        <v>49</v>
      </c>
      <c r="C42" s="272">
        <f>óTab!C43+'óTab-júli.1.'!C43+óBedegkér!C43+óSmeggyes!C43+óKapoly!C43+óBmegyer!C43</f>
        <v>0</v>
      </c>
      <c r="D42" s="272">
        <f>óTab!D43+'óTab-júli.1.'!D43+óBedegkér!D43+óSmeggyes!D43+óKapoly!D43+óBmegyer!D43</f>
        <v>0</v>
      </c>
    </row>
    <row r="43" spans="1:4" ht="15">
      <c r="A43" s="144" t="s">
        <v>34</v>
      </c>
      <c r="B43" s="189" t="s">
        <v>18</v>
      </c>
      <c r="C43" s="272">
        <f>óTab!C44+'óTab-júli.1.'!C44+óBedegkér!C44+óSmeggyes!C44+óKapoly!C44+óBmegyer!C44</f>
        <v>0</v>
      </c>
      <c r="D43" s="272">
        <f>óTab!D44+'óTab-júli.1.'!D44+óBedegkér!D44+óSmeggyes!D44+óKapoly!D44+óBmegyer!D44</f>
        <v>0</v>
      </c>
    </row>
    <row r="44" spans="1:4" ht="15">
      <c r="A44" s="144" t="s">
        <v>35</v>
      </c>
      <c r="B44" s="189" t="s">
        <v>19</v>
      </c>
      <c r="C44" s="272">
        <f>óTab!C45+'óTab-júli.1.'!C45+óBedegkér!C45+óSmeggyes!C45+óKapoly!C45+óBmegyer!C45</f>
        <v>0</v>
      </c>
      <c r="D44" s="272">
        <f>óTab!D45+'óTab-júli.1.'!D45+óBedegkér!D45+óSmeggyes!D45+óKapoly!D45+óBmegyer!D45</f>
        <v>0</v>
      </c>
    </row>
    <row r="45" spans="1:4" ht="15">
      <c r="A45" s="144" t="s">
        <v>36</v>
      </c>
      <c r="B45" s="188" t="s">
        <v>20</v>
      </c>
      <c r="C45" s="272">
        <f>óTab!C46+'óTab-júli.1.'!C46+óBedegkér!C46+óSmeggyes!C46+óKapoly!C46+óBmegyer!C46</f>
        <v>0</v>
      </c>
      <c r="D45" s="272">
        <f>óTab!D46+'óTab-júli.1.'!D46+óBedegkér!D46+óSmeggyes!D46+óKapoly!D46+óBmegyer!D46</f>
        <v>0</v>
      </c>
    </row>
    <row r="46" spans="1:4" ht="15">
      <c r="A46" s="147" t="s">
        <v>39</v>
      </c>
      <c r="B46" s="170" t="s">
        <v>52</v>
      </c>
      <c r="C46" s="272">
        <f>óTab!C47+'óTab-júli.1.'!C47+óBedegkér!C47+óSmeggyes!C47+óKapoly!C47+óBmegyer!C47</f>
        <v>0</v>
      </c>
      <c r="D46" s="272">
        <f>óTab!D47+'óTab-júli.1.'!D47+óBedegkér!D47+óSmeggyes!D47+óKapoly!D47+óBmegyer!D47</f>
        <v>0</v>
      </c>
    </row>
    <row r="47" spans="1:4" ht="15">
      <c r="A47" s="147" t="s">
        <v>40</v>
      </c>
      <c r="B47" s="170" t="s">
        <v>53</v>
      </c>
      <c r="C47" s="272">
        <f>óTab!C48+'óTab-júli.1.'!C48+óBedegkér!C48+óSmeggyes!C48+óKapoly!C48+óBmegyer!C48</f>
        <v>0</v>
      </c>
      <c r="D47" s="272">
        <f>óTab!D48+'óTab-júli.1.'!D48+óBedegkér!D48+óSmeggyes!D48+óKapoly!D48+óBmegyer!D48</f>
        <v>0</v>
      </c>
    </row>
    <row r="48" spans="1:4" ht="15.75" thickBot="1">
      <c r="A48" s="226" t="s">
        <v>27</v>
      </c>
      <c r="B48" s="263" t="s">
        <v>21</v>
      </c>
      <c r="C48" s="273">
        <f>óTab!C49+'óTab-júli.1.'!C49+óBedegkér!C49+óSmeggyes!C49+óKapoly!C49+óBmegyer!C49</f>
        <v>0</v>
      </c>
      <c r="D48" s="273">
        <f>óTab!D49+'óTab-júli.1.'!D49+óBedegkér!D49+óSmeggyes!D49+óKapoly!D49+óBmegyer!D49</f>
        <v>0</v>
      </c>
    </row>
    <row r="49" spans="1:4" ht="15.75">
      <c r="A49" s="223" t="s">
        <v>28</v>
      </c>
      <c r="B49" s="267" t="s">
        <v>50</v>
      </c>
      <c r="C49" s="274">
        <f>óTab!C50+'óTab-júli.1.'!C50+óBedegkér!C50+óSmeggyes!C50+óKapoly!C50+óBmegyer!C50</f>
        <v>117418</v>
      </c>
      <c r="D49" s="274">
        <f>óTab!D50+'óTab-júli.1.'!D50+óBedegkér!D50+óSmeggyes!D50+óKapoly!D50+óBmegyer!D50</f>
        <v>95176</v>
      </c>
    </row>
    <row r="50" spans="1:4" ht="12" customHeight="1">
      <c r="A50" s="60"/>
      <c r="B50" s="189" t="s">
        <v>285</v>
      </c>
      <c r="C50" s="272">
        <f>óTab!C51+'óTab-júli.1.'!C51+óBedegkér!C51+óSmeggyes!C51+óKapoly!C51+óBmegyer!C51</f>
        <v>116939</v>
      </c>
      <c r="D50" s="272">
        <f>óTab!D51+'óTab-júli.1.'!D51+óBedegkér!D51+óSmeggyes!D51+óKapoly!D51+óBmegyer!D51</f>
        <v>0</v>
      </c>
    </row>
    <row r="51" spans="1:4" ht="12.75" customHeight="1">
      <c r="A51" s="60"/>
      <c r="B51" s="189" t="s">
        <v>286</v>
      </c>
      <c r="C51" s="272">
        <f>óTab!C52+'óTab-júli.1.'!C52+óBedegkér!C52+óSmeggyes!C52+óKapoly!C52+óBmegyer!C52</f>
        <v>479</v>
      </c>
      <c r="D51" s="272">
        <f>óTab!D52+'óTab-júli.1.'!D52+óBedegkér!D52+óSmeggyes!D52+óKapoly!D52+óBmegyer!D52</f>
        <v>0</v>
      </c>
    </row>
    <row r="52" spans="1:4" ht="13.5" customHeight="1">
      <c r="A52" s="60"/>
      <c r="B52" s="189" t="s">
        <v>287</v>
      </c>
      <c r="C52" s="272">
        <f>óTab!C53+'óTab-júli.1.'!C53+óBedegkér!C53+óSmeggyes!C53+óKapoly!C53+óBmegyer!C53</f>
        <v>0</v>
      </c>
      <c r="D52" s="272">
        <f>óTab!D53+'óTab-júli.1.'!D53+óBedegkér!D53+óSmeggyes!D53+óKapoly!D53+óBmegyer!D53</f>
        <v>0</v>
      </c>
    </row>
    <row r="53" spans="1:4" ht="22.5" customHeight="1" thickBot="1">
      <c r="A53" s="159" t="s">
        <v>29</v>
      </c>
      <c r="B53" s="268" t="s">
        <v>51</v>
      </c>
      <c r="C53" s="275">
        <f>óTab!C54+'óTab-júli.1.'!C54+óBedegkér!C54+óSmeggyes!C54+óKapoly!C54+óBmegyer!C54</f>
        <v>32</v>
      </c>
      <c r="D53" s="275">
        <f>óTab!D54+'óTab-júli.1.'!D54+óBedegkér!D54+óSmeggyes!D54+óKapoly!D54+óBmegyer!D54</f>
        <v>19</v>
      </c>
    </row>
    <row r="54" spans="1:4" ht="15">
      <c r="A54" s="259" t="s">
        <v>35</v>
      </c>
      <c r="B54" s="269" t="s">
        <v>22</v>
      </c>
      <c r="C54" s="277">
        <f>óTab!C55+'óTab-júli.1.'!C55+óBedegkér!C55+óSmeggyes!C55+óKapoly!C55+óBmegyer!C55</f>
        <v>32</v>
      </c>
      <c r="D54" s="277">
        <f>óTab!D55+'óTab-júli.1.'!D55+óBedegkér!D55+óSmeggyes!D55+óKapoly!D55+óBmegyer!D55</f>
        <v>19</v>
      </c>
    </row>
    <row r="55" spans="1:4" ht="15.75" thickBot="1">
      <c r="A55" s="148" t="s">
        <v>36</v>
      </c>
      <c r="B55" s="192" t="s">
        <v>23</v>
      </c>
      <c r="C55" s="273">
        <f>óTab!C56+'óTab-júli.1.'!C56+óBedegkér!C56+óSmeggyes!C56+óKapoly!C56+óBmegyer!C56</f>
        <v>0</v>
      </c>
      <c r="D55" s="273">
        <f>óTab!D56+'óTab-júli.1.'!D56+óBedegkér!D56+óSmeggyes!D56+óKapoly!D56+óBmegyer!D56</f>
        <v>0</v>
      </c>
    </row>
  </sheetData>
  <sheetProtection/>
  <mergeCells count="3">
    <mergeCell ref="A1:E1"/>
    <mergeCell ref="A2:E2"/>
    <mergeCell ref="B3:D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6.7109375" style="52" customWidth="1"/>
    <col min="2" max="2" width="44.7109375" style="52" customWidth="1"/>
    <col min="3" max="4" width="13.7109375" style="52" customWidth="1"/>
    <col min="5" max="5" width="5.421875" style="52" customWidth="1"/>
    <col min="6" max="6" width="8.57421875" style="52" customWidth="1"/>
    <col min="7" max="7" width="6.57421875" style="52" customWidth="1"/>
    <col min="8" max="16384" width="9.140625" style="52" customWidth="1"/>
  </cols>
  <sheetData>
    <row r="1" spans="1:9" ht="15.75">
      <c r="A1" s="446" t="s">
        <v>57</v>
      </c>
      <c r="B1" s="446"/>
      <c r="C1" s="446"/>
      <c r="D1" s="446"/>
      <c r="E1" s="446"/>
      <c r="F1" s="135"/>
      <c r="G1" s="135"/>
      <c r="H1" s="135"/>
      <c r="I1" s="136"/>
    </row>
    <row r="2" spans="1:9" ht="15.75">
      <c r="A2" s="98"/>
      <c r="B2" s="98"/>
      <c r="C2" s="98"/>
      <c r="D2" s="98"/>
      <c r="E2" s="98"/>
      <c r="F2" s="98"/>
      <c r="G2" s="98"/>
      <c r="H2" s="98"/>
      <c r="I2" s="50"/>
    </row>
    <row r="3" spans="1:9" ht="15.75" customHeight="1">
      <c r="A3" s="451" t="s">
        <v>426</v>
      </c>
      <c r="B3" s="451"/>
      <c r="C3" s="451"/>
      <c r="D3" s="451"/>
      <c r="E3" s="451"/>
      <c r="F3" s="137"/>
      <c r="G3" s="137"/>
      <c r="H3" s="137"/>
      <c r="I3" s="138"/>
    </row>
    <row r="4" spans="2:7" ht="12.75">
      <c r="B4" s="445" t="s">
        <v>350</v>
      </c>
      <c r="C4" s="445"/>
      <c r="D4" s="445"/>
      <c r="E4" s="153"/>
      <c r="F4" s="153"/>
      <c r="G4" s="153"/>
    </row>
    <row r="5" ht="13.5" thickBot="1">
      <c r="D5" s="139" t="s">
        <v>62</v>
      </c>
    </row>
    <row r="6" spans="1:4" ht="29.25" thickBot="1">
      <c r="A6" s="56" t="s">
        <v>24</v>
      </c>
      <c r="B6" s="168" t="s">
        <v>282</v>
      </c>
      <c r="C6" s="270" t="s">
        <v>225</v>
      </c>
      <c r="D6" s="270" t="s">
        <v>341</v>
      </c>
    </row>
    <row r="7" spans="1:4" ht="15" customHeight="1">
      <c r="A7" s="259"/>
      <c r="B7" s="261" t="s">
        <v>283</v>
      </c>
      <c r="C7" s="271"/>
      <c r="D7" s="271"/>
    </row>
    <row r="8" spans="1:4" ht="12.75">
      <c r="A8" s="60" t="s">
        <v>25</v>
      </c>
      <c r="B8" s="167" t="s">
        <v>277</v>
      </c>
      <c r="C8" s="178">
        <f>C9+C10</f>
        <v>0</v>
      </c>
      <c r="D8" s="178">
        <f>D9+D10</f>
        <v>0</v>
      </c>
    </row>
    <row r="9" spans="1:4" ht="12.75">
      <c r="A9" s="62" t="s">
        <v>34</v>
      </c>
      <c r="B9" s="170" t="s">
        <v>0</v>
      </c>
      <c r="C9" s="179"/>
      <c r="D9" s="179"/>
    </row>
    <row r="10" spans="1:4" ht="12.75">
      <c r="A10" s="62" t="s">
        <v>35</v>
      </c>
      <c r="B10" s="170" t="s">
        <v>1</v>
      </c>
      <c r="C10" s="179"/>
      <c r="D10" s="179"/>
    </row>
    <row r="11" spans="1:4" ht="12.75">
      <c r="A11" s="60" t="s">
        <v>26</v>
      </c>
      <c r="B11" s="167" t="s">
        <v>43</v>
      </c>
      <c r="C11" s="178">
        <f>C12+C13</f>
        <v>0</v>
      </c>
      <c r="D11" s="178">
        <f>D12+D13</f>
        <v>0</v>
      </c>
    </row>
    <row r="12" spans="1:4" ht="12.75">
      <c r="A12" s="62" t="s">
        <v>34</v>
      </c>
      <c r="B12" s="170" t="s">
        <v>0</v>
      </c>
      <c r="C12" s="179"/>
      <c r="D12" s="179"/>
    </row>
    <row r="13" spans="1:4" ht="12.75">
      <c r="A13" s="62" t="s">
        <v>35</v>
      </c>
      <c r="B13" s="170" t="s">
        <v>1</v>
      </c>
      <c r="C13" s="179"/>
      <c r="D13" s="179"/>
    </row>
    <row r="14" spans="1:4" ht="12.75">
      <c r="A14" s="60" t="s">
        <v>27</v>
      </c>
      <c r="B14" s="167" t="s">
        <v>44</v>
      </c>
      <c r="C14" s="178">
        <f>C15+C16+C17</f>
        <v>0</v>
      </c>
      <c r="D14" s="178">
        <f>D15+D16+D17</f>
        <v>0</v>
      </c>
    </row>
    <row r="15" spans="1:4" ht="12.75">
      <c r="A15" s="62" t="s">
        <v>34</v>
      </c>
      <c r="B15" s="170" t="s">
        <v>2</v>
      </c>
      <c r="C15" s="179"/>
      <c r="D15" s="179"/>
    </row>
    <row r="16" spans="1:4" ht="12.75">
      <c r="A16" s="62" t="s">
        <v>35</v>
      </c>
      <c r="B16" s="170" t="s">
        <v>281</v>
      </c>
      <c r="C16" s="179"/>
      <c r="D16" s="179"/>
    </row>
    <row r="17" spans="1:4" ht="12.75">
      <c r="A17" s="62" t="s">
        <v>36</v>
      </c>
      <c r="B17" s="170" t="s">
        <v>4</v>
      </c>
      <c r="C17" s="179"/>
      <c r="D17" s="179"/>
    </row>
    <row r="18" spans="1:4" ht="12.75">
      <c r="A18" s="60" t="s">
        <v>28</v>
      </c>
      <c r="B18" s="167" t="s">
        <v>5</v>
      </c>
      <c r="C18" s="178">
        <v>4027</v>
      </c>
      <c r="D18" s="178">
        <v>3513</v>
      </c>
    </row>
    <row r="19" spans="1:4" ht="12.75">
      <c r="A19" s="60" t="s">
        <v>29</v>
      </c>
      <c r="B19" s="167" t="s">
        <v>45</v>
      </c>
      <c r="C19" s="178">
        <f>C20+C21+C22</f>
        <v>0</v>
      </c>
      <c r="D19" s="178">
        <f>D20+D21+D22</f>
        <v>0</v>
      </c>
    </row>
    <row r="20" spans="1:4" ht="12.75">
      <c r="A20" s="62" t="s">
        <v>34</v>
      </c>
      <c r="B20" s="170" t="s">
        <v>6</v>
      </c>
      <c r="C20" s="179"/>
      <c r="D20" s="179"/>
    </row>
    <row r="21" spans="1:4" ht="12.75">
      <c r="A21" s="62" t="s">
        <v>35</v>
      </c>
      <c r="B21" s="170" t="s">
        <v>7</v>
      </c>
      <c r="C21" s="179"/>
      <c r="D21" s="179"/>
    </row>
    <row r="22" spans="1:4" ht="12.75">
      <c r="A22" s="62" t="s">
        <v>36</v>
      </c>
      <c r="B22" s="170" t="s">
        <v>8</v>
      </c>
      <c r="C22" s="179"/>
      <c r="D22" s="179"/>
    </row>
    <row r="23" spans="1:4" ht="12.75">
      <c r="A23" s="162" t="s">
        <v>30</v>
      </c>
      <c r="B23" s="262" t="s">
        <v>10</v>
      </c>
      <c r="C23" s="179"/>
      <c r="D23" s="179"/>
    </row>
    <row r="24" spans="1:4" ht="12.75">
      <c r="A24" s="162"/>
      <c r="B24" s="190" t="s">
        <v>284</v>
      </c>
      <c r="C24" s="179"/>
      <c r="D24" s="179"/>
    </row>
    <row r="25" spans="1:4" ht="12.75">
      <c r="A25" s="162" t="s">
        <v>31</v>
      </c>
      <c r="B25" s="167" t="s">
        <v>280</v>
      </c>
      <c r="C25" s="179">
        <v>63463</v>
      </c>
      <c r="D25" s="179">
        <v>31508</v>
      </c>
    </row>
    <row r="26" spans="1:4" ht="12.75">
      <c r="A26" s="60" t="s">
        <v>32</v>
      </c>
      <c r="B26" s="167" t="s">
        <v>9</v>
      </c>
      <c r="C26" s="179"/>
      <c r="D26" s="179"/>
    </row>
    <row r="27" spans="1:4" ht="13.5" thickBot="1">
      <c r="A27" s="226" t="s">
        <v>33</v>
      </c>
      <c r="B27" s="263" t="s">
        <v>55</v>
      </c>
      <c r="C27" s="199"/>
      <c r="D27" s="199"/>
    </row>
    <row r="28" spans="1:4" ht="15.75">
      <c r="A28" s="258" t="s">
        <v>42</v>
      </c>
      <c r="B28" s="264" t="s">
        <v>46</v>
      </c>
      <c r="C28" s="227">
        <f>C8+C11+C14+C18+C19+C23+C25+C26+C27</f>
        <v>67490</v>
      </c>
      <c r="D28" s="227">
        <f>D8+D11+D14+D18+D19+D23+D25+D26+D27</f>
        <v>35021</v>
      </c>
    </row>
    <row r="29" spans="1:4" ht="13.5" customHeight="1">
      <c r="A29" s="61"/>
      <c r="B29" s="189" t="s">
        <v>285</v>
      </c>
      <c r="C29" s="180">
        <v>67121</v>
      </c>
      <c r="D29" s="180"/>
    </row>
    <row r="30" spans="1:4" ht="12" customHeight="1">
      <c r="A30" s="61"/>
      <c r="B30" s="189" t="s">
        <v>286</v>
      </c>
      <c r="C30" s="180">
        <v>369</v>
      </c>
      <c r="D30" s="180"/>
    </row>
    <row r="31" spans="1:4" ht="11.25" customHeight="1">
      <c r="A31" s="61"/>
      <c r="B31" s="189" t="s">
        <v>287</v>
      </c>
      <c r="C31" s="180"/>
      <c r="D31" s="180"/>
    </row>
    <row r="32" spans="1:4" ht="13.5" thickBot="1">
      <c r="A32" s="67"/>
      <c r="B32" s="141"/>
      <c r="C32" s="278"/>
      <c r="D32" s="278"/>
    </row>
    <row r="33" spans="1:4" ht="29.25" thickBot="1">
      <c r="A33" s="260" t="s">
        <v>24</v>
      </c>
      <c r="B33" s="265" t="s">
        <v>56</v>
      </c>
      <c r="C33" s="279" t="s">
        <v>225</v>
      </c>
      <c r="D33" s="279" t="s">
        <v>341</v>
      </c>
    </row>
    <row r="34" spans="1:4" ht="12.75">
      <c r="A34" s="224" t="s">
        <v>25</v>
      </c>
      <c r="B34" s="266" t="s">
        <v>47</v>
      </c>
      <c r="C34" s="280">
        <f>C35+C36+C37+C38+C39</f>
        <v>67490</v>
      </c>
      <c r="D34" s="280">
        <f>D35+D36+D37+D38+D39</f>
        <v>35021</v>
      </c>
    </row>
    <row r="35" spans="1:4" ht="12.75">
      <c r="A35" s="144" t="s">
        <v>34</v>
      </c>
      <c r="B35" s="188" t="s">
        <v>11</v>
      </c>
      <c r="C35" s="179">
        <v>36099</v>
      </c>
      <c r="D35" s="179">
        <v>18188</v>
      </c>
    </row>
    <row r="36" spans="1:4" ht="12.75">
      <c r="A36" s="144" t="s">
        <v>35</v>
      </c>
      <c r="B36" s="189" t="s">
        <v>12</v>
      </c>
      <c r="C36" s="179">
        <v>9750</v>
      </c>
      <c r="D36" s="179">
        <v>4592</v>
      </c>
    </row>
    <row r="37" spans="1:4" ht="12.75">
      <c r="A37" s="144" t="s">
        <v>36</v>
      </c>
      <c r="B37" s="189" t="s">
        <v>13</v>
      </c>
      <c r="C37" s="179">
        <v>21641</v>
      </c>
      <c r="D37" s="179">
        <v>11622</v>
      </c>
    </row>
    <row r="38" spans="1:4" ht="12.75">
      <c r="A38" s="144" t="s">
        <v>37</v>
      </c>
      <c r="B38" s="189" t="s">
        <v>14</v>
      </c>
      <c r="C38" s="179">
        <v>0</v>
      </c>
      <c r="D38" s="179">
        <v>0</v>
      </c>
    </row>
    <row r="39" spans="1:4" ht="12.75">
      <c r="A39" s="144" t="s">
        <v>38</v>
      </c>
      <c r="B39" s="189" t="s">
        <v>48</v>
      </c>
      <c r="C39" s="179">
        <f>C40+C41+C42</f>
        <v>0</v>
      </c>
      <c r="D39" s="179">
        <f>D40+D41+D42</f>
        <v>619</v>
      </c>
    </row>
    <row r="40" spans="1:4" ht="12.75">
      <c r="A40" s="147" t="s">
        <v>39</v>
      </c>
      <c r="B40" s="170" t="s">
        <v>15</v>
      </c>
      <c r="C40" s="179"/>
      <c r="D40" s="179">
        <v>619</v>
      </c>
    </row>
    <row r="41" spans="1:4" ht="12.75">
      <c r="A41" s="147" t="s">
        <v>40</v>
      </c>
      <c r="B41" s="170" t="s">
        <v>16</v>
      </c>
      <c r="C41" s="179"/>
      <c r="D41" s="179"/>
    </row>
    <row r="42" spans="1:4" ht="12.75">
      <c r="A42" s="147" t="s">
        <v>41</v>
      </c>
      <c r="B42" s="170" t="s">
        <v>17</v>
      </c>
      <c r="C42" s="179"/>
      <c r="D42" s="179"/>
    </row>
    <row r="43" spans="1:4" ht="12.75">
      <c r="A43" s="60" t="s">
        <v>26</v>
      </c>
      <c r="B43" s="167" t="s">
        <v>49</v>
      </c>
      <c r="C43" s="178">
        <f>C44+C45+C46</f>
        <v>0</v>
      </c>
      <c r="D43" s="178">
        <f>D44+D45+D46</f>
        <v>0</v>
      </c>
    </row>
    <row r="44" spans="1:4" ht="12.75">
      <c r="A44" s="144" t="s">
        <v>34</v>
      </c>
      <c r="B44" s="189" t="s">
        <v>18</v>
      </c>
      <c r="C44" s="179"/>
      <c r="D44" s="179"/>
    </row>
    <row r="45" spans="1:4" ht="12.75">
      <c r="A45" s="144" t="s">
        <v>35</v>
      </c>
      <c r="B45" s="189" t="s">
        <v>19</v>
      </c>
      <c r="C45" s="179"/>
      <c r="D45" s="179"/>
    </row>
    <row r="46" spans="1:4" ht="12.75">
      <c r="A46" s="144" t="s">
        <v>36</v>
      </c>
      <c r="B46" s="188" t="s">
        <v>20</v>
      </c>
      <c r="C46" s="179">
        <f>C47+C48</f>
        <v>0</v>
      </c>
      <c r="D46" s="179">
        <f>D47+D48</f>
        <v>0</v>
      </c>
    </row>
    <row r="47" spans="1:4" ht="12.75">
      <c r="A47" s="147" t="s">
        <v>39</v>
      </c>
      <c r="B47" s="170" t="s">
        <v>52</v>
      </c>
      <c r="C47" s="179"/>
      <c r="D47" s="179"/>
    </row>
    <row r="48" spans="1:4" ht="12.75">
      <c r="A48" s="147" t="s">
        <v>40</v>
      </c>
      <c r="B48" s="170" t="s">
        <v>53</v>
      </c>
      <c r="C48" s="179"/>
      <c r="D48" s="179"/>
    </row>
    <row r="49" spans="1:4" ht="13.5" thickBot="1">
      <c r="A49" s="226" t="s">
        <v>27</v>
      </c>
      <c r="B49" s="263" t="s">
        <v>21</v>
      </c>
      <c r="C49" s="281"/>
      <c r="D49" s="281"/>
    </row>
    <row r="50" spans="1:4" ht="15.75">
      <c r="A50" s="223" t="s">
        <v>28</v>
      </c>
      <c r="B50" s="267" t="s">
        <v>50</v>
      </c>
      <c r="C50" s="282">
        <f>C34+C43+C49</f>
        <v>67490</v>
      </c>
      <c r="D50" s="282">
        <f>D34+D43+D49</f>
        <v>35021</v>
      </c>
    </row>
    <row r="51" spans="1:4" ht="12" customHeight="1">
      <c r="A51" s="60"/>
      <c r="B51" s="189" t="s">
        <v>285</v>
      </c>
      <c r="C51" s="180">
        <v>67121</v>
      </c>
      <c r="D51" s="180"/>
    </row>
    <row r="52" spans="1:4" ht="12.75" customHeight="1">
      <c r="A52" s="60"/>
      <c r="B52" s="189" t="s">
        <v>286</v>
      </c>
      <c r="C52" s="180">
        <v>369</v>
      </c>
      <c r="D52" s="180"/>
    </row>
    <row r="53" spans="1:4" ht="13.5" customHeight="1">
      <c r="A53" s="60"/>
      <c r="B53" s="189" t="s">
        <v>287</v>
      </c>
      <c r="C53" s="180"/>
      <c r="D53" s="180"/>
    </row>
    <row r="54" spans="1:4" ht="22.5" customHeight="1" thickBot="1">
      <c r="A54" s="159" t="s">
        <v>29</v>
      </c>
      <c r="B54" s="268" t="s">
        <v>51</v>
      </c>
      <c r="C54" s="283">
        <f>C55+C56</f>
        <v>19</v>
      </c>
      <c r="D54" s="283">
        <f>D55+D56</f>
        <v>0</v>
      </c>
    </row>
    <row r="55" spans="1:4" ht="12.75">
      <c r="A55" s="259" t="s">
        <v>35</v>
      </c>
      <c r="B55" s="269" t="s">
        <v>22</v>
      </c>
      <c r="C55" s="271">
        <v>19</v>
      </c>
      <c r="D55" s="271">
        <v>0</v>
      </c>
    </row>
    <row r="56" spans="1:4" ht="13.5" thickBot="1">
      <c r="A56" s="148" t="s">
        <v>36</v>
      </c>
      <c r="B56" s="192" t="s">
        <v>23</v>
      </c>
      <c r="C56" s="199"/>
      <c r="D56" s="199"/>
    </row>
  </sheetData>
  <sheetProtection/>
  <mergeCells count="3">
    <mergeCell ref="A1:E1"/>
    <mergeCell ref="A3:E3"/>
    <mergeCell ref="B4:D4"/>
  </mergeCells>
  <printOptions/>
  <pageMargins left="0.75" right="0.75" top="1" bottom="1" header="0.5" footer="0.5"/>
  <pageSetup horizontalDpi="600" verticalDpi="600" orientation="portrait" paperSize="9" scale="90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26">
      <selection activeCell="I6" sqref="I6"/>
    </sheetView>
  </sheetViews>
  <sheetFormatPr defaultColWidth="9.140625" defaultRowHeight="12.75"/>
  <cols>
    <col min="1" max="1" width="6.7109375" style="52" customWidth="1"/>
    <col min="2" max="2" width="44.7109375" style="52" customWidth="1"/>
    <col min="3" max="4" width="13.7109375" style="52" customWidth="1"/>
    <col min="5" max="5" width="5.421875" style="52" customWidth="1"/>
    <col min="6" max="6" width="8.57421875" style="52" customWidth="1"/>
    <col min="7" max="7" width="6.57421875" style="52" customWidth="1"/>
    <col min="8" max="16384" width="9.140625" style="52" customWidth="1"/>
  </cols>
  <sheetData>
    <row r="1" spans="1:9" ht="15.75">
      <c r="A1" s="446" t="s">
        <v>57</v>
      </c>
      <c r="B1" s="446"/>
      <c r="C1" s="446"/>
      <c r="D1" s="446"/>
      <c r="E1" s="446"/>
      <c r="F1" s="135"/>
      <c r="G1" s="135"/>
      <c r="H1" s="135"/>
      <c r="I1" s="136"/>
    </row>
    <row r="2" spans="1:9" ht="15.75">
      <c r="A2" s="98"/>
      <c r="B2" s="98"/>
      <c r="C2" s="98"/>
      <c r="D2" s="98"/>
      <c r="E2" s="98"/>
      <c r="F2" s="98"/>
      <c r="G2" s="98"/>
      <c r="H2" s="98"/>
      <c r="I2" s="50"/>
    </row>
    <row r="3" spans="1:9" ht="15.75" customHeight="1">
      <c r="A3" s="451" t="s">
        <v>427</v>
      </c>
      <c r="B3" s="451"/>
      <c r="C3" s="451"/>
      <c r="D3" s="451"/>
      <c r="E3" s="451"/>
      <c r="F3" s="137"/>
      <c r="G3" s="137"/>
      <c r="H3" s="137"/>
      <c r="I3" s="138"/>
    </row>
    <row r="4" spans="2:7" ht="12.75">
      <c r="B4" s="445" t="s">
        <v>407</v>
      </c>
      <c r="C4" s="445"/>
      <c r="D4" s="445"/>
      <c r="E4" s="153"/>
      <c r="F4" s="153"/>
      <c r="G4" s="153"/>
    </row>
    <row r="5" ht="13.5" thickBot="1">
      <c r="D5" s="139" t="s">
        <v>62</v>
      </c>
    </row>
    <row r="6" spans="1:4" ht="29.25" thickBot="1">
      <c r="A6" s="56" t="s">
        <v>24</v>
      </c>
      <c r="B6" s="168" t="s">
        <v>282</v>
      </c>
      <c r="C6" s="270" t="s">
        <v>225</v>
      </c>
      <c r="D6" s="270" t="s">
        <v>341</v>
      </c>
    </row>
    <row r="7" spans="1:4" ht="15" customHeight="1">
      <c r="A7" s="259"/>
      <c r="B7" s="261" t="s">
        <v>283</v>
      </c>
      <c r="C7" s="271"/>
      <c r="D7" s="271"/>
    </row>
    <row r="8" spans="1:4" ht="12.75">
      <c r="A8" s="60" t="s">
        <v>25</v>
      </c>
      <c r="B8" s="167" t="s">
        <v>277</v>
      </c>
      <c r="C8" s="178">
        <f>C9+C10</f>
        <v>0</v>
      </c>
      <c r="D8" s="178">
        <f>D9+D10</f>
        <v>0</v>
      </c>
    </row>
    <row r="9" spans="1:4" ht="12.75">
      <c r="A9" s="62" t="s">
        <v>34</v>
      </c>
      <c r="B9" s="170" t="s">
        <v>0</v>
      </c>
      <c r="C9" s="179"/>
      <c r="D9" s="179"/>
    </row>
    <row r="10" spans="1:4" ht="12.75">
      <c r="A10" s="62" t="s">
        <v>35</v>
      </c>
      <c r="B10" s="170" t="s">
        <v>1</v>
      </c>
      <c r="C10" s="179"/>
      <c r="D10" s="179"/>
    </row>
    <row r="11" spans="1:4" ht="12.75">
      <c r="A11" s="60" t="s">
        <v>26</v>
      </c>
      <c r="B11" s="167" t="s">
        <v>43</v>
      </c>
      <c r="C11" s="178">
        <f>C12+C13</f>
        <v>0</v>
      </c>
      <c r="D11" s="178">
        <f>D12+D13</f>
        <v>0</v>
      </c>
    </row>
    <row r="12" spans="1:4" ht="12.75">
      <c r="A12" s="62" t="s">
        <v>34</v>
      </c>
      <c r="B12" s="170" t="s">
        <v>0</v>
      </c>
      <c r="C12" s="179"/>
      <c r="D12" s="179"/>
    </row>
    <row r="13" spans="1:4" ht="12.75">
      <c r="A13" s="62" t="s">
        <v>35</v>
      </c>
      <c r="B13" s="170" t="s">
        <v>1</v>
      </c>
      <c r="C13" s="179"/>
      <c r="D13" s="179"/>
    </row>
    <row r="14" spans="1:4" ht="12.75">
      <c r="A14" s="60" t="s">
        <v>27</v>
      </c>
      <c r="B14" s="167" t="s">
        <v>44</v>
      </c>
      <c r="C14" s="178">
        <f>C15+C16+C17</f>
        <v>0</v>
      </c>
      <c r="D14" s="178">
        <f>D15+D16+D17</f>
        <v>0</v>
      </c>
    </row>
    <row r="15" spans="1:4" ht="12.75">
      <c r="A15" s="62" t="s">
        <v>34</v>
      </c>
      <c r="B15" s="170" t="s">
        <v>2</v>
      </c>
      <c r="C15" s="179"/>
      <c r="D15" s="179"/>
    </row>
    <row r="16" spans="1:4" ht="12.75">
      <c r="A16" s="62" t="s">
        <v>35</v>
      </c>
      <c r="B16" s="170" t="s">
        <v>281</v>
      </c>
      <c r="C16" s="179"/>
      <c r="D16" s="179"/>
    </row>
    <row r="17" spans="1:4" ht="12.75">
      <c r="A17" s="62" t="s">
        <v>36</v>
      </c>
      <c r="B17" s="170" t="s">
        <v>4</v>
      </c>
      <c r="C17" s="179"/>
      <c r="D17" s="179"/>
    </row>
    <row r="18" spans="1:4" ht="12.75">
      <c r="A18" s="60" t="s">
        <v>28</v>
      </c>
      <c r="B18" s="167" t="s">
        <v>5</v>
      </c>
      <c r="C18" s="178"/>
      <c r="D18" s="178">
        <v>2000</v>
      </c>
    </row>
    <row r="19" spans="1:4" ht="12.75">
      <c r="A19" s="60" t="s">
        <v>29</v>
      </c>
      <c r="B19" s="167" t="s">
        <v>45</v>
      </c>
      <c r="C19" s="178">
        <f>C20+C21+C22</f>
        <v>0</v>
      </c>
      <c r="D19" s="178">
        <f>D20+D21+D22</f>
        <v>0</v>
      </c>
    </row>
    <row r="20" spans="1:4" ht="12.75">
      <c r="A20" s="62" t="s">
        <v>34</v>
      </c>
      <c r="B20" s="170" t="s">
        <v>6</v>
      </c>
      <c r="C20" s="179"/>
      <c r="D20" s="179"/>
    </row>
    <row r="21" spans="1:4" ht="12.75">
      <c r="A21" s="62" t="s">
        <v>35</v>
      </c>
      <c r="B21" s="170" t="s">
        <v>7</v>
      </c>
      <c r="C21" s="179"/>
      <c r="D21" s="179"/>
    </row>
    <row r="22" spans="1:4" ht="12.75">
      <c r="A22" s="62" t="s">
        <v>36</v>
      </c>
      <c r="B22" s="170" t="s">
        <v>8</v>
      </c>
      <c r="C22" s="179"/>
      <c r="D22" s="179"/>
    </row>
    <row r="23" spans="1:4" ht="12.75">
      <c r="A23" s="162" t="s">
        <v>30</v>
      </c>
      <c r="B23" s="262" t="s">
        <v>10</v>
      </c>
      <c r="C23" s="179"/>
      <c r="D23" s="179"/>
    </row>
    <row r="24" spans="1:4" ht="12.75">
      <c r="A24" s="162"/>
      <c r="B24" s="190" t="s">
        <v>284</v>
      </c>
      <c r="C24" s="179"/>
      <c r="D24" s="179"/>
    </row>
    <row r="25" spans="1:4" ht="12.75">
      <c r="A25" s="162" t="s">
        <v>31</v>
      </c>
      <c r="B25" s="167" t="s">
        <v>280</v>
      </c>
      <c r="C25" s="179"/>
      <c r="D25" s="179">
        <v>34976</v>
      </c>
    </row>
    <row r="26" spans="1:4" ht="12.75">
      <c r="A26" s="60" t="s">
        <v>32</v>
      </c>
      <c r="B26" s="167" t="s">
        <v>9</v>
      </c>
      <c r="C26" s="179"/>
      <c r="D26" s="179"/>
    </row>
    <row r="27" spans="1:4" ht="13.5" thickBot="1">
      <c r="A27" s="226" t="s">
        <v>33</v>
      </c>
      <c r="B27" s="263" t="s">
        <v>55</v>
      </c>
      <c r="C27" s="199"/>
      <c r="D27" s="199"/>
    </row>
    <row r="28" spans="1:4" ht="15.75">
      <c r="A28" s="258" t="s">
        <v>42</v>
      </c>
      <c r="B28" s="264" t="s">
        <v>46</v>
      </c>
      <c r="C28" s="227">
        <f>C8+C11+C14+C18+C19+C23+C25+C26+C27</f>
        <v>0</v>
      </c>
      <c r="D28" s="227">
        <f>D8+D11+D14+D18+D19+D23+D25+D26+D27</f>
        <v>36976</v>
      </c>
    </row>
    <row r="29" spans="1:4" ht="13.5" customHeight="1">
      <c r="A29" s="61"/>
      <c r="B29" s="189" t="s">
        <v>285</v>
      </c>
      <c r="C29" s="180"/>
      <c r="D29" s="180"/>
    </row>
    <row r="30" spans="1:4" ht="12" customHeight="1">
      <c r="A30" s="61"/>
      <c r="B30" s="189" t="s">
        <v>286</v>
      </c>
      <c r="C30" s="180"/>
      <c r="D30" s="180"/>
    </row>
    <row r="31" spans="1:4" ht="11.25" customHeight="1">
      <c r="A31" s="61"/>
      <c r="B31" s="189" t="s">
        <v>287</v>
      </c>
      <c r="C31" s="180"/>
      <c r="D31" s="180"/>
    </row>
    <row r="32" spans="1:4" ht="13.5" thickBot="1">
      <c r="A32" s="67"/>
      <c r="B32" s="141"/>
      <c r="C32" s="278"/>
      <c r="D32" s="278"/>
    </row>
    <row r="33" spans="1:4" ht="29.25" thickBot="1">
      <c r="A33" s="260" t="s">
        <v>24</v>
      </c>
      <c r="B33" s="265" t="s">
        <v>56</v>
      </c>
      <c r="C33" s="279" t="s">
        <v>225</v>
      </c>
      <c r="D33" s="279" t="s">
        <v>341</v>
      </c>
    </row>
    <row r="34" spans="1:4" ht="12.75">
      <c r="A34" s="224" t="s">
        <v>25</v>
      </c>
      <c r="B34" s="266" t="s">
        <v>47</v>
      </c>
      <c r="C34" s="280">
        <f>C35+C36+C37+C38+C39</f>
        <v>0</v>
      </c>
      <c r="D34" s="280">
        <f>D35+D36+D37+D38+D39</f>
        <v>36976</v>
      </c>
    </row>
    <row r="35" spans="1:4" ht="12.75">
      <c r="A35" s="144" t="s">
        <v>34</v>
      </c>
      <c r="B35" s="188" t="s">
        <v>11</v>
      </c>
      <c r="C35" s="179"/>
      <c r="D35" s="179">
        <v>20311</v>
      </c>
    </row>
    <row r="36" spans="1:4" ht="12.75">
      <c r="A36" s="144" t="s">
        <v>35</v>
      </c>
      <c r="B36" s="189" t="s">
        <v>12</v>
      </c>
      <c r="C36" s="179"/>
      <c r="D36" s="179">
        <v>5806</v>
      </c>
    </row>
    <row r="37" spans="1:4" ht="12.75">
      <c r="A37" s="144" t="s">
        <v>36</v>
      </c>
      <c r="B37" s="189" t="s">
        <v>13</v>
      </c>
      <c r="C37" s="179"/>
      <c r="D37" s="179">
        <v>10859</v>
      </c>
    </row>
    <row r="38" spans="1:4" ht="12.75">
      <c r="A38" s="144" t="s">
        <v>37</v>
      </c>
      <c r="B38" s="189" t="s">
        <v>14</v>
      </c>
      <c r="C38" s="179">
        <v>0</v>
      </c>
      <c r="D38" s="179">
        <v>0</v>
      </c>
    </row>
    <row r="39" spans="1:4" ht="12.75">
      <c r="A39" s="144" t="s">
        <v>38</v>
      </c>
      <c r="B39" s="189" t="s">
        <v>48</v>
      </c>
      <c r="C39" s="179">
        <f>C40+C41+C42</f>
        <v>0</v>
      </c>
      <c r="D39" s="179">
        <f>D40+D41+D42</f>
        <v>0</v>
      </c>
    </row>
    <row r="40" spans="1:4" ht="12.75">
      <c r="A40" s="147" t="s">
        <v>39</v>
      </c>
      <c r="B40" s="170" t="s">
        <v>15</v>
      </c>
      <c r="C40" s="179"/>
      <c r="D40" s="179"/>
    </row>
    <row r="41" spans="1:4" ht="12.75">
      <c r="A41" s="147" t="s">
        <v>40</v>
      </c>
      <c r="B41" s="170" t="s">
        <v>16</v>
      </c>
      <c r="C41" s="179"/>
      <c r="D41" s="179"/>
    </row>
    <row r="42" spans="1:4" ht="12.75">
      <c r="A42" s="147" t="s">
        <v>41</v>
      </c>
      <c r="B42" s="170" t="s">
        <v>17</v>
      </c>
      <c r="C42" s="179"/>
      <c r="D42" s="179"/>
    </row>
    <row r="43" spans="1:4" ht="12.75">
      <c r="A43" s="60" t="s">
        <v>26</v>
      </c>
      <c r="B43" s="167" t="s">
        <v>49</v>
      </c>
      <c r="C43" s="178">
        <f>C44+C45+C46</f>
        <v>0</v>
      </c>
      <c r="D43" s="178">
        <f>D44+D45+D46</f>
        <v>0</v>
      </c>
    </row>
    <row r="44" spans="1:4" ht="12.75">
      <c r="A44" s="144" t="s">
        <v>34</v>
      </c>
      <c r="B44" s="189" t="s">
        <v>18</v>
      </c>
      <c r="C44" s="179"/>
      <c r="D44" s="179"/>
    </row>
    <row r="45" spans="1:4" ht="12.75">
      <c r="A45" s="144" t="s">
        <v>35</v>
      </c>
      <c r="B45" s="189" t="s">
        <v>19</v>
      </c>
      <c r="C45" s="179"/>
      <c r="D45" s="179"/>
    </row>
    <row r="46" spans="1:4" ht="12.75">
      <c r="A46" s="144" t="s">
        <v>36</v>
      </c>
      <c r="B46" s="188" t="s">
        <v>20</v>
      </c>
      <c r="C46" s="179">
        <f>C47+C48</f>
        <v>0</v>
      </c>
      <c r="D46" s="179">
        <f>D47+D48</f>
        <v>0</v>
      </c>
    </row>
    <row r="47" spans="1:4" ht="12.75">
      <c r="A47" s="147" t="s">
        <v>39</v>
      </c>
      <c r="B47" s="170" t="s">
        <v>52</v>
      </c>
      <c r="C47" s="179"/>
      <c r="D47" s="179"/>
    </row>
    <row r="48" spans="1:4" ht="12.75">
      <c r="A48" s="147" t="s">
        <v>40</v>
      </c>
      <c r="B48" s="170" t="s">
        <v>53</v>
      </c>
      <c r="C48" s="179"/>
      <c r="D48" s="179"/>
    </row>
    <row r="49" spans="1:4" ht="13.5" thickBot="1">
      <c r="A49" s="226" t="s">
        <v>27</v>
      </c>
      <c r="B49" s="263" t="s">
        <v>21</v>
      </c>
      <c r="C49" s="281"/>
      <c r="D49" s="281"/>
    </row>
    <row r="50" spans="1:4" ht="15.75">
      <c r="A50" s="223" t="s">
        <v>28</v>
      </c>
      <c r="B50" s="267" t="s">
        <v>50</v>
      </c>
      <c r="C50" s="282">
        <f>C34+C43+C49</f>
        <v>0</v>
      </c>
      <c r="D50" s="282">
        <f>D34+D43+D49</f>
        <v>36976</v>
      </c>
    </row>
    <row r="51" spans="1:4" ht="12" customHeight="1">
      <c r="A51" s="60"/>
      <c r="B51" s="189" t="s">
        <v>285</v>
      </c>
      <c r="C51" s="180"/>
      <c r="D51" s="180"/>
    </row>
    <row r="52" spans="1:4" ht="12.75" customHeight="1">
      <c r="A52" s="60"/>
      <c r="B52" s="189" t="s">
        <v>286</v>
      </c>
      <c r="C52" s="180"/>
      <c r="D52" s="180"/>
    </row>
    <row r="53" spans="1:4" ht="13.5" customHeight="1">
      <c r="A53" s="60"/>
      <c r="B53" s="189" t="s">
        <v>287</v>
      </c>
      <c r="C53" s="180"/>
      <c r="D53" s="180"/>
    </row>
    <row r="54" spans="1:4" ht="22.5" customHeight="1" thickBot="1">
      <c r="A54" s="159" t="s">
        <v>29</v>
      </c>
      <c r="B54" s="268" t="s">
        <v>51</v>
      </c>
      <c r="C54" s="283">
        <f>C55+C56</f>
        <v>0</v>
      </c>
      <c r="D54" s="283">
        <f>D55+D56</f>
        <v>19</v>
      </c>
    </row>
    <row r="55" spans="1:4" ht="12.75">
      <c r="A55" s="259" t="s">
        <v>35</v>
      </c>
      <c r="B55" s="269" t="s">
        <v>22</v>
      </c>
      <c r="C55" s="271"/>
      <c r="D55" s="271">
        <v>19</v>
      </c>
    </row>
    <row r="56" spans="1:4" ht="13.5" thickBot="1">
      <c r="A56" s="148" t="s">
        <v>36</v>
      </c>
      <c r="B56" s="192" t="s">
        <v>23</v>
      </c>
      <c r="C56" s="199"/>
      <c r="D56" s="199"/>
    </row>
  </sheetData>
  <mergeCells count="3">
    <mergeCell ref="A1:E1"/>
    <mergeCell ref="A3:E3"/>
    <mergeCell ref="B4:D4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Tab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Sajáné</dc:creator>
  <cp:keywords/>
  <dc:description/>
  <cp:lastModifiedBy>Sajáné</cp:lastModifiedBy>
  <cp:lastPrinted>2013-08-22T11:02:40Z</cp:lastPrinted>
  <dcterms:created xsi:type="dcterms:W3CDTF">2012-01-19T06:54:16Z</dcterms:created>
  <dcterms:modified xsi:type="dcterms:W3CDTF">2013-08-22T11:02:52Z</dcterms:modified>
  <cp:category/>
  <cp:version/>
  <cp:contentType/>
  <cp:contentStatus/>
</cp:coreProperties>
</file>