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2120" windowHeight="8640" tabRatio="674"/>
  </bookViews>
  <sheets>
    <sheet name="Bevételek I.melléklet" sheetId="1" r:id="rId1"/>
    <sheet name="Összesített ktg II.melléklet" sheetId="2" r:id="rId2"/>
    <sheet name="Fejlesztések IV. melléklet" sheetId="28" r:id="rId3"/>
    <sheet name="Önkorm.műk.kiad.V.melléklet" sheetId="8" r:id="rId4"/>
    <sheet name="Támog.p.e.átadások VII.mell." sheetId="6" r:id="rId5"/>
    <sheet name="Mérlegszerű kimut." sheetId="4" r:id="rId6"/>
    <sheet name="Kötelező és önként vállalt " sheetId="24" r:id="rId7"/>
  </sheets>
  <definedNames>
    <definedName name="_xlnm.Print_Area" localSheetId="0">'Bevételek I.melléklet'!$A$1:$E$55</definedName>
  </definedNames>
  <calcPr calcId="145621"/>
</workbook>
</file>

<file path=xl/calcChain.xml><?xml version="1.0" encoding="utf-8"?>
<calcChain xmlns="http://schemas.openxmlformats.org/spreadsheetml/2006/main">
  <c r="F32" i="4"/>
  <c r="C63" i="6"/>
  <c r="C27"/>
  <c r="C28" i="28"/>
  <c r="F21" i="2"/>
  <c r="C32" i="4"/>
  <c r="F28"/>
  <c r="F29"/>
  <c r="C75" i="28"/>
  <c r="D74"/>
  <c r="C116"/>
  <c r="D115"/>
  <c r="D37"/>
  <c r="C52" i="2"/>
  <c r="D7" i="28"/>
  <c r="D8"/>
  <c r="D9"/>
  <c r="D10"/>
  <c r="D11"/>
  <c r="D12"/>
  <c r="D13"/>
  <c r="D14"/>
  <c r="D15"/>
  <c r="D16"/>
  <c r="D17"/>
  <c r="D19"/>
  <c r="D20"/>
  <c r="D28"/>
  <c r="D21"/>
  <c r="D22"/>
  <c r="D23"/>
  <c r="D24"/>
  <c r="D25"/>
  <c r="D29"/>
  <c r="D30"/>
  <c r="D31"/>
  <c r="D32"/>
  <c r="D33"/>
  <c r="D34"/>
  <c r="D35"/>
  <c r="D36"/>
  <c r="D38"/>
  <c r="D39"/>
  <c r="D40"/>
  <c r="D41"/>
  <c r="D44"/>
  <c r="D45"/>
  <c r="D46"/>
  <c r="D47"/>
  <c r="D48"/>
  <c r="D49"/>
  <c r="D51"/>
  <c r="D52"/>
  <c r="D53"/>
  <c r="D54"/>
  <c r="D55"/>
  <c r="D57"/>
  <c r="D58"/>
  <c r="D59"/>
  <c r="D61"/>
  <c r="D62"/>
  <c r="D63"/>
  <c r="D64"/>
  <c r="D65"/>
  <c r="D66"/>
  <c r="D67"/>
  <c r="D68"/>
  <c r="D69"/>
  <c r="D70"/>
  <c r="D72"/>
  <c r="D73"/>
  <c r="D76"/>
  <c r="D82"/>
  <c r="D77"/>
  <c r="D78"/>
  <c r="D79"/>
  <c r="D80"/>
  <c r="D81"/>
  <c r="D83"/>
  <c r="D84"/>
  <c r="D85"/>
  <c r="D87"/>
  <c r="D88"/>
  <c r="D89"/>
  <c r="D90"/>
  <c r="D91"/>
  <c r="D92"/>
  <c r="D95"/>
  <c r="D96"/>
  <c r="D97"/>
  <c r="D98"/>
  <c r="D99"/>
  <c r="D100"/>
  <c r="D101"/>
  <c r="D102"/>
  <c r="D103"/>
  <c r="D105"/>
  <c r="D106"/>
  <c r="D107"/>
  <c r="D108"/>
  <c r="D109"/>
  <c r="D110"/>
  <c r="D112"/>
  <c r="D116"/>
  <c r="D113"/>
  <c r="D114"/>
  <c r="D117"/>
  <c r="D118"/>
  <c r="D119"/>
  <c r="D120"/>
  <c r="D122"/>
  <c r="D123"/>
  <c r="D124"/>
  <c r="D125"/>
  <c r="D126"/>
  <c r="D128"/>
  <c r="D129"/>
  <c r="D130"/>
  <c r="D131"/>
  <c r="D132"/>
  <c r="D133"/>
  <c r="D135"/>
  <c r="D136"/>
  <c r="D137"/>
  <c r="D138"/>
  <c r="D6"/>
  <c r="C139"/>
  <c r="C136"/>
  <c r="C134"/>
  <c r="C127"/>
  <c r="C123"/>
  <c r="C121"/>
  <c r="C118"/>
  <c r="C111"/>
  <c r="C140"/>
  <c r="C104"/>
  <c r="C93"/>
  <c r="C90"/>
  <c r="C86"/>
  <c r="C82"/>
  <c r="C60"/>
  <c r="C18"/>
  <c r="C57" i="6"/>
  <c r="E13" i="1"/>
  <c r="E22"/>
  <c r="E39"/>
  <c r="E40"/>
  <c r="C34" i="6"/>
  <c r="C57" i="2"/>
  <c r="O35" i="24"/>
  <c r="O36"/>
  <c r="O37"/>
  <c r="O38"/>
  <c r="O39"/>
  <c r="O40"/>
  <c r="O34"/>
  <c r="O10"/>
  <c r="O11"/>
  <c r="O12"/>
  <c r="O13"/>
  <c r="O14"/>
  <c r="O15"/>
  <c r="O16"/>
  <c r="O17"/>
  <c r="O18"/>
  <c r="O19"/>
  <c r="O20"/>
  <c r="O21"/>
  <c r="O22"/>
  <c r="O23"/>
  <c r="O24"/>
  <c r="O25"/>
  <c r="O26"/>
  <c r="O9"/>
  <c r="D41"/>
  <c r="E41"/>
  <c r="E48"/>
  <c r="F41"/>
  <c r="G41"/>
  <c r="H41"/>
  <c r="I41"/>
  <c r="J41"/>
  <c r="K41"/>
  <c r="L41"/>
  <c r="M41"/>
  <c r="N41"/>
  <c r="D27"/>
  <c r="D48"/>
  <c r="E27"/>
  <c r="F27"/>
  <c r="G27"/>
  <c r="G48"/>
  <c r="H27"/>
  <c r="I27"/>
  <c r="I48"/>
  <c r="J27"/>
  <c r="J48"/>
  <c r="K27"/>
  <c r="K48"/>
  <c r="L27"/>
  <c r="L48"/>
  <c r="M27"/>
  <c r="M48"/>
  <c r="N27"/>
  <c r="N48"/>
  <c r="H39" i="2"/>
  <c r="H38"/>
  <c r="G39"/>
  <c r="F39"/>
  <c r="E39"/>
  <c r="E38"/>
  <c r="E59"/>
  <c r="D43"/>
  <c r="C43"/>
  <c r="I43"/>
  <c r="P41" i="24"/>
  <c r="C41"/>
  <c r="P27"/>
  <c r="P48"/>
  <c r="C27"/>
  <c r="C48"/>
  <c r="C18" i="4"/>
  <c r="C19"/>
  <c r="C33"/>
  <c r="F18"/>
  <c r="C29"/>
  <c r="E32" i="2"/>
  <c r="F32"/>
  <c r="G32"/>
  <c r="H32"/>
  <c r="H33"/>
  <c r="D28" i="8"/>
  <c r="E28"/>
  <c r="F28"/>
  <c r="G28"/>
  <c r="H28"/>
  <c r="I28"/>
  <c r="D25"/>
  <c r="D29"/>
  <c r="E25"/>
  <c r="E29"/>
  <c r="F25"/>
  <c r="F29"/>
  <c r="G25"/>
  <c r="G29"/>
  <c r="H25"/>
  <c r="H29"/>
  <c r="I25"/>
  <c r="I29"/>
  <c r="J9"/>
  <c r="J10"/>
  <c r="J11"/>
  <c r="J12"/>
  <c r="J13"/>
  <c r="J14"/>
  <c r="J15"/>
  <c r="J16"/>
  <c r="J17"/>
  <c r="J18"/>
  <c r="J19"/>
  <c r="J20"/>
  <c r="J21"/>
  <c r="J22"/>
  <c r="J23"/>
  <c r="J24"/>
  <c r="J26"/>
  <c r="J28"/>
  <c r="J27"/>
  <c r="J8"/>
  <c r="C25"/>
  <c r="I30" i="2"/>
  <c r="I31"/>
  <c r="I32"/>
  <c r="I29"/>
  <c r="D32"/>
  <c r="D33"/>
  <c r="C32"/>
  <c r="F16"/>
  <c r="F28"/>
  <c r="F33"/>
  <c r="G16"/>
  <c r="G21"/>
  <c r="G28"/>
  <c r="G33"/>
  <c r="D52"/>
  <c r="E52"/>
  <c r="F52"/>
  <c r="G52"/>
  <c r="G59"/>
  <c r="H52"/>
  <c r="I51"/>
  <c r="G38"/>
  <c r="E35" i="1"/>
  <c r="E31"/>
  <c r="E16"/>
  <c r="E54"/>
  <c r="C43" i="6"/>
  <c r="C28" i="8"/>
  <c r="I40" i="2"/>
  <c r="I41"/>
  <c r="I42"/>
  <c r="I44"/>
  <c r="I45"/>
  <c r="I46"/>
  <c r="I47"/>
  <c r="I48"/>
  <c r="I49"/>
  <c r="I50"/>
  <c r="I53"/>
  <c r="I54"/>
  <c r="I55"/>
  <c r="I52"/>
  <c r="I56"/>
  <c r="I10"/>
  <c r="I11"/>
  <c r="I12"/>
  <c r="I13"/>
  <c r="I14"/>
  <c r="I15"/>
  <c r="I17"/>
  <c r="I18"/>
  <c r="I19"/>
  <c r="I20"/>
  <c r="I22"/>
  <c r="I23"/>
  <c r="I24"/>
  <c r="I25"/>
  <c r="I26"/>
  <c r="I9"/>
  <c r="E16"/>
  <c r="E21"/>
  <c r="E28"/>
  <c r="E33"/>
  <c r="E29" i="1"/>
  <c r="E46"/>
  <c r="E44"/>
  <c r="E49"/>
  <c r="D16" i="2"/>
  <c r="D21"/>
  <c r="D28"/>
  <c r="H16"/>
  <c r="H21"/>
  <c r="H28"/>
  <c r="E21" i="1"/>
  <c r="C16" i="2"/>
  <c r="C21"/>
  <c r="C27"/>
  <c r="I27"/>
  <c r="E27" i="1"/>
  <c r="E37"/>
  <c r="E38"/>
  <c r="F14" i="4"/>
  <c r="F19"/>
  <c r="C14"/>
  <c r="I58" i="2"/>
  <c r="I57"/>
  <c r="D38"/>
  <c r="D59"/>
  <c r="I16"/>
  <c r="C29" i="8"/>
  <c r="I39" i="2"/>
  <c r="F38"/>
  <c r="F59"/>
  <c r="H48" i="24"/>
  <c r="F48"/>
  <c r="D121" i="28"/>
  <c r="D18"/>
  <c r="D139"/>
  <c r="D127"/>
  <c r="D104"/>
  <c r="D93"/>
  <c r="D134"/>
  <c r="D111"/>
  <c r="D86"/>
  <c r="D60"/>
  <c r="H59" i="2"/>
  <c r="O41" i="24"/>
  <c r="C94" i="28"/>
  <c r="C141"/>
  <c r="D75"/>
  <c r="I21" i="2"/>
  <c r="I28"/>
  <c r="C64"/>
  <c r="C28"/>
  <c r="C33"/>
  <c r="I33"/>
  <c r="E50" i="1"/>
  <c r="E55"/>
  <c r="C38" i="2"/>
  <c r="C59"/>
  <c r="J25" i="8"/>
  <c r="J29"/>
  <c r="I38" i="2"/>
  <c r="I59"/>
  <c r="C65"/>
  <c r="C66"/>
  <c r="O27" i="24"/>
  <c r="O48"/>
  <c r="F33" i="4"/>
  <c r="D94" i="28"/>
  <c r="D141"/>
  <c r="D140"/>
</calcChain>
</file>

<file path=xl/sharedStrings.xml><?xml version="1.0" encoding="utf-8"?>
<sst xmlns="http://schemas.openxmlformats.org/spreadsheetml/2006/main" count="953" uniqueCount="542">
  <si>
    <t>Bevételek</t>
  </si>
  <si>
    <t>1.</t>
  </si>
  <si>
    <t>2.</t>
  </si>
  <si>
    <t>3.</t>
  </si>
  <si>
    <t>4.</t>
  </si>
  <si>
    <t>5.</t>
  </si>
  <si>
    <t>6.</t>
  </si>
  <si>
    <t>7.</t>
  </si>
  <si>
    <t>8.</t>
  </si>
  <si>
    <t>Kiadások</t>
  </si>
  <si>
    <t>Tartalékok</t>
  </si>
  <si>
    <t>Kiadások összesen</t>
  </si>
  <si>
    <t>Forgatási célú értékpapírok vásárlása</t>
  </si>
  <si>
    <t>Finanszírozási kiadások</t>
  </si>
  <si>
    <t>Összesen:</t>
  </si>
  <si>
    <t>Személyi juttatások</t>
  </si>
  <si>
    <t>Dologi kiadások</t>
  </si>
  <si>
    <t>Összesen</t>
  </si>
  <si>
    <t>Megnevezés</t>
  </si>
  <si>
    <t>I.</t>
  </si>
  <si>
    <t>Polgárőrség támogatása</t>
  </si>
  <si>
    <t>Lakáscélú helyi támogatás</t>
  </si>
  <si>
    <t>Eternit SE támogatása</t>
  </si>
  <si>
    <t>TÖOSZ tagdíj</t>
  </si>
  <si>
    <t>"Bursa Hungarica' támogatási rendszer</t>
  </si>
  <si>
    <t>Kiegészítő gyermekvédelmi támogatás</t>
  </si>
  <si>
    <t>Köztemetés</t>
  </si>
  <si>
    <t>Önkormányzat</t>
  </si>
  <si>
    <t>9.</t>
  </si>
  <si>
    <t>10.</t>
  </si>
  <si>
    <t>11.</t>
  </si>
  <si>
    <t>Újszülöttek köszöntése</t>
  </si>
  <si>
    <t>12.</t>
  </si>
  <si>
    <t>13.</t>
  </si>
  <si>
    <t>14.</t>
  </si>
  <si>
    <t>15.</t>
  </si>
  <si>
    <t>Közutak üzemeltetése, fenntartása</t>
  </si>
  <si>
    <t>Közvilágítási feladatok</t>
  </si>
  <si>
    <t>Köztemető fenntartási feladatok</t>
  </si>
  <si>
    <t>Építményüzemeltetés</t>
  </si>
  <si>
    <t>Lakóingatlan bérbeadás, üzemeltetés</t>
  </si>
  <si>
    <t>Nemzeti ünnepek programjai</t>
  </si>
  <si>
    <t>Sportlétesítmény működtetése</t>
  </si>
  <si>
    <t>Sportszövetségek támogatása</t>
  </si>
  <si>
    <t>Járóbeteg-, fogorvosi-, egyéb humán eü.ellátás</t>
  </si>
  <si>
    <t>16.</t>
  </si>
  <si>
    <t>17.</t>
  </si>
  <si>
    <t>18.</t>
  </si>
  <si>
    <t>A.</t>
  </si>
  <si>
    <t>B.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</si>
  <si>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</si>
  <si>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</si>
  <si>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</si>
  <si>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</si>
  <si>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</si>
  <si>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</si>
  <si>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</si>
  <si>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</si>
  <si>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</si>
  <si>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</si>
  <si>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A. Megnevezés</t>
  </si>
  <si>
    <t>C.</t>
  </si>
  <si>
    <t>D.</t>
  </si>
  <si>
    <t>E.</t>
  </si>
  <si>
    <t>A. Megnevezés, szakfeladat</t>
  </si>
  <si>
    <t>F.</t>
  </si>
  <si>
    <t>G.</t>
  </si>
  <si>
    <t>H.</t>
  </si>
  <si>
    <t>J.</t>
  </si>
  <si>
    <t>K.</t>
  </si>
  <si>
    <t>L.</t>
  </si>
  <si>
    <t>M.</t>
  </si>
  <si>
    <t>Duna-Vértes köze Regionális Hulladékgazdálkodási Társulás tagdíja</t>
  </si>
  <si>
    <t>Közmunka</t>
  </si>
  <si>
    <t>- Személyi juttatások</t>
  </si>
  <si>
    <t>I. Működési bevételek</t>
  </si>
  <si>
    <t>II. Felhalmozási bevételek</t>
  </si>
  <si>
    <t>- Felhalmozási és tőke jellegű bevételek</t>
  </si>
  <si>
    <t>A. MŰKÖDÉSI BEVÉTELEK</t>
  </si>
  <si>
    <t>B. MŰKÖDÉSI KIADÁSOK</t>
  </si>
  <si>
    <t>C. FELHALMOZÁSI BEVÉTELEK</t>
  </si>
  <si>
    <t>D. FELHALMOZÁSI KIADÁSOK</t>
  </si>
  <si>
    <t>A.B.</t>
  </si>
  <si>
    <t>A.A. Megnevezés</t>
  </si>
  <si>
    <t>B.A. Megnevezés</t>
  </si>
  <si>
    <t>C.A. Megnevezés</t>
  </si>
  <si>
    <t>D.A. Megnevezés</t>
  </si>
  <si>
    <t>B.B.</t>
  </si>
  <si>
    <t>C.B.</t>
  </si>
  <si>
    <t>D.B.</t>
  </si>
  <si>
    <t>- Felhalmozási célú pénzeszközázvétel államháztartáson kívülről</t>
  </si>
  <si>
    <t>Beruházási kiadások</t>
  </si>
  <si>
    <t>Felújítási kiadások</t>
  </si>
  <si>
    <t>Finanszírozási műveletek bevétele</t>
  </si>
  <si>
    <t>Működési célú bevételek összesen</t>
  </si>
  <si>
    <t>Finanszírozási célú műveletek</t>
  </si>
  <si>
    <t>Költségvetési bevételek mindösszesen</t>
  </si>
  <si>
    <t>Támogatási kölcsönök visszatérülése</t>
  </si>
  <si>
    <t>Költségvetési kiadások mindösszesen</t>
  </si>
  <si>
    <t>MÉRLEG</t>
  </si>
  <si>
    <t>KIADÁS</t>
  </si>
  <si>
    <t>HIÁNY</t>
  </si>
  <si>
    <t xml:space="preserve">BEVÉTEL              </t>
  </si>
  <si>
    <t>Működési célú kiadások</t>
  </si>
  <si>
    <t>Felhalmozási célú kiadások</t>
  </si>
  <si>
    <t>Hátrányos Helyzetű Tanulók Arany János Tehetséggondozó Programjában való résztvevők támogatása</t>
  </si>
  <si>
    <t>Önkormányzati jogalkotás</t>
  </si>
  <si>
    <t>Önkormányzati igazgatási tevékenység</t>
  </si>
  <si>
    <t>Adó, illetékek kiszabása, beszedése</t>
  </si>
  <si>
    <t>Polgármesteri Hivatal</t>
  </si>
  <si>
    <t>Polgármesteri Hivatal összesen</t>
  </si>
  <si>
    <t>Ady Endre Művelődési Központ és Könyvtár</t>
  </si>
  <si>
    <t>Önkormányzat és Polgármesteri Hivatal összesen</t>
  </si>
  <si>
    <t>Önkormányzat összesen</t>
  </si>
  <si>
    <t>Önkorm.,Polgármesteri Hiv. működési kiadásai</t>
  </si>
  <si>
    <t>Zöldterület-kezelés</t>
  </si>
  <si>
    <t>Város- és községgazdálkodási feladatok</t>
  </si>
  <si>
    <t>Járulékok és szoc.hj.adó</t>
  </si>
  <si>
    <t>- Munkaadókat terhelő járulékok és szoc.hj.adó</t>
  </si>
  <si>
    <t>Ellátottak pénzbeli juttatásai</t>
  </si>
  <si>
    <t>Gerecse-Pilis Vízitársulat tagi hozzájárulása</t>
  </si>
  <si>
    <t>- Helyi önkormányzat általános működéséhez és ágazati feladataihoz kapcsolódó támogatás</t>
  </si>
  <si>
    <t>BEVÉTELEK ÉS KIADÁSOK MÉRLEGSZERŰ ÖSSZEHASONLÍTÁSA</t>
  </si>
  <si>
    <t>Esztergom és Nyergesújfalu Többcélú Kistérségi Társulás tagdíja</t>
  </si>
  <si>
    <t>Felújítások</t>
  </si>
  <si>
    <t>Beruházások</t>
  </si>
  <si>
    <t>I. Kötelező feladatok</t>
  </si>
  <si>
    <t>II. Önként vállalt feladatok</t>
  </si>
  <si>
    <t>Óvodai nevelés</t>
  </si>
  <si>
    <t>Könyvtári, közműávelődési tevékenység</t>
  </si>
  <si>
    <t>Nem lakóingatlan bérbeadása, üzemeltetése</t>
  </si>
  <si>
    <t>Polgármesteri Hivatal igazgatási tevékenység</t>
  </si>
  <si>
    <t>III. Kötelező és önként vállalt feladatok összesen</t>
  </si>
  <si>
    <t>Szolgáltatások ellenértéke</t>
  </si>
  <si>
    <t>Ellátási díjak</t>
  </si>
  <si>
    <t>Kiszámlázott álatalános forgalmi adó</t>
  </si>
  <si>
    <t>Kamatbevételek</t>
  </si>
  <si>
    <t>Önkormányzat működési bevételei</t>
  </si>
  <si>
    <t>Polgármesteri Hivatal működési bevétele</t>
  </si>
  <si>
    <t>Ingatlanok értékesítése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</si>
  <si>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</si>
  <si>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</si>
  <si>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feladatainak támogatása</t>
  </si>
  <si>
    <t>Települési önkormányzatok kulturális feladatainak támogatása</t>
  </si>
  <si>
    <t>Működési célú támogatások államháztartáson belülről</t>
  </si>
  <si>
    <t>Felhalmozási célú támogatások államháztartáson belülről</t>
  </si>
  <si>
    <t>Működési célú átvett pénzeszközök</t>
  </si>
  <si>
    <t>Felhalmozási célú átvett pénzeszközök</t>
  </si>
  <si>
    <t>Vagyoni típusú adók</t>
  </si>
  <si>
    <t>Értékesítési és forgalmi adók</t>
  </si>
  <si>
    <t>Egyéb áruhasználati és szolgáltatási adók</t>
  </si>
  <si>
    <t>Gépjárműadók</t>
  </si>
  <si>
    <t>Helyi adók és adó jellegű bevételek</t>
  </si>
  <si>
    <t>Köhatalmi bevételek összesen</t>
  </si>
  <si>
    <t>Sorszám</t>
  </si>
  <si>
    <t>MŰKÖDÉSI CÉLÚ BEVÉTELEK ÖSSZESEN</t>
  </si>
  <si>
    <t>Felhalmozási bevételek</t>
  </si>
  <si>
    <t>FELHALMOZÁSI CÉLÚ BEVÉTELEK ÖSSZESEN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</si>
  <si>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</si>
  <si>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</si>
  <si>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</si>
  <si>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</si>
  <si>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</si>
  <si>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</si>
  <si>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</si>
  <si>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</si>
  <si>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</si>
  <si>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</si>
  <si>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</si>
  <si>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</si>
  <si>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</si>
  <si>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</si>
  <si>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</si>
  <si>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</si>
  <si>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</si>
  <si>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</si>
  <si>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</si>
  <si>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</si>
  <si>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Adó, illetékek kiszabása, beszedése, adóellenőrzé</t>
  </si>
  <si>
    <t>Köztemető fenntartás és működteteés</t>
  </si>
  <si>
    <t>Működési célú tárgyévi bevételek összesen</t>
  </si>
  <si>
    <t>III. KÖLTSÉGVETÉSI BEVÉTELEK MINDÖSSZESEN</t>
  </si>
  <si>
    <t>Pénzeszközátadás Szent Mihály Idősgondozási Központ részére (étkeztetés, házi segítségnyújtás, idősek klubja)</t>
  </si>
  <si>
    <t>Duna-Pilis Gerecse Vidékfejlesztési Egyesület tagdíja</t>
  </si>
  <si>
    <t>Magyar Limes Szövetség Kulturális Egyesület tagdíja</t>
  </si>
  <si>
    <t>Ister-Granum Korlátolt Felelősségű Európai Területi Együttműködési Csoport</t>
  </si>
  <si>
    <t>Hét Határ Önkormányzati Szövetség</t>
  </si>
  <si>
    <t>- Felhalmozási célú támogatások államháztartáson belülről</t>
  </si>
  <si>
    <t>- Önkormányzat működési bevételei</t>
  </si>
  <si>
    <t>- Polgármesteri Hivatal működési bevételei</t>
  </si>
  <si>
    <t>Működési célú átvett pénzeszköz</t>
  </si>
  <si>
    <t>Közhatalmi bevételek</t>
  </si>
  <si>
    <t>Sportlétesítmények működtetése</t>
  </si>
  <si>
    <t>Lakóingatlan bérbeadása, üzemeltetése</t>
  </si>
  <si>
    <t>Sporttevékenység támogatása</t>
  </si>
  <si>
    <t>Intézményi finanszírozás bevételei</t>
  </si>
  <si>
    <t>O.</t>
  </si>
  <si>
    <t>Egészségügyi alapellátás</t>
  </si>
  <si>
    <t>Egészségügyi feladatellátás, járóbeteg szakellátás</t>
  </si>
  <si>
    <t>Önként vállalt feladatok összesen</t>
  </si>
  <si>
    <t>Kötelező feladatok összesen</t>
  </si>
  <si>
    <t>Nyergesújfalui Bóbita Óvoda és Bölcsőde</t>
  </si>
  <si>
    <t>Előirányzat (nettó összeg)</t>
  </si>
  <si>
    <t>Előirányzat (ÁFA)</t>
  </si>
  <si>
    <t>Nyergesújfalu Város Fejlesztéséért és Működtetéséért Közalapítvány támogatása</t>
  </si>
  <si>
    <t>Zoltek Kajak Kenu Nyergesújfalu SE támogatása</t>
  </si>
  <si>
    <t>Idősek köszöntése</t>
  </si>
  <si>
    <t>Előirányzat</t>
  </si>
  <si>
    <t>Előző évi működési célú költségvetési maradvány</t>
  </si>
  <si>
    <t>Önkormányzatoknak átengedett közhatalmi bevételek</t>
  </si>
  <si>
    <t>25/25</t>
  </si>
  <si>
    <t>Eőirányzat</t>
  </si>
  <si>
    <t>Önkormányzati rendezvények és testvérvárosi kapcsolatok</t>
  </si>
  <si>
    <t>Bölcsődei ellátás</t>
  </si>
  <si>
    <t>Intézmények működési kiadásai</t>
  </si>
  <si>
    <t>Önkormányzat és Polgármesteri Hivatal működési kiadásai</t>
  </si>
  <si>
    <t>Felhalmozási támogatás államháztartáson belülre</t>
  </si>
  <si>
    <t>N-</t>
  </si>
  <si>
    <t>Civil szervezetek részére nyújtott működési célú támogatások, tagdíjak</t>
  </si>
  <si>
    <t>Támogatás (államháztartáson belül és kívülre)</t>
  </si>
  <si>
    <t>Nyergesújfalui Benedek Elek Óvoda</t>
  </si>
  <si>
    <t>Nyergesújfalui Napsugár Óvoda</t>
  </si>
  <si>
    <t>Önkormányzatok működési támogatásai</t>
  </si>
  <si>
    <t>Közvetített szolgáltatások ellenértéke</t>
  </si>
  <si>
    <t>Tulajdonosi bevételek</t>
  </si>
  <si>
    <t>Egyéb működési bevételek</t>
  </si>
  <si>
    <t>Egyéb tárgyi eszközök, immateriális javak értékesítése</t>
  </si>
  <si>
    <t>KÖLTSÉGVETÉSI BEVÉTELEK</t>
  </si>
  <si>
    <t>Előző évi költségvetési maradvány igénybevétele</t>
  </si>
  <si>
    <t>- Intézmények működési bevételei</t>
  </si>
  <si>
    <t>Önkormányzat és intézményei működési bevételei</t>
  </si>
  <si>
    <t>Önkormányzat működési támogatásai</t>
  </si>
  <si>
    <t>Felhalmozási célú bevételek</t>
  </si>
  <si>
    <t>FINANSZÍROZÁSI BEVÉTELEK</t>
  </si>
  <si>
    <t>KÖLTSÉGVETÉSI BEVÉTELEK MINDÖSSZESEN</t>
  </si>
  <si>
    <t>Működési bevételek</t>
  </si>
  <si>
    <t>Központi, irányító szervi támogatás</t>
  </si>
  <si>
    <t>Működési bevételek összesen</t>
  </si>
  <si>
    <t>Felhalmozási bevételek összesen</t>
  </si>
  <si>
    <t>- Dologi kiadások</t>
  </si>
  <si>
    <t>- Intézményi ellátottak pénzbeli juttatásai</t>
  </si>
  <si>
    <t>- Beruházások</t>
  </si>
  <si>
    <t>- Felújítások</t>
  </si>
  <si>
    <t>Központi, irányító szervi támogatások folyósítása</t>
  </si>
  <si>
    <t>MŰKÖDÉSI KIADÁSOK</t>
  </si>
  <si>
    <t>FELHALMOZÁSI KIADÁSOK</t>
  </si>
  <si>
    <t>FINANSZÍROZÁSI KIADÁSOK</t>
  </si>
  <si>
    <t>KÖLTSÉGVETÉSI KIADÁSOK MINDÖSSZESEN</t>
  </si>
  <si>
    <t>Út- és járdaépítések tervezése és kivitelezése összesen</t>
  </si>
  <si>
    <t>Tervezések összesen</t>
  </si>
  <si>
    <t>Gépek, berendezések vásárlása, létesítése</t>
  </si>
  <si>
    <t>Ingatlanok, egyéb építmények vásárlása, létesítése</t>
  </si>
  <si>
    <t>Nagyértékű beruházások összesen</t>
  </si>
  <si>
    <t>Kisértékű eszközbeszerzések összesen</t>
  </si>
  <si>
    <t>Forgatási célú belföldi értékpapírok beváltása, értékesítése</t>
  </si>
  <si>
    <t>A.A.Működési célú támogatások államháztartáson kívülre</t>
  </si>
  <si>
    <t>A.B. Működési célú támogatás államháztartáson belülre</t>
  </si>
  <si>
    <t>A.C.Ellátottak pénzbeli juttatásai</t>
  </si>
  <si>
    <t>A.D.Intézményi ellátottak pénzbeli juttatásai</t>
  </si>
  <si>
    <t>Települési támogatás</t>
  </si>
  <si>
    <t>Ellátottak pénzbeli juttatásai összesen</t>
  </si>
  <si>
    <t>49.</t>
  </si>
  <si>
    <t>Forgatási célú értékpapírok beváltása, értékesítése</t>
  </si>
  <si>
    <t>Működési kiadások összesen</t>
  </si>
  <si>
    <t>Felhalmozási kiadások összesen</t>
  </si>
  <si>
    <t>Intézményi ellátottak pénzbeli juttatásai</t>
  </si>
  <si>
    <t>Támogatások államháztartáson kívülre</t>
  </si>
  <si>
    <t>Támogatások államháztartáson belülre</t>
  </si>
  <si>
    <t>Engedélyezett/  tényleges létszám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</si>
  <si>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</si>
  <si>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</si>
  <si>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</si>
  <si>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</si>
  <si>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</si>
  <si>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</si>
  <si>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</si>
  <si>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</si>
  <si>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</si>
  <si>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</si>
  <si>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</si>
  <si>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</si>
  <si>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</si>
  <si>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</si>
  <si>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</si>
  <si>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</si>
  <si>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</si>
  <si>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</si>
  <si>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</si>
  <si>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</si>
  <si>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</si>
  <si>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</si>
  <si>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</si>
  <si>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</si>
  <si>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</si>
  <si>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</si>
  <si>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</si>
  <si>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</si>
  <si>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</si>
  <si>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</si>
  <si>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</si>
  <si>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</si>
  <si>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</si>
  <si>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</si>
  <si>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</si>
  <si>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</si>
  <si>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</si>
  <si>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</si>
  <si>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</si>
  <si>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94.</t>
  </si>
  <si>
    <t>Óvodák, valamint a művelődédi központ és könyvtár működési bevételei</t>
  </si>
  <si>
    <t>Pénzeszközátadás Szent Mihály Idősgondozási Központ részére az épület felújítására, beruházási kiadásokra(belső festés, konyha sarok csempézése, homlokzat hőszigetelsé, kőburkolat, nyílászárók cseréje)</t>
  </si>
  <si>
    <t>- Működési célú támogatás államháztartáson belülre</t>
  </si>
  <si>
    <t>- Működési célú támogatások államháztartáson kívülre</t>
  </si>
  <si>
    <t>- Felhalmozási célú támogatás államháztartáson belülre</t>
  </si>
  <si>
    <t>- Felhalmozási célú támogatások államháztartáson kívülre</t>
  </si>
  <si>
    <t>Gerecse Natúrpark (Által-ér Vízgyűjtő Helyreállítási és Fejlesztési Szövetség) éves tagdíja</t>
  </si>
  <si>
    <t>Civilszervezeti pályázati önrész alap</t>
  </si>
  <si>
    <t>Vaszary Kolos Kórház gyermekgyógyászati ügyeleti feladatellátáshoz támogatás biztosítása</t>
  </si>
  <si>
    <t>95.</t>
  </si>
  <si>
    <t>Ekllátottak pénzbeli juttatásai</t>
  </si>
  <si>
    <t>96.</t>
  </si>
  <si>
    <t>9/9</t>
  </si>
  <si>
    <t>Óvodák és bölcsőde, valamint a művelődési központ és könyvtár működési kiadásai</t>
  </si>
  <si>
    <t>- Ellátottak pénzbeli juttatásai</t>
  </si>
  <si>
    <t>Köznevelési intézmények működtetése (KLIK-nek átadott)</t>
  </si>
  <si>
    <t>Felhalmozási támogatások</t>
  </si>
  <si>
    <t>2016. évről áthúzódó kötelezettségek összesen</t>
  </si>
  <si>
    <t>Családsegítő és Gyermekjóléti Szolgálat feladatellátásához kapcsolódó költségek</t>
  </si>
  <si>
    <t>Dorog és Térsége Turizmus Egyesület tagdíja</t>
  </si>
  <si>
    <t>A.E.Felhalmozási célú támogatások államháztartáson kívülre</t>
  </si>
  <si>
    <t>Szent Borbála Kórház részére támogatás biztosítása fogászati ügyeletei feladatellátáshoz</t>
  </si>
  <si>
    <t>Magyar Egészségügyi Szakdolgozói Kamara tagdíja (5 fő egészségügyi közalkalmazott részére)</t>
  </si>
  <si>
    <t xml:space="preserve"> ÖNKORMÁNYZATI ÖSSZESEN BEVÉTELEK (forint)</t>
  </si>
  <si>
    <t xml:space="preserve">Forgatási célú belföldi értékpapírok beváltása, értékesítése, </t>
  </si>
  <si>
    <t xml:space="preserve">10-es úti járda és kerékpárút beruházás, déli oldal </t>
  </si>
  <si>
    <t xml:space="preserve">Kossuth L. utcai déli oldal vízvezeték kiváltás </t>
  </si>
  <si>
    <t>Helyi Építési Szabályzat és Szabályozás Terv módosítása</t>
  </si>
  <si>
    <t>Kossuth Lajos utca déli oldalán az ivóvízkiváltási munkálatok műszaki ellenőrzése</t>
  </si>
  <si>
    <t>Kernstok utca útépítési beruházásának tervezése</t>
  </si>
  <si>
    <t>Belterületi utak műszaki ellenőrzése</t>
  </si>
  <si>
    <t>Benedek Elek Óvoda mellett gépkocsiparkolók kialakítása</t>
  </si>
  <si>
    <t>Vadkörtefa utcai lakóterület villamos hálózat kiépítés</t>
  </si>
  <si>
    <t>Kernstok utca vízhálózat rekonstrukció tervezés</t>
  </si>
  <si>
    <t>Külterületi utak felújításának tervezése</t>
  </si>
  <si>
    <t>Közművesítés tervezés az Ipari Parkban (víz-szennyvíz-csapadékvíz-út bővítés)</t>
  </si>
  <si>
    <t>Előzetes Régészeti Dokumentáció készítése a 019/29 hrsz-ú területre (Lucart)</t>
  </si>
  <si>
    <t>Beloiannisz utcai ivóvízvezeték Kossuth L. utcai gerincre való csatlakozási munkák</t>
  </si>
  <si>
    <t>Kossuth Lajos utcai vízkiváltás északi oldal</t>
  </si>
  <si>
    <t>Közvílágítás bővítés I. ütem</t>
  </si>
  <si>
    <t>Közvilágítás bővítés II. ütem</t>
  </si>
  <si>
    <t>Kernstok Iskola csapadékátemelő és elvezetés kialakítás</t>
  </si>
  <si>
    <t>Honvéd ligetnél csapadékvíz elvezető akna kialakítás és zárhatóság biztosítása</t>
  </si>
  <si>
    <t>Ipari Park 019/2 hrsz telekalakítása és hatósági díjai</t>
  </si>
  <si>
    <t xml:space="preserve">Ipari Park gázhálózat bővítése </t>
  </si>
  <si>
    <t>Napsugár Óvoda csoportszobában nyílászáró kialakítás</t>
  </si>
  <si>
    <t>Városháza indirekt tároló csere (bojler, szivattyú csere,beépítés, kiszerelés villanyszerelés)</t>
  </si>
  <si>
    <t>Duna parti pihenő kialakítása (Duna-terasz)</t>
  </si>
  <si>
    <t>Május 1. tér 10. mögötti parkoló kialakítása</t>
  </si>
  <si>
    <t>10-es úti járda északi oldal felújításának műszaki ellenőrzése</t>
  </si>
  <si>
    <t>Duna utcai parkolók bővítése</t>
  </si>
  <si>
    <t>Parkolóépítési keretösszeg</t>
  </si>
  <si>
    <t>Széchenyi utca és Béke tér aszfaltozása</t>
  </si>
  <si>
    <t>Ipari Park B/4 jelű út és közvilágítás kiépítése</t>
  </si>
  <si>
    <t>Ipari park B/4 jelű út műszaki ellenőrzése</t>
  </si>
  <si>
    <t>Külterületi utak felújítása, projektelőkészítés</t>
  </si>
  <si>
    <t>Rendelőintézet emeleti klíma bővítés</t>
  </si>
  <si>
    <t>Benedek Elek Óvoda tűzjelző rendszer kiépítése</t>
  </si>
  <si>
    <t>Duna partra beton asztal pad,+ tűzrakó (kész termék 1 asztal,2 db pad, 2 db ülőke)</t>
  </si>
  <si>
    <t>UNIMOG gépjármű vásárlása</t>
  </si>
  <si>
    <t>Gépjárművek vásárlása összesen</t>
  </si>
  <si>
    <t>Beruházási kiadások (forint)</t>
  </si>
  <si>
    <t xml:space="preserve">Nőgyógyászat(Kolposzkóp Binoculáris) </t>
  </si>
  <si>
    <t>Alvásvizsgáló (Apnealik Air készülék)</t>
  </si>
  <si>
    <t>F.O.G. (Gégetükör melegítő eszköz)</t>
  </si>
  <si>
    <t>Fogászat (műszerek, eszközök)</t>
  </si>
  <si>
    <t xml:space="preserve">F.O.G folyosó gyermekbútorok beszerzése </t>
  </si>
  <si>
    <t>Fizioterápiás szakrendelő (elektródák cseréje)</t>
  </si>
  <si>
    <t>Sebészet (ligatúra gyűrűk)</t>
  </si>
  <si>
    <t>F.O.G (Pick allergia tesztek)</t>
  </si>
  <si>
    <t>Védőnők (1 db nyomtató)</t>
  </si>
  <si>
    <t>Technika  (11 db munkaállomás 150.000/db)</t>
  </si>
  <si>
    <t>Wifi hálózati eszközök</t>
  </si>
  <si>
    <t>Szerver Router cseréje</t>
  </si>
  <si>
    <t>Multifunkcionális nyomtató (6 db 60.000/db)</t>
  </si>
  <si>
    <t>Fogászat (2db munkaállomás csere 150.000/db)</t>
  </si>
  <si>
    <t>Rendelőintézet kisértékű szakmai eszközbeszerzése</t>
  </si>
  <si>
    <t>Rendelőintézet kisértékű informatikai eszközbeszerzése</t>
  </si>
  <si>
    <t>28 db irodai asztali lámpa vásárlása</t>
  </si>
  <si>
    <t>Belgyógyászat (vérnyomásmérő)</t>
  </si>
  <si>
    <t>Önkormányzat részére 2 db laptop vásárlása</t>
  </si>
  <si>
    <t>Kisértékű számítástechnikai eszközvásárlás (11 db gép, 5 db nyomtató vásárlása, 5 db monitor , billentyűzet, egér, stb., elavult mobiltelefonok cseréje)</t>
  </si>
  <si>
    <t>97.</t>
  </si>
  <si>
    <t>98.</t>
  </si>
  <si>
    <t>99.</t>
  </si>
  <si>
    <t>100.</t>
  </si>
  <si>
    <t>101.</t>
  </si>
  <si>
    <t>102.</t>
  </si>
  <si>
    <t>Informatikai és ügyviteltechnikai eszközbeszerzések, fejlesztések</t>
  </si>
  <si>
    <t>Fényképezőgép vásárlása Városháza részére</t>
  </si>
  <si>
    <t>Titkárságra kávéfőző, mikrohullámú sütő, vízforraló vásárlása</t>
  </si>
  <si>
    <t>Polgármesteri Hivatal kisértékű eszközbeszerzése</t>
  </si>
  <si>
    <t>Önkormányzat kisértékű eszközbeszerzése</t>
  </si>
  <si>
    <t>Közhasznú foglalkoztatás</t>
  </si>
  <si>
    <t>Önkormányzat és Polgármesteri Hivatal működési kiadásai (forint)</t>
  </si>
  <si>
    <t>Labor (vérnyomásmérő,fektető ágy)</t>
  </si>
  <si>
    <t>Egyéb kisértékű eszközök összesen (óra, takarító kocsi, vízautómata (nyári használatra))</t>
  </si>
  <si>
    <t>Bottyán utca felújításának tervezése</t>
  </si>
  <si>
    <t>Vadkörtefa utcai lakóterület közvilágítás kiépítés</t>
  </si>
  <si>
    <t>89.</t>
  </si>
  <si>
    <t>90.</t>
  </si>
  <si>
    <t>91.</t>
  </si>
  <si>
    <t>92.</t>
  </si>
  <si>
    <t>93.</t>
  </si>
  <si>
    <t>Nyergesi János tér burkolatrekonstrukciója</t>
  </si>
  <si>
    <t>Zoltek Zrt. előtti buszöblök rekonstrukciója és az oda vezető járda kialakítása</t>
  </si>
  <si>
    <t>Kölcsey utcai gyalogoshíd tervezése</t>
  </si>
  <si>
    <t>Működési célú támogatások  (forint)</t>
  </si>
  <si>
    <t>6/6</t>
  </si>
  <si>
    <t>9/8</t>
  </si>
  <si>
    <t>3/3</t>
  </si>
  <si>
    <t>29/27</t>
  </si>
  <si>
    <t>32/30</t>
  </si>
  <si>
    <t>49/48</t>
  </si>
  <si>
    <t>81/78</t>
  </si>
  <si>
    <t>Felhalmozási célú támogatások (forint)</t>
  </si>
  <si>
    <t>Napsugár Óvoda KRESZ pálya betonozása, felfestése</t>
  </si>
  <si>
    <t>Napsugár Óvoda homokozó takaró 2 udvarra</t>
  </si>
  <si>
    <t>Benedek Elek Óvoda új épületrész redőnyözése</t>
  </si>
  <si>
    <t>Bóbita Óvoda új udvarrész kerékpárút</t>
  </si>
  <si>
    <t>Bóbita Óvoda új udvarrész komposztáló</t>
  </si>
  <si>
    <t>Bóbita Óvoda új udvarrész lépegető, egyensúlyozó pálya</t>
  </si>
  <si>
    <t>Bóbita Óvoda Eternit homokozó takaró</t>
  </si>
  <si>
    <t>1724/1 hrsz-ú ingatlan megvásárlása (új lakóterület)+ 3 ingatlan kisajátítás</t>
  </si>
  <si>
    <t>Benedek Elek Óvoda új játékok az udvarra</t>
  </si>
  <si>
    <t>Bendek Elek Óvoda játéktároló kisház udvarra</t>
  </si>
  <si>
    <t>Benedek Elek Óvoda 52 fős gyermek öltözőszekrény</t>
  </si>
  <si>
    <t>Benedek Elek Óvoda nagyértékű eszközbeszerzés</t>
  </si>
  <si>
    <t>Napsugár Óvoda nagy hinta</t>
  </si>
  <si>
    <t>Napsugár Óvoda nagyértékű eszközbeszerzés</t>
  </si>
  <si>
    <t>103.</t>
  </si>
  <si>
    <t>104.</t>
  </si>
  <si>
    <t>105.</t>
  </si>
  <si>
    <t>106.</t>
  </si>
  <si>
    <t>107.</t>
  </si>
  <si>
    <t>108.</t>
  </si>
  <si>
    <t>Benedek Elek Óvoda szekrényekre ajtó csere, polcok</t>
  </si>
  <si>
    <t>109.</t>
  </si>
  <si>
    <t>Benedek Elek Óvoda irodai szekrények beszerzése</t>
  </si>
  <si>
    <t>110.</t>
  </si>
  <si>
    <t>Benedek Elek Óvoda kisértékű eszközbeszerzés</t>
  </si>
  <si>
    <t>111.</t>
  </si>
  <si>
    <t>Napsugár Óvoda (párakapu, tálaló szekrény, tálaló kocsi, fonott kis bútorok, polcok)</t>
  </si>
  <si>
    <t>112.</t>
  </si>
  <si>
    <t>Napsugár Óvoda kisértékű eszközbeszerzés</t>
  </si>
  <si>
    <t>113.</t>
  </si>
  <si>
    <t>Napsugár Óvoda projektor</t>
  </si>
  <si>
    <t>114.</t>
  </si>
  <si>
    <t xml:space="preserve">Napsugár Óvoda laptop </t>
  </si>
  <si>
    <t>115.</t>
  </si>
  <si>
    <t>Napsugár Óvoda hangszóró, hordozható telefon</t>
  </si>
  <si>
    <t>116.</t>
  </si>
  <si>
    <t>Napsugár Óvoda kisértékű informatikai eszközbeszerzés</t>
  </si>
  <si>
    <t>117.</t>
  </si>
  <si>
    <t>Bóbita Óvoda székhely porszívó</t>
  </si>
  <si>
    <t>118.</t>
  </si>
  <si>
    <t>Bóbita Óvoda Eternit gyermek fektetők</t>
  </si>
  <si>
    <t>119.</t>
  </si>
  <si>
    <t>Bóbita Óvoda Eternit felnőtt kárpitos szék 7 db</t>
  </si>
  <si>
    <t>120.</t>
  </si>
  <si>
    <t>Bóbita óvoda Eternit fényképezőgép,vetítővászon</t>
  </si>
  <si>
    <t>121.</t>
  </si>
  <si>
    <t>Bóbita Óvodakis kerti szerszámok, játékok</t>
  </si>
  <si>
    <t>122.</t>
  </si>
  <si>
    <t>Bóbita Óvoda 3 magnó (Eternit, Bölcsőde, Székhely)</t>
  </si>
  <si>
    <t>123.</t>
  </si>
  <si>
    <t>Bóbita Óvoda kisértékű eszközbeszerzés</t>
  </si>
  <si>
    <t>124.</t>
  </si>
  <si>
    <t>Bóbita Óvoda székhely projektor</t>
  </si>
  <si>
    <t>125.</t>
  </si>
  <si>
    <t>Bóbita Óvoda kisértékű informatikai eszközbeszerzés</t>
  </si>
  <si>
    <t>126.</t>
  </si>
  <si>
    <t>Ady Endre Művelődési Kp. és Könyvtár egyéb kisértékű eszközbeszerzés</t>
  </si>
  <si>
    <t>127.</t>
  </si>
  <si>
    <t>Ady Endre Művelődési Kp. és Könyvtár 8 db használt laptop beszerzés+ egyéb inform. eszközök</t>
  </si>
  <si>
    <t>128.</t>
  </si>
  <si>
    <t>Ady Endre Művelődési Kp. és Könyvtár kisértékű eszközbeszerzés</t>
  </si>
  <si>
    <t>129.</t>
  </si>
  <si>
    <t>130.</t>
  </si>
  <si>
    <t>2017. évi önkormányzati összesített költségvetés pénzügyi mérlege (forint)</t>
  </si>
  <si>
    <t>A Zene Mindenkié Alapítvány támogatása (2016. és 2017. évi)</t>
  </si>
  <si>
    <t>Nyergesújfalui sportegyesületek támogatása</t>
  </si>
  <si>
    <t>10-es úti járda és kerékpárút beruházás műszaki ellenőrzése</t>
  </si>
  <si>
    <t>Kernstok Iskola cspadékvíz elvezetés tervezése</t>
  </si>
  <si>
    <t>10-es főút melletti 6 db buszöböllel kapcsolatos beruházás</t>
  </si>
  <si>
    <t>Ipari Park villamos hálózat kiépítése</t>
  </si>
  <si>
    <t>Útfelújítások tervezése (Babits utca, Pala utca-Óvoda u. összekötés, Harmat utca, Petőfi S.u. Damjanich J.u., Diófa u., Váci M.u., Tó u.)</t>
  </si>
  <si>
    <t>Térfigyelő rendszer bővítés</t>
  </si>
  <si>
    <t>Vadkörtafautcai földmunkák, tereprendezés, úthumuszolás</t>
  </si>
  <si>
    <t>Polgármesteri Hivatal parkolóbővítés</t>
  </si>
  <si>
    <t>Új temető közkútak cseréje + 1 kiépítés</t>
  </si>
  <si>
    <t>Eterniti grund streetball pálya kialakítása</t>
  </si>
  <si>
    <t>10-es úti járda északi oldal beruházása</t>
  </si>
  <si>
    <t>Ipari park 019/9 hrsz-ú út és közvilágítás kiépítése</t>
  </si>
  <si>
    <t>Óvoda utcai járda beruházás, buszmegállóhoz vezető szakasz kialakítása, Idom utcai járda beruházása és Óvoda utcai útcsatlakozás</t>
  </si>
  <si>
    <t>Kernstok Károly utca beruházása (ivóvíz, csapadékvíz, partfal és útfelújítás)</t>
  </si>
  <si>
    <t>Rendezvénysátor vásárlása</t>
  </si>
  <si>
    <t>Kernstok Károly Általános Iskola konyhájában 2 db gázbojler cseréje</t>
  </si>
  <si>
    <t>2 db nagy teljesítményű fénymásoló berendezés vásárlása</t>
  </si>
  <si>
    <t>Szemészet (Digitális PD mérő, Hertel Exoftalaméter, Diagnosztikai lencse, csipesz, Graefe kés)</t>
  </si>
  <si>
    <t>Asztalitenisz asztal vásárlása</t>
  </si>
  <si>
    <t>131.</t>
  </si>
  <si>
    <t>(forint)</t>
  </si>
  <si>
    <t>Önkormányzat és az intézmények kötelező és önként vállalt feladatainak kimutatása (forint)</t>
  </si>
  <si>
    <t>Központi, irányító szervi támogatás működési kiadásokra</t>
  </si>
  <si>
    <t>Intézményi finanszírozás kiadásai működési kiadásokra</t>
  </si>
  <si>
    <t>Központi, irányító szervi támogatás felhalmozási kiadásokra</t>
  </si>
  <si>
    <t>Intézményi finanszírozás kiadásai felhalmozási kiadásokra</t>
  </si>
  <si>
    <t>Működési finanszírozási bevételek</t>
  </si>
  <si>
    <t>Működési finanszírozási kiadások</t>
  </si>
  <si>
    <t>Felhalmozási finanszírozási bevételek</t>
  </si>
  <si>
    <t>Felhalmozási finanszírozási kiadások</t>
  </si>
  <si>
    <t>Hajnal Tamás Sportcentrum fejlesztésére irányuló TAO pályázat Nyergesújfalu SE pályázatának önrészéhez</t>
  </si>
  <si>
    <t>Sándor patak melletti terület árvízvédelmi tervezése</t>
  </si>
  <si>
    <t>Energiamegtakarítási Intézkedési Terv készítése</t>
  </si>
  <si>
    <t>Benedek Elek Óvoda melegvíz ellátásával kapcsolatos munkák</t>
  </si>
  <si>
    <t>Városháza, házasságkötő terem klíma cseréje</t>
  </si>
  <si>
    <t>Városháza melléképület kagázskapuinak cseréje</t>
  </si>
  <si>
    <t>132.</t>
  </si>
  <si>
    <t>133.</t>
  </si>
  <si>
    <t>134.</t>
  </si>
  <si>
    <t>135.</t>
  </si>
  <si>
    <t>136.</t>
  </si>
  <si>
    <t>Esőemberekért Egyesület támogatása</t>
  </si>
  <si>
    <t>A.F.Felhalmozási célú támogatások államháztartáson belülre</t>
  </si>
  <si>
    <t>Vaszary Kolos Kórház eszközbeszerzésének támogatása</t>
  </si>
  <si>
    <t>1. melléklet az 10/2017. (VII.4.) önkormányzati rendelethez</t>
  </si>
  <si>
    <t>2.melléklet az 10/2017. (VII.4.)  önkormányzati rendelethez</t>
  </si>
  <si>
    <t>3.melléklet az 10/2017. (VII.4.) önkormányzati rendelethez</t>
  </si>
  <si>
    <t>4.melléklet az 10/2017. (VII.4.) önkormányzati rendelethez</t>
  </si>
  <si>
    <t>5.melléklet az 10/2017. (VII.4.) önkormányzati rendelethez</t>
  </si>
  <si>
    <t>6.melléklet az 10/2017. (VII.4.) önkormányzati rendelethez</t>
  </si>
  <si>
    <t>7.melléklet az 10/2017. (VII.4.) önkormányzati rendelethez</t>
  </si>
</sst>
</file>

<file path=xl/styles.xml><?xml version="1.0" encoding="utf-8"?>
<styleSheet xmlns="http://schemas.openxmlformats.org/spreadsheetml/2006/main">
  <fonts count="30">
    <font>
      <sz val="10"/>
      <name val="Arial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7"/>
      <name val="Times New Roman"/>
      <family val="1"/>
      <charset val="238"/>
    </font>
    <font>
      <sz val="7"/>
      <name val="Arial CE"/>
      <charset val="238"/>
    </font>
    <font>
      <sz val="9"/>
      <name val="Arial CE"/>
      <charset val="238"/>
    </font>
    <font>
      <sz val="7"/>
      <name val="Times New Roman"/>
      <family val="1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sz val="6"/>
      <name val="Times New Roman"/>
      <family val="1"/>
      <charset val="238"/>
    </font>
    <font>
      <sz val="6"/>
      <name val="Arial CE"/>
      <charset val="238"/>
    </font>
    <font>
      <sz val="6"/>
      <name val="Times New Roman"/>
      <family val="1"/>
      <charset val="238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241">
    <xf numFmtId="0" fontId="0" fillId="0" borderId="0" xfId="0"/>
    <xf numFmtId="0" fontId="3" fillId="0" borderId="1" xfId="0" applyFont="1" applyFill="1" applyBorder="1" applyAlignment="1">
      <alignment horizontal="left" wrapText="1"/>
    </xf>
    <xf numFmtId="49" fontId="8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/>
    <xf numFmtId="3" fontId="8" fillId="0" borderId="2" xfId="0" applyNumberFormat="1" applyFont="1" applyFill="1" applyBorder="1"/>
    <xf numFmtId="0" fontId="11" fillId="0" borderId="0" xfId="0" applyFont="1" applyFill="1"/>
    <xf numFmtId="0" fontId="11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/>
    </xf>
    <xf numFmtId="49" fontId="3" fillId="0" borderId="2" xfId="0" applyNumberFormat="1" applyFont="1" applyFill="1" applyBorder="1"/>
    <xf numFmtId="3" fontId="3" fillId="0" borderId="2" xfId="0" applyNumberFormat="1" applyFont="1" applyFill="1" applyBorder="1"/>
    <xf numFmtId="0" fontId="3" fillId="0" borderId="0" xfId="0" applyFont="1" applyFill="1"/>
    <xf numFmtId="0" fontId="6" fillId="0" borderId="0" xfId="0" applyFont="1" applyFill="1"/>
    <xf numFmtId="3" fontId="6" fillId="0" borderId="2" xfId="0" applyNumberFormat="1" applyFont="1" applyFill="1" applyBorder="1" applyAlignment="1">
      <alignment horizontal="right"/>
    </xf>
    <xf numFmtId="0" fontId="24" fillId="0" borderId="0" xfId="0" applyFont="1" applyFill="1"/>
    <xf numFmtId="49" fontId="11" fillId="0" borderId="2" xfId="0" applyNumberFormat="1" applyFont="1" applyFill="1" applyBorder="1" applyAlignment="1">
      <alignment horizontal="center"/>
    </xf>
    <xf numFmtId="49" fontId="11" fillId="0" borderId="2" xfId="0" applyNumberFormat="1" applyFont="1" applyFill="1" applyBorder="1"/>
    <xf numFmtId="3" fontId="11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/>
    <xf numFmtId="0" fontId="8" fillId="0" borderId="2" xfId="0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3" fontId="3" fillId="0" borderId="2" xfId="0" applyNumberFormat="1" applyFont="1" applyFill="1" applyBorder="1" applyAlignment="1"/>
    <xf numFmtId="0" fontId="7" fillId="0" borderId="0" xfId="0" applyFont="1" applyFill="1" applyAlignment="1"/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/>
    <xf numFmtId="49" fontId="6" fillId="0" borderId="2" xfId="0" applyNumberFormat="1" applyFont="1" applyFill="1" applyBorder="1"/>
    <xf numFmtId="49" fontId="15" fillId="0" borderId="2" xfId="0" applyNumberFormat="1" applyFont="1" applyFill="1" applyBorder="1"/>
    <xf numFmtId="49" fontId="6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3" fontId="3" fillId="0" borderId="0" xfId="0" applyNumberFormat="1" applyFont="1" applyFill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3" fontId="11" fillId="0" borderId="0" xfId="0" applyNumberFormat="1" applyFont="1" applyFill="1"/>
    <xf numFmtId="0" fontId="8" fillId="0" borderId="0" xfId="0" applyFont="1" applyFill="1"/>
    <xf numFmtId="3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3" fontId="9" fillId="0" borderId="2" xfId="0" applyNumberFormat="1" applyFont="1" applyFill="1" applyBorder="1" applyAlignment="1"/>
    <xf numFmtId="0" fontId="11" fillId="0" borderId="2" xfId="0" applyFont="1" applyFill="1" applyBorder="1"/>
    <xf numFmtId="0" fontId="8" fillId="0" borderId="2" xfId="0" applyFont="1" applyFill="1" applyBorder="1"/>
    <xf numFmtId="49" fontId="11" fillId="0" borderId="2" xfId="0" applyNumberFormat="1" applyFont="1" applyFill="1" applyBorder="1" applyAlignment="1">
      <alignment wrapText="1"/>
    </xf>
    <xf numFmtId="49" fontId="8" fillId="0" borderId="2" xfId="0" applyNumberFormat="1" applyFont="1" applyFill="1" applyBorder="1" applyAlignment="1"/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/>
    <xf numFmtId="3" fontId="8" fillId="0" borderId="0" xfId="0" applyNumberFormat="1" applyFont="1" applyFill="1" applyBorder="1"/>
    <xf numFmtId="3" fontId="11" fillId="0" borderId="0" xfId="0" applyNumberFormat="1" applyFont="1" applyFill="1" applyBorder="1"/>
    <xf numFmtId="0" fontId="8" fillId="0" borderId="0" xfId="0" applyFont="1" applyFill="1" applyBorder="1"/>
    <xf numFmtId="49" fontId="11" fillId="0" borderId="0" xfId="0" applyNumberFormat="1" applyFont="1" applyFill="1" applyBorder="1"/>
    <xf numFmtId="0" fontId="11" fillId="0" borderId="2" xfId="0" applyFont="1" applyFill="1" applyBorder="1" applyAlignment="1">
      <alignment horizontal="left"/>
    </xf>
    <xf numFmtId="0" fontId="3" fillId="0" borderId="0" xfId="0" applyFont="1" applyFill="1" applyAlignment="1"/>
    <xf numFmtId="49" fontId="6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/>
    <xf numFmtId="49" fontId="6" fillId="0" borderId="4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/>
    <xf numFmtId="49" fontId="3" fillId="0" borderId="2" xfId="0" applyNumberFormat="1" applyFont="1" applyFill="1" applyBorder="1" applyAlignment="1">
      <alignment wrapText="1"/>
    </xf>
    <xf numFmtId="3" fontId="6" fillId="0" borderId="2" xfId="0" applyNumberFormat="1" applyFont="1" applyFill="1" applyBorder="1" applyAlignment="1"/>
    <xf numFmtId="0" fontId="22" fillId="0" borderId="0" xfId="0" applyFont="1" applyFill="1"/>
    <xf numFmtId="3" fontId="6" fillId="0" borderId="2" xfId="0" applyNumberFormat="1" applyFont="1" applyFill="1" applyBorder="1"/>
    <xf numFmtId="0" fontId="6" fillId="0" borderId="2" xfId="0" applyFont="1" applyFill="1" applyBorder="1"/>
    <xf numFmtId="49" fontId="16" fillId="0" borderId="2" xfId="0" applyNumberFormat="1" applyFont="1" applyFill="1" applyBorder="1"/>
    <xf numFmtId="3" fontId="16" fillId="0" borderId="2" xfId="0" applyNumberFormat="1" applyFont="1" applyFill="1" applyBorder="1"/>
    <xf numFmtId="3" fontId="16" fillId="0" borderId="2" xfId="0" applyNumberFormat="1" applyFont="1" applyFill="1" applyBorder="1" applyAlignment="1"/>
    <xf numFmtId="0" fontId="6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15" fillId="0" borderId="0" xfId="0" applyFont="1" applyFill="1" applyAlignment="1">
      <alignment horizontal="left"/>
    </xf>
    <xf numFmtId="3" fontId="3" fillId="0" borderId="0" xfId="0" applyNumberFormat="1" applyFont="1" applyFill="1"/>
    <xf numFmtId="3" fontId="6" fillId="0" borderId="0" xfId="0" applyNumberFormat="1" applyFont="1" applyFill="1"/>
    <xf numFmtId="0" fontId="16" fillId="0" borderId="2" xfId="0" applyFont="1" applyFill="1" applyBorder="1" applyAlignment="1">
      <alignment horizontal="left"/>
    </xf>
    <xf numFmtId="3" fontId="16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left"/>
    </xf>
    <xf numFmtId="3" fontId="26" fillId="0" borderId="2" xfId="0" applyNumberFormat="1" applyFont="1" applyFill="1" applyBorder="1" applyAlignment="1">
      <alignment horizontal="right"/>
    </xf>
    <xf numFmtId="3" fontId="26" fillId="0" borderId="2" xfId="0" applyNumberFormat="1" applyFont="1" applyFill="1" applyBorder="1" applyAlignment="1"/>
    <xf numFmtId="0" fontId="25" fillId="0" borderId="0" xfId="0" applyFont="1" applyFill="1"/>
    <xf numFmtId="49" fontId="28" fillId="0" borderId="0" xfId="0" applyNumberFormat="1" applyFont="1" applyFill="1" applyAlignment="1">
      <alignment horizontal="center"/>
    </xf>
    <xf numFmtId="0" fontId="28" fillId="0" borderId="0" xfId="0" applyFont="1" applyFill="1"/>
    <xf numFmtId="3" fontId="28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0" fillId="0" borderId="0" xfId="0" applyFill="1" applyAlignment="1"/>
    <xf numFmtId="0" fontId="0" fillId="0" borderId="2" xfId="0" applyFill="1" applyBorder="1" applyAlignment="1">
      <alignment vertical="center"/>
    </xf>
    <xf numFmtId="3" fontId="14" fillId="0" borderId="2" xfId="0" applyNumberFormat="1" applyFont="1" applyFill="1" applyBorder="1" applyAlignment="1"/>
    <xf numFmtId="0" fontId="3" fillId="0" borderId="2" xfId="0" applyFont="1" applyFill="1" applyBorder="1" applyAlignment="1">
      <alignment horizontal="left" wrapText="1"/>
    </xf>
    <xf numFmtId="3" fontId="14" fillId="0" borderId="2" xfId="0" applyNumberFormat="1" applyFont="1" applyFill="1" applyBorder="1"/>
    <xf numFmtId="0" fontId="1" fillId="0" borderId="2" xfId="0" applyFont="1" applyFill="1" applyBorder="1"/>
    <xf numFmtId="0" fontId="6" fillId="0" borderId="0" xfId="0" applyFont="1" applyFill="1" applyBorder="1"/>
    <xf numFmtId="0" fontId="1" fillId="0" borderId="2" xfId="0" applyFont="1" applyFill="1" applyBorder="1" applyAlignment="1">
      <alignment horizontal="left"/>
    </xf>
    <xf numFmtId="49" fontId="6" fillId="0" borderId="0" xfId="0" applyNumberFormat="1" applyFont="1" applyFill="1"/>
    <xf numFmtId="0" fontId="0" fillId="0" borderId="0" xfId="0" applyFill="1" applyAlignment="1">
      <alignment horizontal="center"/>
    </xf>
    <xf numFmtId="0" fontId="6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10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3" fontId="1" fillId="0" borderId="14" xfId="0" applyNumberFormat="1" applyFont="1" applyFill="1" applyBorder="1"/>
    <xf numFmtId="0" fontId="1" fillId="0" borderId="2" xfId="0" applyFont="1" applyFill="1" applyBorder="1" applyAlignment="1">
      <alignment wrapText="1"/>
    </xf>
    <xf numFmtId="0" fontId="1" fillId="0" borderId="15" xfId="0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wrapText="1"/>
    </xf>
    <xf numFmtId="0" fontId="2" fillId="0" borderId="13" xfId="0" applyFont="1" applyFill="1" applyBorder="1" applyAlignment="1">
      <alignment horizontal="center"/>
    </xf>
    <xf numFmtId="0" fontId="2" fillId="0" borderId="2" xfId="0" applyFont="1" applyFill="1" applyBorder="1"/>
    <xf numFmtId="3" fontId="2" fillId="0" borderId="14" xfId="0" applyNumberFormat="1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/>
    <xf numFmtId="3" fontId="2" fillId="0" borderId="19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1" fillId="0" borderId="0" xfId="0" applyFont="1" applyFill="1" applyBorder="1"/>
    <xf numFmtId="0" fontId="2" fillId="0" borderId="20" xfId="0" applyFont="1" applyFill="1" applyBorder="1" applyAlignment="1">
      <alignment horizontal="center"/>
    </xf>
    <xf numFmtId="0" fontId="1" fillId="0" borderId="15" xfId="0" applyFont="1" applyFill="1" applyBorder="1"/>
    <xf numFmtId="0" fontId="2" fillId="0" borderId="15" xfId="0" applyFont="1" applyFill="1" applyBorder="1"/>
    <xf numFmtId="0" fontId="2" fillId="0" borderId="9" xfId="0" applyFont="1" applyFill="1" applyBorder="1" applyAlignment="1">
      <alignment horizontal="center"/>
    </xf>
    <xf numFmtId="3" fontId="1" fillId="0" borderId="21" xfId="0" applyNumberFormat="1" applyFont="1" applyFill="1" applyBorder="1"/>
    <xf numFmtId="3" fontId="2" fillId="0" borderId="21" xfId="0" applyNumberFormat="1" applyFont="1" applyFill="1" applyBorder="1"/>
    <xf numFmtId="0" fontId="1" fillId="0" borderId="9" xfId="0" applyFont="1" applyFill="1" applyBorder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0" fontId="20" fillId="0" borderId="0" xfId="0" applyFont="1" applyFill="1" applyAlignment="1"/>
    <xf numFmtId="3" fontId="18" fillId="0" borderId="0" xfId="0" applyNumberFormat="1" applyFont="1" applyFill="1" applyAlignment="1">
      <alignment horizontal="center"/>
    </xf>
    <xf numFmtId="0" fontId="18" fillId="0" borderId="0" xfId="0" applyFont="1" applyFill="1" applyAlignment="1"/>
    <xf numFmtId="0" fontId="18" fillId="0" borderId="0" xfId="0" applyFont="1" applyFill="1"/>
    <xf numFmtId="0" fontId="18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3" fontId="18" fillId="0" borderId="2" xfId="0" applyNumberFormat="1" applyFont="1" applyFill="1" applyBorder="1" applyAlignment="1">
      <alignment horizontal="center"/>
    </xf>
    <xf numFmtId="49" fontId="18" fillId="0" borderId="2" xfId="0" applyNumberFormat="1" applyFont="1" applyFill="1" applyBorder="1" applyAlignment="1">
      <alignment horizontal="center"/>
    </xf>
    <xf numFmtId="3" fontId="18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/>
    </xf>
    <xf numFmtId="3" fontId="20" fillId="0" borderId="2" xfId="0" applyNumberFormat="1" applyFont="1" applyFill="1" applyBorder="1" applyAlignment="1">
      <alignment vertical="center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/>
    </xf>
    <xf numFmtId="3" fontId="20" fillId="0" borderId="2" xfId="0" applyNumberFormat="1" applyFont="1" applyFill="1" applyBorder="1" applyAlignment="1"/>
    <xf numFmtId="3" fontId="18" fillId="0" borderId="2" xfId="0" applyNumberFormat="1" applyFont="1" applyFill="1" applyBorder="1" applyAlignment="1"/>
    <xf numFmtId="3" fontId="20" fillId="0" borderId="2" xfId="0" applyNumberFormat="1" applyFont="1" applyFill="1" applyBorder="1"/>
    <xf numFmtId="0" fontId="20" fillId="0" borderId="2" xfId="0" applyFont="1" applyFill="1" applyBorder="1" applyAlignment="1">
      <alignment wrapText="1"/>
    </xf>
    <xf numFmtId="0" fontId="20" fillId="0" borderId="2" xfId="0" applyFont="1" applyFill="1" applyBorder="1"/>
    <xf numFmtId="0" fontId="18" fillId="0" borderId="2" xfId="0" applyFont="1" applyFill="1" applyBorder="1" applyAlignment="1">
      <alignment horizontal="center"/>
    </xf>
    <xf numFmtId="3" fontId="18" fillId="0" borderId="2" xfId="0" applyNumberFormat="1" applyFont="1" applyFill="1" applyBorder="1"/>
    <xf numFmtId="3" fontId="18" fillId="0" borderId="0" xfId="0" applyNumberFormat="1" applyFont="1" applyFill="1"/>
    <xf numFmtId="0" fontId="20" fillId="0" borderId="2" xfId="0" applyFont="1" applyFill="1" applyBorder="1" applyAlignment="1">
      <alignment horizontal="center" vertical="center"/>
    </xf>
    <xf numFmtId="3" fontId="20" fillId="0" borderId="2" xfId="0" applyNumberFormat="1" applyFont="1" applyFill="1" applyBorder="1" applyAlignment="1">
      <alignment horizontal="right" vertical="center"/>
    </xf>
    <xf numFmtId="3" fontId="18" fillId="0" borderId="2" xfId="0" applyNumberFormat="1" applyFont="1" applyFill="1" applyBorder="1" applyAlignment="1">
      <alignment vertical="center"/>
    </xf>
    <xf numFmtId="0" fontId="20" fillId="0" borderId="2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3" fontId="18" fillId="0" borderId="0" xfId="0" applyNumberFormat="1" applyFont="1" applyFill="1" applyBorder="1"/>
    <xf numFmtId="3" fontId="18" fillId="0" borderId="0" xfId="0" applyNumberFormat="1" applyFont="1" applyFill="1" applyBorder="1" applyAlignment="1"/>
    <xf numFmtId="0" fontId="18" fillId="0" borderId="2" xfId="0" applyFont="1" applyFill="1" applyBorder="1" applyAlignment="1">
      <alignment wrapText="1"/>
    </xf>
    <xf numFmtId="3" fontId="20" fillId="0" borderId="0" xfId="0" applyNumberFormat="1" applyFont="1" applyFill="1"/>
    <xf numFmtId="49" fontId="6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/>
    <xf numFmtId="0" fontId="0" fillId="0" borderId="2" xfId="0" applyFill="1" applyBorder="1" applyAlignment="1"/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9" fillId="0" borderId="0" xfId="0" applyFont="1" applyFill="1" applyAlignment="1"/>
    <xf numFmtId="0" fontId="0" fillId="0" borderId="0" xfId="0" applyFont="1" applyFill="1" applyAlignment="1"/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12" fillId="0" borderId="2" xfId="0" applyFont="1" applyFill="1" applyBorder="1" applyAlignment="1"/>
    <xf numFmtId="0" fontId="0" fillId="0" borderId="2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right"/>
    </xf>
    <xf numFmtId="0" fontId="3" fillId="0" borderId="0" xfId="0" applyFont="1" applyFill="1" applyAlignment="1"/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/>
    <xf numFmtId="0" fontId="12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9" fontId="6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3" fillId="0" borderId="0" xfId="0" applyFont="1" applyFill="1" applyAlignment="1"/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3" fontId="18" fillId="0" borderId="2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3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20" fillId="0" borderId="2" xfId="0" applyFont="1" applyFill="1" applyBorder="1" applyAlignment="1">
      <alignment vertical="center"/>
    </xf>
    <xf numFmtId="3" fontId="18" fillId="0" borderId="2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K55"/>
  <sheetViews>
    <sheetView tabSelected="1" topLeftCell="A22" workbookViewId="0">
      <selection sqref="A1:IV65536"/>
    </sheetView>
  </sheetViews>
  <sheetFormatPr defaultRowHeight="14.1" customHeight="1"/>
  <cols>
    <col min="1" max="1" width="9.140625" style="34"/>
    <col min="2" max="2" width="4.5703125" style="35" customWidth="1"/>
    <col min="3" max="3" width="8.28515625" style="10" customWidth="1"/>
    <col min="4" max="4" width="54.42578125" style="10" customWidth="1"/>
    <col min="5" max="5" width="16.42578125" style="36" customWidth="1"/>
    <col min="6" max="16384" width="9.140625" style="10"/>
  </cols>
  <sheetData>
    <row r="1" spans="1:11" ht="14.1" customHeight="1">
      <c r="A1" s="170" t="s">
        <v>535</v>
      </c>
      <c r="B1" s="171"/>
      <c r="C1" s="171"/>
      <c r="D1" s="171"/>
      <c r="E1" s="171"/>
      <c r="F1" s="24"/>
      <c r="G1" s="24"/>
      <c r="H1" s="24"/>
      <c r="I1" s="24"/>
      <c r="J1" s="24"/>
      <c r="K1" s="24"/>
    </row>
    <row r="3" spans="1:11" ht="14.1" customHeight="1">
      <c r="A3" s="172" t="s">
        <v>154</v>
      </c>
      <c r="B3" s="166" t="s">
        <v>332</v>
      </c>
      <c r="C3" s="167"/>
      <c r="D3" s="167"/>
      <c r="E3" s="167"/>
    </row>
    <row r="4" spans="1:11" ht="14.1" customHeight="1">
      <c r="A4" s="172"/>
      <c r="B4" s="168" t="s">
        <v>60</v>
      </c>
      <c r="C4" s="169"/>
      <c r="D4" s="169"/>
      <c r="E4" s="27" t="s">
        <v>49</v>
      </c>
    </row>
    <row r="5" spans="1:11" ht="14.1" customHeight="1">
      <c r="A5" s="172"/>
      <c r="B5" s="169"/>
      <c r="C5" s="169"/>
      <c r="D5" s="169"/>
      <c r="E5" s="28" t="s">
        <v>207</v>
      </c>
    </row>
    <row r="6" spans="1:11" ht="14.1" customHeight="1">
      <c r="A6" s="27" t="s">
        <v>1</v>
      </c>
      <c r="B6" s="173" t="s">
        <v>75</v>
      </c>
      <c r="C6" s="173"/>
      <c r="D6" s="173"/>
      <c r="E6" s="174"/>
    </row>
    <row r="7" spans="1:11" ht="14.1" customHeight="1">
      <c r="A7" s="17" t="s">
        <v>2</v>
      </c>
      <c r="B7" s="18"/>
      <c r="C7" s="18" t="s">
        <v>223</v>
      </c>
      <c r="D7" s="18"/>
      <c r="E7" s="7">
        <v>3630000</v>
      </c>
    </row>
    <row r="8" spans="1:11" ht="14.1" customHeight="1">
      <c r="A8" s="17" t="s">
        <v>3</v>
      </c>
      <c r="B8" s="18"/>
      <c r="C8" s="18" t="s">
        <v>224</v>
      </c>
      <c r="D8" s="18"/>
      <c r="E8" s="7">
        <v>28760000</v>
      </c>
    </row>
    <row r="9" spans="1:11" ht="14.1" customHeight="1">
      <c r="A9" s="17" t="s">
        <v>4</v>
      </c>
      <c r="B9" s="18"/>
      <c r="C9" s="18" t="s">
        <v>134</v>
      </c>
      <c r="D9" s="18"/>
      <c r="E9" s="7">
        <v>8081000</v>
      </c>
    </row>
    <row r="10" spans="1:11" ht="14.1" customHeight="1">
      <c r="A10" s="17" t="s">
        <v>5</v>
      </c>
      <c r="B10" s="18"/>
      <c r="C10" s="18" t="s">
        <v>135</v>
      </c>
      <c r="D10" s="18"/>
      <c r="E10" s="7">
        <v>66679000</v>
      </c>
    </row>
    <row r="11" spans="1:11" ht="14.1" customHeight="1">
      <c r="A11" s="17" t="s">
        <v>6</v>
      </c>
      <c r="B11" s="18"/>
      <c r="C11" s="18" t="s">
        <v>136</v>
      </c>
      <c r="D11" s="18"/>
      <c r="E11" s="7">
        <v>250000</v>
      </c>
    </row>
    <row r="12" spans="1:11" ht="14.1" customHeight="1">
      <c r="A12" s="17" t="s">
        <v>7</v>
      </c>
      <c r="B12" s="18"/>
      <c r="C12" s="18" t="s">
        <v>225</v>
      </c>
      <c r="D12" s="18"/>
      <c r="E12" s="7">
        <v>500000</v>
      </c>
    </row>
    <row r="13" spans="1:11" ht="14.1" customHeight="1">
      <c r="A13" s="27" t="s">
        <v>8</v>
      </c>
      <c r="B13" s="18"/>
      <c r="C13" s="30" t="s">
        <v>137</v>
      </c>
      <c r="D13" s="18"/>
      <c r="E13" s="12">
        <f>SUM(E7:E12)</f>
        <v>107900000</v>
      </c>
    </row>
    <row r="14" spans="1:11" ht="14.1" customHeight="1">
      <c r="A14" s="17" t="s">
        <v>28</v>
      </c>
      <c r="B14" s="18"/>
      <c r="C14" s="18" t="s">
        <v>133</v>
      </c>
      <c r="D14" s="18"/>
      <c r="E14" s="7">
        <v>1000000</v>
      </c>
    </row>
    <row r="15" spans="1:11" ht="14.1" customHeight="1">
      <c r="A15" s="17" t="s">
        <v>29</v>
      </c>
      <c r="B15" s="18"/>
      <c r="C15" s="18" t="s">
        <v>135</v>
      </c>
      <c r="D15" s="18"/>
      <c r="E15" s="7">
        <v>270000</v>
      </c>
    </row>
    <row r="16" spans="1:11" ht="14.1" customHeight="1">
      <c r="A16" s="27" t="s">
        <v>30</v>
      </c>
      <c r="B16" s="18"/>
      <c r="C16" s="30" t="s">
        <v>138</v>
      </c>
      <c r="D16" s="18"/>
      <c r="E16" s="12">
        <f>SUM(E14:E15)</f>
        <v>1270000</v>
      </c>
    </row>
    <row r="17" spans="1:5" ht="14.1" customHeight="1">
      <c r="A17" s="17" t="s">
        <v>32</v>
      </c>
      <c r="B17" s="18"/>
      <c r="C17" s="18" t="s">
        <v>133</v>
      </c>
      <c r="D17" s="18"/>
      <c r="E17" s="7"/>
    </row>
    <row r="18" spans="1:5" ht="14.1" customHeight="1">
      <c r="A18" s="17" t="s">
        <v>33</v>
      </c>
      <c r="B18" s="18"/>
      <c r="C18" s="18" t="s">
        <v>224</v>
      </c>
      <c r="D18" s="18"/>
      <c r="E18" s="7">
        <v>9900000</v>
      </c>
    </row>
    <row r="19" spans="1:5" ht="14.1" customHeight="1">
      <c r="A19" s="17" t="s">
        <v>34</v>
      </c>
      <c r="B19" s="18"/>
      <c r="C19" s="18" t="s">
        <v>134</v>
      </c>
      <c r="D19" s="18"/>
      <c r="E19" s="7">
        <v>5148000</v>
      </c>
    </row>
    <row r="20" spans="1:5" ht="14.1" customHeight="1">
      <c r="A20" s="17" t="s">
        <v>35</v>
      </c>
      <c r="B20" s="18"/>
      <c r="C20" s="18" t="s">
        <v>135</v>
      </c>
      <c r="D20" s="18"/>
      <c r="E20" s="7">
        <v>3143000</v>
      </c>
    </row>
    <row r="21" spans="1:5" ht="14.1" customHeight="1">
      <c r="A21" s="27" t="s">
        <v>45</v>
      </c>
      <c r="B21" s="18"/>
      <c r="C21" s="30" t="s">
        <v>309</v>
      </c>
      <c r="D21" s="18"/>
      <c r="E21" s="12">
        <f>SUM(E17:E20)</f>
        <v>18191000</v>
      </c>
    </row>
    <row r="22" spans="1:5" ht="14.1" customHeight="1">
      <c r="A22" s="27" t="s">
        <v>46</v>
      </c>
      <c r="B22" s="18"/>
      <c r="C22" s="30" t="s">
        <v>230</v>
      </c>
      <c r="D22" s="18"/>
      <c r="E22" s="12">
        <f>E13+E16+E21</f>
        <v>127361000</v>
      </c>
    </row>
    <row r="23" spans="1:5" ht="14.1" customHeight="1">
      <c r="A23" s="17" t="s">
        <v>47</v>
      </c>
      <c r="B23" s="18"/>
      <c r="C23" s="8" t="s">
        <v>140</v>
      </c>
      <c r="D23" s="18"/>
      <c r="E23" s="7">
        <v>100882711</v>
      </c>
    </row>
    <row r="24" spans="1:5" ht="14.1" customHeight="1">
      <c r="A24" s="17" t="s">
        <v>50</v>
      </c>
      <c r="B24" s="18"/>
      <c r="C24" s="8" t="s">
        <v>141</v>
      </c>
      <c r="D24" s="18"/>
      <c r="E24" s="7">
        <v>176487914</v>
      </c>
    </row>
    <row r="25" spans="1:5" ht="14.1" customHeight="1">
      <c r="A25" s="17" t="s">
        <v>51</v>
      </c>
      <c r="B25" s="18"/>
      <c r="C25" s="8" t="s">
        <v>142</v>
      </c>
      <c r="D25" s="18"/>
      <c r="E25" s="7">
        <v>72513328</v>
      </c>
    </row>
    <row r="26" spans="1:5" ht="14.1" customHeight="1">
      <c r="A26" s="17" t="s">
        <v>52</v>
      </c>
      <c r="B26" s="18"/>
      <c r="C26" s="8" t="s">
        <v>143</v>
      </c>
      <c r="D26" s="18"/>
      <c r="E26" s="7">
        <v>8689080</v>
      </c>
    </row>
    <row r="27" spans="1:5" s="11" customFormat="1" ht="14.1" customHeight="1">
      <c r="A27" s="27" t="s">
        <v>53</v>
      </c>
      <c r="B27" s="29"/>
      <c r="C27" s="30" t="s">
        <v>222</v>
      </c>
      <c r="D27" s="29"/>
      <c r="E27" s="12">
        <f>SUM(E23:E26)</f>
        <v>358573033</v>
      </c>
    </row>
    <row r="28" spans="1:5" ht="14.1" customHeight="1">
      <c r="A28" s="17" t="s">
        <v>54</v>
      </c>
      <c r="B28" s="18"/>
      <c r="C28" s="8" t="s">
        <v>144</v>
      </c>
      <c r="D28" s="18"/>
      <c r="E28" s="7">
        <v>120470000</v>
      </c>
    </row>
    <row r="29" spans="1:5" s="11" customFormat="1" ht="14.1" customHeight="1">
      <c r="A29" s="27" t="s">
        <v>55</v>
      </c>
      <c r="B29" s="29"/>
      <c r="C29" s="30" t="s">
        <v>144</v>
      </c>
      <c r="D29" s="29"/>
      <c r="E29" s="12">
        <f>SUM(E28)</f>
        <v>120470000</v>
      </c>
    </row>
    <row r="30" spans="1:5" ht="14.1" customHeight="1">
      <c r="A30" s="17" t="s">
        <v>56</v>
      </c>
      <c r="B30" s="18"/>
      <c r="C30" s="8" t="s">
        <v>146</v>
      </c>
      <c r="D30" s="18"/>
      <c r="E30" s="7">
        <v>0</v>
      </c>
    </row>
    <row r="31" spans="1:5" ht="14.1" customHeight="1">
      <c r="A31" s="27" t="s">
        <v>57</v>
      </c>
      <c r="B31" s="18"/>
      <c r="C31" s="30" t="s">
        <v>146</v>
      </c>
      <c r="D31" s="18"/>
      <c r="E31" s="12">
        <f>SUM(E30)</f>
        <v>0</v>
      </c>
    </row>
    <row r="32" spans="1:5" ht="14.1" customHeight="1">
      <c r="A32" s="17" t="s">
        <v>58</v>
      </c>
      <c r="B32" s="18"/>
      <c r="C32" s="18" t="s">
        <v>148</v>
      </c>
      <c r="D32" s="18"/>
      <c r="E32" s="7">
        <v>297780000</v>
      </c>
    </row>
    <row r="33" spans="1:5" ht="14.1" customHeight="1">
      <c r="A33" s="17" t="s">
        <v>59</v>
      </c>
      <c r="B33" s="31"/>
      <c r="C33" s="8" t="s">
        <v>149</v>
      </c>
      <c r="D33" s="31"/>
      <c r="E33" s="7">
        <v>980000000</v>
      </c>
    </row>
    <row r="34" spans="1:5" ht="14.1" customHeight="1">
      <c r="A34" s="17" t="s">
        <v>158</v>
      </c>
      <c r="B34" s="8"/>
      <c r="C34" s="8" t="s">
        <v>150</v>
      </c>
      <c r="D34" s="8"/>
      <c r="E34" s="7">
        <v>29000</v>
      </c>
    </row>
    <row r="35" spans="1:5" ht="14.1" customHeight="1">
      <c r="A35" s="27" t="s">
        <v>159</v>
      </c>
      <c r="B35" s="8"/>
      <c r="C35" s="30" t="s">
        <v>152</v>
      </c>
      <c r="D35" s="8"/>
      <c r="E35" s="12">
        <f>SUM(E32:E34)</f>
        <v>1277809000</v>
      </c>
    </row>
    <row r="36" spans="1:5" ht="14.1" customHeight="1">
      <c r="A36" s="17" t="s">
        <v>160</v>
      </c>
      <c r="B36" s="8"/>
      <c r="C36" s="8" t="s">
        <v>151</v>
      </c>
      <c r="D36" s="8"/>
      <c r="E36" s="7">
        <v>19500000</v>
      </c>
    </row>
    <row r="37" spans="1:5" ht="14.1" customHeight="1">
      <c r="A37" s="27" t="s">
        <v>161</v>
      </c>
      <c r="B37" s="31"/>
      <c r="C37" s="30" t="s">
        <v>209</v>
      </c>
      <c r="D37" s="31"/>
      <c r="E37" s="12">
        <f>SUM(E36)</f>
        <v>19500000</v>
      </c>
    </row>
    <row r="38" spans="1:5" ht="14.1" customHeight="1">
      <c r="A38" s="27" t="s">
        <v>162</v>
      </c>
      <c r="B38" s="8"/>
      <c r="C38" s="30" t="s">
        <v>153</v>
      </c>
      <c r="D38" s="8"/>
      <c r="E38" s="12">
        <f>E35+E37</f>
        <v>1297309000</v>
      </c>
    </row>
    <row r="39" spans="1:5" ht="14.1" customHeight="1">
      <c r="A39" s="27" t="s">
        <v>163</v>
      </c>
      <c r="B39" s="8"/>
      <c r="C39" s="30" t="s">
        <v>180</v>
      </c>
      <c r="D39" s="8"/>
      <c r="E39" s="12">
        <f>E22+E27+E29+E38</f>
        <v>1903713033</v>
      </c>
    </row>
    <row r="40" spans="1:5" ht="14.1" customHeight="1">
      <c r="A40" s="27" t="s">
        <v>164</v>
      </c>
      <c r="B40" s="8"/>
      <c r="C40" s="30" t="s">
        <v>155</v>
      </c>
      <c r="D40" s="8"/>
      <c r="E40" s="12">
        <f>E39</f>
        <v>1903713033</v>
      </c>
    </row>
    <row r="41" spans="1:5" ht="14.1" customHeight="1">
      <c r="A41" s="17" t="s">
        <v>165</v>
      </c>
      <c r="B41" s="173" t="s">
        <v>76</v>
      </c>
      <c r="C41" s="174"/>
      <c r="D41" s="174"/>
      <c r="E41" s="174"/>
    </row>
    <row r="42" spans="1:5" ht="14.1" customHeight="1">
      <c r="A42" s="17" t="s">
        <v>166</v>
      </c>
      <c r="B42" s="30"/>
      <c r="C42" s="8" t="s">
        <v>139</v>
      </c>
      <c r="D42" s="8"/>
      <c r="E42" s="7">
        <v>243803000</v>
      </c>
    </row>
    <row r="43" spans="1:5" ht="14.1" customHeight="1">
      <c r="A43" s="17" t="s">
        <v>167</v>
      </c>
      <c r="B43" s="30"/>
      <c r="C43" s="8" t="s">
        <v>226</v>
      </c>
      <c r="D43" s="8"/>
      <c r="E43" s="7"/>
    </row>
    <row r="44" spans="1:5" ht="14.1" customHeight="1">
      <c r="A44" s="27" t="s">
        <v>168</v>
      </c>
      <c r="B44" s="30"/>
      <c r="C44" s="30" t="s">
        <v>156</v>
      </c>
      <c r="D44" s="8"/>
      <c r="E44" s="12">
        <f>SUM(E42:E43)</f>
        <v>243803000</v>
      </c>
    </row>
    <row r="45" spans="1:5" ht="14.1" customHeight="1">
      <c r="A45" s="17" t="s">
        <v>169</v>
      </c>
      <c r="B45" s="30"/>
      <c r="C45" s="8" t="s">
        <v>145</v>
      </c>
      <c r="D45" s="8"/>
      <c r="E45" s="7"/>
    </row>
    <row r="46" spans="1:5" ht="14.1" customHeight="1">
      <c r="A46" s="27" t="s">
        <v>170</v>
      </c>
      <c r="B46" s="29"/>
      <c r="C46" s="30" t="s">
        <v>145</v>
      </c>
      <c r="D46" s="29"/>
      <c r="E46" s="12">
        <f>SUM(E45)</f>
        <v>0</v>
      </c>
    </row>
    <row r="47" spans="1:5" ht="14.1" customHeight="1">
      <c r="A47" s="17" t="s">
        <v>171</v>
      </c>
      <c r="B47" s="8"/>
      <c r="C47" s="8" t="s">
        <v>147</v>
      </c>
      <c r="D47" s="8"/>
      <c r="E47" s="7"/>
    </row>
    <row r="48" spans="1:5" ht="14.1" customHeight="1">
      <c r="A48" s="27" t="s">
        <v>172</v>
      </c>
      <c r="B48" s="8"/>
      <c r="C48" s="30" t="s">
        <v>147</v>
      </c>
      <c r="D48" s="8"/>
      <c r="E48" s="12"/>
    </row>
    <row r="49" spans="1:5" ht="14.1" customHeight="1">
      <c r="A49" s="27" t="s">
        <v>173</v>
      </c>
      <c r="B49" s="29"/>
      <c r="C49" s="29" t="s">
        <v>157</v>
      </c>
      <c r="D49" s="29"/>
      <c r="E49" s="12">
        <f>E44+E46+E48</f>
        <v>243803000</v>
      </c>
    </row>
    <row r="50" spans="1:5" ht="14.1" customHeight="1">
      <c r="A50" s="27" t="s">
        <v>174</v>
      </c>
      <c r="B50" s="29"/>
      <c r="C50" s="29" t="s">
        <v>227</v>
      </c>
      <c r="D50" s="29"/>
      <c r="E50" s="12">
        <f>E40+E49</f>
        <v>2147516033</v>
      </c>
    </row>
    <row r="51" spans="1:5" ht="14.1" customHeight="1">
      <c r="A51" s="17" t="s">
        <v>175</v>
      </c>
      <c r="B51" s="18"/>
      <c r="C51" s="8" t="s">
        <v>254</v>
      </c>
      <c r="D51" s="18"/>
      <c r="E51" s="7">
        <v>1297908411</v>
      </c>
    </row>
    <row r="52" spans="1:5" ht="14.1" customHeight="1">
      <c r="A52" s="17" t="s">
        <v>176</v>
      </c>
      <c r="B52" s="18"/>
      <c r="C52" s="18" t="s">
        <v>228</v>
      </c>
      <c r="D52" s="18"/>
      <c r="E52" s="7">
        <v>40957017</v>
      </c>
    </row>
    <row r="53" spans="1:5" ht="14.1" customHeight="1">
      <c r="A53" s="17" t="s">
        <v>177</v>
      </c>
      <c r="B53" s="18"/>
      <c r="C53" s="18" t="s">
        <v>236</v>
      </c>
      <c r="D53" s="18"/>
      <c r="E53" s="7">
        <v>564925242</v>
      </c>
    </row>
    <row r="54" spans="1:5" ht="14.1" customHeight="1">
      <c r="A54" s="27" t="s">
        <v>261</v>
      </c>
      <c r="B54" s="29"/>
      <c r="C54" s="29" t="s">
        <v>233</v>
      </c>
      <c r="D54" s="29"/>
      <c r="E54" s="12">
        <f>SUM(E51:E53)</f>
        <v>1903790670</v>
      </c>
    </row>
    <row r="55" spans="1:5" s="11" customFormat="1" ht="14.1" customHeight="1">
      <c r="A55" s="27" t="s">
        <v>269</v>
      </c>
      <c r="B55" s="164" t="s">
        <v>181</v>
      </c>
      <c r="C55" s="165"/>
      <c r="D55" s="165"/>
      <c r="E55" s="12">
        <f>E50+E54</f>
        <v>4051306703</v>
      </c>
    </row>
  </sheetData>
  <mergeCells count="7">
    <mergeCell ref="B55:D55"/>
    <mergeCell ref="B3:E3"/>
    <mergeCell ref="B4:D5"/>
    <mergeCell ref="A1:E1"/>
    <mergeCell ref="A3:A5"/>
    <mergeCell ref="B6:E6"/>
    <mergeCell ref="B41:E41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94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I66"/>
  <sheetViews>
    <sheetView zoomScaleNormal="100" workbookViewId="0">
      <selection sqref="A1:IV65536"/>
    </sheetView>
  </sheetViews>
  <sheetFormatPr defaultRowHeight="11.45" customHeight="1"/>
  <cols>
    <col min="1" max="1" width="5" style="38" customWidth="1"/>
    <col min="2" max="2" width="37.5703125" style="5" customWidth="1"/>
    <col min="3" max="3" width="11.28515625" style="40" customWidth="1"/>
    <col min="4" max="4" width="10.5703125" style="5" customWidth="1"/>
    <col min="5" max="7" width="10.85546875" style="5" customWidth="1"/>
    <col min="8" max="8" width="10.42578125" style="40" customWidth="1"/>
    <col min="9" max="9" width="14.5703125" style="41" bestFit="1" customWidth="1"/>
    <col min="10" max="16384" width="9.140625" style="5"/>
  </cols>
  <sheetData>
    <row r="1" spans="1:9" ht="11.45" customHeight="1">
      <c r="A1" s="183" t="s">
        <v>536</v>
      </c>
      <c r="B1" s="184"/>
      <c r="C1" s="184"/>
      <c r="D1" s="184"/>
      <c r="E1" s="184"/>
      <c r="F1" s="184"/>
      <c r="G1" s="184"/>
      <c r="H1" s="185"/>
      <c r="I1" s="185"/>
    </row>
    <row r="2" spans="1:9" ht="11.45" customHeight="1">
      <c r="A2" s="188" t="s">
        <v>488</v>
      </c>
      <c r="B2" s="185"/>
      <c r="C2" s="185"/>
      <c r="D2" s="185"/>
      <c r="E2" s="185"/>
      <c r="F2" s="185"/>
      <c r="G2" s="185"/>
      <c r="H2" s="185"/>
      <c r="I2" s="185"/>
    </row>
    <row r="3" spans="1:9" ht="11.45" customHeight="1">
      <c r="A3" s="37"/>
      <c r="B3" s="38"/>
      <c r="C3" s="39"/>
    </row>
    <row r="4" spans="1:9" ht="11.45" customHeight="1">
      <c r="A4" s="175" t="s">
        <v>60</v>
      </c>
      <c r="B4" s="176"/>
      <c r="C4" s="42" t="s">
        <v>49</v>
      </c>
      <c r="D4" s="42" t="s">
        <v>61</v>
      </c>
      <c r="E4" s="42" t="s">
        <v>62</v>
      </c>
      <c r="F4" s="42" t="s">
        <v>63</v>
      </c>
      <c r="G4" s="42" t="s">
        <v>65</v>
      </c>
      <c r="H4" s="42" t="s">
        <v>66</v>
      </c>
      <c r="I4" s="19" t="s">
        <v>67</v>
      </c>
    </row>
    <row r="5" spans="1:9" ht="11.45" customHeight="1">
      <c r="A5" s="178" t="s">
        <v>0</v>
      </c>
      <c r="B5" s="179"/>
      <c r="C5" s="42" t="s">
        <v>211</v>
      </c>
      <c r="D5" s="42" t="s">
        <v>211</v>
      </c>
      <c r="E5" s="42" t="s">
        <v>211</v>
      </c>
      <c r="F5" s="42" t="s">
        <v>211</v>
      </c>
      <c r="G5" s="42" t="s">
        <v>211</v>
      </c>
      <c r="H5" s="42" t="s">
        <v>211</v>
      </c>
      <c r="I5" s="42" t="s">
        <v>211</v>
      </c>
    </row>
    <row r="6" spans="1:9" s="41" customFormat="1" ht="11.45" customHeight="1">
      <c r="A6" s="180"/>
      <c r="B6" s="180"/>
      <c r="C6" s="177" t="s">
        <v>27</v>
      </c>
      <c r="D6" s="186" t="s">
        <v>109</v>
      </c>
      <c r="E6" s="186" t="s">
        <v>201</v>
      </c>
      <c r="F6" s="186" t="s">
        <v>221</v>
      </c>
      <c r="G6" s="186" t="s">
        <v>220</v>
      </c>
      <c r="H6" s="177" t="s">
        <v>111</v>
      </c>
      <c r="I6" s="186" t="s">
        <v>113</v>
      </c>
    </row>
    <row r="7" spans="1:9" s="41" customFormat="1" ht="36" customHeight="1">
      <c r="A7" s="180"/>
      <c r="B7" s="180"/>
      <c r="C7" s="177"/>
      <c r="D7" s="186"/>
      <c r="E7" s="187"/>
      <c r="F7" s="191"/>
      <c r="G7" s="191"/>
      <c r="H7" s="177"/>
      <c r="I7" s="186"/>
    </row>
    <row r="8" spans="1:9" ht="11.45" customHeight="1">
      <c r="A8" s="2" t="s">
        <v>1</v>
      </c>
      <c r="B8" s="43" t="s">
        <v>235</v>
      </c>
      <c r="C8" s="44"/>
      <c r="D8" s="45"/>
      <c r="E8" s="45"/>
      <c r="F8" s="45"/>
      <c r="G8" s="45"/>
      <c r="H8" s="16"/>
      <c r="I8" s="46"/>
    </row>
    <row r="9" spans="1:9" ht="11.45" customHeight="1">
      <c r="A9" s="14" t="s">
        <v>2</v>
      </c>
      <c r="B9" s="15" t="s">
        <v>188</v>
      </c>
      <c r="C9" s="16">
        <v>107900000</v>
      </c>
      <c r="D9" s="16"/>
      <c r="E9" s="16"/>
      <c r="F9" s="16"/>
      <c r="G9" s="16"/>
      <c r="H9" s="16"/>
      <c r="I9" s="4">
        <f>C9+D9+H9+E9+F9+G9</f>
        <v>107900000</v>
      </c>
    </row>
    <row r="10" spans="1:9" ht="11.45" customHeight="1">
      <c r="A10" s="14" t="s">
        <v>3</v>
      </c>
      <c r="B10" s="15" t="s">
        <v>189</v>
      </c>
      <c r="C10" s="16"/>
      <c r="D10" s="16">
        <v>1270000</v>
      </c>
      <c r="E10" s="16"/>
      <c r="F10" s="16"/>
      <c r="G10" s="16"/>
      <c r="H10" s="16"/>
      <c r="I10" s="4">
        <f t="shared" ref="I10:I27" si="0">C10+D10+H10+E10+F10+G10</f>
        <v>1270000</v>
      </c>
    </row>
    <row r="11" spans="1:9" ht="10.5">
      <c r="A11" s="14" t="s">
        <v>4</v>
      </c>
      <c r="B11" s="15" t="s">
        <v>229</v>
      </c>
      <c r="C11" s="16"/>
      <c r="D11" s="16"/>
      <c r="E11" s="16">
        <v>2693000</v>
      </c>
      <c r="F11" s="16">
        <v>1805000</v>
      </c>
      <c r="G11" s="16">
        <v>1993000</v>
      </c>
      <c r="H11" s="16">
        <v>11700000</v>
      </c>
      <c r="I11" s="4">
        <f t="shared" si="0"/>
        <v>18191000</v>
      </c>
    </row>
    <row r="12" spans="1:9" ht="11.45" customHeight="1">
      <c r="A12" s="14" t="s">
        <v>5</v>
      </c>
      <c r="B12" s="47" t="s">
        <v>231</v>
      </c>
      <c r="C12" s="16">
        <v>358573033</v>
      </c>
      <c r="D12" s="16"/>
      <c r="E12" s="16"/>
      <c r="F12" s="16"/>
      <c r="G12" s="16"/>
      <c r="H12" s="16"/>
      <c r="I12" s="4">
        <f t="shared" si="0"/>
        <v>358573033</v>
      </c>
    </row>
    <row r="13" spans="1:9" ht="11.45" customHeight="1">
      <c r="A13" s="14" t="s">
        <v>6</v>
      </c>
      <c r="B13" s="15" t="s">
        <v>144</v>
      </c>
      <c r="C13" s="16">
        <v>120470000</v>
      </c>
      <c r="D13" s="16"/>
      <c r="E13" s="16"/>
      <c r="F13" s="16"/>
      <c r="G13" s="16"/>
      <c r="H13" s="16"/>
      <c r="I13" s="4">
        <f t="shared" si="0"/>
        <v>120470000</v>
      </c>
    </row>
    <row r="14" spans="1:9" ht="11.45" customHeight="1">
      <c r="A14" s="2" t="s">
        <v>7</v>
      </c>
      <c r="B14" s="15" t="s">
        <v>190</v>
      </c>
      <c r="C14" s="16"/>
      <c r="D14" s="4"/>
      <c r="E14" s="4"/>
      <c r="F14" s="4"/>
      <c r="G14" s="4"/>
      <c r="H14" s="4"/>
      <c r="I14" s="4">
        <f t="shared" si="0"/>
        <v>0</v>
      </c>
    </row>
    <row r="15" spans="1:9" ht="11.45" customHeight="1">
      <c r="A15" s="14" t="s">
        <v>8</v>
      </c>
      <c r="B15" s="15" t="s">
        <v>191</v>
      </c>
      <c r="C15" s="16">
        <v>1297309000</v>
      </c>
      <c r="D15" s="16"/>
      <c r="E15" s="16"/>
      <c r="F15" s="16"/>
      <c r="G15" s="16"/>
      <c r="H15" s="16"/>
      <c r="I15" s="4">
        <f t="shared" si="0"/>
        <v>1297309000</v>
      </c>
    </row>
    <row r="16" spans="1:9" ht="11.45" customHeight="1">
      <c r="A16" s="2" t="s">
        <v>28</v>
      </c>
      <c r="B16" s="3" t="s">
        <v>94</v>
      </c>
      <c r="C16" s="4">
        <f t="shared" ref="C16:H16" si="1">SUM(C9:C15)</f>
        <v>1884252033</v>
      </c>
      <c r="D16" s="4">
        <f t="shared" si="1"/>
        <v>1270000</v>
      </c>
      <c r="E16" s="4">
        <f t="shared" si="1"/>
        <v>2693000</v>
      </c>
      <c r="F16" s="4">
        <f t="shared" si="1"/>
        <v>1805000</v>
      </c>
      <c r="G16" s="4">
        <f t="shared" si="1"/>
        <v>1993000</v>
      </c>
      <c r="H16" s="4">
        <f t="shared" si="1"/>
        <v>11700000</v>
      </c>
      <c r="I16" s="4">
        <f t="shared" si="0"/>
        <v>1903713033</v>
      </c>
    </row>
    <row r="17" spans="1:9" ht="11.45" customHeight="1">
      <c r="A17" s="14" t="s">
        <v>29</v>
      </c>
      <c r="B17" s="15" t="s">
        <v>208</v>
      </c>
      <c r="C17" s="16"/>
      <c r="D17" s="16"/>
      <c r="E17" s="16"/>
      <c r="F17" s="16"/>
      <c r="G17" s="16"/>
      <c r="H17" s="16"/>
      <c r="I17" s="4">
        <f t="shared" si="0"/>
        <v>0</v>
      </c>
    </row>
    <row r="18" spans="1:9" ht="11.45" customHeight="1">
      <c r="A18" s="14" t="s">
        <v>30</v>
      </c>
      <c r="B18" s="15" t="s">
        <v>95</v>
      </c>
      <c r="C18" s="16"/>
      <c r="D18" s="4"/>
      <c r="E18" s="4"/>
      <c r="F18" s="4"/>
      <c r="G18" s="4"/>
      <c r="H18" s="4"/>
      <c r="I18" s="4">
        <f t="shared" si="0"/>
        <v>0</v>
      </c>
    </row>
    <row r="19" spans="1:9" ht="11.45" customHeight="1">
      <c r="A19" s="14" t="s">
        <v>32</v>
      </c>
      <c r="B19" s="15" t="s">
        <v>195</v>
      </c>
      <c r="C19" s="16"/>
      <c r="D19" s="16"/>
      <c r="E19" s="16"/>
      <c r="F19" s="16"/>
      <c r="G19" s="16"/>
      <c r="H19" s="16"/>
      <c r="I19" s="4">
        <f t="shared" si="0"/>
        <v>0</v>
      </c>
    </row>
    <row r="20" spans="1:9" ht="11.45" customHeight="1">
      <c r="A20" s="2" t="s">
        <v>33</v>
      </c>
      <c r="B20" s="3" t="s">
        <v>93</v>
      </c>
      <c r="C20" s="4"/>
      <c r="D20" s="4"/>
      <c r="E20" s="4"/>
      <c r="F20" s="4"/>
      <c r="G20" s="4"/>
      <c r="H20" s="4"/>
      <c r="I20" s="4">
        <f t="shared" si="0"/>
        <v>0</v>
      </c>
    </row>
    <row r="21" spans="1:9" ht="11.45" customHeight="1">
      <c r="A21" s="2" t="s">
        <v>34</v>
      </c>
      <c r="B21" s="3" t="s">
        <v>94</v>
      </c>
      <c r="C21" s="4">
        <f>C16+C20+C18+C17</f>
        <v>1884252033</v>
      </c>
      <c r="D21" s="4">
        <f>D16+D20</f>
        <v>1270000</v>
      </c>
      <c r="E21" s="4">
        <f>E16+E20</f>
        <v>2693000</v>
      </c>
      <c r="F21" s="4">
        <f>F16+F20</f>
        <v>1805000</v>
      </c>
      <c r="G21" s="4">
        <f>G16+G20</f>
        <v>1993000</v>
      </c>
      <c r="H21" s="4">
        <f>H16+H20</f>
        <v>11700000</v>
      </c>
      <c r="I21" s="4">
        <f t="shared" si="0"/>
        <v>1903713033</v>
      </c>
    </row>
    <row r="22" spans="1:9" ht="10.5">
      <c r="A22" s="2" t="s">
        <v>35</v>
      </c>
      <c r="B22" s="48" t="s">
        <v>156</v>
      </c>
      <c r="C22" s="44"/>
      <c r="D22" s="16"/>
      <c r="E22" s="16"/>
      <c r="F22" s="16"/>
      <c r="G22" s="16"/>
      <c r="H22" s="16"/>
      <c r="I22" s="4">
        <f t="shared" si="0"/>
        <v>0</v>
      </c>
    </row>
    <row r="23" spans="1:9" ht="11.45" customHeight="1">
      <c r="A23" s="14" t="s">
        <v>45</v>
      </c>
      <c r="B23" s="15" t="s">
        <v>77</v>
      </c>
      <c r="C23" s="16">
        <v>243803000</v>
      </c>
      <c r="D23" s="16"/>
      <c r="E23" s="16"/>
      <c r="F23" s="16"/>
      <c r="G23" s="16"/>
      <c r="H23" s="16"/>
      <c r="I23" s="4">
        <f t="shared" si="0"/>
        <v>243803000</v>
      </c>
    </row>
    <row r="24" spans="1:9" ht="21">
      <c r="A24" s="14" t="s">
        <v>46</v>
      </c>
      <c r="B24" s="47" t="s">
        <v>121</v>
      </c>
      <c r="C24" s="16"/>
      <c r="D24" s="16"/>
      <c r="E24" s="16"/>
      <c r="F24" s="16"/>
      <c r="G24" s="16"/>
      <c r="H24" s="16"/>
      <c r="I24" s="4">
        <f t="shared" si="0"/>
        <v>0</v>
      </c>
    </row>
    <row r="25" spans="1:9" ht="11.45" customHeight="1">
      <c r="A25" s="14" t="s">
        <v>47</v>
      </c>
      <c r="B25" s="15" t="s">
        <v>187</v>
      </c>
      <c r="C25" s="16"/>
      <c r="D25" s="4"/>
      <c r="E25" s="4"/>
      <c r="F25" s="4"/>
      <c r="G25" s="4"/>
      <c r="H25" s="4"/>
      <c r="I25" s="4">
        <f t="shared" si="0"/>
        <v>0</v>
      </c>
    </row>
    <row r="26" spans="1:9" ht="11.45" customHeight="1">
      <c r="A26" s="14" t="s">
        <v>50</v>
      </c>
      <c r="B26" s="15" t="s">
        <v>90</v>
      </c>
      <c r="C26" s="16">
        <v>0</v>
      </c>
      <c r="D26" s="16"/>
      <c r="E26" s="16"/>
      <c r="F26" s="16"/>
      <c r="G26" s="16"/>
      <c r="H26" s="16"/>
      <c r="I26" s="4">
        <f t="shared" si="0"/>
        <v>0</v>
      </c>
    </row>
    <row r="27" spans="1:9" ht="11.45" customHeight="1">
      <c r="A27" s="2" t="s">
        <v>51</v>
      </c>
      <c r="B27" s="3" t="s">
        <v>232</v>
      </c>
      <c r="C27" s="4">
        <f>SUM(C23:C26)</f>
        <v>243803000</v>
      </c>
      <c r="D27" s="16"/>
      <c r="E27" s="16"/>
      <c r="F27" s="16"/>
      <c r="G27" s="16"/>
      <c r="H27" s="16"/>
      <c r="I27" s="4">
        <f t="shared" si="0"/>
        <v>243803000</v>
      </c>
    </row>
    <row r="28" spans="1:9" s="41" customFormat="1" ht="11.45" customHeight="1">
      <c r="A28" s="2" t="s">
        <v>52</v>
      </c>
      <c r="B28" s="3" t="s">
        <v>227</v>
      </c>
      <c r="C28" s="4">
        <f t="shared" ref="C28:I28" si="2">C21+C27</f>
        <v>2128055033</v>
      </c>
      <c r="D28" s="4">
        <f t="shared" si="2"/>
        <v>1270000</v>
      </c>
      <c r="E28" s="4">
        <f t="shared" si="2"/>
        <v>2693000</v>
      </c>
      <c r="F28" s="4">
        <f t="shared" si="2"/>
        <v>1805000</v>
      </c>
      <c r="G28" s="4">
        <f t="shared" si="2"/>
        <v>1993000</v>
      </c>
      <c r="H28" s="4">
        <f t="shared" si="2"/>
        <v>11700000</v>
      </c>
      <c r="I28" s="4">
        <f t="shared" si="2"/>
        <v>2147516033</v>
      </c>
    </row>
    <row r="29" spans="1:9" s="41" customFormat="1" ht="11.45" customHeight="1">
      <c r="A29" s="2" t="s">
        <v>53</v>
      </c>
      <c r="B29" s="15" t="s">
        <v>333</v>
      </c>
      <c r="C29" s="16">
        <v>1297908411</v>
      </c>
      <c r="D29" s="4"/>
      <c r="E29" s="4"/>
      <c r="F29" s="4"/>
      <c r="G29" s="4"/>
      <c r="H29" s="4"/>
      <c r="I29" s="4">
        <f>C29+D29+E29+F29+G29+H29</f>
        <v>1297908411</v>
      </c>
    </row>
    <row r="30" spans="1:9" ht="11.45" customHeight="1">
      <c r="A30" s="14" t="s">
        <v>54</v>
      </c>
      <c r="B30" s="15" t="s">
        <v>228</v>
      </c>
      <c r="C30" s="16">
        <v>30638455</v>
      </c>
      <c r="D30" s="4">
        <v>3211983</v>
      </c>
      <c r="E30" s="4">
        <v>2485930</v>
      </c>
      <c r="F30" s="4">
        <v>1624964</v>
      </c>
      <c r="G30" s="4">
        <v>2221981</v>
      </c>
      <c r="H30" s="4">
        <v>773704</v>
      </c>
      <c r="I30" s="4">
        <f>C30+D30+E30+F30+G30+H30</f>
        <v>40957017</v>
      </c>
    </row>
    <row r="31" spans="1:9" ht="11.45" customHeight="1">
      <c r="A31" s="14" t="s">
        <v>55</v>
      </c>
      <c r="B31" s="15" t="s">
        <v>236</v>
      </c>
      <c r="C31" s="16"/>
      <c r="D31" s="4">
        <v>183128017</v>
      </c>
      <c r="E31" s="4">
        <v>144750069</v>
      </c>
      <c r="F31" s="4">
        <v>90464896</v>
      </c>
      <c r="G31" s="4">
        <v>99031364</v>
      </c>
      <c r="H31" s="4">
        <v>47550896</v>
      </c>
      <c r="I31" s="4">
        <f>C31+D31+E31+F31+G31+H31</f>
        <v>564925242</v>
      </c>
    </row>
    <row r="32" spans="1:9" s="41" customFormat="1" ht="11.45" customHeight="1">
      <c r="A32" s="2" t="s">
        <v>56</v>
      </c>
      <c r="B32" s="3" t="s">
        <v>233</v>
      </c>
      <c r="C32" s="4">
        <f t="shared" ref="C32:H32" si="3">C29+C30+C31</f>
        <v>1328546866</v>
      </c>
      <c r="D32" s="4">
        <f t="shared" si="3"/>
        <v>186340000</v>
      </c>
      <c r="E32" s="4">
        <f t="shared" si="3"/>
        <v>147235999</v>
      </c>
      <c r="F32" s="4">
        <f t="shared" si="3"/>
        <v>92089860</v>
      </c>
      <c r="G32" s="4">
        <f t="shared" si="3"/>
        <v>101253345</v>
      </c>
      <c r="H32" s="4">
        <f t="shared" si="3"/>
        <v>48324600</v>
      </c>
      <c r="I32" s="4">
        <f>I29+I30+I31</f>
        <v>1903790670</v>
      </c>
    </row>
    <row r="33" spans="1:9" ht="11.25" customHeight="1">
      <c r="A33" s="2" t="s">
        <v>57</v>
      </c>
      <c r="B33" s="3" t="s">
        <v>234</v>
      </c>
      <c r="C33" s="4">
        <f t="shared" ref="C33:H33" si="4">C28+C32</f>
        <v>3456601899</v>
      </c>
      <c r="D33" s="4">
        <f t="shared" si="4"/>
        <v>187610000</v>
      </c>
      <c r="E33" s="4">
        <f t="shared" si="4"/>
        <v>149928999</v>
      </c>
      <c r="F33" s="4">
        <f t="shared" si="4"/>
        <v>93894860</v>
      </c>
      <c r="G33" s="4">
        <f t="shared" si="4"/>
        <v>103246345</v>
      </c>
      <c r="H33" s="4">
        <f t="shared" si="4"/>
        <v>60024600</v>
      </c>
      <c r="I33" s="4">
        <f>C33+D33+E33+F33+G33+H33</f>
        <v>4051306703</v>
      </c>
    </row>
    <row r="34" spans="1:9" ht="11.45" customHeight="1">
      <c r="A34" s="49"/>
      <c r="B34" s="50"/>
      <c r="C34" s="51"/>
      <c r="D34" s="51"/>
      <c r="E34" s="51"/>
      <c r="F34" s="51"/>
      <c r="G34" s="51"/>
      <c r="H34" s="51"/>
      <c r="I34" s="51"/>
    </row>
    <row r="35" spans="1:9" ht="11.45" customHeight="1">
      <c r="A35" s="37"/>
      <c r="B35" s="50"/>
      <c r="C35" s="51"/>
      <c r="D35" s="51"/>
      <c r="E35" s="51"/>
      <c r="F35" s="51"/>
      <c r="G35" s="51"/>
      <c r="H35" s="52"/>
      <c r="I35" s="53"/>
    </row>
    <row r="36" spans="1:9" ht="11.45" customHeight="1">
      <c r="A36" s="175" t="s">
        <v>60</v>
      </c>
      <c r="B36" s="176"/>
      <c r="C36" s="42" t="s">
        <v>49</v>
      </c>
      <c r="D36" s="42" t="s">
        <v>61</v>
      </c>
      <c r="E36" s="42" t="s">
        <v>62</v>
      </c>
      <c r="F36" s="42" t="s">
        <v>63</v>
      </c>
      <c r="G36" s="42" t="s">
        <v>65</v>
      </c>
      <c r="H36" s="42" t="s">
        <v>66</v>
      </c>
      <c r="I36" s="19" t="s">
        <v>67</v>
      </c>
    </row>
    <row r="37" spans="1:9" ht="11.45" customHeight="1">
      <c r="A37" s="181" t="s">
        <v>9</v>
      </c>
      <c r="B37" s="182"/>
      <c r="C37" s="42" t="s">
        <v>211</v>
      </c>
      <c r="D37" s="42" t="s">
        <v>211</v>
      </c>
      <c r="E37" s="42" t="s">
        <v>211</v>
      </c>
      <c r="F37" s="42" t="s">
        <v>211</v>
      </c>
      <c r="G37" s="42" t="s">
        <v>211</v>
      </c>
      <c r="H37" s="42" t="s">
        <v>211</v>
      </c>
      <c r="I37" s="42" t="s">
        <v>211</v>
      </c>
    </row>
    <row r="38" spans="1:9" ht="11.45" customHeight="1">
      <c r="A38" s="19" t="s">
        <v>1</v>
      </c>
      <c r="B38" s="3" t="s">
        <v>244</v>
      </c>
      <c r="C38" s="4">
        <f t="shared" ref="C38:H38" si="5">C39+C43</f>
        <v>597461000</v>
      </c>
      <c r="D38" s="4">
        <f t="shared" si="5"/>
        <v>184261000</v>
      </c>
      <c r="E38" s="4">
        <f>E39+E43</f>
        <v>149048000</v>
      </c>
      <c r="F38" s="4">
        <f t="shared" si="5"/>
        <v>92983000</v>
      </c>
      <c r="G38" s="4">
        <f t="shared" si="5"/>
        <v>98708000</v>
      </c>
      <c r="H38" s="4">
        <f t="shared" si="5"/>
        <v>59415000</v>
      </c>
      <c r="I38" s="4">
        <f>C38+D38+H38+E38+F38+G38</f>
        <v>1181876000</v>
      </c>
    </row>
    <row r="39" spans="1:9" ht="11.45" customHeight="1">
      <c r="A39" s="6" t="s">
        <v>2</v>
      </c>
      <c r="B39" s="15" t="s">
        <v>214</v>
      </c>
      <c r="C39" s="16"/>
      <c r="D39" s="16"/>
      <c r="E39" s="16">
        <f>E40+E41+E42</f>
        <v>149048000</v>
      </c>
      <c r="F39" s="16">
        <f>F40+F41+F42</f>
        <v>92983000</v>
      </c>
      <c r="G39" s="16">
        <f>G40+G41+G42</f>
        <v>98708000</v>
      </c>
      <c r="H39" s="16">
        <f>H40+H41+H42</f>
        <v>59415000</v>
      </c>
      <c r="I39" s="4">
        <f>C39+D39+H39+E39+F39+G39</f>
        <v>400154000</v>
      </c>
    </row>
    <row r="40" spans="1:9" ht="11.45" customHeight="1">
      <c r="A40" s="6" t="s">
        <v>3</v>
      </c>
      <c r="B40" s="15" t="s">
        <v>74</v>
      </c>
      <c r="C40" s="16"/>
      <c r="D40" s="16"/>
      <c r="E40" s="16">
        <v>92350000</v>
      </c>
      <c r="F40" s="16">
        <v>60843000</v>
      </c>
      <c r="G40" s="16">
        <v>65044000</v>
      </c>
      <c r="H40" s="16">
        <v>24069000</v>
      </c>
      <c r="I40" s="4">
        <f t="shared" ref="I40:I58" si="6">C40+D40+H40+E40+F40+G40</f>
        <v>242306000</v>
      </c>
    </row>
    <row r="41" spans="1:9" ht="11.45" customHeight="1">
      <c r="A41" s="14" t="s">
        <v>4</v>
      </c>
      <c r="B41" s="15" t="s">
        <v>118</v>
      </c>
      <c r="C41" s="16"/>
      <c r="D41" s="16"/>
      <c r="E41" s="16">
        <v>22852000</v>
      </c>
      <c r="F41" s="16">
        <v>13752000</v>
      </c>
      <c r="G41" s="16">
        <v>14692000</v>
      </c>
      <c r="H41" s="16">
        <v>5636000</v>
      </c>
      <c r="I41" s="4">
        <f t="shared" si="6"/>
        <v>56932000</v>
      </c>
    </row>
    <row r="42" spans="1:9" ht="11.45" customHeight="1">
      <c r="A42" s="6" t="s">
        <v>5</v>
      </c>
      <c r="B42" s="15" t="s">
        <v>239</v>
      </c>
      <c r="C42" s="16"/>
      <c r="D42" s="16"/>
      <c r="E42" s="16">
        <v>33846000</v>
      </c>
      <c r="F42" s="16">
        <v>18388000</v>
      </c>
      <c r="G42" s="16">
        <v>18972000</v>
      </c>
      <c r="H42" s="16">
        <v>29710000</v>
      </c>
      <c r="I42" s="4">
        <f t="shared" si="6"/>
        <v>100916000</v>
      </c>
    </row>
    <row r="43" spans="1:9" ht="11.45" customHeight="1">
      <c r="A43" s="6" t="s">
        <v>6</v>
      </c>
      <c r="B43" s="15" t="s">
        <v>114</v>
      </c>
      <c r="C43" s="16">
        <f>C44+C45+C46+C47+C48+C49+C50</f>
        <v>597461000</v>
      </c>
      <c r="D43" s="16">
        <f>D44+D45+D46+D47+D48+D49+D50</f>
        <v>184261000</v>
      </c>
      <c r="E43" s="16"/>
      <c r="F43" s="16"/>
      <c r="G43" s="16"/>
      <c r="H43" s="16"/>
      <c r="I43" s="4">
        <f>C43+D43+H43+E43+F43+G43</f>
        <v>781722000</v>
      </c>
    </row>
    <row r="44" spans="1:9" ht="11.45" customHeight="1">
      <c r="A44" s="6" t="s">
        <v>7</v>
      </c>
      <c r="B44" s="15" t="s">
        <v>74</v>
      </c>
      <c r="C44" s="16">
        <v>72596000</v>
      </c>
      <c r="D44" s="16">
        <v>131382000</v>
      </c>
      <c r="E44" s="16"/>
      <c r="F44" s="16"/>
      <c r="G44" s="16"/>
      <c r="H44" s="16"/>
      <c r="I44" s="4">
        <f t="shared" si="6"/>
        <v>203978000</v>
      </c>
    </row>
    <row r="45" spans="1:9" ht="11.45" customHeight="1">
      <c r="A45" s="6" t="s">
        <v>8</v>
      </c>
      <c r="B45" s="15" t="s">
        <v>118</v>
      </c>
      <c r="C45" s="16">
        <v>21639000</v>
      </c>
      <c r="D45" s="16">
        <v>29497000</v>
      </c>
      <c r="E45" s="16"/>
      <c r="F45" s="16"/>
      <c r="G45" s="16"/>
      <c r="H45" s="16"/>
      <c r="I45" s="4">
        <f t="shared" si="6"/>
        <v>51136000</v>
      </c>
    </row>
    <row r="46" spans="1:9" ht="11.45" customHeight="1">
      <c r="A46" s="6" t="s">
        <v>28</v>
      </c>
      <c r="B46" s="15" t="s">
        <v>239</v>
      </c>
      <c r="C46" s="16">
        <v>450741000</v>
      </c>
      <c r="D46" s="16">
        <v>23382000</v>
      </c>
      <c r="E46" s="16"/>
      <c r="F46" s="16"/>
      <c r="G46" s="16"/>
      <c r="H46" s="16"/>
      <c r="I46" s="4">
        <f t="shared" si="6"/>
        <v>474123000</v>
      </c>
    </row>
    <row r="47" spans="1:9" ht="11.45" customHeight="1">
      <c r="A47" s="6" t="s">
        <v>29</v>
      </c>
      <c r="B47" s="15" t="s">
        <v>311</v>
      </c>
      <c r="C47" s="16">
        <v>8546000</v>
      </c>
      <c r="D47" s="16"/>
      <c r="E47" s="16"/>
      <c r="F47" s="16"/>
      <c r="G47" s="16"/>
      <c r="H47" s="16"/>
      <c r="I47" s="4">
        <f t="shared" si="6"/>
        <v>8546000</v>
      </c>
    </row>
    <row r="48" spans="1:9" ht="11.45" customHeight="1">
      <c r="A48" s="6" t="s">
        <v>30</v>
      </c>
      <c r="B48" s="15" t="s">
        <v>312</v>
      </c>
      <c r="C48" s="16">
        <v>27639000</v>
      </c>
      <c r="D48" s="16"/>
      <c r="E48" s="16"/>
      <c r="F48" s="16"/>
      <c r="G48" s="16"/>
      <c r="H48" s="16"/>
      <c r="I48" s="4">
        <f t="shared" si="6"/>
        <v>27639000</v>
      </c>
    </row>
    <row r="49" spans="1:9" ht="11.45" customHeight="1">
      <c r="A49" s="6" t="s">
        <v>32</v>
      </c>
      <c r="B49" s="15" t="s">
        <v>323</v>
      </c>
      <c r="C49" s="16">
        <v>14600000</v>
      </c>
      <c r="D49" s="16"/>
      <c r="E49" s="16"/>
      <c r="F49" s="16"/>
      <c r="G49" s="16"/>
      <c r="H49" s="16"/>
      <c r="I49" s="4">
        <f t="shared" si="6"/>
        <v>14600000</v>
      </c>
    </row>
    <row r="50" spans="1:9" ht="11.45" customHeight="1">
      <c r="A50" s="6" t="s">
        <v>33</v>
      </c>
      <c r="B50" s="15" t="s">
        <v>240</v>
      </c>
      <c r="C50" s="16">
        <v>1700000</v>
      </c>
      <c r="D50" s="16"/>
      <c r="E50" s="16"/>
      <c r="F50" s="16"/>
      <c r="G50" s="16"/>
      <c r="H50" s="16"/>
      <c r="I50" s="4">
        <f t="shared" si="6"/>
        <v>1700000</v>
      </c>
    </row>
    <row r="51" spans="1:9" ht="11.45" customHeight="1">
      <c r="A51" s="6" t="s">
        <v>34</v>
      </c>
      <c r="B51" s="15" t="s">
        <v>10</v>
      </c>
      <c r="C51" s="16">
        <v>1453061866</v>
      </c>
      <c r="D51" s="16"/>
      <c r="E51" s="16"/>
      <c r="F51" s="16"/>
      <c r="G51" s="16"/>
      <c r="H51" s="16"/>
      <c r="I51" s="4">
        <f t="shared" si="6"/>
        <v>1453061866</v>
      </c>
    </row>
    <row r="52" spans="1:9" ht="11.45" customHeight="1">
      <c r="A52" s="19" t="s">
        <v>35</v>
      </c>
      <c r="B52" s="3" t="s">
        <v>245</v>
      </c>
      <c r="C52" s="4">
        <f>C53+C54+C55+C56</f>
        <v>841153791</v>
      </c>
      <c r="D52" s="4">
        <f t="shared" ref="D52:I52" si="7">D53+D54+D56+D55</f>
        <v>3349000</v>
      </c>
      <c r="E52" s="4">
        <f t="shared" si="7"/>
        <v>880999</v>
      </c>
      <c r="F52" s="4">
        <f t="shared" si="7"/>
        <v>911860</v>
      </c>
      <c r="G52" s="4">
        <f t="shared" si="7"/>
        <v>4538345</v>
      </c>
      <c r="H52" s="4">
        <f t="shared" si="7"/>
        <v>609600</v>
      </c>
      <c r="I52" s="4">
        <f t="shared" si="7"/>
        <v>851443595</v>
      </c>
    </row>
    <row r="53" spans="1:9" ht="11.45" customHeight="1">
      <c r="A53" s="6" t="s">
        <v>45</v>
      </c>
      <c r="B53" s="15" t="s">
        <v>241</v>
      </c>
      <c r="C53" s="16">
        <v>749717944</v>
      </c>
      <c r="D53" s="16">
        <v>3349000</v>
      </c>
      <c r="E53" s="16">
        <v>880999</v>
      </c>
      <c r="F53" s="16">
        <v>911860</v>
      </c>
      <c r="G53" s="16">
        <v>4538345</v>
      </c>
      <c r="H53" s="16">
        <v>609600</v>
      </c>
      <c r="I53" s="4">
        <f t="shared" si="6"/>
        <v>760007748</v>
      </c>
    </row>
    <row r="54" spans="1:9" ht="11.45" customHeight="1">
      <c r="A54" s="6" t="s">
        <v>46</v>
      </c>
      <c r="B54" s="15" t="s">
        <v>242</v>
      </c>
      <c r="C54" s="16">
        <v>29570780</v>
      </c>
      <c r="D54" s="16"/>
      <c r="E54" s="16"/>
      <c r="F54" s="16"/>
      <c r="G54" s="16"/>
      <c r="H54" s="16"/>
      <c r="I54" s="4">
        <f t="shared" si="6"/>
        <v>29570780</v>
      </c>
    </row>
    <row r="55" spans="1:9" ht="11.45" customHeight="1">
      <c r="A55" s="6" t="s">
        <v>47</v>
      </c>
      <c r="B55" s="15" t="s">
        <v>313</v>
      </c>
      <c r="C55" s="16">
        <v>3000000</v>
      </c>
      <c r="D55" s="16"/>
      <c r="E55" s="16"/>
      <c r="F55" s="16"/>
      <c r="G55" s="16"/>
      <c r="H55" s="16"/>
      <c r="I55" s="4">
        <f t="shared" si="6"/>
        <v>3000000</v>
      </c>
    </row>
    <row r="56" spans="1:9" ht="11.45" customHeight="1">
      <c r="A56" s="6" t="s">
        <v>50</v>
      </c>
      <c r="B56" s="15" t="s">
        <v>314</v>
      </c>
      <c r="C56" s="16">
        <v>58865067</v>
      </c>
      <c r="D56" s="16"/>
      <c r="E56" s="16"/>
      <c r="F56" s="16"/>
      <c r="G56" s="16"/>
      <c r="H56" s="16"/>
      <c r="I56" s="4">
        <f t="shared" si="6"/>
        <v>58865067</v>
      </c>
    </row>
    <row r="57" spans="1:9" ht="11.45" customHeight="1">
      <c r="A57" s="19" t="s">
        <v>51</v>
      </c>
      <c r="B57" s="3" t="s">
        <v>246</v>
      </c>
      <c r="C57" s="4">
        <f>C58</f>
        <v>564925242</v>
      </c>
      <c r="D57" s="4"/>
      <c r="E57" s="4"/>
      <c r="F57" s="4"/>
      <c r="G57" s="4"/>
      <c r="H57" s="4"/>
      <c r="I57" s="4">
        <f t="shared" si="6"/>
        <v>564925242</v>
      </c>
    </row>
    <row r="58" spans="1:9" ht="11.45" customHeight="1">
      <c r="A58" s="6" t="s">
        <v>52</v>
      </c>
      <c r="B58" s="15" t="s">
        <v>243</v>
      </c>
      <c r="C58" s="16">
        <v>564925242</v>
      </c>
      <c r="D58" s="16"/>
      <c r="E58" s="16"/>
      <c r="F58" s="16"/>
      <c r="G58" s="16"/>
      <c r="H58" s="16"/>
      <c r="I58" s="4">
        <f t="shared" si="6"/>
        <v>564925242</v>
      </c>
    </row>
    <row r="59" spans="1:9" ht="11.45" customHeight="1">
      <c r="A59" s="19" t="s">
        <v>53</v>
      </c>
      <c r="B59" s="3" t="s">
        <v>247</v>
      </c>
      <c r="C59" s="4">
        <f t="shared" ref="C59:I59" si="8">C38+C52+C57+C51</f>
        <v>3456601899</v>
      </c>
      <c r="D59" s="4">
        <f t="shared" si="8"/>
        <v>187610000</v>
      </c>
      <c r="E59" s="4">
        <f t="shared" si="8"/>
        <v>149928999</v>
      </c>
      <c r="F59" s="4">
        <f t="shared" si="8"/>
        <v>93894860</v>
      </c>
      <c r="G59" s="4">
        <f t="shared" si="8"/>
        <v>103246345</v>
      </c>
      <c r="H59" s="4">
        <f t="shared" si="8"/>
        <v>60024600</v>
      </c>
      <c r="I59" s="4">
        <f t="shared" si="8"/>
        <v>4051306703</v>
      </c>
    </row>
    <row r="60" spans="1:9" ht="11.45" customHeight="1">
      <c r="A60" s="37"/>
      <c r="B60" s="54"/>
      <c r="C60" s="52"/>
    </row>
    <row r="62" spans="1:9" ht="11.45" customHeight="1">
      <c r="A62" s="175" t="s">
        <v>60</v>
      </c>
      <c r="B62" s="176"/>
      <c r="C62" s="42" t="s">
        <v>49</v>
      </c>
    </row>
    <row r="63" spans="1:9" ht="11.45" customHeight="1">
      <c r="A63" s="19" t="s">
        <v>1</v>
      </c>
      <c r="B63" s="189" t="s">
        <v>99</v>
      </c>
      <c r="C63" s="190"/>
    </row>
    <row r="64" spans="1:9" ht="11.45" customHeight="1">
      <c r="A64" s="6" t="s">
        <v>2</v>
      </c>
      <c r="B64" s="55" t="s">
        <v>102</v>
      </c>
      <c r="C64" s="16">
        <f>I28</f>
        <v>2147516033</v>
      </c>
    </row>
    <row r="65" spans="1:3" ht="11.45" customHeight="1">
      <c r="A65" s="6" t="s">
        <v>3</v>
      </c>
      <c r="B65" s="45" t="s">
        <v>100</v>
      </c>
      <c r="C65" s="16">
        <f>I59</f>
        <v>4051306703</v>
      </c>
    </row>
    <row r="66" spans="1:3" ht="11.45" customHeight="1">
      <c r="A66" s="19" t="s">
        <v>4</v>
      </c>
      <c r="B66" s="46" t="s">
        <v>101</v>
      </c>
      <c r="C66" s="4">
        <f>C64-C65</f>
        <v>-1903790670</v>
      </c>
    </row>
  </sheetData>
  <mergeCells count="15">
    <mergeCell ref="B63:C63"/>
    <mergeCell ref="F6:F7"/>
    <mergeCell ref="G6:G7"/>
    <mergeCell ref="I6:I7"/>
    <mergeCell ref="D6:D7"/>
    <mergeCell ref="H6:H7"/>
    <mergeCell ref="A62:B62"/>
    <mergeCell ref="C6:C7"/>
    <mergeCell ref="A5:B7"/>
    <mergeCell ref="A37:B37"/>
    <mergeCell ref="A36:B36"/>
    <mergeCell ref="A1:I1"/>
    <mergeCell ref="A4:B4"/>
    <mergeCell ref="E6:E7"/>
    <mergeCell ref="A2:I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9" orientation="portrait" horizontalDpi="4294967293" verticalDpi="4294967293" r:id="rId1"/>
  <headerFooter alignWithMargins="0"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IV143"/>
  <sheetViews>
    <sheetView zoomScaleNormal="100" workbookViewId="0">
      <selection sqref="A1:IV65536"/>
    </sheetView>
  </sheetViews>
  <sheetFormatPr defaultRowHeight="12.75"/>
  <cols>
    <col min="1" max="1" width="7.42578125" style="87" bestFit="1" customWidth="1"/>
    <col min="2" max="2" width="83.28515625" style="10" customWidth="1"/>
    <col min="3" max="3" width="20.85546875" style="76" customWidth="1"/>
    <col min="4" max="4" width="17.140625" style="76" customWidth="1"/>
    <col min="5" max="16384" width="9.140625" style="10"/>
  </cols>
  <sheetData>
    <row r="1" spans="1:256">
      <c r="A1" s="194" t="s">
        <v>537</v>
      </c>
      <c r="B1" s="195"/>
      <c r="C1" s="195"/>
      <c r="D1" s="195"/>
    </row>
    <row r="2" spans="1:256">
      <c r="A2" s="196" t="s">
        <v>370</v>
      </c>
      <c r="B2" s="196"/>
      <c r="C2" s="196"/>
      <c r="D2" s="196"/>
    </row>
    <row r="3" spans="1:256">
      <c r="A3" s="57"/>
      <c r="B3" s="56"/>
      <c r="C3" s="56"/>
      <c r="D3" s="58"/>
    </row>
    <row r="4" spans="1:256">
      <c r="A4" s="192" t="s">
        <v>154</v>
      </c>
      <c r="B4" s="59" t="s">
        <v>48</v>
      </c>
      <c r="C4" s="60" t="s">
        <v>49</v>
      </c>
      <c r="D4" s="28" t="s">
        <v>61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</row>
    <row r="5" spans="1:256" ht="25.5">
      <c r="A5" s="193"/>
      <c r="B5" s="62" t="s">
        <v>18</v>
      </c>
      <c r="C5" s="25" t="s">
        <v>202</v>
      </c>
      <c r="D5" s="63" t="s">
        <v>203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</row>
    <row r="6" spans="1:256">
      <c r="A6" s="21" t="s">
        <v>1</v>
      </c>
      <c r="B6" s="64" t="s">
        <v>334</v>
      </c>
      <c r="C6" s="23">
        <v>51364492</v>
      </c>
      <c r="D6" s="23">
        <f>C6*0.27</f>
        <v>13868412.840000002</v>
      </c>
    </row>
    <row r="7" spans="1:256">
      <c r="A7" s="21" t="s">
        <v>2</v>
      </c>
      <c r="B7" s="64" t="s">
        <v>335</v>
      </c>
      <c r="C7" s="23">
        <v>23616696</v>
      </c>
      <c r="D7" s="23">
        <f t="shared" ref="D7:D76" si="0">C7*0.27</f>
        <v>6376507.9200000009</v>
      </c>
    </row>
    <row r="8" spans="1:256">
      <c r="A8" s="21" t="s">
        <v>3</v>
      </c>
      <c r="B8" s="64" t="s">
        <v>491</v>
      </c>
      <c r="C8" s="23">
        <v>2275000</v>
      </c>
      <c r="D8" s="23">
        <f t="shared" si="0"/>
        <v>614250</v>
      </c>
    </row>
    <row r="9" spans="1:256">
      <c r="A9" s="21" t="s">
        <v>4</v>
      </c>
      <c r="B9" s="8" t="s">
        <v>336</v>
      </c>
      <c r="C9" s="23">
        <v>900000</v>
      </c>
      <c r="D9" s="23">
        <f t="shared" si="0"/>
        <v>243000.00000000003</v>
      </c>
    </row>
    <row r="10" spans="1:256">
      <c r="A10" s="21" t="s">
        <v>5</v>
      </c>
      <c r="B10" s="8" t="s">
        <v>492</v>
      </c>
      <c r="C10" s="23">
        <v>420000</v>
      </c>
      <c r="D10" s="23">
        <f t="shared" si="0"/>
        <v>113400.00000000001</v>
      </c>
    </row>
    <row r="11" spans="1:256">
      <c r="A11" s="21" t="s">
        <v>6</v>
      </c>
      <c r="B11" s="8" t="s">
        <v>493</v>
      </c>
      <c r="C11" s="23">
        <v>8700600</v>
      </c>
      <c r="D11" s="23">
        <f t="shared" si="0"/>
        <v>2349162</v>
      </c>
    </row>
    <row r="12" spans="1:256">
      <c r="A12" s="21" t="s">
        <v>7</v>
      </c>
      <c r="B12" s="8" t="s">
        <v>337</v>
      </c>
      <c r="C12" s="23">
        <v>1750000</v>
      </c>
      <c r="D12" s="23">
        <f t="shared" si="0"/>
        <v>472500.00000000006</v>
      </c>
    </row>
    <row r="13" spans="1:256">
      <c r="A13" s="21" t="s">
        <v>8</v>
      </c>
      <c r="B13" s="65" t="s">
        <v>338</v>
      </c>
      <c r="C13" s="23">
        <v>1500000</v>
      </c>
      <c r="D13" s="23">
        <f t="shared" si="0"/>
        <v>405000</v>
      </c>
    </row>
    <row r="14" spans="1:256">
      <c r="A14" s="21" t="s">
        <v>28</v>
      </c>
      <c r="B14" s="8" t="s">
        <v>339</v>
      </c>
      <c r="C14" s="23">
        <v>390000</v>
      </c>
      <c r="D14" s="23">
        <f t="shared" si="0"/>
        <v>105300</v>
      </c>
    </row>
    <row r="15" spans="1:256">
      <c r="A15" s="21" t="s">
        <v>29</v>
      </c>
      <c r="B15" s="8" t="s">
        <v>340</v>
      </c>
      <c r="C15" s="23">
        <v>242000</v>
      </c>
      <c r="D15" s="23">
        <f t="shared" si="0"/>
        <v>65340.000000000007</v>
      </c>
    </row>
    <row r="16" spans="1:256">
      <c r="A16" s="21" t="s">
        <v>30</v>
      </c>
      <c r="B16" s="8" t="s">
        <v>341</v>
      </c>
      <c r="C16" s="23">
        <v>17538000</v>
      </c>
      <c r="D16" s="23">
        <f t="shared" si="0"/>
        <v>4735260</v>
      </c>
    </row>
    <row r="17" spans="1:256">
      <c r="A17" s="21" t="s">
        <v>32</v>
      </c>
      <c r="B17" s="8" t="s">
        <v>494</v>
      </c>
      <c r="C17" s="23">
        <v>10307000</v>
      </c>
      <c r="D17" s="23">
        <f t="shared" si="0"/>
        <v>2782890</v>
      </c>
    </row>
    <row r="18" spans="1:256">
      <c r="A18" s="21" t="s">
        <v>33</v>
      </c>
      <c r="B18" s="30" t="s">
        <v>326</v>
      </c>
      <c r="C18" s="66">
        <f>SUM(C6:C17)</f>
        <v>119003788</v>
      </c>
      <c r="D18" s="66">
        <f>SUM(D6:D17)</f>
        <v>32131022.760000002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</row>
    <row r="19" spans="1:256" ht="13.5">
      <c r="A19" s="21" t="s">
        <v>34</v>
      </c>
      <c r="B19" s="64" t="s">
        <v>342</v>
      </c>
      <c r="C19" s="23">
        <v>450000</v>
      </c>
      <c r="D19" s="23">
        <f t="shared" si="0"/>
        <v>121500.00000000001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ht="13.5">
      <c r="A20" s="21" t="s">
        <v>35</v>
      </c>
      <c r="B20" s="64" t="s">
        <v>343</v>
      </c>
      <c r="C20" s="9">
        <v>6320000</v>
      </c>
      <c r="D20" s="23">
        <f t="shared" si="0"/>
        <v>1706400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</row>
    <row r="21" spans="1:256" ht="13.5">
      <c r="A21" s="21" t="s">
        <v>45</v>
      </c>
      <c r="B21" s="64" t="s">
        <v>344</v>
      </c>
      <c r="C21" s="9">
        <v>4580000</v>
      </c>
      <c r="D21" s="23">
        <f t="shared" si="0"/>
        <v>1236600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</row>
    <row r="22" spans="1:256" ht="13.5">
      <c r="A22" s="21" t="s">
        <v>46</v>
      </c>
      <c r="B22" s="8" t="s">
        <v>345</v>
      </c>
      <c r="C22" s="9">
        <v>1514740</v>
      </c>
      <c r="D22" s="23">
        <f t="shared" si="0"/>
        <v>408979.80000000005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</row>
    <row r="23" spans="1:256" ht="13.5">
      <c r="A23" s="21" t="s">
        <v>47</v>
      </c>
      <c r="B23" s="8" t="s">
        <v>415</v>
      </c>
      <c r="C23" s="9">
        <v>820000</v>
      </c>
      <c r="D23" s="23">
        <f t="shared" si="0"/>
        <v>221400.00000000003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</row>
    <row r="24" spans="1:256" ht="26.25">
      <c r="A24" s="21" t="s">
        <v>50</v>
      </c>
      <c r="B24" s="65" t="s">
        <v>495</v>
      </c>
      <c r="C24" s="9">
        <v>15000000</v>
      </c>
      <c r="D24" s="23">
        <f t="shared" si="0"/>
        <v>4050000.0000000005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</row>
    <row r="25" spans="1:256" ht="13.5">
      <c r="A25" s="21" t="s">
        <v>51</v>
      </c>
      <c r="B25" s="8" t="s">
        <v>406</v>
      </c>
      <c r="C25" s="9">
        <v>1200000</v>
      </c>
      <c r="D25" s="23">
        <f t="shared" si="0"/>
        <v>324000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</row>
    <row r="26" spans="1:256" ht="13.5">
      <c r="A26" s="21" t="s">
        <v>52</v>
      </c>
      <c r="B26" s="8" t="s">
        <v>522</v>
      </c>
      <c r="C26" s="9">
        <v>1968000</v>
      </c>
      <c r="D26" s="23">
        <v>531000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</row>
    <row r="27" spans="1:256" ht="13.5">
      <c r="A27" s="21" t="s">
        <v>53</v>
      </c>
      <c r="B27" s="8" t="s">
        <v>523</v>
      </c>
      <c r="C27" s="9">
        <v>1000000</v>
      </c>
      <c r="D27" s="23">
        <v>270000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</row>
    <row r="28" spans="1:256">
      <c r="A28" s="21" t="s">
        <v>54</v>
      </c>
      <c r="B28" s="30" t="s">
        <v>249</v>
      </c>
      <c r="C28" s="66">
        <f>SUM(C19:C27)</f>
        <v>32852740</v>
      </c>
      <c r="D28" s="66">
        <f>SUM(D19:D27)</f>
        <v>8869879.8000000007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</row>
    <row r="29" spans="1:256">
      <c r="A29" s="21" t="s">
        <v>55</v>
      </c>
      <c r="B29" s="64" t="s">
        <v>496</v>
      </c>
      <c r="C29" s="23">
        <v>5050000</v>
      </c>
      <c r="D29" s="23">
        <f t="shared" si="0"/>
        <v>1363500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</row>
    <row r="30" spans="1:256">
      <c r="A30" s="21" t="s">
        <v>56</v>
      </c>
      <c r="B30" s="64" t="s">
        <v>346</v>
      </c>
      <c r="C30" s="23">
        <v>6849740</v>
      </c>
      <c r="D30" s="23">
        <f t="shared" si="0"/>
        <v>1849429.8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</row>
    <row r="31" spans="1:256">
      <c r="A31" s="21" t="s">
        <v>57</v>
      </c>
      <c r="B31" s="64" t="s">
        <v>347</v>
      </c>
      <c r="C31" s="23">
        <v>28500000</v>
      </c>
      <c r="D31" s="23">
        <f t="shared" si="0"/>
        <v>7695000.0000000009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</row>
    <row r="32" spans="1:256">
      <c r="A32" s="21" t="s">
        <v>58</v>
      </c>
      <c r="B32" s="8" t="s">
        <v>351</v>
      </c>
      <c r="C32" s="23">
        <v>1500000</v>
      </c>
      <c r="D32" s="23">
        <f t="shared" si="0"/>
        <v>405000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</row>
    <row r="33" spans="1:4">
      <c r="A33" s="21" t="s">
        <v>59</v>
      </c>
      <c r="B33" s="8" t="s">
        <v>350</v>
      </c>
      <c r="C33" s="23">
        <v>10000000</v>
      </c>
      <c r="D33" s="23">
        <f t="shared" si="0"/>
        <v>2700000</v>
      </c>
    </row>
    <row r="34" spans="1:4">
      <c r="A34" s="21" t="s">
        <v>158</v>
      </c>
      <c r="B34" s="8" t="s">
        <v>348</v>
      </c>
      <c r="C34" s="23">
        <v>4300000</v>
      </c>
      <c r="D34" s="23">
        <f t="shared" si="0"/>
        <v>1161000</v>
      </c>
    </row>
    <row r="35" spans="1:4">
      <c r="A35" s="21" t="s">
        <v>159</v>
      </c>
      <c r="B35" s="8" t="s">
        <v>349</v>
      </c>
      <c r="C35" s="23">
        <v>14300000</v>
      </c>
      <c r="D35" s="23">
        <f t="shared" si="0"/>
        <v>3861000.0000000005</v>
      </c>
    </row>
    <row r="36" spans="1:4">
      <c r="A36" s="21" t="s">
        <v>160</v>
      </c>
      <c r="B36" s="8" t="s">
        <v>407</v>
      </c>
      <c r="C36" s="23">
        <v>9739047</v>
      </c>
      <c r="D36" s="23">
        <f t="shared" si="0"/>
        <v>2629542.69</v>
      </c>
    </row>
    <row r="37" spans="1:4">
      <c r="A37" s="21" t="s">
        <v>161</v>
      </c>
      <c r="B37" s="8" t="s">
        <v>497</v>
      </c>
      <c r="C37" s="23">
        <v>10000000</v>
      </c>
      <c r="D37" s="23">
        <f t="shared" si="0"/>
        <v>2700000</v>
      </c>
    </row>
    <row r="38" spans="1:4">
      <c r="A38" s="21" t="s">
        <v>162</v>
      </c>
      <c r="B38" s="18" t="s">
        <v>352</v>
      </c>
      <c r="C38" s="23">
        <v>200000</v>
      </c>
      <c r="D38" s="23">
        <f t="shared" si="0"/>
        <v>54000</v>
      </c>
    </row>
    <row r="39" spans="1:4">
      <c r="A39" s="21" t="s">
        <v>163</v>
      </c>
      <c r="B39" s="8" t="s">
        <v>353</v>
      </c>
      <c r="C39" s="23">
        <v>28000000</v>
      </c>
      <c r="D39" s="23">
        <f t="shared" si="0"/>
        <v>7560000.0000000009</v>
      </c>
    </row>
    <row r="40" spans="1:4">
      <c r="A40" s="21" t="s">
        <v>164</v>
      </c>
      <c r="B40" s="8" t="s">
        <v>498</v>
      </c>
      <c r="C40" s="23">
        <v>1915000</v>
      </c>
      <c r="D40" s="23">
        <f t="shared" si="0"/>
        <v>517050.00000000006</v>
      </c>
    </row>
    <row r="41" spans="1:4">
      <c r="A41" s="21" t="s">
        <v>165</v>
      </c>
      <c r="B41" s="18" t="s">
        <v>355</v>
      </c>
      <c r="C41" s="7">
        <v>970400</v>
      </c>
      <c r="D41" s="23">
        <f t="shared" si="0"/>
        <v>262008.00000000003</v>
      </c>
    </row>
    <row r="42" spans="1:4">
      <c r="A42" s="21" t="s">
        <v>166</v>
      </c>
      <c r="B42" s="18" t="s">
        <v>525</v>
      </c>
      <c r="C42" s="7">
        <v>650000</v>
      </c>
      <c r="D42" s="23">
        <v>176000</v>
      </c>
    </row>
    <row r="43" spans="1:4">
      <c r="A43" s="21" t="s">
        <v>167</v>
      </c>
      <c r="B43" s="18" t="s">
        <v>526</v>
      </c>
      <c r="C43" s="7">
        <v>435000</v>
      </c>
      <c r="D43" s="23">
        <v>117000</v>
      </c>
    </row>
    <row r="44" spans="1:4">
      <c r="A44" s="21" t="s">
        <v>168</v>
      </c>
      <c r="B44" s="8" t="s">
        <v>354</v>
      </c>
      <c r="C44" s="23">
        <v>727000</v>
      </c>
      <c r="D44" s="23">
        <f t="shared" si="0"/>
        <v>196290</v>
      </c>
    </row>
    <row r="45" spans="1:4">
      <c r="A45" s="21" t="s">
        <v>169</v>
      </c>
      <c r="B45" s="22" t="s">
        <v>425</v>
      </c>
      <c r="C45" s="9">
        <v>591000</v>
      </c>
      <c r="D45" s="23">
        <f t="shared" si="0"/>
        <v>159570</v>
      </c>
    </row>
    <row r="46" spans="1:4">
      <c r="A46" s="21" t="s">
        <v>170</v>
      </c>
      <c r="B46" s="22" t="s">
        <v>426</v>
      </c>
      <c r="C46" s="9">
        <v>181000</v>
      </c>
      <c r="D46" s="23">
        <f t="shared" si="0"/>
        <v>48870</v>
      </c>
    </row>
    <row r="47" spans="1:4" hidden="1">
      <c r="A47" s="21" t="s">
        <v>171</v>
      </c>
      <c r="B47" s="22"/>
      <c r="C47" s="9"/>
      <c r="D47" s="23">
        <f t="shared" si="0"/>
        <v>0</v>
      </c>
    </row>
    <row r="48" spans="1:4">
      <c r="A48" s="21" t="s">
        <v>172</v>
      </c>
      <c r="B48" s="22" t="s">
        <v>427</v>
      </c>
      <c r="C48" s="9">
        <v>250000</v>
      </c>
      <c r="D48" s="23">
        <f t="shared" si="0"/>
        <v>67500</v>
      </c>
    </row>
    <row r="49" spans="1:256">
      <c r="A49" s="21" t="s">
        <v>173</v>
      </c>
      <c r="B49" s="8" t="s">
        <v>366</v>
      </c>
      <c r="C49" s="9">
        <v>2355000</v>
      </c>
      <c r="D49" s="23">
        <f t="shared" si="0"/>
        <v>635850</v>
      </c>
    </row>
    <row r="50" spans="1:256">
      <c r="A50" s="21" t="s">
        <v>174</v>
      </c>
      <c r="B50" s="8" t="s">
        <v>524</v>
      </c>
      <c r="C50" s="9">
        <v>950000</v>
      </c>
      <c r="D50" s="23">
        <v>257000</v>
      </c>
    </row>
    <row r="51" spans="1:256">
      <c r="A51" s="21" t="s">
        <v>175</v>
      </c>
      <c r="B51" s="22" t="s">
        <v>428</v>
      </c>
      <c r="C51" s="9">
        <v>1024000</v>
      </c>
      <c r="D51" s="23">
        <f t="shared" si="0"/>
        <v>276480</v>
      </c>
    </row>
    <row r="52" spans="1:256">
      <c r="A52" s="21" t="s">
        <v>176</v>
      </c>
      <c r="B52" s="8" t="s">
        <v>429</v>
      </c>
      <c r="C52" s="23">
        <v>20000</v>
      </c>
      <c r="D52" s="23">
        <f t="shared" si="0"/>
        <v>5400</v>
      </c>
    </row>
    <row r="53" spans="1:256">
      <c r="A53" s="21" t="s">
        <v>177</v>
      </c>
      <c r="B53" s="8" t="s">
        <v>430</v>
      </c>
      <c r="C53" s="23">
        <v>185000</v>
      </c>
      <c r="D53" s="23">
        <f t="shared" si="0"/>
        <v>49950</v>
      </c>
    </row>
    <row r="54" spans="1:256">
      <c r="A54" s="21" t="s">
        <v>261</v>
      </c>
      <c r="B54" s="22" t="s">
        <v>431</v>
      </c>
      <c r="C54" s="9">
        <v>203000</v>
      </c>
      <c r="D54" s="23">
        <f t="shared" si="0"/>
        <v>54810</v>
      </c>
    </row>
    <row r="55" spans="1:256">
      <c r="A55" s="21" t="s">
        <v>269</v>
      </c>
      <c r="B55" s="64" t="s">
        <v>365</v>
      </c>
      <c r="C55" s="23">
        <v>1344512</v>
      </c>
      <c r="D55" s="23">
        <f t="shared" si="0"/>
        <v>363018.24000000005</v>
      </c>
    </row>
    <row r="56" spans="1:256">
      <c r="A56" s="21" t="s">
        <v>270</v>
      </c>
      <c r="B56" s="64" t="s">
        <v>432</v>
      </c>
      <c r="C56" s="23">
        <v>19759000</v>
      </c>
      <c r="D56" s="23">
        <v>0</v>
      </c>
    </row>
    <row r="57" spans="1:256">
      <c r="A57" s="21" t="s">
        <v>271</v>
      </c>
      <c r="B57" s="8" t="s">
        <v>499</v>
      </c>
      <c r="C57" s="23">
        <v>987240</v>
      </c>
      <c r="D57" s="23">
        <f t="shared" si="0"/>
        <v>266554.80000000005</v>
      </c>
    </row>
    <row r="58" spans="1:256">
      <c r="A58" s="21" t="s">
        <v>272</v>
      </c>
      <c r="B58" s="8" t="s">
        <v>500</v>
      </c>
      <c r="C58" s="23">
        <v>5000000</v>
      </c>
      <c r="D58" s="23">
        <f t="shared" si="0"/>
        <v>1350000</v>
      </c>
    </row>
    <row r="59" spans="1:256">
      <c r="A59" s="21" t="s">
        <v>273</v>
      </c>
      <c r="B59" s="8" t="s">
        <v>356</v>
      </c>
      <c r="C59" s="23">
        <v>3000000</v>
      </c>
      <c r="D59" s="23">
        <f t="shared" si="0"/>
        <v>810000</v>
      </c>
    </row>
    <row r="60" spans="1:256">
      <c r="A60" s="21" t="s">
        <v>274</v>
      </c>
      <c r="B60" s="30" t="s">
        <v>251</v>
      </c>
      <c r="C60" s="66">
        <f>SUM(C29:C59)</f>
        <v>158985939</v>
      </c>
      <c r="D60" s="66">
        <f>SUM(D29:D59)</f>
        <v>37591823.530000001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</row>
    <row r="61" spans="1:256">
      <c r="A61" s="21" t="s">
        <v>275</v>
      </c>
      <c r="B61" s="64" t="s">
        <v>357</v>
      </c>
      <c r="C61" s="23">
        <v>20426210</v>
      </c>
      <c r="D61" s="23">
        <f t="shared" si="0"/>
        <v>5515076.7000000002</v>
      </c>
    </row>
    <row r="62" spans="1:256">
      <c r="A62" s="21" t="s">
        <v>276</v>
      </c>
      <c r="B62" s="8" t="s">
        <v>359</v>
      </c>
      <c r="C62" s="23">
        <v>3720000</v>
      </c>
      <c r="D62" s="23">
        <f t="shared" si="0"/>
        <v>1004400.0000000001</v>
      </c>
    </row>
    <row r="63" spans="1:256">
      <c r="A63" s="21" t="s">
        <v>277</v>
      </c>
      <c r="B63" s="64" t="s">
        <v>360</v>
      </c>
      <c r="C63" s="23">
        <v>18000000</v>
      </c>
      <c r="D63" s="23">
        <f t="shared" si="0"/>
        <v>4860000</v>
      </c>
    </row>
    <row r="64" spans="1:256">
      <c r="A64" s="21" t="s">
        <v>278</v>
      </c>
      <c r="B64" s="64" t="s">
        <v>501</v>
      </c>
      <c r="C64" s="23">
        <v>77204000</v>
      </c>
      <c r="D64" s="23">
        <f t="shared" si="0"/>
        <v>20845080</v>
      </c>
    </row>
    <row r="65" spans="1:256">
      <c r="A65" s="21" t="s">
        <v>279</v>
      </c>
      <c r="B65" s="64" t="s">
        <v>358</v>
      </c>
      <c r="C65" s="23">
        <v>1200000</v>
      </c>
      <c r="D65" s="23">
        <f t="shared" si="0"/>
        <v>324000</v>
      </c>
    </row>
    <row r="66" spans="1:256">
      <c r="A66" s="21" t="s">
        <v>280</v>
      </c>
      <c r="B66" s="8" t="s">
        <v>414</v>
      </c>
      <c r="C66" s="23">
        <v>7500000</v>
      </c>
      <c r="D66" s="23">
        <f t="shared" si="0"/>
        <v>2025000.0000000002</v>
      </c>
    </row>
    <row r="67" spans="1:256" ht="25.5">
      <c r="A67" s="21" t="s">
        <v>281</v>
      </c>
      <c r="B67" s="65" t="s">
        <v>503</v>
      </c>
      <c r="C67" s="23">
        <v>4255000</v>
      </c>
      <c r="D67" s="23">
        <f t="shared" si="0"/>
        <v>1148850</v>
      </c>
    </row>
    <row r="68" spans="1:256">
      <c r="A68" s="21" t="s">
        <v>282</v>
      </c>
      <c r="B68" s="8" t="s">
        <v>504</v>
      </c>
      <c r="C68" s="23">
        <v>44125000</v>
      </c>
      <c r="D68" s="23">
        <f t="shared" si="0"/>
        <v>11913750</v>
      </c>
    </row>
    <row r="69" spans="1:256">
      <c r="A69" s="21" t="s">
        <v>283</v>
      </c>
      <c r="B69" s="8" t="s">
        <v>361</v>
      </c>
      <c r="C69" s="23">
        <v>5800000</v>
      </c>
      <c r="D69" s="23">
        <f t="shared" si="0"/>
        <v>1566000</v>
      </c>
    </row>
    <row r="70" spans="1:256">
      <c r="A70" s="21" t="s">
        <v>284</v>
      </c>
      <c r="B70" s="8" t="s">
        <v>364</v>
      </c>
      <c r="C70" s="23">
        <v>400000</v>
      </c>
      <c r="D70" s="23">
        <f t="shared" si="0"/>
        <v>108000</v>
      </c>
    </row>
    <row r="71" spans="1:256">
      <c r="A71" s="21" t="s">
        <v>285</v>
      </c>
      <c r="B71" s="8" t="s">
        <v>413</v>
      </c>
      <c r="C71" s="23">
        <v>9118000</v>
      </c>
      <c r="D71" s="23">
        <v>2462010</v>
      </c>
    </row>
    <row r="72" spans="1:256">
      <c r="A72" s="21" t="s">
        <v>286</v>
      </c>
      <c r="B72" s="8" t="s">
        <v>362</v>
      </c>
      <c r="C72" s="23">
        <v>33000000</v>
      </c>
      <c r="D72" s="23">
        <f t="shared" si="0"/>
        <v>8910000</v>
      </c>
    </row>
    <row r="73" spans="1:256">
      <c r="A73" s="21" t="s">
        <v>287</v>
      </c>
      <c r="B73" s="8" t="s">
        <v>363</v>
      </c>
      <c r="C73" s="23">
        <v>350000</v>
      </c>
      <c r="D73" s="23">
        <f t="shared" si="0"/>
        <v>94500</v>
      </c>
    </row>
    <row r="74" spans="1:256">
      <c r="A74" s="21" t="s">
        <v>288</v>
      </c>
      <c r="B74" s="8" t="s">
        <v>502</v>
      </c>
      <c r="C74" s="23">
        <v>32203260</v>
      </c>
      <c r="D74" s="23">
        <f>C74*0.27</f>
        <v>8694880.2000000011</v>
      </c>
    </row>
    <row r="75" spans="1:256">
      <c r="A75" s="21" t="s">
        <v>289</v>
      </c>
      <c r="B75" s="30" t="s">
        <v>248</v>
      </c>
      <c r="C75" s="66">
        <f>SUM(C61:C74)</f>
        <v>257301470</v>
      </c>
      <c r="D75" s="66">
        <f>SUM(D61:D74)</f>
        <v>69471546.900000006</v>
      </c>
    </row>
    <row r="76" spans="1:256">
      <c r="A76" s="21" t="s">
        <v>290</v>
      </c>
      <c r="B76" s="65" t="s">
        <v>367</v>
      </c>
      <c r="C76" s="9">
        <v>1200000</v>
      </c>
      <c r="D76" s="23">
        <f t="shared" si="0"/>
        <v>324000</v>
      </c>
    </row>
    <row r="77" spans="1:256">
      <c r="A77" s="21" t="s">
        <v>291</v>
      </c>
      <c r="B77" s="8" t="s">
        <v>505</v>
      </c>
      <c r="C77" s="9">
        <v>1380000</v>
      </c>
      <c r="D77" s="23">
        <f t="shared" ref="D77:D138" si="1">C77*0.27</f>
        <v>372600</v>
      </c>
    </row>
    <row r="78" spans="1:256">
      <c r="A78" s="21" t="s">
        <v>292</v>
      </c>
      <c r="B78" s="8" t="s">
        <v>506</v>
      </c>
      <c r="C78" s="9">
        <v>250000</v>
      </c>
      <c r="D78" s="23">
        <f t="shared" si="1"/>
        <v>67500</v>
      </c>
    </row>
    <row r="79" spans="1:256">
      <c r="A79" s="21" t="s">
        <v>293</v>
      </c>
      <c r="B79" s="22" t="s">
        <v>371</v>
      </c>
      <c r="C79" s="9">
        <v>866200</v>
      </c>
      <c r="D79" s="23">
        <f t="shared" si="1"/>
        <v>233874.00000000003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</row>
    <row r="80" spans="1:256">
      <c r="A80" s="21" t="s">
        <v>294</v>
      </c>
      <c r="B80" s="22" t="s">
        <v>372</v>
      </c>
      <c r="C80" s="9">
        <v>787000</v>
      </c>
      <c r="D80" s="23">
        <f t="shared" si="1"/>
        <v>212490</v>
      </c>
    </row>
    <row r="81" spans="1:256">
      <c r="A81" s="21" t="s">
        <v>295</v>
      </c>
      <c r="B81" s="22" t="s">
        <v>373</v>
      </c>
      <c r="C81" s="9">
        <v>165000</v>
      </c>
      <c r="D81" s="23">
        <f t="shared" si="1"/>
        <v>44550</v>
      </c>
    </row>
    <row r="82" spans="1:256">
      <c r="A82" s="21" t="s">
        <v>296</v>
      </c>
      <c r="B82" s="30" t="s">
        <v>250</v>
      </c>
      <c r="C82" s="68">
        <f>SUM(C76:C81)</f>
        <v>4648200</v>
      </c>
      <c r="D82" s="66">
        <f>SUM(D76:D81)</f>
        <v>1255014</v>
      </c>
    </row>
    <row r="83" spans="1:256">
      <c r="A83" s="21" t="s">
        <v>297</v>
      </c>
      <c r="B83" s="22" t="s">
        <v>433</v>
      </c>
      <c r="C83" s="9">
        <v>1968500</v>
      </c>
      <c r="D83" s="23">
        <f t="shared" si="1"/>
        <v>531495</v>
      </c>
    </row>
    <row r="84" spans="1:256">
      <c r="A84" s="21" t="s">
        <v>298</v>
      </c>
      <c r="B84" s="22" t="s">
        <v>434</v>
      </c>
      <c r="C84" s="9">
        <v>275000</v>
      </c>
      <c r="D84" s="23">
        <f t="shared" si="1"/>
        <v>74250</v>
      </c>
    </row>
    <row r="85" spans="1:256">
      <c r="A85" s="21" t="s">
        <v>299</v>
      </c>
      <c r="B85" s="22" t="s">
        <v>435</v>
      </c>
      <c r="C85" s="9">
        <v>630000</v>
      </c>
      <c r="D85" s="23">
        <f t="shared" si="1"/>
        <v>170100</v>
      </c>
    </row>
    <row r="86" spans="1:256">
      <c r="A86" s="21" t="s">
        <v>300</v>
      </c>
      <c r="B86" s="69" t="s">
        <v>436</v>
      </c>
      <c r="C86" s="68">
        <f>SUM(C83:C85)</f>
        <v>2873500</v>
      </c>
      <c r="D86" s="66">
        <f>SUM(D83:D85)</f>
        <v>775845</v>
      </c>
    </row>
    <row r="87" spans="1:256">
      <c r="A87" s="21" t="s">
        <v>301</v>
      </c>
      <c r="B87" s="22" t="s">
        <v>437</v>
      </c>
      <c r="C87" s="9">
        <v>197000</v>
      </c>
      <c r="D87" s="23">
        <f t="shared" si="1"/>
        <v>53190</v>
      </c>
    </row>
    <row r="88" spans="1:256">
      <c r="A88" s="21" t="s">
        <v>302</v>
      </c>
      <c r="B88" s="69" t="s">
        <v>438</v>
      </c>
      <c r="C88" s="68">
        <v>197000</v>
      </c>
      <c r="D88" s="66">
        <f>SUM(D87)</f>
        <v>53190</v>
      </c>
    </row>
    <row r="89" spans="1:256">
      <c r="A89" s="21" t="s">
        <v>303</v>
      </c>
      <c r="B89" s="8" t="s">
        <v>368</v>
      </c>
      <c r="C89" s="9">
        <v>16150000</v>
      </c>
      <c r="D89" s="23">
        <f t="shared" si="1"/>
        <v>4360500</v>
      </c>
    </row>
    <row r="90" spans="1:256">
      <c r="A90" s="21" t="s">
        <v>304</v>
      </c>
      <c r="B90" s="30" t="s">
        <v>369</v>
      </c>
      <c r="C90" s="68">
        <f>SUM(C89)</f>
        <v>16150000</v>
      </c>
      <c r="D90" s="66">
        <f>SUM(D89)</f>
        <v>4360500</v>
      </c>
    </row>
    <row r="91" spans="1:256">
      <c r="A91" s="21" t="s">
        <v>305</v>
      </c>
      <c r="B91" s="8" t="s">
        <v>507</v>
      </c>
      <c r="C91" s="9">
        <v>900000</v>
      </c>
      <c r="D91" s="23">
        <f t="shared" si="1"/>
        <v>243000.00000000003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  <c r="IU91" s="11"/>
      <c r="IV91" s="11"/>
    </row>
    <row r="92" spans="1:256">
      <c r="A92" s="21" t="s">
        <v>306</v>
      </c>
      <c r="B92" s="8" t="s">
        <v>398</v>
      </c>
      <c r="C92" s="9">
        <v>230000</v>
      </c>
      <c r="D92" s="23">
        <f t="shared" si="1"/>
        <v>62100.000000000007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</row>
    <row r="93" spans="1:256">
      <c r="A93" s="21" t="s">
        <v>307</v>
      </c>
      <c r="B93" s="30" t="s">
        <v>397</v>
      </c>
      <c r="C93" s="68">
        <f>SUM(C91:C92)</f>
        <v>1130000</v>
      </c>
      <c r="D93" s="66">
        <f>SUM(D91:D92)</f>
        <v>305100.00000000006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  <c r="IU93" s="11"/>
      <c r="IV93" s="11"/>
    </row>
    <row r="94" spans="1:256" s="13" customFormat="1" ht="15.75">
      <c r="A94" s="21" t="s">
        <v>408</v>
      </c>
      <c r="B94" s="70" t="s">
        <v>252</v>
      </c>
      <c r="C94" s="71">
        <f>C18+C28+C60+C75+C82+C90+C93+C86+C88</f>
        <v>593142637</v>
      </c>
      <c r="D94" s="72">
        <f>D18+D28+D60+D75+D82+D86+D88+D90+D93</f>
        <v>154813921.99000001</v>
      </c>
    </row>
    <row r="95" spans="1:256">
      <c r="A95" s="21" t="s">
        <v>409</v>
      </c>
      <c r="B95" s="22" t="s">
        <v>374</v>
      </c>
      <c r="C95" s="9">
        <v>250000</v>
      </c>
      <c r="D95" s="23">
        <f t="shared" si="1"/>
        <v>67500</v>
      </c>
    </row>
    <row r="96" spans="1:256">
      <c r="A96" s="21" t="s">
        <v>410</v>
      </c>
      <c r="B96" s="22" t="s">
        <v>375</v>
      </c>
      <c r="C96" s="9">
        <v>100000</v>
      </c>
      <c r="D96" s="23">
        <f t="shared" si="1"/>
        <v>27000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</row>
    <row r="97" spans="1:4">
      <c r="A97" s="21" t="s">
        <v>411</v>
      </c>
      <c r="B97" s="22" t="s">
        <v>376</v>
      </c>
      <c r="C97" s="9">
        <v>50000</v>
      </c>
      <c r="D97" s="23">
        <f t="shared" si="1"/>
        <v>13500</v>
      </c>
    </row>
    <row r="98" spans="1:4">
      <c r="A98" s="21" t="s">
        <v>412</v>
      </c>
      <c r="B98" s="22" t="s">
        <v>508</v>
      </c>
      <c r="C98" s="9">
        <v>612925</v>
      </c>
      <c r="D98" s="23">
        <f t="shared" si="1"/>
        <v>165489.75</v>
      </c>
    </row>
    <row r="99" spans="1:4">
      <c r="A99" s="21" t="s">
        <v>308</v>
      </c>
      <c r="B99" s="22" t="s">
        <v>377</v>
      </c>
      <c r="C99" s="9">
        <v>25000</v>
      </c>
      <c r="D99" s="23">
        <f t="shared" si="1"/>
        <v>6750</v>
      </c>
    </row>
    <row r="100" spans="1:4">
      <c r="A100" s="21" t="s">
        <v>318</v>
      </c>
      <c r="B100" s="22" t="s">
        <v>404</v>
      </c>
      <c r="C100" s="9">
        <v>108000</v>
      </c>
      <c r="D100" s="23">
        <f t="shared" si="1"/>
        <v>29160.000000000004</v>
      </c>
    </row>
    <row r="101" spans="1:4">
      <c r="A101" s="21" t="s">
        <v>320</v>
      </c>
      <c r="B101" s="22" t="s">
        <v>388</v>
      </c>
      <c r="C101" s="9">
        <v>48500</v>
      </c>
      <c r="D101" s="23">
        <f t="shared" si="1"/>
        <v>13095</v>
      </c>
    </row>
    <row r="102" spans="1:4">
      <c r="A102" s="21" t="s">
        <v>391</v>
      </c>
      <c r="B102" s="22" t="s">
        <v>405</v>
      </c>
      <c r="C102" s="9">
        <v>330000</v>
      </c>
      <c r="D102" s="23">
        <f t="shared" si="1"/>
        <v>89100</v>
      </c>
    </row>
    <row r="103" spans="1:4">
      <c r="A103" s="21" t="s">
        <v>392</v>
      </c>
      <c r="B103" s="22" t="s">
        <v>378</v>
      </c>
      <c r="C103" s="9">
        <v>150000</v>
      </c>
      <c r="D103" s="23">
        <f t="shared" si="1"/>
        <v>40500</v>
      </c>
    </row>
    <row r="104" spans="1:4">
      <c r="A104" s="21" t="s">
        <v>393</v>
      </c>
      <c r="B104" s="73" t="s">
        <v>385</v>
      </c>
      <c r="C104" s="68">
        <f>SUM(C95:C103)</f>
        <v>1674425</v>
      </c>
      <c r="D104" s="66">
        <f>SUM(D95:D103)</f>
        <v>452094.75</v>
      </c>
    </row>
    <row r="105" spans="1:4">
      <c r="A105" s="21" t="s">
        <v>394</v>
      </c>
      <c r="B105" s="22" t="s">
        <v>379</v>
      </c>
      <c r="C105" s="9">
        <v>60000</v>
      </c>
      <c r="D105" s="23">
        <f t="shared" si="1"/>
        <v>16200.000000000002</v>
      </c>
    </row>
    <row r="106" spans="1:4">
      <c r="A106" s="21" t="s">
        <v>395</v>
      </c>
      <c r="B106" s="22" t="s">
        <v>380</v>
      </c>
      <c r="C106" s="9">
        <v>1650000</v>
      </c>
      <c r="D106" s="23">
        <f t="shared" si="1"/>
        <v>445500.00000000006</v>
      </c>
    </row>
    <row r="107" spans="1:4" s="11" customFormat="1">
      <c r="A107" s="21" t="s">
        <v>396</v>
      </c>
      <c r="B107" s="22" t="s">
        <v>381</v>
      </c>
      <c r="C107" s="9">
        <v>60000</v>
      </c>
      <c r="D107" s="23">
        <f t="shared" si="1"/>
        <v>16200.000000000002</v>
      </c>
    </row>
    <row r="108" spans="1:4">
      <c r="A108" s="21" t="s">
        <v>439</v>
      </c>
      <c r="B108" s="22" t="s">
        <v>382</v>
      </c>
      <c r="C108" s="9">
        <v>70000</v>
      </c>
      <c r="D108" s="23">
        <f t="shared" si="1"/>
        <v>18900</v>
      </c>
    </row>
    <row r="109" spans="1:4">
      <c r="A109" s="21" t="s">
        <v>440</v>
      </c>
      <c r="B109" s="22" t="s">
        <v>383</v>
      </c>
      <c r="C109" s="9">
        <v>360000</v>
      </c>
      <c r="D109" s="23">
        <f t="shared" si="1"/>
        <v>97200</v>
      </c>
    </row>
    <row r="110" spans="1:4">
      <c r="A110" s="21" t="s">
        <v>441</v>
      </c>
      <c r="B110" s="22" t="s">
        <v>384</v>
      </c>
      <c r="C110" s="9">
        <v>300000</v>
      </c>
      <c r="D110" s="23">
        <f t="shared" si="1"/>
        <v>81000</v>
      </c>
    </row>
    <row r="111" spans="1:4">
      <c r="A111" s="21" t="s">
        <v>442</v>
      </c>
      <c r="B111" s="30" t="s">
        <v>386</v>
      </c>
      <c r="C111" s="68">
        <f>SUM(C105:C110)</f>
        <v>2500000</v>
      </c>
      <c r="D111" s="66">
        <f>SUM(D105:D110)</f>
        <v>675000</v>
      </c>
    </row>
    <row r="112" spans="1:4">
      <c r="A112" s="21" t="s">
        <v>443</v>
      </c>
      <c r="B112" s="8" t="s">
        <v>387</v>
      </c>
      <c r="C112" s="9">
        <v>140000</v>
      </c>
      <c r="D112" s="23">
        <f t="shared" si="1"/>
        <v>37800</v>
      </c>
    </row>
    <row r="113" spans="1:256">
      <c r="A113" s="21" t="s">
        <v>444</v>
      </c>
      <c r="B113" s="8" t="s">
        <v>399</v>
      </c>
      <c r="C113" s="9">
        <v>200000</v>
      </c>
      <c r="D113" s="23">
        <f t="shared" si="1"/>
        <v>54000</v>
      </c>
    </row>
    <row r="114" spans="1:256" ht="25.5">
      <c r="A114" s="21" t="s">
        <v>446</v>
      </c>
      <c r="B114" s="65" t="s">
        <v>390</v>
      </c>
      <c r="C114" s="9">
        <v>2200000</v>
      </c>
      <c r="D114" s="23">
        <f t="shared" si="1"/>
        <v>594000</v>
      </c>
    </row>
    <row r="115" spans="1:256">
      <c r="A115" s="21" t="s">
        <v>448</v>
      </c>
      <c r="B115" s="65" t="s">
        <v>509</v>
      </c>
      <c r="C115" s="9">
        <v>80000</v>
      </c>
      <c r="D115" s="23">
        <f t="shared" si="1"/>
        <v>21600</v>
      </c>
    </row>
    <row r="116" spans="1:256">
      <c r="A116" s="21" t="s">
        <v>450</v>
      </c>
      <c r="B116" s="32" t="s">
        <v>400</v>
      </c>
      <c r="C116" s="12">
        <f>SUM(C112:C115)</f>
        <v>2620000</v>
      </c>
      <c r="D116" s="66">
        <f>SUM(D112:D115)</f>
        <v>707400</v>
      </c>
    </row>
    <row r="117" spans="1:256">
      <c r="A117" s="21" t="s">
        <v>452</v>
      </c>
      <c r="B117" s="74" t="s">
        <v>389</v>
      </c>
      <c r="C117" s="9">
        <v>300000</v>
      </c>
      <c r="D117" s="23">
        <f t="shared" si="1"/>
        <v>81000</v>
      </c>
    </row>
    <row r="118" spans="1:256">
      <c r="A118" s="21" t="s">
        <v>454</v>
      </c>
      <c r="B118" s="32" t="s">
        <v>401</v>
      </c>
      <c r="C118" s="68">
        <f>SUM(C117)</f>
        <v>300000</v>
      </c>
      <c r="D118" s="66">
        <f>SUM(D117)</f>
        <v>81000</v>
      </c>
    </row>
    <row r="119" spans="1:256">
      <c r="A119" s="21" t="s">
        <v>456</v>
      </c>
      <c r="B119" s="22" t="s">
        <v>445</v>
      </c>
      <c r="C119" s="9">
        <v>300000</v>
      </c>
      <c r="D119" s="23">
        <f t="shared" si="1"/>
        <v>81000</v>
      </c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5"/>
      <c r="CA119" s="75"/>
      <c r="CB119" s="75"/>
      <c r="CC119" s="75"/>
      <c r="CD119" s="75"/>
      <c r="CE119" s="75"/>
      <c r="CF119" s="75"/>
      <c r="CG119" s="75"/>
      <c r="CH119" s="75"/>
      <c r="CI119" s="75"/>
      <c r="CJ119" s="75"/>
      <c r="CK119" s="75"/>
      <c r="CL119" s="75"/>
      <c r="CM119" s="75"/>
      <c r="CN119" s="75"/>
      <c r="CO119" s="75"/>
      <c r="CP119" s="75"/>
      <c r="CQ119" s="75"/>
      <c r="CR119" s="75"/>
      <c r="CS119" s="75"/>
      <c r="CT119" s="75"/>
      <c r="CU119" s="75"/>
      <c r="CV119" s="75"/>
      <c r="CW119" s="75"/>
      <c r="CX119" s="75"/>
      <c r="CY119" s="75"/>
      <c r="CZ119" s="75"/>
      <c r="DA119" s="75"/>
      <c r="DB119" s="75"/>
      <c r="DC119" s="75"/>
      <c r="DD119" s="75"/>
      <c r="DE119" s="75"/>
      <c r="DF119" s="75"/>
      <c r="DG119" s="75"/>
      <c r="DH119" s="75"/>
      <c r="DI119" s="75"/>
      <c r="DJ119" s="75"/>
      <c r="DK119" s="75"/>
      <c r="DL119" s="75"/>
      <c r="DM119" s="75"/>
      <c r="DN119" s="75"/>
      <c r="DO119" s="75"/>
      <c r="DP119" s="75"/>
      <c r="DQ119" s="75"/>
      <c r="DR119" s="75"/>
      <c r="DS119" s="75"/>
      <c r="DT119" s="75"/>
      <c r="DU119" s="75"/>
      <c r="DV119" s="75"/>
      <c r="DW119" s="75"/>
      <c r="DX119" s="75"/>
      <c r="DY119" s="75"/>
      <c r="DZ119" s="75"/>
      <c r="EA119" s="75"/>
      <c r="EB119" s="75"/>
      <c r="EC119" s="75"/>
      <c r="ED119" s="75"/>
      <c r="EE119" s="75"/>
      <c r="EF119" s="75"/>
      <c r="EG119" s="75"/>
      <c r="EH119" s="75"/>
      <c r="EI119" s="75"/>
      <c r="EJ119" s="75"/>
      <c r="EK119" s="75"/>
      <c r="EL119" s="75"/>
      <c r="EM119" s="75"/>
      <c r="EN119" s="75"/>
      <c r="EO119" s="75"/>
      <c r="EP119" s="75"/>
      <c r="EQ119" s="75"/>
      <c r="ER119" s="75"/>
      <c r="ES119" s="75"/>
      <c r="ET119" s="75"/>
      <c r="EU119" s="75"/>
      <c r="EV119" s="75"/>
      <c r="EW119" s="75"/>
      <c r="EX119" s="75"/>
      <c r="EY119" s="75"/>
      <c r="EZ119" s="75"/>
      <c r="FA119" s="75"/>
      <c r="FB119" s="75"/>
      <c r="FC119" s="75"/>
      <c r="FD119" s="75"/>
      <c r="FE119" s="75"/>
      <c r="FF119" s="75"/>
      <c r="FG119" s="75"/>
      <c r="FH119" s="75"/>
      <c r="FI119" s="75"/>
      <c r="FJ119" s="75"/>
      <c r="FK119" s="75"/>
      <c r="FL119" s="75"/>
      <c r="FM119" s="75"/>
      <c r="FN119" s="75"/>
      <c r="FO119" s="75"/>
      <c r="FP119" s="75"/>
      <c r="FQ119" s="75"/>
      <c r="FR119" s="75"/>
      <c r="FS119" s="75"/>
      <c r="FT119" s="75"/>
      <c r="FU119" s="75"/>
      <c r="FV119" s="75"/>
      <c r="FW119" s="75"/>
      <c r="FX119" s="75"/>
      <c r="FY119" s="75"/>
      <c r="FZ119" s="75"/>
      <c r="GA119" s="75"/>
      <c r="GB119" s="75"/>
      <c r="GC119" s="75"/>
      <c r="GD119" s="75"/>
      <c r="GE119" s="75"/>
      <c r="GF119" s="75"/>
      <c r="GG119" s="75"/>
      <c r="GH119" s="75"/>
      <c r="GI119" s="75"/>
      <c r="GJ119" s="75"/>
      <c r="GK119" s="75"/>
      <c r="GL119" s="75"/>
      <c r="GM119" s="75"/>
      <c r="GN119" s="75"/>
      <c r="GO119" s="75"/>
      <c r="GP119" s="75"/>
      <c r="GQ119" s="75"/>
      <c r="GR119" s="75"/>
      <c r="GS119" s="75"/>
      <c r="GT119" s="75"/>
      <c r="GU119" s="75"/>
      <c r="GV119" s="75"/>
      <c r="GW119" s="75"/>
      <c r="GX119" s="75"/>
      <c r="GY119" s="75"/>
      <c r="GZ119" s="75"/>
      <c r="HA119" s="75"/>
      <c r="HB119" s="75"/>
      <c r="HC119" s="75"/>
      <c r="HD119" s="75"/>
      <c r="HE119" s="75"/>
      <c r="HF119" s="75"/>
      <c r="HG119" s="75"/>
      <c r="HH119" s="75"/>
      <c r="HI119" s="75"/>
      <c r="HJ119" s="75"/>
      <c r="HK119" s="75"/>
      <c r="HL119" s="75"/>
      <c r="HM119" s="75"/>
      <c r="HN119" s="75"/>
      <c r="HO119" s="75"/>
      <c r="HP119" s="75"/>
      <c r="HQ119" s="75"/>
      <c r="HR119" s="75"/>
      <c r="HS119" s="75"/>
      <c r="HT119" s="75"/>
      <c r="HU119" s="75"/>
      <c r="HV119" s="75"/>
      <c r="HW119" s="75"/>
      <c r="HX119" s="75"/>
      <c r="HY119" s="75"/>
      <c r="HZ119" s="75"/>
      <c r="IA119" s="75"/>
      <c r="IB119" s="75"/>
      <c r="IC119" s="75"/>
      <c r="ID119" s="75"/>
      <c r="IE119" s="75"/>
      <c r="IF119" s="75"/>
      <c r="IG119" s="75"/>
      <c r="IH119" s="75"/>
      <c r="II119" s="75"/>
      <c r="IJ119" s="75"/>
      <c r="IK119" s="75"/>
      <c r="IL119" s="75"/>
      <c r="IM119" s="75"/>
      <c r="IN119" s="75"/>
      <c r="IO119" s="75"/>
      <c r="IP119" s="75"/>
      <c r="IQ119" s="75"/>
      <c r="IR119" s="75"/>
      <c r="IS119" s="75"/>
      <c r="IT119" s="75"/>
      <c r="IU119" s="75"/>
      <c r="IV119" s="75"/>
    </row>
    <row r="120" spans="1:256">
      <c r="A120" s="21" t="s">
        <v>458</v>
      </c>
      <c r="B120" s="22" t="s">
        <v>447</v>
      </c>
      <c r="C120" s="9">
        <v>400000</v>
      </c>
      <c r="D120" s="23">
        <f t="shared" si="1"/>
        <v>108000</v>
      </c>
    </row>
    <row r="121" spans="1:256">
      <c r="A121" s="21" t="s">
        <v>460</v>
      </c>
      <c r="B121" s="69" t="s">
        <v>449</v>
      </c>
      <c r="C121" s="68">
        <f>SUM(C119:C120)</f>
        <v>700000</v>
      </c>
      <c r="D121" s="66">
        <f>SUM(D119:D120)</f>
        <v>189000</v>
      </c>
    </row>
    <row r="122" spans="1:256">
      <c r="A122" s="21" t="s">
        <v>462</v>
      </c>
      <c r="B122" s="22" t="s">
        <v>451</v>
      </c>
      <c r="C122" s="9">
        <v>288000</v>
      </c>
      <c r="D122" s="23">
        <f t="shared" si="1"/>
        <v>77760</v>
      </c>
    </row>
    <row r="123" spans="1:256">
      <c r="A123" s="21" t="s">
        <v>464</v>
      </c>
      <c r="B123" s="69" t="s">
        <v>453</v>
      </c>
      <c r="C123" s="68">
        <f>SUM(C122)</f>
        <v>288000</v>
      </c>
      <c r="D123" s="66">
        <f>SUM(D122)</f>
        <v>77760</v>
      </c>
    </row>
    <row r="124" spans="1:256">
      <c r="A124" s="21" t="s">
        <v>466</v>
      </c>
      <c r="B124" s="22" t="s">
        <v>455</v>
      </c>
      <c r="C124" s="9">
        <v>87000</v>
      </c>
      <c r="D124" s="23">
        <f t="shared" si="1"/>
        <v>23490</v>
      </c>
    </row>
    <row r="125" spans="1:256">
      <c r="A125" s="21" t="s">
        <v>468</v>
      </c>
      <c r="B125" s="22" t="s">
        <v>457</v>
      </c>
      <c r="C125" s="9">
        <v>109000</v>
      </c>
      <c r="D125" s="23">
        <f t="shared" si="1"/>
        <v>29430.000000000004</v>
      </c>
    </row>
    <row r="126" spans="1:256">
      <c r="A126" s="21" t="s">
        <v>470</v>
      </c>
      <c r="B126" s="22" t="s">
        <v>459</v>
      </c>
      <c r="C126" s="9">
        <v>37000</v>
      </c>
      <c r="D126" s="23">
        <f t="shared" si="1"/>
        <v>9990</v>
      </c>
    </row>
    <row r="127" spans="1:256">
      <c r="A127" s="21" t="s">
        <v>472</v>
      </c>
      <c r="B127" s="69" t="s">
        <v>461</v>
      </c>
      <c r="C127" s="68">
        <f>SUM(C124:C126)</f>
        <v>233000</v>
      </c>
      <c r="D127" s="66">
        <f>SUM(D124:D126)</f>
        <v>62910</v>
      </c>
    </row>
    <row r="128" spans="1:256">
      <c r="A128" s="21" t="s">
        <v>474</v>
      </c>
      <c r="B128" s="22" t="s">
        <v>463</v>
      </c>
      <c r="C128" s="9">
        <v>23600</v>
      </c>
      <c r="D128" s="23">
        <f t="shared" si="1"/>
        <v>6372</v>
      </c>
    </row>
    <row r="129" spans="1:256">
      <c r="A129" s="21" t="s">
        <v>476</v>
      </c>
      <c r="B129" s="22" t="s">
        <v>465</v>
      </c>
      <c r="C129" s="9">
        <v>333000</v>
      </c>
      <c r="D129" s="23">
        <f t="shared" si="1"/>
        <v>89910</v>
      </c>
    </row>
    <row r="130" spans="1:256">
      <c r="A130" s="21" t="s">
        <v>478</v>
      </c>
      <c r="B130" s="22" t="s">
        <v>467</v>
      </c>
      <c r="C130" s="9">
        <v>82600</v>
      </c>
      <c r="D130" s="23">
        <f t="shared" si="1"/>
        <v>22302</v>
      </c>
    </row>
    <row r="131" spans="1:256">
      <c r="A131" s="21" t="s">
        <v>480</v>
      </c>
      <c r="B131" s="22" t="s">
        <v>469</v>
      </c>
      <c r="C131" s="9">
        <v>35500</v>
      </c>
      <c r="D131" s="23">
        <f t="shared" si="1"/>
        <v>9585</v>
      </c>
    </row>
    <row r="132" spans="1:256">
      <c r="A132" s="21" t="s">
        <v>482</v>
      </c>
      <c r="B132" s="22" t="s">
        <v>471</v>
      </c>
      <c r="C132" s="9">
        <v>85000</v>
      </c>
      <c r="D132" s="23">
        <f t="shared" si="1"/>
        <v>22950</v>
      </c>
    </row>
    <row r="133" spans="1:256">
      <c r="A133" s="21" t="s">
        <v>484</v>
      </c>
      <c r="B133" s="22" t="s">
        <v>473</v>
      </c>
      <c r="C133" s="9">
        <v>47000</v>
      </c>
      <c r="D133" s="23">
        <f t="shared" si="1"/>
        <v>12690</v>
      </c>
    </row>
    <row r="134" spans="1:256">
      <c r="A134" s="21" t="s">
        <v>486</v>
      </c>
      <c r="B134" s="69" t="s">
        <v>475</v>
      </c>
      <c r="C134" s="68">
        <f>SUM(C128:C133)</f>
        <v>606700</v>
      </c>
      <c r="D134" s="66">
        <f>SUM(D128:D133)</f>
        <v>163809</v>
      </c>
    </row>
    <row r="135" spans="1:256">
      <c r="A135" s="21" t="s">
        <v>487</v>
      </c>
      <c r="B135" s="10" t="s">
        <v>477</v>
      </c>
      <c r="C135" s="76">
        <v>87000</v>
      </c>
      <c r="D135" s="23">
        <f t="shared" si="1"/>
        <v>23490</v>
      </c>
    </row>
    <row r="136" spans="1:256">
      <c r="A136" s="21" t="s">
        <v>510</v>
      </c>
      <c r="B136" s="11" t="s">
        <v>479</v>
      </c>
      <c r="C136" s="77">
        <f>SUM(C135)</f>
        <v>87000</v>
      </c>
      <c r="D136" s="66">
        <f>SUM(D135)</f>
        <v>23490</v>
      </c>
    </row>
    <row r="137" spans="1:256">
      <c r="A137" s="21" t="s">
        <v>527</v>
      </c>
      <c r="B137" s="74" t="s">
        <v>481</v>
      </c>
      <c r="C137" s="9">
        <v>100000</v>
      </c>
      <c r="D137" s="23">
        <f t="shared" si="1"/>
        <v>27000</v>
      </c>
    </row>
    <row r="138" spans="1:256">
      <c r="A138" s="21" t="s">
        <v>528</v>
      </c>
      <c r="B138" s="10" t="s">
        <v>483</v>
      </c>
      <c r="C138" s="9">
        <v>380000</v>
      </c>
      <c r="D138" s="23">
        <f t="shared" si="1"/>
        <v>102600</v>
      </c>
    </row>
    <row r="139" spans="1:256">
      <c r="A139" s="21" t="s">
        <v>529</v>
      </c>
      <c r="B139" s="69" t="s">
        <v>485</v>
      </c>
      <c r="C139" s="68">
        <f>SUM(C137:C138)</f>
        <v>480000</v>
      </c>
      <c r="D139" s="66">
        <f>SUM(D137:D138)</f>
        <v>129600</v>
      </c>
    </row>
    <row r="140" spans="1:256" s="13" customFormat="1" ht="15.75">
      <c r="A140" s="21" t="s">
        <v>530</v>
      </c>
      <c r="B140" s="78" t="s">
        <v>253</v>
      </c>
      <c r="C140" s="79">
        <f>C104+C111+C116+C118+C121+C123+C127+C134+C136+C139</f>
        <v>9489125</v>
      </c>
      <c r="D140" s="72">
        <f>D104+D111+D116+D118+D121+D123+D127+D134+D136+D139</f>
        <v>2562063.75</v>
      </c>
    </row>
    <row r="141" spans="1:256" s="83" customFormat="1" ht="18.75">
      <c r="A141" s="21" t="s">
        <v>531</v>
      </c>
      <c r="B141" s="80" t="s">
        <v>113</v>
      </c>
      <c r="C141" s="81">
        <f>C94+C140</f>
        <v>602631762</v>
      </c>
      <c r="D141" s="82">
        <f>D94+D140</f>
        <v>157375985.74000001</v>
      </c>
    </row>
    <row r="143" spans="1:256">
      <c r="A143" s="84"/>
      <c r="B143" s="85"/>
      <c r="C143" s="86"/>
      <c r="D143" s="86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5"/>
      <c r="CH143" s="85"/>
      <c r="CI143" s="85"/>
      <c r="CJ143" s="85"/>
      <c r="CK143" s="85"/>
      <c r="CL143" s="85"/>
      <c r="CM143" s="85"/>
      <c r="CN143" s="85"/>
      <c r="CO143" s="85"/>
      <c r="CP143" s="85"/>
      <c r="CQ143" s="85"/>
      <c r="CR143" s="85"/>
      <c r="CS143" s="85"/>
      <c r="CT143" s="85"/>
      <c r="CU143" s="85"/>
      <c r="CV143" s="85"/>
      <c r="CW143" s="85"/>
      <c r="CX143" s="85"/>
      <c r="CY143" s="85"/>
      <c r="CZ143" s="85"/>
      <c r="DA143" s="85"/>
      <c r="DB143" s="85"/>
      <c r="DC143" s="85"/>
      <c r="DD143" s="85"/>
      <c r="DE143" s="85"/>
      <c r="DF143" s="85"/>
      <c r="DG143" s="85"/>
      <c r="DH143" s="85"/>
      <c r="DI143" s="85"/>
      <c r="DJ143" s="85"/>
      <c r="DK143" s="85"/>
      <c r="DL143" s="85"/>
      <c r="DM143" s="85"/>
      <c r="DN143" s="85"/>
      <c r="DO143" s="85"/>
      <c r="DP143" s="85"/>
      <c r="DQ143" s="85"/>
      <c r="DR143" s="85"/>
      <c r="DS143" s="85"/>
      <c r="DT143" s="85"/>
      <c r="DU143" s="85"/>
      <c r="DV143" s="85"/>
      <c r="DW143" s="85"/>
      <c r="DX143" s="85"/>
      <c r="DY143" s="85"/>
      <c r="DZ143" s="85"/>
      <c r="EA143" s="85"/>
      <c r="EB143" s="85"/>
      <c r="EC143" s="85"/>
      <c r="ED143" s="85"/>
      <c r="EE143" s="85"/>
      <c r="EF143" s="85"/>
      <c r="EG143" s="85"/>
      <c r="EH143" s="85"/>
      <c r="EI143" s="85"/>
      <c r="EJ143" s="85"/>
      <c r="EK143" s="85"/>
      <c r="EL143" s="85"/>
      <c r="EM143" s="85"/>
      <c r="EN143" s="85"/>
      <c r="EO143" s="85"/>
      <c r="EP143" s="85"/>
      <c r="EQ143" s="85"/>
      <c r="ER143" s="85"/>
      <c r="ES143" s="85"/>
      <c r="ET143" s="85"/>
      <c r="EU143" s="85"/>
      <c r="EV143" s="85"/>
      <c r="EW143" s="85"/>
      <c r="EX143" s="85"/>
      <c r="EY143" s="85"/>
      <c r="EZ143" s="85"/>
      <c r="FA143" s="85"/>
      <c r="FB143" s="85"/>
      <c r="FC143" s="85"/>
      <c r="FD143" s="85"/>
      <c r="FE143" s="85"/>
      <c r="FF143" s="85"/>
      <c r="FG143" s="85"/>
      <c r="FH143" s="85"/>
      <c r="FI143" s="85"/>
      <c r="FJ143" s="85"/>
      <c r="FK143" s="85"/>
      <c r="FL143" s="85"/>
      <c r="FM143" s="85"/>
      <c r="FN143" s="85"/>
      <c r="FO143" s="85"/>
      <c r="FP143" s="85"/>
      <c r="FQ143" s="85"/>
      <c r="FR143" s="85"/>
      <c r="FS143" s="85"/>
      <c r="FT143" s="85"/>
      <c r="FU143" s="85"/>
      <c r="FV143" s="85"/>
      <c r="FW143" s="85"/>
      <c r="FX143" s="85"/>
      <c r="FY143" s="85"/>
      <c r="FZ143" s="85"/>
      <c r="GA143" s="85"/>
      <c r="GB143" s="85"/>
      <c r="GC143" s="85"/>
      <c r="GD143" s="85"/>
      <c r="GE143" s="85"/>
      <c r="GF143" s="85"/>
      <c r="GG143" s="85"/>
      <c r="GH143" s="85"/>
      <c r="GI143" s="85"/>
      <c r="GJ143" s="85"/>
      <c r="GK143" s="85"/>
      <c r="GL143" s="85"/>
      <c r="GM143" s="85"/>
      <c r="GN143" s="85"/>
      <c r="GO143" s="85"/>
      <c r="GP143" s="85"/>
      <c r="GQ143" s="85"/>
      <c r="GR143" s="85"/>
      <c r="GS143" s="85"/>
      <c r="GT143" s="85"/>
      <c r="GU143" s="85"/>
      <c r="GV143" s="85"/>
      <c r="GW143" s="85"/>
      <c r="GX143" s="85"/>
      <c r="GY143" s="85"/>
      <c r="GZ143" s="85"/>
      <c r="HA143" s="85"/>
      <c r="HB143" s="85"/>
      <c r="HC143" s="85"/>
      <c r="HD143" s="85"/>
      <c r="HE143" s="85"/>
      <c r="HF143" s="85"/>
      <c r="HG143" s="85"/>
      <c r="HH143" s="85"/>
      <c r="HI143" s="85"/>
      <c r="HJ143" s="85"/>
      <c r="HK143" s="85"/>
      <c r="HL143" s="85"/>
      <c r="HM143" s="85"/>
      <c r="HN143" s="85"/>
      <c r="HO143" s="85"/>
      <c r="HP143" s="85"/>
      <c r="HQ143" s="85"/>
      <c r="HR143" s="85"/>
      <c r="HS143" s="85"/>
      <c r="HT143" s="85"/>
      <c r="HU143" s="85"/>
      <c r="HV143" s="85"/>
      <c r="HW143" s="85"/>
      <c r="HX143" s="85"/>
      <c r="HY143" s="85"/>
      <c r="HZ143" s="85"/>
      <c r="IA143" s="85"/>
      <c r="IB143" s="85"/>
      <c r="IC143" s="85"/>
      <c r="ID143" s="85"/>
      <c r="IE143" s="85"/>
      <c r="IF143" s="85"/>
      <c r="IG143" s="85"/>
      <c r="IH143" s="85"/>
      <c r="II143" s="85"/>
      <c r="IJ143" s="85"/>
      <c r="IK143" s="85"/>
      <c r="IL143" s="85"/>
      <c r="IM143" s="85"/>
      <c r="IN143" s="85"/>
      <c r="IO143" s="85"/>
      <c r="IP143" s="85"/>
      <c r="IQ143" s="85"/>
      <c r="IR143" s="85"/>
      <c r="IS143" s="85"/>
      <c r="IT143" s="85"/>
      <c r="IU143" s="85"/>
      <c r="IV143" s="85"/>
    </row>
  </sheetData>
  <mergeCells count="3">
    <mergeCell ref="A4:A5"/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2:L33"/>
  <sheetViews>
    <sheetView zoomScale="95" workbookViewId="0">
      <selection sqref="A1:IV65536"/>
    </sheetView>
  </sheetViews>
  <sheetFormatPr defaultRowHeight="14.1" customHeight="1"/>
  <cols>
    <col min="1" max="1" width="5.85546875" style="10" customWidth="1"/>
    <col min="2" max="2" width="50" style="10" customWidth="1"/>
    <col min="3" max="3" width="12.5703125" style="76" bestFit="1" customWidth="1"/>
    <col min="4" max="4" width="12.85546875" style="76" customWidth="1"/>
    <col min="5" max="5" width="11.42578125" style="76" bestFit="1" customWidth="1"/>
    <col min="6" max="6" width="12" style="76" customWidth="1"/>
    <col min="7" max="7" width="11.85546875" style="76" customWidth="1"/>
    <col min="8" max="8" width="11.140625" style="76" customWidth="1"/>
    <col min="9" max="9" width="10.42578125" style="76" customWidth="1"/>
    <col min="10" max="10" width="11.42578125" style="77" bestFit="1" customWidth="1"/>
    <col min="11" max="11" width="11.42578125" style="96" customWidth="1"/>
    <col min="12" max="16384" width="9.140625" style="10"/>
  </cols>
  <sheetData>
    <row r="2" spans="1:12" ht="14.1" customHeight="1">
      <c r="B2" s="203" t="s">
        <v>538</v>
      </c>
      <c r="C2" s="204"/>
      <c r="D2" s="204"/>
      <c r="E2" s="204"/>
      <c r="F2" s="204"/>
      <c r="G2" s="204"/>
      <c r="H2" s="204"/>
      <c r="I2" s="204"/>
      <c r="J2" s="204"/>
      <c r="K2" s="204"/>
    </row>
    <row r="3" spans="1:12" ht="14.1" customHeight="1">
      <c r="A3" s="197" t="s">
        <v>403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34"/>
    </row>
    <row r="5" spans="1:12" ht="14.1" customHeight="1">
      <c r="A5" s="201" t="s">
        <v>64</v>
      </c>
      <c r="B5" s="202"/>
      <c r="C5" s="28" t="s">
        <v>49</v>
      </c>
      <c r="D5" s="28" t="s">
        <v>61</v>
      </c>
      <c r="E5" s="28" t="s">
        <v>62</v>
      </c>
      <c r="F5" s="28" t="s">
        <v>63</v>
      </c>
      <c r="G5" s="28" t="s">
        <v>65</v>
      </c>
      <c r="H5" s="28" t="s">
        <v>66</v>
      </c>
      <c r="I5" s="28" t="s">
        <v>67</v>
      </c>
      <c r="J5" s="26" t="s">
        <v>19</v>
      </c>
      <c r="K5" s="26" t="s">
        <v>68</v>
      </c>
    </row>
    <row r="6" spans="1:12" ht="14.1" customHeight="1">
      <c r="A6" s="202"/>
      <c r="B6" s="202"/>
      <c r="C6" s="177" t="s">
        <v>15</v>
      </c>
      <c r="D6" s="177" t="s">
        <v>117</v>
      </c>
      <c r="E6" s="177" t="s">
        <v>16</v>
      </c>
      <c r="F6" s="177" t="s">
        <v>266</v>
      </c>
      <c r="G6" s="177" t="s">
        <v>267</v>
      </c>
      <c r="H6" s="177" t="s">
        <v>119</v>
      </c>
      <c r="I6" s="177" t="s">
        <v>265</v>
      </c>
      <c r="J6" s="205" t="s">
        <v>17</v>
      </c>
      <c r="K6" s="178" t="s">
        <v>268</v>
      </c>
      <c r="L6" s="35"/>
    </row>
    <row r="7" spans="1:12" ht="30.75" customHeight="1">
      <c r="A7" s="202"/>
      <c r="B7" s="202"/>
      <c r="C7" s="200"/>
      <c r="D7" s="200"/>
      <c r="E7" s="200"/>
      <c r="F7" s="200"/>
      <c r="G7" s="200"/>
      <c r="H7" s="200"/>
      <c r="I7" s="199"/>
      <c r="J7" s="206"/>
      <c r="K7" s="207"/>
      <c r="L7" s="35"/>
    </row>
    <row r="8" spans="1:12" ht="14.1" customHeight="1">
      <c r="A8" s="17" t="s">
        <v>1</v>
      </c>
      <c r="B8" s="33" t="s">
        <v>36</v>
      </c>
      <c r="C8" s="90"/>
      <c r="D8" s="90"/>
      <c r="E8" s="23">
        <v>5080000</v>
      </c>
      <c r="F8" s="90"/>
      <c r="G8" s="90"/>
      <c r="H8" s="90"/>
      <c r="I8" s="90"/>
      <c r="J8" s="66">
        <f>C8+D8+E8+F8+H8+G8+I8</f>
        <v>5080000</v>
      </c>
      <c r="K8" s="26"/>
      <c r="L8" s="35"/>
    </row>
    <row r="9" spans="1:12" ht="14.1" customHeight="1">
      <c r="A9" s="17" t="s">
        <v>2</v>
      </c>
      <c r="B9" s="33" t="s">
        <v>39</v>
      </c>
      <c r="C9" s="90"/>
      <c r="D9" s="90"/>
      <c r="E9" s="23">
        <v>13479000</v>
      </c>
      <c r="F9" s="90"/>
      <c r="G9" s="90"/>
      <c r="H9" s="90"/>
      <c r="I9" s="90"/>
      <c r="J9" s="66">
        <f t="shared" ref="J9:J27" si="0">C9+D9+E9+F9+H9+G9+I9</f>
        <v>13479000</v>
      </c>
      <c r="K9" s="26"/>
      <c r="L9" s="35"/>
    </row>
    <row r="10" spans="1:12" ht="14.1" customHeight="1">
      <c r="A10" s="17" t="s">
        <v>3</v>
      </c>
      <c r="B10" s="33" t="s">
        <v>193</v>
      </c>
      <c r="C10" s="90"/>
      <c r="D10" s="90"/>
      <c r="E10" s="23">
        <v>15300000</v>
      </c>
      <c r="F10" s="90"/>
      <c r="G10" s="90"/>
      <c r="H10" s="90"/>
      <c r="I10" s="90"/>
      <c r="J10" s="66">
        <f t="shared" si="0"/>
        <v>15300000</v>
      </c>
      <c r="K10" s="26"/>
      <c r="L10" s="35"/>
    </row>
    <row r="11" spans="1:12" ht="14.1" customHeight="1">
      <c r="A11" s="17" t="s">
        <v>4</v>
      </c>
      <c r="B11" s="33" t="s">
        <v>115</v>
      </c>
      <c r="C11" s="90"/>
      <c r="D11" s="90"/>
      <c r="E11" s="23">
        <v>53271000</v>
      </c>
      <c r="F11" s="90"/>
      <c r="G11" s="90"/>
      <c r="H11" s="90"/>
      <c r="I11" s="90"/>
      <c r="J11" s="66">
        <f t="shared" si="0"/>
        <v>53271000</v>
      </c>
      <c r="K11" s="26"/>
      <c r="L11" s="35"/>
    </row>
    <row r="12" spans="1:12" ht="14.1" customHeight="1">
      <c r="A12" s="17" t="s">
        <v>5</v>
      </c>
      <c r="B12" s="33" t="s">
        <v>106</v>
      </c>
      <c r="C12" s="23">
        <v>26404000</v>
      </c>
      <c r="D12" s="23">
        <v>5828000</v>
      </c>
      <c r="E12" s="23"/>
      <c r="F12" s="90"/>
      <c r="G12" s="90"/>
      <c r="H12" s="90"/>
      <c r="I12" s="90"/>
      <c r="J12" s="66">
        <f t="shared" si="0"/>
        <v>32232000</v>
      </c>
      <c r="K12" s="26" t="s">
        <v>321</v>
      </c>
      <c r="L12" s="35"/>
    </row>
    <row r="13" spans="1:12" ht="14.1" customHeight="1">
      <c r="A13" s="17" t="s">
        <v>6</v>
      </c>
      <c r="B13" s="33" t="s">
        <v>107</v>
      </c>
      <c r="C13" s="23">
        <v>4322000</v>
      </c>
      <c r="D13" s="23">
        <v>6510000</v>
      </c>
      <c r="E13" s="23">
        <v>116390000</v>
      </c>
      <c r="F13" s="23">
        <v>17889000</v>
      </c>
      <c r="G13" s="23">
        <v>8546000</v>
      </c>
      <c r="H13" s="23"/>
      <c r="I13" s="23">
        <v>1700000</v>
      </c>
      <c r="J13" s="66">
        <f t="shared" si="0"/>
        <v>155357000</v>
      </c>
      <c r="K13" s="26"/>
      <c r="L13" s="35"/>
    </row>
    <row r="14" spans="1:12" ht="14.1" customHeight="1">
      <c r="A14" s="17" t="s">
        <v>7</v>
      </c>
      <c r="B14" s="22" t="s">
        <v>324</v>
      </c>
      <c r="C14" s="9">
        <v>12937000</v>
      </c>
      <c r="D14" s="9">
        <v>2809000</v>
      </c>
      <c r="E14" s="9">
        <v>45760000</v>
      </c>
      <c r="F14" s="9"/>
      <c r="G14" s="9"/>
      <c r="H14" s="9"/>
      <c r="I14" s="9"/>
      <c r="J14" s="66">
        <f t="shared" si="0"/>
        <v>61506000</v>
      </c>
      <c r="K14" s="26" t="s">
        <v>417</v>
      </c>
      <c r="L14" s="35"/>
    </row>
    <row r="15" spans="1:12" ht="14.1" customHeight="1">
      <c r="A15" s="17" t="s">
        <v>8</v>
      </c>
      <c r="B15" s="33" t="s">
        <v>41</v>
      </c>
      <c r="C15" s="90"/>
      <c r="D15" s="90"/>
      <c r="E15" s="23">
        <v>273000</v>
      </c>
      <c r="F15" s="23"/>
      <c r="G15" s="23"/>
      <c r="H15" s="23"/>
      <c r="I15" s="23"/>
      <c r="J15" s="66">
        <f t="shared" si="0"/>
        <v>273000</v>
      </c>
      <c r="K15" s="26"/>
      <c r="L15" s="35"/>
    </row>
    <row r="16" spans="1:12" ht="12.75">
      <c r="A16" s="17" t="s">
        <v>28</v>
      </c>
      <c r="B16" s="91" t="s">
        <v>212</v>
      </c>
      <c r="C16" s="90"/>
      <c r="D16" s="23"/>
      <c r="E16" s="23">
        <v>29343000</v>
      </c>
      <c r="F16" s="23"/>
      <c r="G16" s="23"/>
      <c r="H16" s="23"/>
      <c r="I16" s="23"/>
      <c r="J16" s="66">
        <f t="shared" si="0"/>
        <v>29343000</v>
      </c>
      <c r="K16" s="26"/>
      <c r="L16" s="35"/>
    </row>
    <row r="17" spans="1:12" ht="14.1" customHeight="1">
      <c r="A17" s="17" t="s">
        <v>29</v>
      </c>
      <c r="B17" s="33" t="s">
        <v>37</v>
      </c>
      <c r="C17" s="90"/>
      <c r="D17" s="90"/>
      <c r="E17" s="23">
        <v>23155000</v>
      </c>
      <c r="F17" s="23"/>
      <c r="G17" s="23"/>
      <c r="H17" s="23"/>
      <c r="I17" s="23"/>
      <c r="J17" s="66">
        <f t="shared" si="0"/>
        <v>23155000</v>
      </c>
      <c r="K17" s="26"/>
      <c r="L17" s="35"/>
    </row>
    <row r="18" spans="1:12" ht="14.1" customHeight="1">
      <c r="A18" s="17" t="s">
        <v>30</v>
      </c>
      <c r="B18" s="22" t="s">
        <v>116</v>
      </c>
      <c r="C18" s="92"/>
      <c r="D18" s="92"/>
      <c r="E18" s="9">
        <v>16892000</v>
      </c>
      <c r="F18" s="92"/>
      <c r="G18" s="92"/>
      <c r="H18" s="92"/>
      <c r="I18" s="92"/>
      <c r="J18" s="66">
        <f t="shared" si="0"/>
        <v>16892000</v>
      </c>
      <c r="K18" s="26"/>
      <c r="L18" s="35"/>
    </row>
    <row r="19" spans="1:12" ht="14.1" customHeight="1">
      <c r="A19" s="17" t="s">
        <v>32</v>
      </c>
      <c r="B19" s="93" t="s">
        <v>44</v>
      </c>
      <c r="C19" s="9">
        <v>20633000</v>
      </c>
      <c r="D19" s="9">
        <v>4483000</v>
      </c>
      <c r="E19" s="9">
        <v>119904000</v>
      </c>
      <c r="F19" s="9"/>
      <c r="G19" s="9"/>
      <c r="H19" s="9"/>
      <c r="I19" s="9"/>
      <c r="J19" s="66">
        <f t="shared" si="0"/>
        <v>145020000</v>
      </c>
      <c r="K19" s="26" t="s">
        <v>418</v>
      </c>
      <c r="L19" s="35"/>
    </row>
    <row r="20" spans="1:12" ht="14.1" customHeight="1">
      <c r="A20" s="17" t="s">
        <v>33</v>
      </c>
      <c r="B20" s="22" t="s">
        <v>319</v>
      </c>
      <c r="C20" s="92"/>
      <c r="D20" s="9"/>
      <c r="E20" s="9"/>
      <c r="F20" s="92"/>
      <c r="G20" s="92"/>
      <c r="H20" s="9">
        <v>14600000</v>
      </c>
      <c r="I20" s="92"/>
      <c r="J20" s="66">
        <f t="shared" si="0"/>
        <v>14600000</v>
      </c>
      <c r="K20" s="26"/>
      <c r="L20" s="35"/>
    </row>
    <row r="21" spans="1:12" ht="14.1" customHeight="1">
      <c r="A21" s="17" t="s">
        <v>34</v>
      </c>
      <c r="B21" s="22" t="s">
        <v>402</v>
      </c>
      <c r="C21" s="9">
        <v>8300000</v>
      </c>
      <c r="D21" s="9">
        <v>2009000</v>
      </c>
      <c r="E21" s="9">
        <v>508000</v>
      </c>
      <c r="F21" s="92"/>
      <c r="G21" s="92"/>
      <c r="H21" s="92"/>
      <c r="I21" s="92"/>
      <c r="J21" s="66">
        <f t="shared" si="0"/>
        <v>10817000</v>
      </c>
      <c r="K21" s="26" t="s">
        <v>210</v>
      </c>
      <c r="L21" s="35"/>
    </row>
    <row r="22" spans="1:12" ht="14.1" customHeight="1">
      <c r="A22" s="17" t="s">
        <v>35</v>
      </c>
      <c r="B22" s="22" t="s">
        <v>179</v>
      </c>
      <c r="C22" s="92"/>
      <c r="D22" s="92"/>
      <c r="E22" s="9">
        <v>3086000</v>
      </c>
      <c r="F22" s="92"/>
      <c r="G22" s="92"/>
      <c r="H22" s="92"/>
      <c r="I22" s="92"/>
      <c r="J22" s="66">
        <f t="shared" si="0"/>
        <v>3086000</v>
      </c>
      <c r="K22" s="26"/>
      <c r="L22" s="35"/>
    </row>
    <row r="23" spans="1:12" ht="14.1" customHeight="1">
      <c r="A23" s="17" t="s">
        <v>45</v>
      </c>
      <c r="B23" s="22" t="s">
        <v>192</v>
      </c>
      <c r="C23" s="92"/>
      <c r="D23" s="92"/>
      <c r="E23" s="9">
        <v>8300000</v>
      </c>
      <c r="F23" s="92"/>
      <c r="G23" s="92"/>
      <c r="H23" s="92"/>
      <c r="I23" s="92"/>
      <c r="J23" s="66">
        <f t="shared" si="0"/>
        <v>8300000</v>
      </c>
      <c r="K23" s="26"/>
      <c r="L23" s="35"/>
    </row>
    <row r="24" spans="1:12" ht="14.1" customHeight="1">
      <c r="A24" s="17" t="s">
        <v>46</v>
      </c>
      <c r="B24" s="22" t="s">
        <v>194</v>
      </c>
      <c r="C24" s="92"/>
      <c r="D24" s="92"/>
      <c r="E24" s="9"/>
      <c r="F24" s="9">
        <v>9750000</v>
      </c>
      <c r="G24" s="9"/>
      <c r="H24" s="92"/>
      <c r="I24" s="92"/>
      <c r="J24" s="66">
        <f t="shared" si="0"/>
        <v>9750000</v>
      </c>
      <c r="K24" s="26"/>
      <c r="L24" s="35"/>
    </row>
    <row r="25" spans="1:12" s="11" customFormat="1" ht="14.1" customHeight="1">
      <c r="A25" s="27" t="s">
        <v>47</v>
      </c>
      <c r="B25" s="27" t="s">
        <v>113</v>
      </c>
      <c r="C25" s="68">
        <f>SUM(C8:C24)</f>
        <v>72596000</v>
      </c>
      <c r="D25" s="68">
        <f t="shared" ref="D25:J25" si="1">SUM(D8:D24)</f>
        <v>21639000</v>
      </c>
      <c r="E25" s="68">
        <f t="shared" si="1"/>
        <v>450741000</v>
      </c>
      <c r="F25" s="68">
        <f t="shared" si="1"/>
        <v>27639000</v>
      </c>
      <c r="G25" s="68">
        <f t="shared" si="1"/>
        <v>8546000</v>
      </c>
      <c r="H25" s="68">
        <f t="shared" si="1"/>
        <v>14600000</v>
      </c>
      <c r="I25" s="68">
        <f t="shared" si="1"/>
        <v>1700000</v>
      </c>
      <c r="J25" s="68">
        <f t="shared" si="1"/>
        <v>597461000</v>
      </c>
      <c r="K25" s="26" t="s">
        <v>422</v>
      </c>
      <c r="L25" s="94"/>
    </row>
    <row r="26" spans="1:12" ht="14.1" customHeight="1">
      <c r="A26" s="17" t="s">
        <v>50</v>
      </c>
      <c r="B26" s="33" t="s">
        <v>107</v>
      </c>
      <c r="C26" s="23">
        <v>119656000</v>
      </c>
      <c r="D26" s="23">
        <v>26962000</v>
      </c>
      <c r="E26" s="23">
        <v>23382000</v>
      </c>
      <c r="F26" s="23"/>
      <c r="G26" s="23"/>
      <c r="H26" s="23"/>
      <c r="I26" s="23"/>
      <c r="J26" s="66">
        <f t="shared" si="0"/>
        <v>170000000</v>
      </c>
      <c r="K26" s="26" t="s">
        <v>420</v>
      </c>
    </row>
    <row r="27" spans="1:12" ht="14.1" customHeight="1">
      <c r="A27" s="17" t="s">
        <v>51</v>
      </c>
      <c r="B27" s="95" t="s">
        <v>178</v>
      </c>
      <c r="C27" s="23">
        <v>11726000</v>
      </c>
      <c r="D27" s="23">
        <v>2535000</v>
      </c>
      <c r="E27" s="23"/>
      <c r="F27" s="23"/>
      <c r="G27" s="23"/>
      <c r="H27" s="23"/>
      <c r="I27" s="23"/>
      <c r="J27" s="66">
        <f t="shared" si="0"/>
        <v>14261000</v>
      </c>
      <c r="K27" s="26" t="s">
        <v>419</v>
      </c>
    </row>
    <row r="28" spans="1:12" ht="14.1" customHeight="1">
      <c r="A28" s="27" t="s">
        <v>52</v>
      </c>
      <c r="B28" s="27" t="s">
        <v>110</v>
      </c>
      <c r="C28" s="68">
        <f t="shared" ref="C28:J28" si="2">SUM(C26:C27)</f>
        <v>131382000</v>
      </c>
      <c r="D28" s="68">
        <f t="shared" si="2"/>
        <v>29497000</v>
      </c>
      <c r="E28" s="68">
        <f t="shared" si="2"/>
        <v>23382000</v>
      </c>
      <c r="F28" s="68">
        <f t="shared" si="2"/>
        <v>0</v>
      </c>
      <c r="G28" s="68">
        <f t="shared" si="2"/>
        <v>0</v>
      </c>
      <c r="H28" s="68">
        <f t="shared" si="2"/>
        <v>0</v>
      </c>
      <c r="I28" s="68">
        <f t="shared" si="2"/>
        <v>0</v>
      </c>
      <c r="J28" s="68">
        <f t="shared" si="2"/>
        <v>184261000</v>
      </c>
      <c r="K28" s="26" t="s">
        <v>421</v>
      </c>
    </row>
    <row r="29" spans="1:12" ht="14.1" customHeight="1">
      <c r="A29" s="27" t="s">
        <v>53</v>
      </c>
      <c r="B29" s="27" t="s">
        <v>112</v>
      </c>
      <c r="C29" s="68">
        <f>C25+C28</f>
        <v>203978000</v>
      </c>
      <c r="D29" s="68">
        <f t="shared" ref="D29:J29" si="3">D25+D28</f>
        <v>51136000</v>
      </c>
      <c r="E29" s="68">
        <f t="shared" si="3"/>
        <v>474123000</v>
      </c>
      <c r="F29" s="68">
        <f t="shared" si="3"/>
        <v>27639000</v>
      </c>
      <c r="G29" s="68">
        <f t="shared" si="3"/>
        <v>8546000</v>
      </c>
      <c r="H29" s="68">
        <f t="shared" si="3"/>
        <v>14600000</v>
      </c>
      <c r="I29" s="68">
        <f t="shared" si="3"/>
        <v>1700000</v>
      </c>
      <c r="J29" s="68">
        <f t="shared" si="3"/>
        <v>781722000</v>
      </c>
      <c r="K29" s="26" t="s">
        <v>423</v>
      </c>
    </row>
    <row r="33" ht="13.5" customHeight="1"/>
  </sheetData>
  <mergeCells count="12">
    <mergeCell ref="G6:G7"/>
    <mergeCell ref="K6:K7"/>
    <mergeCell ref="A3:K3"/>
    <mergeCell ref="I6:I7"/>
    <mergeCell ref="E6:E7"/>
    <mergeCell ref="A5:B7"/>
    <mergeCell ref="B2:K2"/>
    <mergeCell ref="F6:F7"/>
    <mergeCell ref="H6:H7"/>
    <mergeCell ref="C6:C7"/>
    <mergeCell ref="D6:D7"/>
    <mergeCell ref="J6:J7"/>
  </mergeCells>
  <phoneticPr fontId="5" type="noConversion"/>
  <pageMargins left="0.74803149606299213" right="0.74803149606299213" top="0.98425196850393704" bottom="0.98425196850393704" header="0.51181102362204722" footer="0.51181102362204722"/>
  <pageSetup paperSize="8" orientation="landscape" horizontalDpi="4294967293" verticalDpi="4294967293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I63"/>
  <sheetViews>
    <sheetView workbookViewId="0">
      <selection sqref="A1:IV65536"/>
    </sheetView>
  </sheetViews>
  <sheetFormatPr defaultRowHeight="12.95" customHeight="1"/>
  <cols>
    <col min="1" max="1" width="5.5703125" style="34" bestFit="1" customWidth="1"/>
    <col min="2" max="2" width="94.7109375" style="10" customWidth="1"/>
    <col min="3" max="3" width="16.42578125" style="86" customWidth="1"/>
    <col min="4" max="16384" width="9.140625" style="10"/>
  </cols>
  <sheetData>
    <row r="1" spans="1:9" ht="12.95" customHeight="1">
      <c r="A1" s="170" t="s">
        <v>539</v>
      </c>
      <c r="B1" s="185"/>
      <c r="C1" s="185"/>
      <c r="D1" s="185"/>
      <c r="E1" s="88"/>
      <c r="F1" s="56"/>
      <c r="G1" s="56"/>
      <c r="H1" s="56"/>
      <c r="I1" s="56"/>
    </row>
    <row r="2" spans="1:9" s="11" customFormat="1" ht="12.95" customHeight="1">
      <c r="A2" s="212" t="s">
        <v>416</v>
      </c>
      <c r="B2" s="213"/>
      <c r="C2" s="213"/>
      <c r="D2" s="213"/>
      <c r="E2" s="97"/>
      <c r="F2" s="34"/>
      <c r="G2" s="34"/>
    </row>
    <row r="4" spans="1:9" ht="12.95" customHeight="1">
      <c r="A4" s="208" t="s">
        <v>60</v>
      </c>
      <c r="B4" s="208"/>
      <c r="C4" s="28" t="s">
        <v>49</v>
      </c>
    </row>
    <row r="5" spans="1:9" ht="12.95" customHeight="1">
      <c r="A5" s="208" t="s">
        <v>255</v>
      </c>
      <c r="B5" s="209"/>
      <c r="C5" s="28" t="s">
        <v>207</v>
      </c>
    </row>
    <row r="6" spans="1:9" ht="12.95" customHeight="1">
      <c r="A6" s="17" t="s">
        <v>1</v>
      </c>
      <c r="B6" s="22" t="s">
        <v>316</v>
      </c>
      <c r="C6" s="7">
        <v>3500000</v>
      </c>
    </row>
    <row r="7" spans="1:9" ht="12.95" customHeight="1">
      <c r="A7" s="17" t="s">
        <v>2</v>
      </c>
      <c r="B7" s="22" t="s">
        <v>204</v>
      </c>
      <c r="C7" s="7">
        <v>550000</v>
      </c>
    </row>
    <row r="8" spans="1:9" ht="12.95" customHeight="1">
      <c r="A8" s="17" t="s">
        <v>3</v>
      </c>
      <c r="B8" s="22" t="s">
        <v>489</v>
      </c>
      <c r="C8" s="7">
        <v>500000</v>
      </c>
    </row>
    <row r="9" spans="1:9" ht="12.95" customHeight="1">
      <c r="A9" s="17" t="s">
        <v>4</v>
      </c>
      <c r="B9" s="22" t="s">
        <v>20</v>
      </c>
      <c r="C9" s="7">
        <v>900000</v>
      </c>
    </row>
    <row r="10" spans="1:9" ht="12.95" customHeight="1">
      <c r="A10" s="17" t="s">
        <v>5</v>
      </c>
      <c r="B10" s="22" t="s">
        <v>490</v>
      </c>
      <c r="C10" s="7">
        <v>8700000</v>
      </c>
    </row>
    <row r="11" spans="1:9" ht="12.95" customHeight="1">
      <c r="A11" s="17" t="s">
        <v>6</v>
      </c>
      <c r="B11" s="22" t="s">
        <v>205</v>
      </c>
      <c r="C11" s="7">
        <v>700000</v>
      </c>
    </row>
    <row r="12" spans="1:9" ht="12.95" customHeight="1">
      <c r="A12" s="17" t="s">
        <v>7</v>
      </c>
      <c r="B12" s="22" t="s">
        <v>22</v>
      </c>
      <c r="C12" s="7">
        <v>350000</v>
      </c>
    </row>
    <row r="13" spans="1:9" ht="12.95" customHeight="1">
      <c r="A13" s="17" t="s">
        <v>8</v>
      </c>
      <c r="B13" s="74" t="s">
        <v>105</v>
      </c>
      <c r="C13" s="7">
        <v>390000</v>
      </c>
    </row>
    <row r="14" spans="1:9" ht="12.95" customHeight="1">
      <c r="A14" s="17" t="s">
        <v>28</v>
      </c>
      <c r="B14" s="22" t="s">
        <v>123</v>
      </c>
      <c r="C14" s="7">
        <v>1270000</v>
      </c>
    </row>
    <row r="15" spans="1:9" ht="12.95" customHeight="1">
      <c r="A15" s="17" t="s">
        <v>29</v>
      </c>
      <c r="B15" s="22" t="s">
        <v>23</v>
      </c>
      <c r="C15" s="7">
        <v>170000</v>
      </c>
    </row>
    <row r="16" spans="1:9" ht="12.95" customHeight="1">
      <c r="A16" s="17" t="s">
        <v>30</v>
      </c>
      <c r="B16" s="22" t="s">
        <v>72</v>
      </c>
      <c r="C16" s="7">
        <v>152000</v>
      </c>
    </row>
    <row r="17" spans="1:3" ht="12.95" customHeight="1">
      <c r="A17" s="17" t="s">
        <v>32</v>
      </c>
      <c r="B17" s="22" t="s">
        <v>183</v>
      </c>
      <c r="C17" s="7">
        <v>762000</v>
      </c>
    </row>
    <row r="18" spans="1:3" ht="12.95" customHeight="1">
      <c r="A18" s="17" t="s">
        <v>33</v>
      </c>
      <c r="B18" s="22" t="s">
        <v>120</v>
      </c>
      <c r="C18" s="7">
        <v>1850000</v>
      </c>
    </row>
    <row r="19" spans="1:3" ht="12.95" customHeight="1">
      <c r="A19" s="17" t="s">
        <v>34</v>
      </c>
      <c r="B19" s="22" t="s">
        <v>184</v>
      </c>
      <c r="C19" s="7">
        <v>55000</v>
      </c>
    </row>
    <row r="20" spans="1:3" ht="12.95" customHeight="1">
      <c r="A20" s="17" t="s">
        <v>35</v>
      </c>
      <c r="B20" s="22" t="s">
        <v>185</v>
      </c>
      <c r="C20" s="7">
        <v>160000</v>
      </c>
    </row>
    <row r="21" spans="1:3" ht="12.95" customHeight="1">
      <c r="A21" s="17" t="s">
        <v>45</v>
      </c>
      <c r="B21" s="22" t="s">
        <v>186</v>
      </c>
      <c r="C21" s="7">
        <v>40000</v>
      </c>
    </row>
    <row r="22" spans="1:3" ht="12.95" customHeight="1">
      <c r="A22" s="17" t="s">
        <v>46</v>
      </c>
      <c r="B22" s="22" t="s">
        <v>331</v>
      </c>
      <c r="C22" s="7">
        <v>45000</v>
      </c>
    </row>
    <row r="23" spans="1:3" ht="12.95" customHeight="1">
      <c r="A23" s="17" t="s">
        <v>47</v>
      </c>
      <c r="B23" s="22" t="s">
        <v>315</v>
      </c>
      <c r="C23" s="7">
        <v>55000</v>
      </c>
    </row>
    <row r="24" spans="1:3" ht="12.95" customHeight="1">
      <c r="A24" s="17" t="s">
        <v>50</v>
      </c>
      <c r="B24" s="22" t="s">
        <v>328</v>
      </c>
      <c r="C24" s="7">
        <v>40000</v>
      </c>
    </row>
    <row r="25" spans="1:3" ht="12.95" customHeight="1">
      <c r="A25" s="17" t="s">
        <v>51</v>
      </c>
      <c r="B25" s="22" t="s">
        <v>182</v>
      </c>
      <c r="C25" s="7">
        <v>7300000</v>
      </c>
    </row>
    <row r="26" spans="1:3" ht="12.95" customHeight="1">
      <c r="A26" s="17" t="s">
        <v>52</v>
      </c>
      <c r="B26" s="22" t="s">
        <v>532</v>
      </c>
      <c r="C26" s="7">
        <v>150000</v>
      </c>
    </row>
    <row r="27" spans="1:3" ht="12.95" customHeight="1">
      <c r="A27" s="27" t="s">
        <v>53</v>
      </c>
      <c r="B27" s="98" t="s">
        <v>14</v>
      </c>
      <c r="C27" s="12">
        <f>SUM(C6:C26)</f>
        <v>27639000</v>
      </c>
    </row>
    <row r="29" spans="1:3" ht="12.95" customHeight="1">
      <c r="A29" s="208" t="s">
        <v>60</v>
      </c>
      <c r="B29" s="208"/>
      <c r="C29" s="28" t="s">
        <v>49</v>
      </c>
    </row>
    <row r="30" spans="1:3" ht="12.95" customHeight="1">
      <c r="A30" s="208" t="s">
        <v>256</v>
      </c>
      <c r="B30" s="209"/>
      <c r="C30" s="28" t="s">
        <v>207</v>
      </c>
    </row>
    <row r="31" spans="1:3" ht="12.95" customHeight="1">
      <c r="A31" s="17" t="s">
        <v>1</v>
      </c>
      <c r="B31" s="22" t="s">
        <v>327</v>
      </c>
      <c r="C31" s="9">
        <v>5346000</v>
      </c>
    </row>
    <row r="32" spans="1:3" ht="12.75">
      <c r="A32" s="17" t="s">
        <v>2</v>
      </c>
      <c r="B32" s="22" t="s">
        <v>317</v>
      </c>
      <c r="C32" s="9">
        <v>3000000</v>
      </c>
    </row>
    <row r="33" spans="1:3" ht="12.75">
      <c r="A33" s="17" t="s">
        <v>3</v>
      </c>
      <c r="B33" s="22" t="s">
        <v>330</v>
      </c>
      <c r="C33" s="9">
        <v>200000</v>
      </c>
    </row>
    <row r="34" spans="1:3" ht="12.95" customHeight="1">
      <c r="A34" s="27" t="s">
        <v>4</v>
      </c>
      <c r="B34" s="69" t="s">
        <v>17</v>
      </c>
      <c r="C34" s="68">
        <f>SUM(C31:C33)</f>
        <v>8546000</v>
      </c>
    </row>
    <row r="35" spans="1:3" ht="12.95" customHeight="1">
      <c r="A35" s="99"/>
      <c r="B35" s="35"/>
      <c r="C35" s="100"/>
    </row>
    <row r="36" spans="1:3" ht="12.95" customHeight="1">
      <c r="A36" s="208" t="s">
        <v>60</v>
      </c>
      <c r="B36" s="208"/>
      <c r="C36" s="28" t="s">
        <v>49</v>
      </c>
    </row>
    <row r="37" spans="1:3" ht="12.95" customHeight="1">
      <c r="A37" s="208" t="s">
        <v>257</v>
      </c>
      <c r="B37" s="209"/>
      <c r="C37" s="28" t="s">
        <v>207</v>
      </c>
    </row>
    <row r="38" spans="1:3" ht="12.95" customHeight="1">
      <c r="A38" s="17" t="s">
        <v>1</v>
      </c>
      <c r="B38" s="22" t="s">
        <v>259</v>
      </c>
      <c r="C38" s="9">
        <v>10000000</v>
      </c>
    </row>
    <row r="39" spans="1:3" ht="12.95" customHeight="1">
      <c r="A39" s="17" t="s">
        <v>2</v>
      </c>
      <c r="B39" s="22" t="s">
        <v>25</v>
      </c>
      <c r="C39" s="9">
        <v>200000</v>
      </c>
    </row>
    <row r="40" spans="1:3" ht="12.95" customHeight="1">
      <c r="A40" s="17" t="s">
        <v>3</v>
      </c>
      <c r="B40" s="22" t="s">
        <v>31</v>
      </c>
      <c r="C40" s="9">
        <v>2500000</v>
      </c>
    </row>
    <row r="41" spans="1:3" ht="12.95" customHeight="1">
      <c r="A41" s="17" t="s">
        <v>4</v>
      </c>
      <c r="B41" s="22" t="s">
        <v>206</v>
      </c>
      <c r="C41" s="9">
        <v>1300000</v>
      </c>
    </row>
    <row r="42" spans="1:3" ht="12.95" customHeight="1">
      <c r="A42" s="17" t="s">
        <v>5</v>
      </c>
      <c r="B42" s="22" t="s">
        <v>26</v>
      </c>
      <c r="C42" s="9">
        <v>600000</v>
      </c>
    </row>
    <row r="43" spans="1:3" s="11" customFormat="1" ht="12.95" customHeight="1">
      <c r="A43" s="27" t="s">
        <v>6</v>
      </c>
      <c r="B43" s="69" t="s">
        <v>260</v>
      </c>
      <c r="C43" s="12">
        <f>SUM(C38:C42)</f>
        <v>14600000</v>
      </c>
    </row>
    <row r="44" spans="1:3" ht="12.95" customHeight="1">
      <c r="A44" s="99"/>
      <c r="B44" s="94"/>
      <c r="C44" s="100"/>
    </row>
    <row r="45" spans="1:3" ht="12.95" customHeight="1">
      <c r="A45" s="208" t="s">
        <v>60</v>
      </c>
      <c r="B45" s="208"/>
      <c r="C45" s="28" t="s">
        <v>49</v>
      </c>
    </row>
    <row r="46" spans="1:3" ht="12.95" customHeight="1">
      <c r="A46" s="208" t="s">
        <v>258</v>
      </c>
      <c r="B46" s="209"/>
      <c r="C46" s="28" t="s">
        <v>207</v>
      </c>
    </row>
    <row r="47" spans="1:3" ht="12.95" customHeight="1">
      <c r="A47" s="17" t="s">
        <v>1</v>
      </c>
      <c r="B47" s="22" t="s">
        <v>24</v>
      </c>
      <c r="C47" s="12">
        <v>1700000</v>
      </c>
    </row>
    <row r="48" spans="1:3" ht="12.95" customHeight="1">
      <c r="A48" s="99"/>
      <c r="B48" s="35"/>
      <c r="C48" s="101"/>
    </row>
    <row r="49" spans="1:4" ht="12.95" customHeight="1">
      <c r="A49" s="210" t="s">
        <v>424</v>
      </c>
      <c r="B49" s="211"/>
      <c r="C49" s="211"/>
      <c r="D49" s="211"/>
    </row>
    <row r="50" spans="1:4" ht="12.95" customHeight="1">
      <c r="A50" s="99"/>
      <c r="B50" s="35"/>
      <c r="C50" s="100"/>
    </row>
    <row r="51" spans="1:4" ht="12.95" customHeight="1">
      <c r="A51" s="99"/>
      <c r="B51" s="35"/>
      <c r="C51" s="100"/>
    </row>
    <row r="52" spans="1:4" ht="12.95" customHeight="1">
      <c r="A52" s="208" t="s">
        <v>60</v>
      </c>
      <c r="B52" s="208"/>
      <c r="C52" s="28" t="s">
        <v>49</v>
      </c>
    </row>
    <row r="53" spans="1:4" ht="12.95" customHeight="1">
      <c r="A53" s="208" t="s">
        <v>329</v>
      </c>
      <c r="B53" s="209"/>
      <c r="C53" s="28" t="s">
        <v>207</v>
      </c>
    </row>
    <row r="54" spans="1:4" ht="12.95" customHeight="1">
      <c r="A54" s="17" t="s">
        <v>1</v>
      </c>
      <c r="B54" s="22" t="s">
        <v>21</v>
      </c>
      <c r="C54" s="7">
        <v>3000000</v>
      </c>
    </row>
    <row r="55" spans="1:4" ht="25.5">
      <c r="A55" s="17" t="s">
        <v>2</v>
      </c>
      <c r="B55" s="1" t="s">
        <v>310</v>
      </c>
      <c r="C55" s="7">
        <v>5360000</v>
      </c>
    </row>
    <row r="56" spans="1:4" ht="12.75">
      <c r="A56" s="17" t="s">
        <v>3</v>
      </c>
      <c r="B56" s="1" t="s">
        <v>521</v>
      </c>
      <c r="C56" s="7">
        <v>50505067</v>
      </c>
    </row>
    <row r="57" spans="1:4" ht="12.95" customHeight="1">
      <c r="A57" s="27" t="s">
        <v>4</v>
      </c>
      <c r="B57" s="98" t="s">
        <v>14</v>
      </c>
      <c r="C57" s="12">
        <f>SUM(C54:C56)</f>
        <v>58865067</v>
      </c>
    </row>
    <row r="58" spans="1:4" ht="12.95" customHeight="1">
      <c r="A58" s="99"/>
      <c r="B58" s="35"/>
      <c r="C58" s="100"/>
    </row>
    <row r="59" spans="1:4" ht="12.95" customHeight="1">
      <c r="A59" s="99"/>
      <c r="B59" s="35"/>
      <c r="C59" s="100"/>
    </row>
    <row r="60" spans="1:4" ht="12.95" customHeight="1">
      <c r="A60" s="208" t="s">
        <v>60</v>
      </c>
      <c r="B60" s="208"/>
      <c r="C60" s="28" t="s">
        <v>49</v>
      </c>
    </row>
    <row r="61" spans="1:4" ht="12.95" customHeight="1">
      <c r="A61" s="208" t="s">
        <v>533</v>
      </c>
      <c r="B61" s="209"/>
      <c r="C61" s="28" t="s">
        <v>207</v>
      </c>
    </row>
    <row r="62" spans="1:4" ht="12.95" customHeight="1">
      <c r="A62" s="17" t="s">
        <v>1</v>
      </c>
      <c r="B62" s="22" t="s">
        <v>534</v>
      </c>
      <c r="C62" s="7">
        <v>3000000</v>
      </c>
    </row>
    <row r="63" spans="1:4" ht="12.95" customHeight="1">
      <c r="A63" s="27" t="s">
        <v>2</v>
      </c>
      <c r="B63" s="98" t="s">
        <v>14</v>
      </c>
      <c r="C63" s="12">
        <f>SUM(C62:C62)</f>
        <v>3000000</v>
      </c>
    </row>
  </sheetData>
  <mergeCells count="15">
    <mergeCell ref="A2:D2"/>
    <mergeCell ref="A1:D1"/>
    <mergeCell ref="A4:B4"/>
    <mergeCell ref="A5:B5"/>
    <mergeCell ref="A29:B29"/>
    <mergeCell ref="A30:B30"/>
    <mergeCell ref="A60:B60"/>
    <mergeCell ref="A61:B61"/>
    <mergeCell ref="A52:B52"/>
    <mergeCell ref="A53:B53"/>
    <mergeCell ref="A36:B36"/>
    <mergeCell ref="A37:B37"/>
    <mergeCell ref="A45:B45"/>
    <mergeCell ref="A46:B46"/>
    <mergeCell ref="A49:D49"/>
  </mergeCells>
  <phoneticPr fontId="5" type="noConversion"/>
  <pageMargins left="0.74803149606299213" right="0.74803149606299213" top="0.78740157480314965" bottom="0.78740157480314965" header="0.51181102362204722" footer="0.51181102362204722"/>
  <pageSetup paperSize="9" scale="60" orientation="landscape" horizontalDpi="4294967293" verticalDpi="4294967293" r:id="rId1"/>
  <headerFooter alignWithMargins="0">
    <oddFooter>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K33"/>
  <sheetViews>
    <sheetView workbookViewId="0">
      <selection sqref="A1:IV65536"/>
    </sheetView>
  </sheetViews>
  <sheetFormatPr defaultRowHeight="12"/>
  <cols>
    <col min="1" max="1" width="3.7109375" style="106" bestFit="1" customWidth="1"/>
    <col min="2" max="2" width="43.7109375" style="105" bestFit="1" customWidth="1"/>
    <col min="3" max="3" width="16.28515625" style="105" customWidth="1"/>
    <col min="4" max="4" width="5.42578125" style="106" customWidth="1"/>
    <col min="5" max="5" width="41.7109375" style="105" customWidth="1"/>
    <col min="6" max="6" width="16.28515625" style="105" customWidth="1"/>
    <col min="7" max="16384" width="9.140625" style="105"/>
  </cols>
  <sheetData>
    <row r="1" spans="1:11" ht="12.75">
      <c r="A1" s="228" t="s">
        <v>540</v>
      </c>
      <c r="B1" s="198"/>
      <c r="C1" s="198"/>
      <c r="D1" s="198"/>
      <c r="E1" s="198"/>
      <c r="F1" s="198"/>
      <c r="G1" s="103"/>
      <c r="H1" s="104"/>
      <c r="I1" s="104"/>
      <c r="J1" s="104"/>
      <c r="K1" s="104"/>
    </row>
    <row r="2" spans="1:11">
      <c r="A2" s="102"/>
      <c r="B2" s="103"/>
      <c r="C2" s="103"/>
      <c r="D2" s="103"/>
      <c r="E2" s="103"/>
      <c r="F2" s="103"/>
      <c r="G2" s="103"/>
      <c r="H2" s="104"/>
      <c r="I2" s="104"/>
      <c r="J2" s="104"/>
      <c r="K2" s="104"/>
    </row>
    <row r="3" spans="1:11" ht="12.75">
      <c r="A3" s="229" t="s">
        <v>122</v>
      </c>
      <c r="B3" s="227"/>
      <c r="C3" s="227"/>
      <c r="D3" s="227"/>
      <c r="E3" s="227"/>
      <c r="F3" s="227"/>
      <c r="G3" s="97"/>
      <c r="H3" s="106"/>
    </row>
    <row r="4" spans="1:11" ht="12.75">
      <c r="A4" s="226" t="s">
        <v>511</v>
      </c>
      <c r="B4" s="227"/>
      <c r="C4" s="227"/>
      <c r="D4" s="227"/>
      <c r="E4" s="227"/>
      <c r="F4" s="227"/>
      <c r="G4" s="227"/>
      <c r="H4" s="106"/>
    </row>
    <row r="5" spans="1:11" ht="12.75" thickBot="1">
      <c r="A5" s="107"/>
      <c r="B5" s="106"/>
      <c r="C5" s="106"/>
      <c r="E5" s="106"/>
      <c r="F5" s="106"/>
      <c r="G5" s="106"/>
      <c r="H5" s="106"/>
    </row>
    <row r="6" spans="1:11" s="108" customFormat="1">
      <c r="A6" s="223" t="s">
        <v>78</v>
      </c>
      <c r="B6" s="224"/>
      <c r="C6" s="225"/>
      <c r="D6" s="223" t="s">
        <v>79</v>
      </c>
      <c r="E6" s="224"/>
      <c r="F6" s="225"/>
    </row>
    <row r="7" spans="1:11" s="108" customFormat="1">
      <c r="A7" s="216" t="s">
        <v>83</v>
      </c>
      <c r="B7" s="217"/>
      <c r="C7" s="109" t="s">
        <v>82</v>
      </c>
      <c r="D7" s="216" t="s">
        <v>84</v>
      </c>
      <c r="E7" s="220"/>
      <c r="F7" s="109" t="s">
        <v>87</v>
      </c>
    </row>
    <row r="8" spans="1:11" s="108" customFormat="1">
      <c r="A8" s="218"/>
      <c r="B8" s="219"/>
      <c r="C8" s="109" t="s">
        <v>207</v>
      </c>
      <c r="D8" s="221"/>
      <c r="E8" s="222"/>
      <c r="F8" s="109" t="s">
        <v>207</v>
      </c>
    </row>
    <row r="9" spans="1:11" ht="24">
      <c r="A9" s="110" t="s">
        <v>1</v>
      </c>
      <c r="B9" s="93" t="s">
        <v>235</v>
      </c>
      <c r="C9" s="111">
        <v>127361000</v>
      </c>
      <c r="D9" s="110" t="s">
        <v>1</v>
      </c>
      <c r="E9" s="112" t="s">
        <v>322</v>
      </c>
      <c r="F9" s="111">
        <v>400154000</v>
      </c>
    </row>
    <row r="10" spans="1:11" ht="24">
      <c r="A10" s="110" t="s">
        <v>2</v>
      </c>
      <c r="B10" s="93" t="s">
        <v>231</v>
      </c>
      <c r="C10" s="111">
        <v>358573033</v>
      </c>
      <c r="D10" s="110" t="s">
        <v>2</v>
      </c>
      <c r="E10" s="112" t="s">
        <v>215</v>
      </c>
      <c r="F10" s="111">
        <v>781722000</v>
      </c>
    </row>
    <row r="11" spans="1:11">
      <c r="A11" s="110" t="s">
        <v>3</v>
      </c>
      <c r="B11" s="113" t="s">
        <v>146</v>
      </c>
      <c r="C11" s="111"/>
      <c r="D11" s="110" t="s">
        <v>3</v>
      </c>
      <c r="E11" s="93" t="s">
        <v>10</v>
      </c>
      <c r="F11" s="111">
        <v>1453061866</v>
      </c>
    </row>
    <row r="12" spans="1:11">
      <c r="A12" s="110" t="s">
        <v>4</v>
      </c>
      <c r="B12" s="114" t="s">
        <v>144</v>
      </c>
      <c r="C12" s="111">
        <v>120470000</v>
      </c>
      <c r="D12" s="110" t="s">
        <v>4</v>
      </c>
      <c r="E12" s="93"/>
      <c r="F12" s="111"/>
    </row>
    <row r="13" spans="1:11">
      <c r="A13" s="110" t="s">
        <v>5</v>
      </c>
      <c r="B13" s="93" t="s">
        <v>191</v>
      </c>
      <c r="C13" s="111">
        <v>1297309000</v>
      </c>
      <c r="D13" s="110" t="s">
        <v>5</v>
      </c>
      <c r="E13" s="93"/>
      <c r="F13" s="111"/>
    </row>
    <row r="14" spans="1:11">
      <c r="A14" s="115" t="s">
        <v>6</v>
      </c>
      <c r="B14" s="116" t="s">
        <v>94</v>
      </c>
      <c r="C14" s="117">
        <f>SUM(C9:C13)</f>
        <v>1903713033</v>
      </c>
      <c r="D14" s="115" t="s">
        <v>6</v>
      </c>
      <c r="E14" s="116" t="s">
        <v>103</v>
      </c>
      <c r="F14" s="117">
        <f>SUM(F9:F13)</f>
        <v>2634937866</v>
      </c>
    </row>
    <row r="15" spans="1:11">
      <c r="A15" s="110" t="s">
        <v>7</v>
      </c>
      <c r="B15" s="93" t="s">
        <v>262</v>
      </c>
      <c r="C15" s="111">
        <v>690267816</v>
      </c>
      <c r="D15" s="115" t="s">
        <v>7</v>
      </c>
      <c r="E15" s="93" t="s">
        <v>12</v>
      </c>
      <c r="F15" s="117"/>
    </row>
    <row r="16" spans="1:11">
      <c r="A16" s="110" t="s">
        <v>8</v>
      </c>
      <c r="B16" s="93" t="s">
        <v>228</v>
      </c>
      <c r="C16" s="111">
        <v>40957017</v>
      </c>
      <c r="D16" s="110" t="s">
        <v>8</v>
      </c>
      <c r="E16" s="93" t="s">
        <v>514</v>
      </c>
      <c r="F16" s="117">
        <v>554613838</v>
      </c>
    </row>
    <row r="17" spans="1:6">
      <c r="A17" s="110" t="s">
        <v>28</v>
      </c>
      <c r="B17" s="93" t="s">
        <v>513</v>
      </c>
      <c r="C17" s="111">
        <v>554613838</v>
      </c>
      <c r="D17" s="110" t="s">
        <v>28</v>
      </c>
      <c r="E17" s="93"/>
      <c r="F17" s="111"/>
    </row>
    <row r="18" spans="1:6">
      <c r="A18" s="115" t="s">
        <v>29</v>
      </c>
      <c r="B18" s="116" t="s">
        <v>517</v>
      </c>
      <c r="C18" s="117">
        <f>SUM(C15:C17)</f>
        <v>1285838671</v>
      </c>
      <c r="D18" s="115" t="s">
        <v>29</v>
      </c>
      <c r="E18" s="116" t="s">
        <v>518</v>
      </c>
      <c r="F18" s="117">
        <f>SUM(F15:F17)</f>
        <v>554613838</v>
      </c>
    </row>
    <row r="19" spans="1:6" ht="12.75" thickBot="1">
      <c r="A19" s="118" t="s">
        <v>30</v>
      </c>
      <c r="B19" s="119" t="s">
        <v>237</v>
      </c>
      <c r="C19" s="120">
        <f>C14+C18</f>
        <v>3189551704</v>
      </c>
      <c r="D19" s="118" t="s">
        <v>30</v>
      </c>
      <c r="E19" s="119" t="s">
        <v>263</v>
      </c>
      <c r="F19" s="120">
        <f>F14+F18</f>
        <v>3189551704</v>
      </c>
    </row>
    <row r="20" spans="1:6">
      <c r="A20" s="107"/>
      <c r="B20" s="121"/>
      <c r="C20" s="122"/>
      <c r="D20" s="107"/>
      <c r="E20" s="121"/>
      <c r="F20" s="122"/>
    </row>
    <row r="21" spans="1:6" s="123" customFormat="1" ht="12.75" thickBot="1">
      <c r="A21" s="107"/>
      <c r="B21" s="121"/>
      <c r="C21" s="122"/>
      <c r="D21" s="107"/>
      <c r="E21" s="121"/>
      <c r="F21" s="122"/>
    </row>
    <row r="22" spans="1:6" s="108" customFormat="1">
      <c r="A22" s="223" t="s">
        <v>80</v>
      </c>
      <c r="B22" s="224"/>
      <c r="C22" s="225"/>
      <c r="D22" s="223" t="s">
        <v>81</v>
      </c>
      <c r="E22" s="224"/>
      <c r="F22" s="225"/>
    </row>
    <row r="23" spans="1:6" s="108" customFormat="1">
      <c r="A23" s="216" t="s">
        <v>85</v>
      </c>
      <c r="B23" s="220"/>
      <c r="C23" s="124" t="s">
        <v>88</v>
      </c>
      <c r="D23" s="216" t="s">
        <v>86</v>
      </c>
      <c r="E23" s="220"/>
      <c r="F23" s="124" t="s">
        <v>89</v>
      </c>
    </row>
    <row r="24" spans="1:6" s="108" customFormat="1">
      <c r="A24" s="221"/>
      <c r="B24" s="222"/>
      <c r="C24" s="109" t="s">
        <v>207</v>
      </c>
      <c r="D24" s="221"/>
      <c r="E24" s="222"/>
      <c r="F24" s="109" t="s">
        <v>207</v>
      </c>
    </row>
    <row r="25" spans="1:6">
      <c r="A25" s="110" t="s">
        <v>1</v>
      </c>
      <c r="B25" s="93" t="s">
        <v>156</v>
      </c>
      <c r="C25" s="111">
        <v>243803000</v>
      </c>
      <c r="D25" s="110" t="s">
        <v>1</v>
      </c>
      <c r="E25" s="125" t="s">
        <v>91</v>
      </c>
      <c r="F25" s="111">
        <v>760007748</v>
      </c>
    </row>
    <row r="26" spans="1:6">
      <c r="A26" s="110" t="s">
        <v>2</v>
      </c>
      <c r="B26" s="114" t="s">
        <v>145</v>
      </c>
      <c r="C26" s="111"/>
      <c r="D26" s="110" t="s">
        <v>2</v>
      </c>
      <c r="E26" s="125" t="s">
        <v>92</v>
      </c>
      <c r="F26" s="111">
        <v>29570780</v>
      </c>
    </row>
    <row r="27" spans="1:6">
      <c r="A27" s="110" t="s">
        <v>3</v>
      </c>
      <c r="B27" s="93" t="s">
        <v>147</v>
      </c>
      <c r="C27" s="111"/>
      <c r="D27" s="110" t="s">
        <v>3</v>
      </c>
      <c r="E27" s="125" t="s">
        <v>219</v>
      </c>
      <c r="F27" s="111">
        <v>61865067</v>
      </c>
    </row>
    <row r="28" spans="1:6">
      <c r="A28" s="110" t="s">
        <v>4</v>
      </c>
      <c r="B28" s="93" t="s">
        <v>97</v>
      </c>
      <c r="C28" s="117"/>
      <c r="D28" s="110" t="s">
        <v>4</v>
      </c>
      <c r="E28" s="126" t="s">
        <v>104</v>
      </c>
      <c r="F28" s="111">
        <f>SUM(F25:F27)</f>
        <v>851443595</v>
      </c>
    </row>
    <row r="29" spans="1:6">
      <c r="A29" s="115" t="s">
        <v>5</v>
      </c>
      <c r="B29" s="116" t="s">
        <v>238</v>
      </c>
      <c r="C29" s="117">
        <f>SUM(C25:C28)</f>
        <v>243803000</v>
      </c>
      <c r="D29" s="115" t="s">
        <v>5</v>
      </c>
      <c r="E29" s="126" t="s">
        <v>264</v>
      </c>
      <c r="F29" s="117">
        <f>SUM(F28)</f>
        <v>851443595</v>
      </c>
    </row>
    <row r="30" spans="1:6">
      <c r="A30" s="127" t="s">
        <v>6</v>
      </c>
      <c r="B30" s="93" t="s">
        <v>262</v>
      </c>
      <c r="C30" s="128">
        <v>607640595</v>
      </c>
      <c r="D30" s="110" t="s">
        <v>6</v>
      </c>
      <c r="E30" s="93" t="s">
        <v>516</v>
      </c>
      <c r="F30" s="129">
        <v>10311404</v>
      </c>
    </row>
    <row r="31" spans="1:6">
      <c r="A31" s="130" t="s">
        <v>7</v>
      </c>
      <c r="B31" s="93" t="s">
        <v>515</v>
      </c>
      <c r="C31" s="128">
        <v>10311404</v>
      </c>
      <c r="D31" s="110" t="s">
        <v>7</v>
      </c>
      <c r="E31" s="93"/>
      <c r="F31" s="129"/>
    </row>
    <row r="32" spans="1:6" s="108" customFormat="1">
      <c r="A32" s="127" t="s">
        <v>8</v>
      </c>
      <c r="B32" s="116" t="s">
        <v>519</v>
      </c>
      <c r="C32" s="117">
        <f>SUM(C30:C31)</f>
        <v>617951999</v>
      </c>
      <c r="D32" s="115" t="s">
        <v>8</v>
      </c>
      <c r="E32" s="116" t="s">
        <v>520</v>
      </c>
      <c r="F32" s="129">
        <f>SUM(F30:F31)</f>
        <v>10311404</v>
      </c>
    </row>
    <row r="33" spans="1:6" ht="12.75" thickBot="1">
      <c r="A33" s="214" t="s">
        <v>96</v>
      </c>
      <c r="B33" s="215"/>
      <c r="C33" s="120">
        <f>C19+C29+C32</f>
        <v>4051306703</v>
      </c>
      <c r="D33" s="214" t="s">
        <v>98</v>
      </c>
      <c r="E33" s="215"/>
      <c r="F33" s="120">
        <f>F19+F29+F32</f>
        <v>4051306703</v>
      </c>
    </row>
  </sheetData>
  <mergeCells count="13">
    <mergeCell ref="D6:F6"/>
    <mergeCell ref="A4:G4"/>
    <mergeCell ref="A1:F1"/>
    <mergeCell ref="A6:C6"/>
    <mergeCell ref="A3:F3"/>
    <mergeCell ref="A33:B33"/>
    <mergeCell ref="D33:E33"/>
    <mergeCell ref="A7:B8"/>
    <mergeCell ref="D7:E8"/>
    <mergeCell ref="A23:B24"/>
    <mergeCell ref="D23:E24"/>
    <mergeCell ref="A22:C22"/>
    <mergeCell ref="D22:F2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7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P48"/>
  <sheetViews>
    <sheetView showRuler="0" topLeftCell="A34" zoomScaleNormal="100" workbookViewId="0">
      <selection activeCell="R20" sqref="R20"/>
    </sheetView>
  </sheetViews>
  <sheetFormatPr defaultRowHeight="12" customHeight="1"/>
  <cols>
    <col min="1" max="1" width="4.7109375" style="131" customWidth="1"/>
    <col min="2" max="2" width="34" style="131" customWidth="1"/>
    <col min="3" max="3" width="6.5703125" style="163" customWidth="1"/>
    <col min="4" max="4" width="7.5703125" style="163" customWidth="1"/>
    <col min="5" max="5" width="8" style="163" bestFit="1" customWidth="1"/>
    <col min="6" max="6" width="8.85546875" style="163" customWidth="1"/>
    <col min="7" max="7" width="9.28515625" style="163" customWidth="1"/>
    <col min="8" max="8" width="7" style="163" customWidth="1"/>
    <col min="9" max="9" width="6" style="163" customWidth="1"/>
    <col min="10" max="10" width="9.28515625" style="163" customWidth="1"/>
    <col min="11" max="11" width="6.28515625" style="163" customWidth="1"/>
    <col min="12" max="12" width="7.140625" style="163" customWidth="1"/>
    <col min="13" max="13" width="7.28515625" style="163" bestFit="1" customWidth="1"/>
    <col min="14" max="14" width="8" style="163" customWidth="1"/>
    <col min="15" max="15" width="9.28515625" style="153" bestFit="1" customWidth="1"/>
    <col min="16" max="16" width="8.28515625" style="153" customWidth="1"/>
    <col min="17" max="16384" width="9.140625" style="131"/>
  </cols>
  <sheetData>
    <row r="1" spans="1:16" ht="12" customHeight="1">
      <c r="A1" s="203" t="s">
        <v>541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16" ht="12" customHeight="1">
      <c r="A2" s="197" t="s">
        <v>512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6" ht="12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4"/>
    </row>
    <row r="4" spans="1:16" s="136" customFormat="1" ht="12" customHeight="1">
      <c r="A4" s="11" t="s">
        <v>126</v>
      </c>
      <c r="B4" s="132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4"/>
    </row>
    <row r="6" spans="1:16" ht="12" customHeight="1">
      <c r="A6" s="234" t="s">
        <v>60</v>
      </c>
      <c r="B6" s="237"/>
      <c r="C6" s="139" t="s">
        <v>49</v>
      </c>
      <c r="D6" s="139" t="s">
        <v>61</v>
      </c>
      <c r="E6" s="139" t="s">
        <v>62</v>
      </c>
      <c r="F6" s="139" t="s">
        <v>63</v>
      </c>
      <c r="G6" s="139" t="s">
        <v>65</v>
      </c>
      <c r="H6" s="139" t="s">
        <v>66</v>
      </c>
      <c r="I6" s="139" t="s">
        <v>67</v>
      </c>
      <c r="J6" s="139" t="s">
        <v>19</v>
      </c>
      <c r="K6" s="139" t="s">
        <v>68</v>
      </c>
      <c r="L6" s="139" t="s">
        <v>69</v>
      </c>
      <c r="M6" s="139" t="s">
        <v>70</v>
      </c>
      <c r="N6" s="139" t="s">
        <v>71</v>
      </c>
      <c r="O6" s="140" t="s">
        <v>217</v>
      </c>
      <c r="P6" s="139" t="s">
        <v>196</v>
      </c>
    </row>
    <row r="7" spans="1:16" ht="12" customHeight="1">
      <c r="A7" s="237"/>
      <c r="B7" s="237"/>
      <c r="C7" s="230" t="s">
        <v>15</v>
      </c>
      <c r="D7" s="230" t="s">
        <v>117</v>
      </c>
      <c r="E7" s="230" t="s">
        <v>16</v>
      </c>
      <c r="F7" s="230" t="s">
        <v>266</v>
      </c>
      <c r="G7" s="230" t="s">
        <v>267</v>
      </c>
      <c r="H7" s="230" t="s">
        <v>119</v>
      </c>
      <c r="I7" s="230" t="s">
        <v>265</v>
      </c>
      <c r="J7" s="230" t="s">
        <v>325</v>
      </c>
      <c r="K7" s="233" t="s">
        <v>124</v>
      </c>
      <c r="L7" s="233" t="s">
        <v>125</v>
      </c>
      <c r="M7" s="233" t="s">
        <v>10</v>
      </c>
      <c r="N7" s="230" t="s">
        <v>13</v>
      </c>
      <c r="O7" s="230" t="s">
        <v>11</v>
      </c>
      <c r="P7" s="230" t="s">
        <v>0</v>
      </c>
    </row>
    <row r="8" spans="1:16" ht="27.75" customHeight="1">
      <c r="A8" s="237"/>
      <c r="B8" s="237"/>
      <c r="C8" s="231"/>
      <c r="D8" s="231"/>
      <c r="E8" s="231"/>
      <c r="F8" s="231"/>
      <c r="G8" s="231"/>
      <c r="H8" s="231"/>
      <c r="I8" s="239"/>
      <c r="J8" s="232"/>
      <c r="K8" s="234"/>
      <c r="L8" s="234"/>
      <c r="M8" s="234"/>
      <c r="N8" s="240"/>
      <c r="O8" s="238"/>
      <c r="P8" s="230"/>
    </row>
    <row r="9" spans="1:16" ht="12" customHeight="1">
      <c r="A9" s="144" t="s">
        <v>1</v>
      </c>
      <c r="B9" s="145" t="s">
        <v>36</v>
      </c>
      <c r="C9" s="146"/>
      <c r="D9" s="146"/>
      <c r="E9" s="146">
        <v>5080000</v>
      </c>
      <c r="F9" s="146"/>
      <c r="G9" s="146"/>
      <c r="H9" s="146"/>
      <c r="I9" s="146"/>
      <c r="J9" s="89"/>
      <c r="K9" s="146"/>
      <c r="L9" s="146">
        <v>527298297</v>
      </c>
      <c r="M9" s="146"/>
      <c r="N9" s="146"/>
      <c r="O9" s="147">
        <f>C9+D9+E9+F9+H9+K9+L9+M9+G9+N9+I9+J9</f>
        <v>532378297</v>
      </c>
      <c r="P9" s="148"/>
    </row>
    <row r="10" spans="1:16" ht="12" customHeight="1">
      <c r="A10" s="144" t="s">
        <v>2</v>
      </c>
      <c r="B10" s="145" t="s">
        <v>40</v>
      </c>
      <c r="C10" s="146"/>
      <c r="D10" s="146"/>
      <c r="E10" s="146">
        <v>15300000</v>
      </c>
      <c r="F10" s="146"/>
      <c r="G10" s="146"/>
      <c r="H10" s="146"/>
      <c r="I10" s="146"/>
      <c r="J10" s="146"/>
      <c r="K10" s="146"/>
      <c r="L10" s="146"/>
      <c r="M10" s="146"/>
      <c r="N10" s="146"/>
      <c r="O10" s="147">
        <f t="shared" ref="O10:O27" si="0">C10+D10+E10+F10+H10+K10+L10+M10+G10+N10+I10+J10</f>
        <v>15300000</v>
      </c>
      <c r="P10" s="148">
        <v>12700000</v>
      </c>
    </row>
    <row r="11" spans="1:16" ht="12" customHeight="1">
      <c r="A11" s="144" t="s">
        <v>3</v>
      </c>
      <c r="B11" s="145" t="s">
        <v>130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7">
        <f t="shared" si="0"/>
        <v>0</v>
      </c>
      <c r="P11" s="148">
        <v>9640000</v>
      </c>
    </row>
    <row r="12" spans="1:16" ht="12" customHeight="1">
      <c r="A12" s="144" t="s">
        <v>4</v>
      </c>
      <c r="B12" s="145" t="s">
        <v>39</v>
      </c>
      <c r="C12" s="146"/>
      <c r="D12" s="146"/>
      <c r="E12" s="146">
        <v>13479000</v>
      </c>
      <c r="F12" s="146"/>
      <c r="G12" s="146"/>
      <c r="H12" s="146"/>
      <c r="I12" s="146"/>
      <c r="J12" s="146"/>
      <c r="K12" s="146"/>
      <c r="L12" s="146">
        <v>1232408</v>
      </c>
      <c r="M12" s="146"/>
      <c r="N12" s="146"/>
      <c r="O12" s="147">
        <f t="shared" si="0"/>
        <v>14711408</v>
      </c>
      <c r="P12" s="148"/>
    </row>
    <row r="13" spans="1:16" ht="12" customHeight="1">
      <c r="A13" s="144" t="s">
        <v>5</v>
      </c>
      <c r="B13" s="145" t="s">
        <v>115</v>
      </c>
      <c r="C13" s="146"/>
      <c r="D13" s="146"/>
      <c r="E13" s="146">
        <v>53271000</v>
      </c>
      <c r="F13" s="146"/>
      <c r="G13" s="146"/>
      <c r="H13" s="146"/>
      <c r="I13" s="146"/>
      <c r="J13" s="146"/>
      <c r="K13" s="146"/>
      <c r="L13" s="146"/>
      <c r="M13" s="146"/>
      <c r="N13" s="146"/>
      <c r="O13" s="147">
        <f t="shared" si="0"/>
        <v>53271000</v>
      </c>
      <c r="P13" s="148"/>
    </row>
    <row r="14" spans="1:16" ht="12" customHeight="1">
      <c r="A14" s="144" t="s">
        <v>6</v>
      </c>
      <c r="B14" s="145" t="s">
        <v>106</v>
      </c>
      <c r="C14" s="146">
        <v>26404000</v>
      </c>
      <c r="D14" s="146">
        <v>5828000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7">
        <f t="shared" si="0"/>
        <v>32232000</v>
      </c>
      <c r="P14" s="148"/>
    </row>
    <row r="15" spans="1:16" ht="12" customHeight="1">
      <c r="A15" s="144" t="s">
        <v>7</v>
      </c>
      <c r="B15" s="145" t="s">
        <v>107</v>
      </c>
      <c r="C15" s="146">
        <v>4322000</v>
      </c>
      <c r="D15" s="146">
        <v>6510000</v>
      </c>
      <c r="E15" s="146">
        <v>116390000</v>
      </c>
      <c r="F15" s="146"/>
      <c r="G15" s="146">
        <v>8546000</v>
      </c>
      <c r="H15" s="146"/>
      <c r="I15" s="146">
        <v>1700000</v>
      </c>
      <c r="J15" s="146">
        <v>61865067</v>
      </c>
      <c r="K15" s="146">
        <v>29570780</v>
      </c>
      <c r="L15" s="146">
        <v>8106100</v>
      </c>
      <c r="M15" s="146">
        <v>1453061866</v>
      </c>
      <c r="N15" s="146">
        <v>564925242</v>
      </c>
      <c r="O15" s="147">
        <f t="shared" si="0"/>
        <v>2254997055</v>
      </c>
      <c r="P15" s="148">
        <v>2288520999</v>
      </c>
    </row>
    <row r="16" spans="1:16" ht="12" customHeight="1">
      <c r="A16" s="144" t="s">
        <v>8</v>
      </c>
      <c r="B16" s="149" t="s">
        <v>324</v>
      </c>
      <c r="C16" s="148">
        <v>12937000</v>
      </c>
      <c r="D16" s="148">
        <v>2809000</v>
      </c>
      <c r="E16" s="148">
        <v>45760000</v>
      </c>
      <c r="F16" s="148"/>
      <c r="G16" s="148"/>
      <c r="H16" s="148"/>
      <c r="I16" s="148"/>
      <c r="J16" s="148"/>
      <c r="K16" s="148"/>
      <c r="L16" s="148">
        <v>317500</v>
      </c>
      <c r="M16" s="148"/>
      <c r="N16" s="148"/>
      <c r="O16" s="147">
        <f t="shared" si="0"/>
        <v>61823500</v>
      </c>
      <c r="P16" s="148"/>
    </row>
    <row r="17" spans="1:16" ht="12" customHeight="1">
      <c r="A17" s="144" t="s">
        <v>28</v>
      </c>
      <c r="B17" s="145" t="s">
        <v>131</v>
      </c>
      <c r="C17" s="146">
        <v>119656000</v>
      </c>
      <c r="D17" s="146">
        <v>26962000</v>
      </c>
      <c r="E17" s="146">
        <v>23382000</v>
      </c>
      <c r="F17" s="146"/>
      <c r="G17" s="146"/>
      <c r="H17" s="146"/>
      <c r="I17" s="146"/>
      <c r="J17" s="146"/>
      <c r="K17" s="146"/>
      <c r="L17" s="146">
        <v>3327400</v>
      </c>
      <c r="M17" s="146"/>
      <c r="N17" s="146"/>
      <c r="O17" s="147">
        <f t="shared" si="0"/>
        <v>173327400</v>
      </c>
      <c r="P17" s="148"/>
    </row>
    <row r="18" spans="1:16" ht="12" customHeight="1">
      <c r="A18" s="144" t="s">
        <v>29</v>
      </c>
      <c r="B18" s="145" t="s">
        <v>108</v>
      </c>
      <c r="C18" s="146">
        <v>11726000</v>
      </c>
      <c r="D18" s="146">
        <v>2535000</v>
      </c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7">
        <f t="shared" si="0"/>
        <v>14261000</v>
      </c>
      <c r="P18" s="148">
        <v>1297309000</v>
      </c>
    </row>
    <row r="19" spans="1:16" ht="12" customHeight="1">
      <c r="A19" s="144" t="s">
        <v>30</v>
      </c>
      <c r="B19" s="145" t="s">
        <v>37</v>
      </c>
      <c r="C19" s="146"/>
      <c r="D19" s="146"/>
      <c r="E19" s="146">
        <v>23155000</v>
      </c>
      <c r="F19" s="146"/>
      <c r="G19" s="146"/>
      <c r="H19" s="146"/>
      <c r="I19" s="146"/>
      <c r="J19" s="146"/>
      <c r="K19" s="146"/>
      <c r="L19" s="146">
        <v>71353740</v>
      </c>
      <c r="M19" s="146"/>
      <c r="N19" s="146"/>
      <c r="O19" s="147">
        <f t="shared" si="0"/>
        <v>94508740</v>
      </c>
      <c r="P19" s="148"/>
    </row>
    <row r="20" spans="1:16" ht="12" customHeight="1">
      <c r="A20" s="144" t="s">
        <v>32</v>
      </c>
      <c r="B20" s="150" t="s">
        <v>116</v>
      </c>
      <c r="C20" s="148"/>
      <c r="D20" s="148"/>
      <c r="E20" s="148">
        <v>16892000</v>
      </c>
      <c r="F20" s="148"/>
      <c r="G20" s="148"/>
      <c r="H20" s="148"/>
      <c r="I20" s="148"/>
      <c r="J20" s="148"/>
      <c r="K20" s="148"/>
      <c r="L20" s="148">
        <v>124509540</v>
      </c>
      <c r="M20" s="148"/>
      <c r="N20" s="148"/>
      <c r="O20" s="147">
        <f t="shared" si="0"/>
        <v>141401540</v>
      </c>
      <c r="P20" s="148"/>
    </row>
    <row r="21" spans="1:16" ht="12" customHeight="1">
      <c r="A21" s="144" t="s">
        <v>33</v>
      </c>
      <c r="B21" s="150" t="s">
        <v>128</v>
      </c>
      <c r="C21" s="148">
        <v>204007000</v>
      </c>
      <c r="D21" s="148">
        <v>48050000</v>
      </c>
      <c r="E21" s="148">
        <v>66578000</v>
      </c>
      <c r="F21" s="148"/>
      <c r="G21" s="148"/>
      <c r="H21" s="148"/>
      <c r="I21" s="148"/>
      <c r="J21" s="148"/>
      <c r="K21" s="148"/>
      <c r="L21" s="148">
        <v>6331204</v>
      </c>
      <c r="M21" s="148"/>
      <c r="N21" s="148"/>
      <c r="O21" s="147">
        <f t="shared" si="0"/>
        <v>324966204</v>
      </c>
      <c r="P21" s="148">
        <v>324966204</v>
      </c>
    </row>
    <row r="22" spans="1:16" ht="12" customHeight="1">
      <c r="A22" s="144" t="s">
        <v>34</v>
      </c>
      <c r="B22" s="150" t="s">
        <v>197</v>
      </c>
      <c r="C22" s="148">
        <v>20633000</v>
      </c>
      <c r="D22" s="148">
        <v>4483000</v>
      </c>
      <c r="E22" s="148">
        <v>23904000</v>
      </c>
      <c r="F22" s="148"/>
      <c r="G22" s="148"/>
      <c r="H22" s="148"/>
      <c r="I22" s="148"/>
      <c r="J22" s="148"/>
      <c r="K22" s="148"/>
      <c r="L22" s="148">
        <v>9318164</v>
      </c>
      <c r="M22" s="148"/>
      <c r="N22" s="148"/>
      <c r="O22" s="147">
        <f t="shared" si="0"/>
        <v>58338164</v>
      </c>
      <c r="P22" s="148">
        <v>6476</v>
      </c>
    </row>
    <row r="23" spans="1:16" ht="12" customHeight="1">
      <c r="A23" s="144" t="s">
        <v>35</v>
      </c>
      <c r="B23" s="150" t="s">
        <v>73</v>
      </c>
      <c r="C23" s="148">
        <v>8300000</v>
      </c>
      <c r="D23" s="148">
        <v>2009000</v>
      </c>
      <c r="E23" s="148">
        <v>508000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7">
        <f t="shared" si="0"/>
        <v>10817000</v>
      </c>
      <c r="P23" s="148"/>
    </row>
    <row r="24" spans="1:16" ht="12" customHeight="1">
      <c r="A24" s="144" t="s">
        <v>45</v>
      </c>
      <c r="B24" s="150" t="s">
        <v>129</v>
      </c>
      <c r="C24" s="148">
        <v>24069000</v>
      </c>
      <c r="D24" s="148">
        <v>5636000</v>
      </c>
      <c r="E24" s="148">
        <v>29710000</v>
      </c>
      <c r="F24" s="148"/>
      <c r="G24" s="148"/>
      <c r="H24" s="148"/>
      <c r="I24" s="148"/>
      <c r="J24" s="148"/>
      <c r="K24" s="148"/>
      <c r="L24" s="148">
        <v>609600</v>
      </c>
      <c r="M24" s="148"/>
      <c r="N24" s="148"/>
      <c r="O24" s="147">
        <f t="shared" si="0"/>
        <v>60024600</v>
      </c>
      <c r="P24" s="148">
        <v>60024</v>
      </c>
    </row>
    <row r="25" spans="1:16" ht="12" customHeight="1">
      <c r="A25" s="144" t="s">
        <v>46</v>
      </c>
      <c r="B25" s="150" t="s">
        <v>42</v>
      </c>
      <c r="C25" s="148"/>
      <c r="D25" s="148"/>
      <c r="E25" s="148">
        <v>8300000</v>
      </c>
      <c r="F25" s="148"/>
      <c r="G25" s="148"/>
      <c r="H25" s="148"/>
      <c r="I25" s="148"/>
      <c r="J25" s="148"/>
      <c r="K25" s="148"/>
      <c r="L25" s="148">
        <v>6350000</v>
      </c>
      <c r="M25" s="148"/>
      <c r="N25" s="148"/>
      <c r="O25" s="147">
        <f t="shared" si="0"/>
        <v>14650000</v>
      </c>
      <c r="P25" s="148"/>
    </row>
    <row r="26" spans="1:16" ht="12" customHeight="1">
      <c r="A26" s="144" t="s">
        <v>47</v>
      </c>
      <c r="B26" s="150" t="s">
        <v>38</v>
      </c>
      <c r="C26" s="148"/>
      <c r="D26" s="148"/>
      <c r="E26" s="148">
        <v>3086000</v>
      </c>
      <c r="F26" s="148"/>
      <c r="G26" s="148"/>
      <c r="H26" s="148"/>
      <c r="I26" s="148"/>
      <c r="J26" s="148"/>
      <c r="K26" s="148"/>
      <c r="L26" s="148">
        <v>1253795</v>
      </c>
      <c r="M26" s="148"/>
      <c r="N26" s="148"/>
      <c r="O26" s="147">
        <f t="shared" si="0"/>
        <v>4339795</v>
      </c>
      <c r="P26" s="148"/>
    </row>
    <row r="27" spans="1:16" s="136" customFormat="1" ht="12" customHeight="1">
      <c r="A27" s="151" t="s">
        <v>50</v>
      </c>
      <c r="B27" s="151" t="s">
        <v>200</v>
      </c>
      <c r="C27" s="152">
        <f>SUM(C9:C26)</f>
        <v>432054000</v>
      </c>
      <c r="D27" s="152">
        <f t="shared" ref="D27:N27" si="1">SUM(D9:D26)</f>
        <v>104822000</v>
      </c>
      <c r="E27" s="152">
        <f t="shared" si="1"/>
        <v>444795000</v>
      </c>
      <c r="F27" s="152">
        <f t="shared" si="1"/>
        <v>0</v>
      </c>
      <c r="G27" s="152">
        <f t="shared" si="1"/>
        <v>8546000</v>
      </c>
      <c r="H27" s="152">
        <f t="shared" si="1"/>
        <v>0</v>
      </c>
      <c r="I27" s="152">
        <f t="shared" si="1"/>
        <v>1700000</v>
      </c>
      <c r="J27" s="152">
        <f t="shared" si="1"/>
        <v>61865067</v>
      </c>
      <c r="K27" s="152">
        <f t="shared" si="1"/>
        <v>29570780</v>
      </c>
      <c r="L27" s="152">
        <f t="shared" si="1"/>
        <v>760007748</v>
      </c>
      <c r="M27" s="152">
        <f t="shared" si="1"/>
        <v>1453061866</v>
      </c>
      <c r="N27" s="152">
        <f t="shared" si="1"/>
        <v>564925242</v>
      </c>
      <c r="O27" s="147">
        <f t="shared" si="0"/>
        <v>3861347703</v>
      </c>
      <c r="P27" s="152">
        <f>SUM(P9:P26)</f>
        <v>3933202703</v>
      </c>
    </row>
    <row r="29" spans="1:16" s="136" customFormat="1" ht="12" customHeight="1">
      <c r="A29" s="11" t="s">
        <v>127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1" spans="1:16" ht="12" customHeight="1">
      <c r="A31" s="234" t="s">
        <v>60</v>
      </c>
      <c r="B31" s="237"/>
      <c r="C31" s="139" t="s">
        <v>49</v>
      </c>
      <c r="D31" s="139" t="s">
        <v>61</v>
      </c>
      <c r="E31" s="139" t="s">
        <v>62</v>
      </c>
      <c r="F31" s="139" t="s">
        <v>63</v>
      </c>
      <c r="G31" s="139" t="s">
        <v>65</v>
      </c>
      <c r="H31" s="139" t="s">
        <v>66</v>
      </c>
      <c r="I31" s="139" t="s">
        <v>67</v>
      </c>
      <c r="J31" s="139" t="s">
        <v>19</v>
      </c>
      <c r="K31" s="139" t="s">
        <v>68</v>
      </c>
      <c r="L31" s="139" t="s">
        <v>69</v>
      </c>
      <c r="M31" s="139" t="s">
        <v>70</v>
      </c>
      <c r="N31" s="139" t="s">
        <v>71</v>
      </c>
      <c r="O31" s="140" t="s">
        <v>217</v>
      </c>
      <c r="P31" s="139" t="s">
        <v>196</v>
      </c>
    </row>
    <row r="32" spans="1:16" ht="12" customHeight="1">
      <c r="A32" s="237"/>
      <c r="B32" s="237"/>
      <c r="C32" s="230" t="s">
        <v>15</v>
      </c>
      <c r="D32" s="230" t="s">
        <v>117</v>
      </c>
      <c r="E32" s="230" t="s">
        <v>16</v>
      </c>
      <c r="F32" s="230" t="s">
        <v>266</v>
      </c>
      <c r="G32" s="230" t="s">
        <v>267</v>
      </c>
      <c r="H32" s="230" t="s">
        <v>119</v>
      </c>
      <c r="I32" s="230" t="s">
        <v>265</v>
      </c>
      <c r="J32" s="230" t="s">
        <v>325</v>
      </c>
      <c r="K32" s="233" t="s">
        <v>124</v>
      </c>
      <c r="L32" s="233" t="s">
        <v>125</v>
      </c>
      <c r="M32" s="233" t="s">
        <v>10</v>
      </c>
      <c r="N32" s="230" t="s">
        <v>13</v>
      </c>
      <c r="O32" s="230" t="s">
        <v>11</v>
      </c>
      <c r="P32" s="230" t="s">
        <v>0</v>
      </c>
    </row>
    <row r="33" spans="1:16" ht="31.5" customHeight="1">
      <c r="A33" s="237"/>
      <c r="B33" s="237"/>
      <c r="C33" s="231"/>
      <c r="D33" s="231"/>
      <c r="E33" s="231"/>
      <c r="F33" s="231"/>
      <c r="G33" s="231"/>
      <c r="H33" s="231"/>
      <c r="I33" s="239"/>
      <c r="J33" s="232"/>
      <c r="K33" s="234"/>
      <c r="L33" s="234"/>
      <c r="M33" s="234"/>
      <c r="N33" s="240"/>
      <c r="O33" s="238"/>
      <c r="P33" s="230"/>
    </row>
    <row r="34" spans="1:16" ht="12" customHeight="1">
      <c r="A34" s="154" t="s">
        <v>1</v>
      </c>
      <c r="B34" s="138" t="s">
        <v>198</v>
      </c>
      <c r="C34" s="143"/>
      <c r="D34" s="143"/>
      <c r="E34" s="143">
        <v>96000000</v>
      </c>
      <c r="F34" s="143"/>
      <c r="G34" s="143"/>
      <c r="H34" s="143"/>
      <c r="I34" s="141"/>
      <c r="J34" s="143"/>
      <c r="K34" s="142"/>
      <c r="L34" s="155"/>
      <c r="M34" s="142"/>
      <c r="N34" s="142"/>
      <c r="O34" s="156">
        <f>C34+D34+E34+F34+G34+H34+I34+K34+L34+M34+N34+J34</f>
        <v>96000000</v>
      </c>
      <c r="P34" s="152">
        <v>96000000</v>
      </c>
    </row>
    <row r="35" spans="1:16" ht="12" customHeight="1">
      <c r="A35" s="154" t="s">
        <v>2</v>
      </c>
      <c r="B35" s="138" t="s">
        <v>213</v>
      </c>
      <c r="C35" s="143">
        <v>14230000</v>
      </c>
      <c r="D35" s="143">
        <v>3246000</v>
      </c>
      <c r="E35" s="143">
        <v>4628000</v>
      </c>
      <c r="F35" s="143"/>
      <c r="G35" s="143"/>
      <c r="H35" s="143"/>
      <c r="I35" s="141"/>
      <c r="J35" s="143"/>
      <c r="K35" s="142"/>
      <c r="L35" s="155"/>
      <c r="M35" s="142"/>
      <c r="N35" s="142"/>
      <c r="O35" s="156">
        <f t="shared" ref="O35:O41" si="2">C35+D35+E35+F35+G35+H35+I35+K35+L35+M35+N35+J35</f>
        <v>22104000</v>
      </c>
      <c r="P35" s="152">
        <v>22104000</v>
      </c>
    </row>
    <row r="36" spans="1:16" ht="12" customHeight="1">
      <c r="A36" s="154" t="s">
        <v>3</v>
      </c>
      <c r="B36" s="145" t="s">
        <v>41</v>
      </c>
      <c r="C36" s="20"/>
      <c r="D36" s="20"/>
      <c r="E36" s="20">
        <v>273000</v>
      </c>
      <c r="F36" s="20"/>
      <c r="G36" s="20"/>
      <c r="H36" s="20"/>
      <c r="I36" s="20"/>
      <c r="J36" s="20"/>
      <c r="K36" s="20"/>
      <c r="L36" s="20"/>
      <c r="M36" s="20"/>
      <c r="N36" s="20"/>
      <c r="O36" s="156">
        <f t="shared" si="2"/>
        <v>273000</v>
      </c>
      <c r="P36" s="152"/>
    </row>
    <row r="37" spans="1:16" ht="12" customHeight="1">
      <c r="A37" s="154" t="s">
        <v>4</v>
      </c>
      <c r="B37" s="157" t="s">
        <v>212</v>
      </c>
      <c r="C37" s="20"/>
      <c r="D37" s="20"/>
      <c r="E37" s="20">
        <v>29343000</v>
      </c>
      <c r="F37" s="20"/>
      <c r="G37" s="20"/>
      <c r="H37" s="20"/>
      <c r="I37" s="20"/>
      <c r="J37" s="20"/>
      <c r="K37" s="20"/>
      <c r="L37" s="20"/>
      <c r="M37" s="20"/>
      <c r="N37" s="20"/>
      <c r="O37" s="156">
        <f t="shared" si="2"/>
        <v>29343000</v>
      </c>
      <c r="P37" s="152"/>
    </row>
    <row r="38" spans="1:16" ht="12" customHeight="1">
      <c r="A38" s="154" t="s">
        <v>5</v>
      </c>
      <c r="B38" s="150" t="s">
        <v>119</v>
      </c>
      <c r="C38" s="20"/>
      <c r="D38" s="20"/>
      <c r="E38" s="20"/>
      <c r="F38" s="20"/>
      <c r="G38" s="20"/>
      <c r="H38" s="20">
        <v>14600000</v>
      </c>
      <c r="I38" s="20"/>
      <c r="J38" s="20"/>
      <c r="K38" s="20"/>
      <c r="L38" s="20"/>
      <c r="M38" s="20"/>
      <c r="N38" s="20"/>
      <c r="O38" s="156">
        <f t="shared" si="2"/>
        <v>14600000</v>
      </c>
      <c r="P38" s="152"/>
    </row>
    <row r="39" spans="1:16" ht="12" customHeight="1">
      <c r="A39" s="154" t="s">
        <v>6</v>
      </c>
      <c r="B39" s="149" t="s">
        <v>218</v>
      </c>
      <c r="C39" s="20"/>
      <c r="D39" s="20"/>
      <c r="E39" s="20"/>
      <c r="F39" s="20">
        <v>17889000</v>
      </c>
      <c r="G39" s="20"/>
      <c r="H39" s="20"/>
      <c r="I39" s="20"/>
      <c r="J39" s="20"/>
      <c r="K39" s="20"/>
      <c r="L39" s="20"/>
      <c r="M39" s="20"/>
      <c r="N39" s="20"/>
      <c r="O39" s="156">
        <f t="shared" si="2"/>
        <v>17889000</v>
      </c>
      <c r="P39" s="152"/>
    </row>
    <row r="40" spans="1:16" ht="12" customHeight="1">
      <c r="A40" s="154" t="s">
        <v>7</v>
      </c>
      <c r="B40" s="150" t="s">
        <v>43</v>
      </c>
      <c r="C40" s="20"/>
      <c r="D40" s="20"/>
      <c r="E40" s="20"/>
      <c r="F40" s="20">
        <v>9750000</v>
      </c>
      <c r="G40" s="20"/>
      <c r="H40" s="20"/>
      <c r="I40" s="20"/>
      <c r="J40" s="20"/>
      <c r="K40" s="20"/>
      <c r="L40" s="20"/>
      <c r="M40" s="20"/>
      <c r="N40" s="20"/>
      <c r="O40" s="156">
        <f t="shared" si="2"/>
        <v>9750000</v>
      </c>
      <c r="P40" s="152"/>
    </row>
    <row r="41" spans="1:16" s="136" customFormat="1" ht="12" customHeight="1">
      <c r="A41" s="137" t="s">
        <v>8</v>
      </c>
      <c r="B41" s="151" t="s">
        <v>199</v>
      </c>
      <c r="C41" s="152">
        <f>SUM(C34:C40)</f>
        <v>14230000</v>
      </c>
      <c r="D41" s="152">
        <f t="shared" ref="D41:N41" si="3">SUM(D34:D40)</f>
        <v>3246000</v>
      </c>
      <c r="E41" s="152">
        <f t="shared" si="3"/>
        <v>130244000</v>
      </c>
      <c r="F41" s="152">
        <f t="shared" si="3"/>
        <v>27639000</v>
      </c>
      <c r="G41" s="152">
        <f t="shared" si="3"/>
        <v>0</v>
      </c>
      <c r="H41" s="152">
        <f t="shared" si="3"/>
        <v>14600000</v>
      </c>
      <c r="I41" s="152">
        <f t="shared" si="3"/>
        <v>0</v>
      </c>
      <c r="J41" s="152">
        <f t="shared" si="3"/>
        <v>0</v>
      </c>
      <c r="K41" s="152">
        <f t="shared" si="3"/>
        <v>0</v>
      </c>
      <c r="L41" s="152">
        <f t="shared" si="3"/>
        <v>0</v>
      </c>
      <c r="M41" s="152">
        <f t="shared" si="3"/>
        <v>0</v>
      </c>
      <c r="N41" s="152">
        <f t="shared" si="3"/>
        <v>0</v>
      </c>
      <c r="O41" s="156">
        <f t="shared" si="2"/>
        <v>189959000</v>
      </c>
      <c r="P41" s="152">
        <f>SUM(P34:P40)</f>
        <v>118104000</v>
      </c>
    </row>
    <row r="42" spans="1:16" ht="12" customHeight="1">
      <c r="A42" s="158"/>
      <c r="B42" s="159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1:16" ht="12" customHeight="1">
      <c r="A43" s="235" t="s">
        <v>132</v>
      </c>
      <c r="B43" s="236"/>
      <c r="C43" s="185"/>
      <c r="D43" s="185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5" spans="1:16" ht="12" customHeight="1">
      <c r="A45" s="234" t="s">
        <v>60</v>
      </c>
      <c r="B45" s="237"/>
      <c r="C45" s="139" t="s">
        <v>49</v>
      </c>
      <c r="D45" s="139" t="s">
        <v>61</v>
      </c>
      <c r="E45" s="139" t="s">
        <v>62</v>
      </c>
      <c r="F45" s="139" t="s">
        <v>63</v>
      </c>
      <c r="G45" s="139" t="s">
        <v>65</v>
      </c>
      <c r="H45" s="139" t="s">
        <v>66</v>
      </c>
      <c r="I45" s="139" t="s">
        <v>67</v>
      </c>
      <c r="J45" s="139" t="s">
        <v>19</v>
      </c>
      <c r="K45" s="139" t="s">
        <v>68</v>
      </c>
      <c r="L45" s="139" t="s">
        <v>69</v>
      </c>
      <c r="M45" s="139" t="s">
        <v>70</v>
      </c>
      <c r="N45" s="139" t="s">
        <v>71</v>
      </c>
      <c r="O45" s="140" t="s">
        <v>217</v>
      </c>
      <c r="P45" s="139" t="s">
        <v>196</v>
      </c>
    </row>
    <row r="46" spans="1:16" ht="12" customHeight="1">
      <c r="A46" s="237"/>
      <c r="B46" s="237"/>
      <c r="C46" s="230" t="s">
        <v>15</v>
      </c>
      <c r="D46" s="230" t="s">
        <v>117</v>
      </c>
      <c r="E46" s="230" t="s">
        <v>16</v>
      </c>
      <c r="F46" s="230" t="s">
        <v>266</v>
      </c>
      <c r="G46" s="230" t="s">
        <v>267</v>
      </c>
      <c r="H46" s="230" t="s">
        <v>119</v>
      </c>
      <c r="I46" s="230" t="s">
        <v>265</v>
      </c>
      <c r="J46" s="230" t="s">
        <v>216</v>
      </c>
      <c r="K46" s="233" t="s">
        <v>124</v>
      </c>
      <c r="L46" s="233" t="s">
        <v>125</v>
      </c>
      <c r="M46" s="233" t="s">
        <v>10</v>
      </c>
      <c r="N46" s="230" t="s">
        <v>13</v>
      </c>
      <c r="O46" s="230" t="s">
        <v>11</v>
      </c>
      <c r="P46" s="230" t="s">
        <v>0</v>
      </c>
    </row>
    <row r="47" spans="1:16" ht="26.25" customHeight="1">
      <c r="A47" s="237"/>
      <c r="B47" s="237"/>
      <c r="C47" s="231"/>
      <c r="D47" s="231"/>
      <c r="E47" s="231"/>
      <c r="F47" s="231"/>
      <c r="G47" s="231"/>
      <c r="H47" s="231"/>
      <c r="I47" s="239"/>
      <c r="J47" s="232"/>
      <c r="K47" s="234"/>
      <c r="L47" s="234"/>
      <c r="M47" s="234"/>
      <c r="N47" s="240"/>
      <c r="O47" s="238"/>
      <c r="P47" s="230"/>
    </row>
    <row r="48" spans="1:16" s="136" customFormat="1" ht="12" customHeight="1">
      <c r="A48" s="151" t="s">
        <v>1</v>
      </c>
      <c r="B48" s="162" t="s">
        <v>113</v>
      </c>
      <c r="C48" s="152">
        <f t="shared" ref="C48:P48" si="4">C27+C41</f>
        <v>446284000</v>
      </c>
      <c r="D48" s="152">
        <f t="shared" si="4"/>
        <v>108068000</v>
      </c>
      <c r="E48" s="152">
        <f t="shared" si="4"/>
        <v>575039000</v>
      </c>
      <c r="F48" s="152">
        <f t="shared" si="4"/>
        <v>27639000</v>
      </c>
      <c r="G48" s="152">
        <f t="shared" si="4"/>
        <v>8546000</v>
      </c>
      <c r="H48" s="152">
        <f t="shared" si="4"/>
        <v>14600000</v>
      </c>
      <c r="I48" s="152">
        <f t="shared" si="4"/>
        <v>1700000</v>
      </c>
      <c r="J48" s="152">
        <f t="shared" si="4"/>
        <v>61865067</v>
      </c>
      <c r="K48" s="152">
        <f t="shared" si="4"/>
        <v>29570780</v>
      </c>
      <c r="L48" s="152">
        <f t="shared" si="4"/>
        <v>760007748</v>
      </c>
      <c r="M48" s="152">
        <f t="shared" si="4"/>
        <v>1453061866</v>
      </c>
      <c r="N48" s="152">
        <f t="shared" si="4"/>
        <v>564925242</v>
      </c>
      <c r="O48" s="152">
        <f t="shared" si="4"/>
        <v>4051306703</v>
      </c>
      <c r="P48" s="152">
        <f t="shared" si="4"/>
        <v>4051306703</v>
      </c>
    </row>
  </sheetData>
  <mergeCells count="48">
    <mergeCell ref="G32:G33"/>
    <mergeCell ref="K7:K8"/>
    <mergeCell ref="L7:L8"/>
    <mergeCell ref="M7:M8"/>
    <mergeCell ref="G7:G8"/>
    <mergeCell ref="N7:N8"/>
    <mergeCell ref="H7:H8"/>
    <mergeCell ref="I7:I8"/>
    <mergeCell ref="H32:H33"/>
    <mergeCell ref="K32:K33"/>
    <mergeCell ref="A6:B8"/>
    <mergeCell ref="F7:F8"/>
    <mergeCell ref="C7:C8"/>
    <mergeCell ref="D7:D8"/>
    <mergeCell ref="E7:E8"/>
    <mergeCell ref="F32:F33"/>
    <mergeCell ref="A31:B33"/>
    <mergeCell ref="C32:C33"/>
    <mergeCell ref="D32:D33"/>
    <mergeCell ref="E32:E33"/>
    <mergeCell ref="P46:P47"/>
    <mergeCell ref="G46:G47"/>
    <mergeCell ref="O46:O47"/>
    <mergeCell ref="N46:N47"/>
    <mergeCell ref="K46:K47"/>
    <mergeCell ref="M46:M47"/>
    <mergeCell ref="L46:L47"/>
    <mergeCell ref="H46:H47"/>
    <mergeCell ref="I46:I47"/>
    <mergeCell ref="J46:J47"/>
    <mergeCell ref="P7:P8"/>
    <mergeCell ref="P32:P33"/>
    <mergeCell ref="O32:O33"/>
    <mergeCell ref="I32:I33"/>
    <mergeCell ref="J7:J8"/>
    <mergeCell ref="M32:M33"/>
    <mergeCell ref="N32:N33"/>
    <mergeCell ref="O7:O8"/>
    <mergeCell ref="A1:P1"/>
    <mergeCell ref="A2:P2"/>
    <mergeCell ref="D46:D47"/>
    <mergeCell ref="E46:E47"/>
    <mergeCell ref="F46:F47"/>
    <mergeCell ref="J32:J33"/>
    <mergeCell ref="L32:L33"/>
    <mergeCell ref="A43:D43"/>
    <mergeCell ref="A45:B47"/>
    <mergeCell ref="C46:C47"/>
  </mergeCells>
  <phoneticPr fontId="5" type="noConversion"/>
  <pageMargins left="0.19685039370078741" right="0.19685039370078741" top="0.98425196850393704" bottom="0.98425196850393704" header="0.51181102362204722" footer="0.51181102362204722"/>
  <pageSetup paperSize="9" scale="74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Bevételek I.melléklet</vt:lpstr>
      <vt:lpstr>Összesített ktg II.melléklet</vt:lpstr>
      <vt:lpstr>Fejlesztések IV. melléklet</vt:lpstr>
      <vt:lpstr>Önkorm.műk.kiad.V.melléklet</vt:lpstr>
      <vt:lpstr>Támog.p.e.átadások VII.mell.</vt:lpstr>
      <vt:lpstr>Mérlegszerű kimut.</vt:lpstr>
      <vt:lpstr>Kötelező és önként vállalt </vt:lpstr>
      <vt:lpstr>'Bevételek I.melléklet'!Nyomtatási_terület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kissné erzsi</cp:lastModifiedBy>
  <cp:lastPrinted>2017-06-22T07:18:27Z</cp:lastPrinted>
  <dcterms:created xsi:type="dcterms:W3CDTF">1997-01-17T14:02:09Z</dcterms:created>
  <dcterms:modified xsi:type="dcterms:W3CDTF">2017-07-04T13:37:59Z</dcterms:modified>
</cp:coreProperties>
</file>