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firstSheet="7" activeTab="12"/>
  </bookViews>
  <sheets>
    <sheet name="bevételek" sheetId="1" r:id="rId1"/>
    <sheet name="kiadások működés felhalmozás" sheetId="2" r:id="rId2"/>
    <sheet name="MÉRLEG (2)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felújítások'!$A$1:$H$61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'létszám'!$A$1:$D$33</definedName>
    <definedName name="_xlnm.Print_Area" localSheetId="2">'MÉRLEG (2)'!$A$1:$E$154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(2)'!$A$17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(2)'!$A$18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(2)'!$A$19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(2)'!$A$20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(2)'!$A$21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(2)'!$A$8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(2)'!$A$9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(2)'!$A$10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(2)'!$A$11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<sst xmlns="http://schemas.openxmlformats.org/spreadsheetml/2006/main" count="1717" uniqueCount="616">
  <si>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</si>
  <si>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</si>
  <si>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</si>
  <si>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</si>
  <si>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</si>
  <si>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</si>
  <si>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</si>
  <si>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</si>
  <si>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</si>
  <si>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</si>
  <si>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</si>
  <si>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</si>
  <si>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</si>
  <si>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</si>
  <si>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</si>
  <si>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</si>
  <si>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</si>
  <si>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</si>
  <si>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</si>
  <si>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</si>
  <si>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</si>
  <si>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</si>
  <si>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</si>
  <si>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</si>
  <si>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</si>
  <si>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</si>
  <si>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</si>
  <si>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</si>
  <si>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</si>
  <si>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</si>
  <si>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</si>
  <si>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</si>
  <si>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</si>
  <si>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</si>
  <si>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</si>
  <si>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</si>
  <si>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</si>
  <si>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</si>
  <si>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</si>
  <si>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</si>
  <si>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</si>
  <si>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</si>
  <si>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</si>
  <si>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</si>
  <si>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</si>
  <si>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</si>
  <si>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</si>
  <si>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</si>
  <si>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</si>
  <si>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</si>
  <si>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</si>
  <si>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</si>
  <si>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</si>
  <si>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</si>
  <si>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</si>
  <si>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</si>
  <si>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</si>
  <si>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</si>
  <si>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</si>
  <si>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</si>
  <si>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</si>
  <si>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</si>
  <si>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</si>
  <si>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</si>
  <si>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</si>
  <si>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</si>
  <si>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</si>
  <si>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</si>
  <si>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</si>
  <si>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</si>
  <si>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</si>
  <si>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</si>
  <si>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</si>
  <si>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</si>
  <si>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</si>
  <si>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</si>
  <si>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</si>
  <si>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</si>
  <si>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</si>
  <si>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</si>
  <si>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</si>
  <si>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</si>
  <si>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</si>
  <si>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</si>
  <si>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</si>
  <si>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</si>
  <si>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</si>
  <si>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</si>
  <si>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</si>
  <si>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</si>
  <si>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</si>
  <si>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</si>
  <si>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</si>
  <si>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</si>
  <si>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</si>
  <si>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</si>
  <si>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</si>
  <si>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</si>
  <si>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</si>
  <si>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</si>
  <si>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</si>
  <si>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</si>
  <si>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</si>
  <si>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</si>
  <si>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</si>
  <si>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</si>
  <si>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</si>
  <si>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</si>
  <si>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</si>
  <si>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</si>
  <si>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</si>
  <si>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</si>
  <si>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</si>
  <si>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</si>
  <si>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</si>
  <si>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</si>
  <si>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</si>
  <si>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</si>
  <si>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</si>
  <si>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</si>
  <si>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</si>
  <si>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</si>
  <si>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</si>
  <si>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</si>
  <si>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</si>
  <si>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</si>
  <si>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</si>
  <si>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</si>
  <si>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</si>
  <si>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</si>
  <si>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</si>
  <si>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</si>
  <si>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</si>
  <si>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</si>
  <si>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</si>
  <si>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</si>
  <si>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</si>
  <si>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</si>
  <si>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</si>
  <si>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</si>
  <si>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</si>
  <si>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</si>
  <si>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</si>
  <si>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</si>
  <si>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</si>
  <si>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</si>
  <si>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</si>
  <si>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</si>
  <si>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</si>
  <si>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</si>
  <si>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</si>
  <si>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</si>
  <si>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</si>
  <si>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</si>
  <si>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</si>
  <si>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</si>
  <si>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</si>
  <si>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</si>
  <si>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</si>
  <si>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</si>
  <si>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</si>
  <si>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</si>
  <si>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</si>
  <si>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</si>
  <si>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</si>
  <si>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</si>
  <si>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</si>
  <si>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</si>
  <si>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</si>
  <si>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</si>
  <si>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</si>
  <si>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</si>
  <si>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</si>
  <si>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</si>
  <si>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</si>
  <si>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</si>
  <si>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</si>
  <si>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</si>
  <si>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</si>
  <si>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</si>
  <si>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</si>
  <si>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</si>
  <si>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</si>
  <si>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</si>
  <si>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</si>
  <si>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</si>
  <si>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</si>
  <si>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</si>
  <si>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</si>
  <si>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</si>
  <si>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</si>
  <si>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</si>
  <si>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</si>
  <si>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</si>
  <si>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</si>
  <si>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</si>
  <si>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</si>
  <si>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</si>
  <si>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</si>
  <si>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</si>
  <si>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</si>
  <si>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</si>
  <si>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</si>
  <si>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</si>
  <si>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</si>
  <si>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</si>
  <si>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</si>
  <si>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</si>
  <si>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</si>
  <si>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</si>
  <si>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</si>
  <si>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</si>
  <si>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</si>
  <si>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</si>
  <si>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</si>
  <si>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</si>
  <si>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</si>
  <si>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</si>
  <si>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</si>
  <si>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</si>
  <si>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</si>
  <si>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</si>
  <si>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</si>
  <si>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</si>
  <si>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</si>
  <si>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</si>
  <si>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</si>
  <si>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</si>
  <si>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</si>
  <si>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</si>
  <si>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</si>
  <si>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</si>
  <si>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</si>
  <si>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</si>
  <si>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</si>
  <si>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</si>
  <si>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</si>
  <si>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</si>
  <si>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</si>
  <si>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</si>
  <si>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</si>
  <si>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</si>
  <si>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</si>
  <si>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</si>
  <si>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</si>
  <si>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</si>
  <si>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</si>
  <si>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</si>
  <si>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</si>
  <si>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</si>
  <si>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</si>
  <si>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</si>
  <si>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</si>
  <si>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</si>
  <si>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</si>
  <si>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</si>
  <si>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</si>
  <si>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</si>
  <si>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</si>
  <si>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</si>
  <si>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</si>
  <si>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</si>
  <si>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</si>
  <si>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</si>
  <si>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</si>
  <si>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</si>
  <si>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</si>
  <si>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</si>
  <si>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</si>
  <si>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</si>
  <si>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</si>
  <si>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</si>
  <si>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</si>
  <si>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</si>
  <si>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</si>
  <si>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</si>
  <si>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</si>
  <si>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</si>
  <si>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</si>
  <si>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</si>
  <si>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</si>
  <si>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</si>
  <si>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</si>
  <si>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</si>
  <si>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</si>
  <si>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</si>
  <si>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</si>
  <si>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</si>
  <si>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</si>
  <si>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</si>
  <si>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</si>
  <si>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</si>
  <si>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</si>
  <si>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</si>
  <si>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</si>
  <si>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</si>
  <si>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</si>
  <si>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</si>
  <si>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</si>
  <si>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</si>
  <si>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</si>
  <si>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</si>
  <si>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</si>
  <si>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</si>
  <si>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</si>
  <si>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</si>
  <si>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</si>
  <si>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</si>
  <si>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</si>
  <si>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</si>
  <si>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</si>
  <si>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</si>
  <si>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</si>
  <si>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</si>
  <si>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</si>
  <si>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</si>
  <si>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</si>
  <si>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</si>
  <si>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</si>
  <si>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</si>
  <si>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</si>
  <si>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</si>
  <si>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</si>
  <si>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</si>
  <si>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</si>
  <si>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</si>
  <si>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</si>
  <si>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</si>
  <si>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</si>
  <si>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</si>
  <si>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</si>
  <si>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</si>
  <si>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</si>
  <si>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</si>
  <si>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</si>
  <si>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</si>
  <si>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</si>
  <si>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</si>
  <si>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</si>
  <si>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</si>
  <si>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</si>
  <si>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</si>
  <si>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</si>
  <si>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</si>
  <si>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</si>
  <si>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</si>
  <si>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</si>
  <si>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</si>
  <si>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</si>
  <si>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</si>
  <si>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</si>
  <si>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</si>
  <si>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</si>
  <si>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</si>
  <si>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</si>
  <si>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</si>
  <si>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</si>
  <si>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</si>
  <si>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</si>
  <si>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</si>
  <si>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</si>
  <si>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</si>
  <si>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</si>
  <si>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</si>
  <si>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</si>
  <si>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</si>
  <si>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</si>
  <si>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</si>
  <si>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</si>
  <si>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</si>
  <si>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</si>
  <si>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</si>
  <si>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</si>
  <si>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</si>
  <si>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</si>
  <si>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</si>
  <si>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</si>
  <si>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</si>
  <si>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</si>
  <si>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</si>
  <si>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</si>
  <si>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</si>
  <si>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</si>
  <si>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</si>
  <si>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</si>
  <si>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</si>
  <si>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</si>
  <si>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</si>
  <si>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</si>
  <si>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</si>
  <si>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</si>
  <si>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</si>
  <si>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</si>
  <si>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</si>
  <si>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</si>
  <si>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</si>
  <si>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</si>
  <si>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</si>
  <si>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</si>
  <si>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</si>
  <si>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</si>
  <si>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</si>
  <si>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</si>
  <si>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</si>
  <si>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</si>
  <si>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</si>
  <si>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</si>
  <si>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</si>
  <si>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</si>
  <si>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</si>
  <si>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</si>
  <si>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</si>
  <si>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</si>
  <si>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</si>
  <si>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</si>
  <si>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</si>
  <si>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</si>
  <si>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</si>
  <si>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</si>
  <si>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</si>
  <si>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</si>
  <si>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</si>
  <si>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</si>
  <si>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</si>
  <si>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</si>
  <si>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</si>
  <si>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</si>
  <si>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</si>
  <si>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</si>
  <si>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</si>
  <si>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</si>
  <si>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</si>
  <si>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</si>
  <si>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</si>
  <si>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</si>
  <si>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</si>
  <si>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</si>
  <si>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</si>
  <si>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</si>
  <si>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</si>
  <si>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</si>
  <si>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</si>
  <si>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</si>
  <si>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</si>
  <si>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</si>
  <si>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</si>
  <si>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</si>
  <si>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</si>
  <si>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</si>
  <si>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</si>
  <si>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</si>
  <si>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</si>
  <si>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</si>
  <si>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</si>
  <si>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</si>
  <si>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</si>
  <si>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</si>
  <si>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</si>
  <si>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</si>
  <si>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</si>
  <si>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</si>
  <si>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</si>
  <si>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</si>
  <si>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</si>
  <si>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</si>
  <si>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</si>
  <si>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</si>
  <si>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</si>
  <si>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</si>
  <si>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</si>
  <si>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</si>
  <si>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</si>
  <si>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</si>
  <si>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</si>
  <si>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</si>
  <si>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</si>
  <si>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</si>
  <si>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</si>
  <si>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</si>
  <si>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</si>
  <si>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</si>
  <si>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</si>
  <si>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</si>
  <si>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</si>
  <si>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</si>
  <si>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</si>
  <si>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</si>
  <si>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</si>
  <si>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</si>
  <si>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</si>
  <si>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</si>
  <si>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</si>
  <si>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</si>
  <si>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</si>
  <si>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</si>
  <si>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</si>
  <si>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</si>
  <si>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</si>
  <si>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</si>
  <si>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</si>
  <si>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</si>
  <si>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</si>
  <si>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</si>
  <si>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</si>
  <si>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</si>
  <si>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</si>
  <si>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</si>
  <si>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</si>
  <si>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</si>
  <si>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</si>
  <si>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</si>
  <si>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</si>
  <si>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</si>
  <si>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</si>
  <si>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</si>
  <si>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</si>
  <si>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</si>
  <si>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</si>
  <si>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</si>
  <si>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</si>
  <si>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</si>
  <si>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</si>
  <si>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</si>
  <si>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</si>
  <si>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</si>
  <si>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</si>
  <si>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</si>
  <si>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</si>
  <si>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</si>
  <si>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</si>
  <si>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</si>
  <si>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</si>
  <si>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</si>
  <si>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</si>
  <si>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</si>
  <si>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</si>
  <si>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</si>
  <si>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</si>
  <si>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</si>
  <si>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</si>
  <si>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</si>
  <si>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</si>
  <si>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</si>
  <si>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</si>
  <si>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</si>
  <si>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</si>
  <si>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</si>
  <si>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</si>
  <si>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</si>
  <si>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</si>
  <si>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</si>
  <si>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</si>
  <si>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</si>
  <si>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</si>
  <si>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</si>
  <si>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</si>
  <si>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</si>
  <si>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</si>
  <si>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</si>
  <si>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1. melléklet</t>
  </si>
  <si>
    <t>2. melléklet</t>
  </si>
  <si>
    <t>3. melléklet</t>
  </si>
  <si>
    <t>4. melléklet</t>
  </si>
  <si>
    <t>5. melléklet</t>
  </si>
  <si>
    <t>6. melléklet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</si>
  <si>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</si>
  <si>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</si>
  <si>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Bevételek (Ft)</t>
  </si>
  <si>
    <t>Kiadások (Ft)</t>
  </si>
  <si>
    <t>K513</t>
  </si>
  <si>
    <t>Tartalékok</t>
  </si>
  <si>
    <t>A helyi önkormányzat költségvetési mérlege közgazdasági tagolásban (Ft)</t>
  </si>
  <si>
    <t>B411</t>
  </si>
  <si>
    <t>B64</t>
  </si>
  <si>
    <t>B74</t>
  </si>
  <si>
    <t>Beruházások és felújítások (Ft)</t>
  </si>
  <si>
    <t>a költségvetési év azon fejlesztési céljai, amelyek megvalósításához a Stabilitási tv. 3. § (1) bekezdése szerinti adósságot keletkeztető ügylet megkötése válik vagy válhat szükségessé (Ft)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</si>
  <si>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</si>
  <si>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2019.</t>
  </si>
  <si>
    <t>A költségvetési hiány külső finanszírozására vagy a költségvetési többlet felhasználására szolgáló finanszírozási bevételek és kiadások működési és felhalmozási cél szerinti tagolásban (Ft)</t>
  </si>
  <si>
    <t>A többéves kihatással járó döntések számszerűsítése évenkénti bontásban és összesítve (Ft)</t>
  </si>
  <si>
    <t>A közvetett támogatások (Ft)</t>
  </si>
  <si>
    <t>Gépjárműadó</t>
  </si>
  <si>
    <t>adósságot keletkeztető ügyletekből és kezességvállalásokból fennálló kötelezettségek 2019.</t>
  </si>
  <si>
    <t>Előirányzat felhasználási terv (Ft)</t>
  </si>
  <si>
    <t>Helyi adó és egyéb közhatalmi bevételek (Ft)</t>
  </si>
  <si>
    <t>B65</t>
  </si>
  <si>
    <t>saját bevételek 2020.</t>
  </si>
  <si>
    <t>saját bevételek 2021.</t>
  </si>
  <si>
    <t>adósságot keletkeztető ügyletekből és kezességvállalásokból fennálló kötelezettségek 2020.</t>
  </si>
  <si>
    <t>adósságot keletkeztető ügyletekből és kezességvállalásokból fennálló kötelezettségek 2021.</t>
  </si>
  <si>
    <t>Önkormányzat 2019. évi költségvetése</t>
  </si>
  <si>
    <t>2017. évi tény (teljesítés)</t>
  </si>
  <si>
    <t>2018. évi várható (teljesítés)</t>
  </si>
  <si>
    <t>2019. évi eredeti ei.</t>
  </si>
  <si>
    <t>Ingatlan vásárlás</t>
  </si>
  <si>
    <t>benzinmotoros bozótvágó (közmunka program) 4db</t>
  </si>
  <si>
    <t>fűnyíró traktor (közmunka program)</t>
  </si>
  <si>
    <t>erdészeti csörlő (közmunka program)</t>
  </si>
  <si>
    <t>benzinmotoros láncfűrész (közmunka program) 2db</t>
  </si>
  <si>
    <t>Rendezvénytér készítése (BFT pályázat)</t>
  </si>
  <si>
    <t>Robogó vásárlás (községgazdálkodás)</t>
  </si>
  <si>
    <t>Faluház kamerarendszer kiépítése</t>
  </si>
  <si>
    <t>rotációs kapa (közmunka program)</t>
  </si>
  <si>
    <t>benzinmotoros láncfűrész (közmunka program) 2 db</t>
  </si>
  <si>
    <t>Faluház terasz felújítás</t>
  </si>
  <si>
    <t>Közösségi tér (faluközpont felújítás)</t>
  </si>
  <si>
    <t>Fedett tároló villamosítása</t>
  </si>
  <si>
    <t>Önkormányzat 2019 évi költségvetése</t>
  </si>
  <si>
    <t>saját bevételek 2022.</t>
  </si>
  <si>
    <t>Tárgyévi kifizetés (2019. évi ei.)</t>
  </si>
  <si>
    <t>2020. évi kifizetés</t>
  </si>
  <si>
    <t>2021. évi kifizetés</t>
  </si>
  <si>
    <t>2022. évi kifizetés</t>
  </si>
  <si>
    <t>2023. év utáni kifizetések</t>
  </si>
  <si>
    <t>adósságot keletkeztető ügyletekből és kezességvállalásokból fennálló kötelezettségek 2022.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</si>
</sst>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>
      <alignment/>
      <protection/>
    </xf>
    <xf numFmtId="0" fontId="7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9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9" fontId="17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73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11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57" fillId="0" borderId="10" xfId="0" applyNumberFormat="1" applyFont="1" applyFill="1" applyBorder="1" applyAlignment="1">
      <alignment horizontal="right" vertical="center" wrapText="1"/>
    </xf>
    <xf numFmtId="3" fontId="58" fillId="0" borderId="10" xfId="0" applyNumberFormat="1" applyFont="1" applyFill="1" applyBorder="1" applyAlignment="1">
      <alignment horizontal="right" vertical="center" wrapText="1"/>
    </xf>
    <xf numFmtId="3" fontId="57" fillId="0" borderId="10" xfId="0" applyNumberFormat="1" applyFont="1" applyFill="1" applyBorder="1" applyAlignment="1">
      <alignment horizontal="right" vertical="center"/>
    </xf>
    <xf numFmtId="3" fontId="58" fillId="0" borderId="10" xfId="0" applyNumberFormat="1" applyFont="1" applyFill="1" applyBorder="1" applyAlignment="1">
      <alignment horizontal="right" vertical="center"/>
    </xf>
    <xf numFmtId="3" fontId="73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38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8" fillId="39" borderId="10" xfId="0" applyFont="1" applyFill="1" applyBorder="1" applyAlignment="1">
      <alignment horizontal="left" vertical="center" wrapText="1"/>
    </xf>
    <xf numFmtId="179" fontId="11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0" xfId="0" applyFont="1" applyFill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97"/>
  <sheetViews>
    <sheetView zoomScalePageLayoutView="0" workbookViewId="0" topLeftCell="A67">
      <selection activeCell="A102" sqref="A10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6" t="s">
        <v>591</v>
      </c>
      <c r="B1" s="147"/>
      <c r="C1" s="147"/>
      <c r="D1" s="147"/>
      <c r="E1" s="147"/>
      <c r="F1" s="148"/>
    </row>
    <row r="2" spans="1:6" ht="23.25" customHeight="1">
      <c r="A2" s="149" t="s">
        <v>567</v>
      </c>
      <c r="B2" s="150"/>
      <c r="C2" s="150"/>
      <c r="D2" s="150"/>
      <c r="E2" s="150"/>
      <c r="F2" s="148"/>
    </row>
    <row r="3" ht="18">
      <c r="A3" s="49"/>
    </row>
    <row r="4" ht="15">
      <c r="E4" s="112" t="s">
        <v>559</v>
      </c>
    </row>
    <row r="5" spans="1:6" ht="45">
      <c r="A5" s="2" t="s">
        <v>72</v>
      </c>
      <c r="B5" s="3" t="s">
        <v>52</v>
      </c>
      <c r="C5" s="63" t="s">
        <v>537</v>
      </c>
      <c r="D5" s="63" t="s">
        <v>538</v>
      </c>
      <c r="E5" s="63" t="s">
        <v>539</v>
      </c>
      <c r="F5" s="109" t="s">
        <v>46</v>
      </c>
    </row>
    <row r="6" spans="1:6" ht="15" customHeight="1">
      <c r="A6" s="31" t="s">
        <v>251</v>
      </c>
      <c r="B6" s="6" t="s">
        <v>252</v>
      </c>
      <c r="C6" s="122">
        <v>15360106</v>
      </c>
      <c r="D6" s="122"/>
      <c r="E6" s="122"/>
      <c r="F6" s="122">
        <f>SUM(C6:E6)</f>
        <v>15360106</v>
      </c>
    </row>
    <row r="7" spans="1:6" ht="15" customHeight="1">
      <c r="A7" s="5" t="s">
        <v>253</v>
      </c>
      <c r="B7" s="6" t="s">
        <v>254</v>
      </c>
      <c r="C7" s="122"/>
      <c r="D7" s="122"/>
      <c r="E7" s="122"/>
      <c r="F7" s="122">
        <f aca="true" t="shared" si="0" ref="F7:F70">SUM(C7:E7)</f>
        <v>0</v>
      </c>
    </row>
    <row r="8" spans="1:6" ht="15" customHeight="1">
      <c r="A8" s="5" t="s">
        <v>255</v>
      </c>
      <c r="B8" s="6" t="s">
        <v>256</v>
      </c>
      <c r="C8" s="122">
        <v>10465160</v>
      </c>
      <c r="D8" s="122"/>
      <c r="E8" s="122"/>
      <c r="F8" s="122">
        <f>SUM(C8:E8)</f>
        <v>10465160</v>
      </c>
    </row>
    <row r="9" spans="1:6" ht="15" customHeight="1">
      <c r="A9" s="5" t="s">
        <v>257</v>
      </c>
      <c r="B9" s="6" t="s">
        <v>258</v>
      </c>
      <c r="C9" s="122">
        <v>1800000</v>
      </c>
      <c r="D9" s="122"/>
      <c r="E9" s="122"/>
      <c r="F9" s="122">
        <f t="shared" si="0"/>
        <v>1800000</v>
      </c>
    </row>
    <row r="10" spans="1:6" ht="15" customHeight="1">
      <c r="A10" s="5" t="s">
        <v>259</v>
      </c>
      <c r="B10" s="6" t="s">
        <v>260</v>
      </c>
      <c r="C10" s="122"/>
      <c r="D10" s="122"/>
      <c r="E10" s="122"/>
      <c r="F10" s="122">
        <f t="shared" si="0"/>
        <v>0</v>
      </c>
    </row>
    <row r="11" spans="1:6" ht="15" customHeight="1">
      <c r="A11" s="5" t="s">
        <v>261</v>
      </c>
      <c r="B11" s="6" t="s">
        <v>262</v>
      </c>
      <c r="C11" s="122"/>
      <c r="D11" s="122"/>
      <c r="E11" s="122"/>
      <c r="F11" s="122">
        <f t="shared" si="0"/>
        <v>0</v>
      </c>
    </row>
    <row r="12" spans="1:6" ht="15" customHeight="1">
      <c r="A12" s="7" t="s">
        <v>471</v>
      </c>
      <c r="B12" s="8" t="s">
        <v>263</v>
      </c>
      <c r="C12" s="122">
        <f>SUM(C6:C11)</f>
        <v>27625266</v>
      </c>
      <c r="D12" s="122">
        <f>SUM(D6:D11)</f>
        <v>0</v>
      </c>
      <c r="E12" s="122">
        <f>SUM(E6:E11)</f>
        <v>0</v>
      </c>
      <c r="F12" s="122">
        <f t="shared" si="0"/>
        <v>27625266</v>
      </c>
    </row>
    <row r="13" spans="1:6" ht="15" customHeight="1">
      <c r="A13" s="5" t="s">
        <v>264</v>
      </c>
      <c r="B13" s="6" t="s">
        <v>265</v>
      </c>
      <c r="C13" s="122"/>
      <c r="D13" s="122"/>
      <c r="E13" s="122"/>
      <c r="F13" s="122">
        <f t="shared" si="0"/>
        <v>0</v>
      </c>
    </row>
    <row r="14" spans="1:6" ht="15" customHeight="1">
      <c r="A14" s="5" t="s">
        <v>266</v>
      </c>
      <c r="B14" s="6" t="s">
        <v>267</v>
      </c>
      <c r="C14" s="122"/>
      <c r="D14" s="122"/>
      <c r="E14" s="122"/>
      <c r="F14" s="122">
        <f t="shared" si="0"/>
        <v>0</v>
      </c>
    </row>
    <row r="15" spans="1:6" ht="15" customHeight="1">
      <c r="A15" s="5" t="s">
        <v>433</v>
      </c>
      <c r="B15" s="6" t="s">
        <v>268</v>
      </c>
      <c r="C15" s="122"/>
      <c r="D15" s="122"/>
      <c r="E15" s="122"/>
      <c r="F15" s="122">
        <f t="shared" si="0"/>
        <v>0</v>
      </c>
    </row>
    <row r="16" spans="1:6" ht="15" customHeight="1">
      <c r="A16" s="5" t="s">
        <v>434</v>
      </c>
      <c r="B16" s="6" t="s">
        <v>269</v>
      </c>
      <c r="C16" s="122"/>
      <c r="D16" s="122"/>
      <c r="E16" s="122"/>
      <c r="F16" s="122">
        <f t="shared" si="0"/>
        <v>0</v>
      </c>
    </row>
    <row r="17" spans="1:6" ht="15" customHeight="1">
      <c r="A17" s="5" t="s">
        <v>435</v>
      </c>
      <c r="B17" s="6" t="s">
        <v>270</v>
      </c>
      <c r="C17" s="122">
        <v>54496292</v>
      </c>
      <c r="D17" s="122"/>
      <c r="E17" s="122"/>
      <c r="F17" s="122">
        <f t="shared" si="0"/>
        <v>54496292</v>
      </c>
    </row>
    <row r="18" spans="1:6" ht="15" customHeight="1">
      <c r="A18" s="39" t="s">
        <v>472</v>
      </c>
      <c r="B18" s="51" t="s">
        <v>271</v>
      </c>
      <c r="C18" s="122">
        <f>SUM(C12,C13,C14,C15,C16,C17)</f>
        <v>82121558</v>
      </c>
      <c r="D18" s="122">
        <f>SUM(D13:D17)</f>
        <v>0</v>
      </c>
      <c r="E18" s="122">
        <f>SUM(E13:E17)</f>
        <v>0</v>
      </c>
      <c r="F18" s="122">
        <f t="shared" si="0"/>
        <v>82121558</v>
      </c>
    </row>
    <row r="19" spans="1:6" ht="15" customHeight="1">
      <c r="A19" s="5" t="s">
        <v>272</v>
      </c>
      <c r="B19" s="6" t="s">
        <v>273</v>
      </c>
      <c r="C19" s="122"/>
      <c r="D19" s="122"/>
      <c r="E19" s="122"/>
      <c r="F19" s="122">
        <f t="shared" si="0"/>
        <v>0</v>
      </c>
    </row>
    <row r="20" spans="1:6" ht="15" customHeight="1">
      <c r="A20" s="5" t="s">
        <v>274</v>
      </c>
      <c r="B20" s="6" t="s">
        <v>275</v>
      </c>
      <c r="C20" s="122"/>
      <c r="D20" s="122"/>
      <c r="E20" s="122"/>
      <c r="F20" s="122">
        <f t="shared" si="0"/>
        <v>0</v>
      </c>
    </row>
    <row r="21" spans="1:6" ht="15" customHeight="1">
      <c r="A21" s="5" t="s">
        <v>436</v>
      </c>
      <c r="B21" s="6" t="s">
        <v>276</v>
      </c>
      <c r="C21" s="122"/>
      <c r="D21" s="122"/>
      <c r="E21" s="122"/>
      <c r="F21" s="122">
        <f t="shared" si="0"/>
        <v>0</v>
      </c>
    </row>
    <row r="22" spans="1:6" ht="15" customHeight="1">
      <c r="A22" s="5" t="s">
        <v>437</v>
      </c>
      <c r="B22" s="6" t="s">
        <v>277</v>
      </c>
      <c r="C22" s="122"/>
      <c r="D22" s="122"/>
      <c r="E22" s="122"/>
      <c r="F22" s="122">
        <f t="shared" si="0"/>
        <v>0</v>
      </c>
    </row>
    <row r="23" spans="1:6" ht="15" customHeight="1">
      <c r="A23" s="5" t="s">
        <v>438</v>
      </c>
      <c r="B23" s="6" t="s">
        <v>278</v>
      </c>
      <c r="C23" s="122">
        <v>5000000</v>
      </c>
      <c r="D23" s="122"/>
      <c r="E23" s="122"/>
      <c r="F23" s="122">
        <f t="shared" si="0"/>
        <v>5000000</v>
      </c>
    </row>
    <row r="24" spans="1:6" ht="15" customHeight="1">
      <c r="A24" s="39" t="s">
        <v>473</v>
      </c>
      <c r="B24" s="51" t="s">
        <v>279</v>
      </c>
      <c r="C24" s="122">
        <f>SUM(C19:C23)</f>
        <v>5000000</v>
      </c>
      <c r="D24" s="122">
        <f>SUM(D19:D23)</f>
        <v>0</v>
      </c>
      <c r="E24" s="122">
        <f>SUM(E19:E23)</f>
        <v>0</v>
      </c>
      <c r="F24" s="122">
        <f t="shared" si="0"/>
        <v>5000000</v>
      </c>
    </row>
    <row r="25" spans="1:6" ht="15" customHeight="1">
      <c r="A25" s="5" t="s">
        <v>439</v>
      </c>
      <c r="B25" s="6" t="s">
        <v>280</v>
      </c>
      <c r="C25" s="122"/>
      <c r="D25" s="122"/>
      <c r="E25" s="122"/>
      <c r="F25" s="122">
        <f t="shared" si="0"/>
        <v>0</v>
      </c>
    </row>
    <row r="26" spans="1:6" ht="15" customHeight="1">
      <c r="A26" s="5" t="s">
        <v>440</v>
      </c>
      <c r="B26" s="6" t="s">
        <v>281</v>
      </c>
      <c r="C26" s="122"/>
      <c r="D26" s="122"/>
      <c r="E26" s="122"/>
      <c r="F26" s="122">
        <f t="shared" si="0"/>
        <v>0</v>
      </c>
    </row>
    <row r="27" spans="1:6" ht="15" customHeight="1">
      <c r="A27" s="7" t="s">
        <v>474</v>
      </c>
      <c r="B27" s="8" t="s">
        <v>282</v>
      </c>
      <c r="C27" s="122"/>
      <c r="D27" s="122"/>
      <c r="E27" s="122"/>
      <c r="F27" s="122">
        <f t="shared" si="0"/>
        <v>0</v>
      </c>
    </row>
    <row r="28" spans="1:6" ht="15" customHeight="1">
      <c r="A28" s="5" t="s">
        <v>441</v>
      </c>
      <c r="B28" s="6" t="s">
        <v>283</v>
      </c>
      <c r="C28" s="122"/>
      <c r="D28" s="122"/>
      <c r="E28" s="122"/>
      <c r="F28" s="122">
        <f t="shared" si="0"/>
        <v>0</v>
      </c>
    </row>
    <row r="29" spans="1:6" ht="15" customHeight="1">
      <c r="A29" s="5" t="s">
        <v>442</v>
      </c>
      <c r="B29" s="6" t="s">
        <v>284</v>
      </c>
      <c r="C29" s="122"/>
      <c r="D29" s="122"/>
      <c r="E29" s="122"/>
      <c r="F29" s="122">
        <f t="shared" si="0"/>
        <v>0</v>
      </c>
    </row>
    <row r="30" spans="1:6" ht="15" customHeight="1">
      <c r="A30" s="5" t="s">
        <v>443</v>
      </c>
      <c r="B30" s="6" t="s">
        <v>285</v>
      </c>
      <c r="C30" s="122">
        <v>2400000</v>
      </c>
      <c r="D30" s="122"/>
      <c r="E30" s="122"/>
      <c r="F30" s="122">
        <f t="shared" si="0"/>
        <v>2400000</v>
      </c>
    </row>
    <row r="31" spans="1:6" ht="15" customHeight="1">
      <c r="A31" s="5" t="s">
        <v>444</v>
      </c>
      <c r="B31" s="6" t="s">
        <v>286</v>
      </c>
      <c r="C31" s="122">
        <v>7500000</v>
      </c>
      <c r="D31" s="122"/>
      <c r="E31" s="122"/>
      <c r="F31" s="122">
        <f t="shared" si="0"/>
        <v>7500000</v>
      </c>
    </row>
    <row r="32" spans="1:6" ht="15" customHeight="1">
      <c r="A32" s="5" t="s">
        <v>445</v>
      </c>
      <c r="B32" s="6" t="s">
        <v>289</v>
      </c>
      <c r="C32" s="122"/>
      <c r="D32" s="122"/>
      <c r="E32" s="122"/>
      <c r="F32" s="122">
        <f t="shared" si="0"/>
        <v>0</v>
      </c>
    </row>
    <row r="33" spans="1:6" ht="15" customHeight="1">
      <c r="A33" s="5" t="s">
        <v>290</v>
      </c>
      <c r="B33" s="6" t="s">
        <v>291</v>
      </c>
      <c r="C33" s="122"/>
      <c r="D33" s="122"/>
      <c r="E33" s="122"/>
      <c r="F33" s="122">
        <f t="shared" si="0"/>
        <v>0</v>
      </c>
    </row>
    <row r="34" spans="1:6" ht="15" customHeight="1">
      <c r="A34" s="5" t="s">
        <v>446</v>
      </c>
      <c r="B34" s="6" t="s">
        <v>292</v>
      </c>
      <c r="C34" s="122">
        <v>1100000</v>
      </c>
      <c r="D34" s="122"/>
      <c r="E34" s="122"/>
      <c r="F34" s="122">
        <f t="shared" si="0"/>
        <v>1100000</v>
      </c>
    </row>
    <row r="35" spans="1:6" ht="15" customHeight="1">
      <c r="A35" s="5" t="s">
        <v>447</v>
      </c>
      <c r="B35" s="6" t="s">
        <v>297</v>
      </c>
      <c r="C35" s="122"/>
      <c r="D35" s="122"/>
      <c r="E35" s="122"/>
      <c r="F35" s="122">
        <f t="shared" si="0"/>
        <v>0</v>
      </c>
    </row>
    <row r="36" spans="1:6" ht="15" customHeight="1">
      <c r="A36" s="7" t="s">
        <v>475</v>
      </c>
      <c r="B36" s="8" t="s">
        <v>300</v>
      </c>
      <c r="C36" s="122">
        <f>SUM(C28:C35)</f>
        <v>11000000</v>
      </c>
      <c r="D36" s="122">
        <f>SUM(D31:D35)</f>
        <v>0</v>
      </c>
      <c r="E36" s="122">
        <f>SUM(E31:E35)</f>
        <v>0</v>
      </c>
      <c r="F36" s="122">
        <f>SUM(F31:F35)</f>
        <v>8600000</v>
      </c>
    </row>
    <row r="37" spans="1:6" ht="15" customHeight="1">
      <c r="A37" s="5" t="s">
        <v>448</v>
      </c>
      <c r="B37" s="6" t="s">
        <v>301</v>
      </c>
      <c r="C37" s="122">
        <v>80000</v>
      </c>
      <c r="D37" s="122"/>
      <c r="E37" s="122"/>
      <c r="F37" s="122">
        <f t="shared" si="0"/>
        <v>80000</v>
      </c>
    </row>
    <row r="38" spans="1:6" ht="15" customHeight="1">
      <c r="A38" s="39" t="s">
        <v>476</v>
      </c>
      <c r="B38" s="51" t="s">
        <v>302</v>
      </c>
      <c r="C38" s="122">
        <f>SUM(C27+C36+C37)</f>
        <v>11080000</v>
      </c>
      <c r="D38" s="122">
        <f>SUM(D27+D30+D36+D37)</f>
        <v>0</v>
      </c>
      <c r="E38" s="122">
        <f>SUM(E27+E30+E36+E37)</f>
        <v>0</v>
      </c>
      <c r="F38" s="122">
        <f t="shared" si="0"/>
        <v>11080000</v>
      </c>
    </row>
    <row r="39" spans="1:6" ht="15" customHeight="1">
      <c r="A39" s="13" t="s">
        <v>303</v>
      </c>
      <c r="B39" s="6" t="s">
        <v>304</v>
      </c>
      <c r="C39" s="122">
        <v>800000</v>
      </c>
      <c r="D39" s="122"/>
      <c r="E39" s="122"/>
      <c r="F39" s="122">
        <f t="shared" si="0"/>
        <v>800000</v>
      </c>
    </row>
    <row r="40" spans="1:6" ht="15" customHeight="1">
      <c r="A40" s="13" t="s">
        <v>449</v>
      </c>
      <c r="B40" s="6" t="s">
        <v>305</v>
      </c>
      <c r="C40" s="122">
        <v>400000</v>
      </c>
      <c r="D40" s="122"/>
      <c r="E40" s="122"/>
      <c r="F40" s="122">
        <f t="shared" si="0"/>
        <v>400000</v>
      </c>
    </row>
    <row r="41" spans="1:6" ht="15" customHeight="1">
      <c r="A41" s="13" t="s">
        <v>450</v>
      </c>
      <c r="B41" s="6" t="s">
        <v>306</v>
      </c>
      <c r="C41" s="122"/>
      <c r="D41" s="122"/>
      <c r="E41" s="122"/>
      <c r="F41" s="122">
        <f t="shared" si="0"/>
        <v>0</v>
      </c>
    </row>
    <row r="42" spans="1:6" ht="15" customHeight="1">
      <c r="A42" s="13" t="s">
        <v>451</v>
      </c>
      <c r="B42" s="6" t="s">
        <v>307</v>
      </c>
      <c r="C42" s="122">
        <v>650000</v>
      </c>
      <c r="D42" s="122"/>
      <c r="E42" s="122"/>
      <c r="F42" s="122">
        <f t="shared" si="0"/>
        <v>650000</v>
      </c>
    </row>
    <row r="43" spans="1:6" ht="15" customHeight="1">
      <c r="A43" s="13" t="s">
        <v>308</v>
      </c>
      <c r="B43" s="6" t="s">
        <v>309</v>
      </c>
      <c r="C43" s="122"/>
      <c r="D43" s="122"/>
      <c r="E43" s="122"/>
      <c r="F43" s="122">
        <f t="shared" si="0"/>
        <v>0</v>
      </c>
    </row>
    <row r="44" spans="1:6" ht="15" customHeight="1">
      <c r="A44" s="13" t="s">
        <v>310</v>
      </c>
      <c r="B44" s="6" t="s">
        <v>311</v>
      </c>
      <c r="C44" s="122"/>
      <c r="D44" s="122"/>
      <c r="E44" s="122"/>
      <c r="F44" s="122">
        <f t="shared" si="0"/>
        <v>0</v>
      </c>
    </row>
    <row r="45" spans="1:6" ht="15" customHeight="1">
      <c r="A45" s="13" t="s">
        <v>312</v>
      </c>
      <c r="B45" s="6" t="s">
        <v>313</v>
      </c>
      <c r="C45" s="122"/>
      <c r="D45" s="122"/>
      <c r="E45" s="122"/>
      <c r="F45" s="122">
        <f t="shared" si="0"/>
        <v>0</v>
      </c>
    </row>
    <row r="46" spans="1:6" ht="15" customHeight="1">
      <c r="A46" s="13" t="s">
        <v>452</v>
      </c>
      <c r="B46" s="6" t="s">
        <v>314</v>
      </c>
      <c r="C46" s="122"/>
      <c r="D46" s="122"/>
      <c r="E46" s="122"/>
      <c r="F46" s="122">
        <f t="shared" si="0"/>
        <v>0</v>
      </c>
    </row>
    <row r="47" spans="1:6" ht="15" customHeight="1">
      <c r="A47" s="13" t="s">
        <v>453</v>
      </c>
      <c r="B47" s="6" t="s">
        <v>315</v>
      </c>
      <c r="C47" s="122"/>
      <c r="D47" s="122"/>
      <c r="E47" s="122"/>
      <c r="F47" s="122">
        <f t="shared" si="0"/>
        <v>0</v>
      </c>
    </row>
    <row r="48" spans="1:6" ht="15" customHeight="1">
      <c r="A48" s="13" t="s">
        <v>454</v>
      </c>
      <c r="B48" s="6" t="s">
        <v>572</v>
      </c>
      <c r="C48" s="122">
        <v>70000</v>
      </c>
      <c r="D48" s="122"/>
      <c r="E48" s="122"/>
      <c r="F48" s="122">
        <f t="shared" si="0"/>
        <v>70000</v>
      </c>
    </row>
    <row r="49" spans="1:6" ht="15" customHeight="1">
      <c r="A49" s="50" t="s">
        <v>477</v>
      </c>
      <c r="B49" s="51" t="s">
        <v>316</v>
      </c>
      <c r="C49" s="122">
        <f>SUM(C39:C48)</f>
        <v>1920000</v>
      </c>
      <c r="D49" s="122">
        <f>SUM(D39:D48)</f>
        <v>0</v>
      </c>
      <c r="E49" s="122">
        <f>SUM(E39:E48)</f>
        <v>0</v>
      </c>
      <c r="F49" s="122">
        <f t="shared" si="0"/>
        <v>1920000</v>
      </c>
    </row>
    <row r="50" spans="1:6" ht="15" customHeight="1">
      <c r="A50" s="13" t="s">
        <v>455</v>
      </c>
      <c r="B50" s="6" t="s">
        <v>317</v>
      </c>
      <c r="C50" s="122"/>
      <c r="D50" s="122"/>
      <c r="E50" s="122"/>
      <c r="F50" s="122">
        <f t="shared" si="0"/>
        <v>0</v>
      </c>
    </row>
    <row r="51" spans="1:6" ht="15" customHeight="1">
      <c r="A51" s="13" t="s">
        <v>456</v>
      </c>
      <c r="B51" s="6" t="s">
        <v>318</v>
      </c>
      <c r="C51" s="122"/>
      <c r="D51" s="122"/>
      <c r="E51" s="122"/>
      <c r="F51" s="122">
        <f t="shared" si="0"/>
        <v>0</v>
      </c>
    </row>
    <row r="52" spans="1:6" ht="15" customHeight="1">
      <c r="A52" s="13" t="s">
        <v>319</v>
      </c>
      <c r="B52" s="6" t="s">
        <v>320</v>
      </c>
      <c r="C52" s="122"/>
      <c r="D52" s="122"/>
      <c r="E52" s="122"/>
      <c r="F52" s="122">
        <f t="shared" si="0"/>
        <v>0</v>
      </c>
    </row>
    <row r="53" spans="1:6" ht="15" customHeight="1">
      <c r="A53" s="13" t="s">
        <v>457</v>
      </c>
      <c r="B53" s="6" t="s">
        <v>321</v>
      </c>
      <c r="C53" s="122"/>
      <c r="D53" s="122"/>
      <c r="E53" s="122"/>
      <c r="F53" s="122">
        <f t="shared" si="0"/>
        <v>0</v>
      </c>
    </row>
    <row r="54" spans="1:6" ht="15" customHeight="1">
      <c r="A54" s="13" t="s">
        <v>322</v>
      </c>
      <c r="B54" s="6" t="s">
        <v>323</v>
      </c>
      <c r="C54" s="122"/>
      <c r="D54" s="122"/>
      <c r="E54" s="122"/>
      <c r="F54" s="122">
        <f t="shared" si="0"/>
        <v>0</v>
      </c>
    </row>
    <row r="55" spans="1:6" ht="15" customHeight="1">
      <c r="A55" s="39" t="s">
        <v>478</v>
      </c>
      <c r="B55" s="51" t="s">
        <v>324</v>
      </c>
      <c r="C55" s="122">
        <f>SUM(C50:C54)</f>
        <v>0</v>
      </c>
      <c r="D55" s="122">
        <f>SUM(D50:D54)</f>
        <v>0</v>
      </c>
      <c r="E55" s="122">
        <f>SUM(E50:E54)</f>
        <v>0</v>
      </c>
      <c r="F55" s="122">
        <f t="shared" si="0"/>
        <v>0</v>
      </c>
    </row>
    <row r="56" spans="1:6" ht="15" customHeight="1">
      <c r="A56" s="13" t="s">
        <v>325</v>
      </c>
      <c r="B56" s="6" t="s">
        <v>326</v>
      </c>
      <c r="C56" s="122"/>
      <c r="D56" s="122"/>
      <c r="E56" s="122"/>
      <c r="F56" s="122">
        <f t="shared" si="0"/>
        <v>0</v>
      </c>
    </row>
    <row r="57" spans="1:6" ht="15" customHeight="1">
      <c r="A57" s="5" t="s">
        <v>458</v>
      </c>
      <c r="B57" s="6" t="s">
        <v>573</v>
      </c>
      <c r="C57" s="122">
        <v>80000</v>
      </c>
      <c r="D57" s="122"/>
      <c r="E57" s="122"/>
      <c r="F57" s="122">
        <f t="shared" si="0"/>
        <v>80000</v>
      </c>
    </row>
    <row r="58" spans="1:6" ht="14.25" customHeight="1">
      <c r="A58" s="13" t="s">
        <v>459</v>
      </c>
      <c r="B58" s="6" t="s">
        <v>327</v>
      </c>
      <c r="C58" s="122"/>
      <c r="D58" s="122"/>
      <c r="E58" s="122"/>
      <c r="F58" s="122">
        <f t="shared" si="0"/>
        <v>0</v>
      </c>
    </row>
    <row r="59" spans="1:6" ht="15" customHeight="1">
      <c r="A59" s="39" t="s">
        <v>479</v>
      </c>
      <c r="B59" s="51" t="s">
        <v>328</v>
      </c>
      <c r="C59" s="122">
        <f>SUM(C56:C58)</f>
        <v>80000</v>
      </c>
      <c r="D59" s="122">
        <f>SUM(D56:D58)</f>
        <v>0</v>
      </c>
      <c r="E59" s="122">
        <f>SUM(E56:E58)</f>
        <v>0</v>
      </c>
      <c r="F59" s="122">
        <f t="shared" si="0"/>
        <v>80000</v>
      </c>
    </row>
    <row r="60" spans="1:6" ht="15" customHeight="1">
      <c r="A60" s="13" t="s">
        <v>329</v>
      </c>
      <c r="B60" s="6" t="s">
        <v>330</v>
      </c>
      <c r="C60" s="122"/>
      <c r="D60" s="122"/>
      <c r="E60" s="122"/>
      <c r="F60" s="122">
        <f t="shared" si="0"/>
        <v>0</v>
      </c>
    </row>
    <row r="61" spans="1:6" ht="15" customHeight="1">
      <c r="A61" s="5" t="s">
        <v>460</v>
      </c>
      <c r="B61" s="6" t="s">
        <v>574</v>
      </c>
      <c r="C61" s="122">
        <v>150000</v>
      </c>
      <c r="D61" s="122"/>
      <c r="E61" s="122"/>
      <c r="F61" s="122">
        <f t="shared" si="0"/>
        <v>150000</v>
      </c>
    </row>
    <row r="62" spans="1:6" ht="15" customHeight="1">
      <c r="A62" s="13" t="s">
        <v>461</v>
      </c>
      <c r="B62" s="6" t="s">
        <v>332</v>
      </c>
      <c r="C62" s="122"/>
      <c r="D62" s="122"/>
      <c r="E62" s="122"/>
      <c r="F62" s="122">
        <f t="shared" si="0"/>
        <v>0</v>
      </c>
    </row>
    <row r="63" spans="1:6" ht="15" customHeight="1">
      <c r="A63" s="39" t="s">
        <v>481</v>
      </c>
      <c r="B63" s="51" t="s">
        <v>333</v>
      </c>
      <c r="C63" s="122">
        <f>SUM(C60:C62)</f>
        <v>150000</v>
      </c>
      <c r="D63" s="122">
        <f>SUM(D60:D62)</f>
        <v>0</v>
      </c>
      <c r="E63" s="122">
        <f>SUM(E60:E62)</f>
        <v>0</v>
      </c>
      <c r="F63" s="122">
        <f t="shared" si="0"/>
        <v>150000</v>
      </c>
    </row>
    <row r="64" spans="1:6" ht="15.75">
      <c r="A64" s="48" t="s">
        <v>480</v>
      </c>
      <c r="B64" s="35" t="s">
        <v>334</v>
      </c>
      <c r="C64" s="122">
        <f>SUM(C18+C24+C38+C49+C55+C59+C63)</f>
        <v>100351558</v>
      </c>
      <c r="D64" s="122">
        <f>SUM(D18+D24+D38+D49+D55+D59+D63)</f>
        <v>0</v>
      </c>
      <c r="E64" s="122">
        <f>SUM(E18+E24+E38+E49+E55+E59+E63)</f>
        <v>0</v>
      </c>
      <c r="F64" s="122">
        <f>SUM(F18+F24+F38+F49+F55+F59+F63)</f>
        <v>100351558</v>
      </c>
    </row>
    <row r="65" spans="1:6" ht="15.75">
      <c r="A65" s="65" t="s">
        <v>546</v>
      </c>
      <c r="B65" s="64"/>
      <c r="C65" s="122"/>
      <c r="D65" s="122"/>
      <c r="E65" s="122"/>
      <c r="F65" s="122">
        <f t="shared" si="0"/>
        <v>0</v>
      </c>
    </row>
    <row r="66" spans="1:6" ht="15.75">
      <c r="A66" s="65" t="s">
        <v>547</v>
      </c>
      <c r="B66" s="64"/>
      <c r="C66" s="122"/>
      <c r="D66" s="122"/>
      <c r="E66" s="122"/>
      <c r="F66" s="122">
        <f t="shared" si="0"/>
        <v>0</v>
      </c>
    </row>
    <row r="67" spans="1:6" ht="15">
      <c r="A67" s="37" t="s">
        <v>463</v>
      </c>
      <c r="B67" s="5" t="s">
        <v>335</v>
      </c>
      <c r="C67" s="122"/>
      <c r="D67" s="122"/>
      <c r="E67" s="122"/>
      <c r="F67" s="122">
        <f t="shared" si="0"/>
        <v>0</v>
      </c>
    </row>
    <row r="68" spans="1:6" ht="15">
      <c r="A68" s="13" t="s">
        <v>336</v>
      </c>
      <c r="B68" s="5" t="s">
        <v>337</v>
      </c>
      <c r="C68" s="122"/>
      <c r="D68" s="122"/>
      <c r="E68" s="122"/>
      <c r="F68" s="122">
        <f t="shared" si="0"/>
        <v>0</v>
      </c>
    </row>
    <row r="69" spans="1:6" ht="15">
      <c r="A69" s="37" t="s">
        <v>464</v>
      </c>
      <c r="B69" s="5" t="s">
        <v>338</v>
      </c>
      <c r="C69" s="122"/>
      <c r="D69" s="122"/>
      <c r="E69" s="122"/>
      <c r="F69" s="122">
        <f t="shared" si="0"/>
        <v>0</v>
      </c>
    </row>
    <row r="70" spans="1:6" ht="15">
      <c r="A70" s="15" t="s">
        <v>482</v>
      </c>
      <c r="B70" s="7" t="s">
        <v>339</v>
      </c>
      <c r="C70" s="122">
        <f>SUM(C67:C69)</f>
        <v>0</v>
      </c>
      <c r="D70" s="122">
        <f>SUM(D67:D69)</f>
        <v>0</v>
      </c>
      <c r="E70" s="122">
        <f>SUM(E67:E69)</f>
        <v>0</v>
      </c>
      <c r="F70" s="122">
        <f t="shared" si="0"/>
        <v>0</v>
      </c>
    </row>
    <row r="71" spans="1:6" ht="15">
      <c r="A71" s="13" t="s">
        <v>465</v>
      </c>
      <c r="B71" s="5" t="s">
        <v>340</v>
      </c>
      <c r="C71" s="122"/>
      <c r="D71" s="122"/>
      <c r="E71" s="122"/>
      <c r="F71" s="122">
        <f aca="true" t="shared" si="1" ref="F71:F94">SUM(C71:E71)</f>
        <v>0</v>
      </c>
    </row>
    <row r="72" spans="1:6" ht="15">
      <c r="A72" s="37" t="s">
        <v>341</v>
      </c>
      <c r="B72" s="5" t="s">
        <v>342</v>
      </c>
      <c r="C72" s="122"/>
      <c r="D72" s="122"/>
      <c r="E72" s="122"/>
      <c r="F72" s="122">
        <f t="shared" si="1"/>
        <v>0</v>
      </c>
    </row>
    <row r="73" spans="1:6" ht="15">
      <c r="A73" s="13" t="s">
        <v>466</v>
      </c>
      <c r="B73" s="5" t="s">
        <v>343</v>
      </c>
      <c r="C73" s="122"/>
      <c r="D73" s="122"/>
      <c r="E73" s="122"/>
      <c r="F73" s="122">
        <f t="shared" si="1"/>
        <v>0</v>
      </c>
    </row>
    <row r="74" spans="1:6" ht="15">
      <c r="A74" s="37" t="s">
        <v>344</v>
      </c>
      <c r="B74" s="5" t="s">
        <v>345</v>
      </c>
      <c r="C74" s="122"/>
      <c r="D74" s="122"/>
      <c r="E74" s="122"/>
      <c r="F74" s="122">
        <f t="shared" si="1"/>
        <v>0</v>
      </c>
    </row>
    <row r="75" spans="1:6" ht="15">
      <c r="A75" s="14" t="s">
        <v>483</v>
      </c>
      <c r="B75" s="7" t="s">
        <v>346</v>
      </c>
      <c r="C75" s="122">
        <f>SUM(C71:C74)</f>
        <v>0</v>
      </c>
      <c r="D75" s="122">
        <f>SUM(D71:D74)</f>
        <v>0</v>
      </c>
      <c r="E75" s="122">
        <f>SUM(E71:E74)</f>
        <v>0</v>
      </c>
      <c r="F75" s="122">
        <f t="shared" si="1"/>
        <v>0</v>
      </c>
    </row>
    <row r="76" spans="1:6" ht="15">
      <c r="A76" s="5" t="s">
        <v>544</v>
      </c>
      <c r="B76" s="5" t="s">
        <v>347</v>
      </c>
      <c r="C76" s="122">
        <v>8807383</v>
      </c>
      <c r="D76" s="122"/>
      <c r="E76" s="122"/>
      <c r="F76" s="122">
        <v>5282568</v>
      </c>
    </row>
    <row r="77" spans="1:6" ht="15">
      <c r="A77" s="5" t="s">
        <v>545</v>
      </c>
      <c r="B77" s="5" t="s">
        <v>347</v>
      </c>
      <c r="C77" s="122">
        <v>1000000</v>
      </c>
      <c r="D77" s="122"/>
      <c r="E77" s="122"/>
      <c r="F77" s="122">
        <f t="shared" si="1"/>
        <v>1000000</v>
      </c>
    </row>
    <row r="78" spans="1:6" ht="15">
      <c r="A78" s="5" t="s">
        <v>542</v>
      </c>
      <c r="B78" s="5" t="s">
        <v>348</v>
      </c>
      <c r="C78" s="122"/>
      <c r="D78" s="122"/>
      <c r="E78" s="122"/>
      <c r="F78" s="122">
        <f t="shared" si="1"/>
        <v>0</v>
      </c>
    </row>
    <row r="79" spans="1:6" ht="15">
      <c r="A79" s="5" t="s">
        <v>543</v>
      </c>
      <c r="B79" s="5" t="s">
        <v>348</v>
      </c>
      <c r="C79" s="122"/>
      <c r="D79" s="122"/>
      <c r="E79" s="122"/>
      <c r="F79" s="122">
        <f t="shared" si="1"/>
        <v>0</v>
      </c>
    </row>
    <row r="80" spans="1:6" ht="15">
      <c r="A80" s="7" t="s">
        <v>484</v>
      </c>
      <c r="B80" s="7" t="s">
        <v>349</v>
      </c>
      <c r="C80" s="122">
        <f>SUM(C76:C79)</f>
        <v>9807383</v>
      </c>
      <c r="D80" s="122">
        <f>SUM(D76:D79)</f>
        <v>0</v>
      </c>
      <c r="E80" s="122">
        <f>SUM(E76:E79)</f>
        <v>0</v>
      </c>
      <c r="F80" s="122">
        <f>SUM(C80:E80)</f>
        <v>9807383</v>
      </c>
    </row>
    <row r="81" spans="1:6" ht="15">
      <c r="A81" s="37" t="s">
        <v>350</v>
      </c>
      <c r="B81" s="5" t="s">
        <v>351</v>
      </c>
      <c r="C81" s="122"/>
      <c r="D81" s="122"/>
      <c r="E81" s="122"/>
      <c r="F81" s="122">
        <f t="shared" si="1"/>
        <v>0</v>
      </c>
    </row>
    <row r="82" spans="1:6" ht="15">
      <c r="A82" s="37" t="s">
        <v>352</v>
      </c>
      <c r="B82" s="5" t="s">
        <v>353</v>
      </c>
      <c r="C82" s="122"/>
      <c r="D82" s="122"/>
      <c r="E82" s="122"/>
      <c r="F82" s="122">
        <f t="shared" si="1"/>
        <v>0</v>
      </c>
    </row>
    <row r="83" spans="1:6" ht="15">
      <c r="A83" s="37" t="s">
        <v>354</v>
      </c>
      <c r="B83" s="5" t="s">
        <v>355</v>
      </c>
      <c r="C83" s="122"/>
      <c r="D83" s="122"/>
      <c r="E83" s="122"/>
      <c r="F83" s="122">
        <f t="shared" si="1"/>
        <v>0</v>
      </c>
    </row>
    <row r="84" spans="1:6" ht="15">
      <c r="A84" s="37" t="s">
        <v>356</v>
      </c>
      <c r="B84" s="5" t="s">
        <v>357</v>
      </c>
      <c r="C84" s="122"/>
      <c r="D84" s="122"/>
      <c r="E84" s="122"/>
      <c r="F84" s="122">
        <f t="shared" si="1"/>
        <v>0</v>
      </c>
    </row>
    <row r="85" spans="1:6" ht="15">
      <c r="A85" s="13" t="s">
        <v>467</v>
      </c>
      <c r="B85" s="5" t="s">
        <v>358</v>
      </c>
      <c r="C85" s="122"/>
      <c r="D85" s="122"/>
      <c r="E85" s="122"/>
      <c r="F85" s="122">
        <f t="shared" si="1"/>
        <v>0</v>
      </c>
    </row>
    <row r="86" spans="1:6" ht="15">
      <c r="A86" s="15" t="s">
        <v>485</v>
      </c>
      <c r="B86" s="7" t="s">
        <v>360</v>
      </c>
      <c r="C86" s="122">
        <f>SUM(C81:C85)</f>
        <v>0</v>
      </c>
      <c r="D86" s="122">
        <f>SUM(D81:D85)</f>
        <v>0</v>
      </c>
      <c r="E86" s="122">
        <f>SUM(E81:E85)</f>
        <v>0</v>
      </c>
      <c r="F86" s="122">
        <f t="shared" si="1"/>
        <v>0</v>
      </c>
    </row>
    <row r="87" spans="1:6" ht="15">
      <c r="A87" s="13" t="s">
        <v>361</v>
      </c>
      <c r="B87" s="5" t="s">
        <v>362</v>
      </c>
      <c r="C87" s="122"/>
      <c r="D87" s="122"/>
      <c r="E87" s="122"/>
      <c r="F87" s="122">
        <f t="shared" si="1"/>
        <v>0</v>
      </c>
    </row>
    <row r="88" spans="1:6" ht="15">
      <c r="A88" s="13" t="s">
        <v>363</v>
      </c>
      <c r="B88" s="5" t="s">
        <v>364</v>
      </c>
      <c r="C88" s="122"/>
      <c r="D88" s="122"/>
      <c r="E88" s="122"/>
      <c r="F88" s="122">
        <f t="shared" si="1"/>
        <v>0</v>
      </c>
    </row>
    <row r="89" spans="1:6" ht="15">
      <c r="A89" s="37" t="s">
        <v>365</v>
      </c>
      <c r="B89" s="5" t="s">
        <v>366</v>
      </c>
      <c r="C89" s="122"/>
      <c r="D89" s="122"/>
      <c r="E89" s="122"/>
      <c r="F89" s="122">
        <f t="shared" si="1"/>
        <v>0</v>
      </c>
    </row>
    <row r="90" spans="1:6" ht="15">
      <c r="A90" s="37" t="s">
        <v>468</v>
      </c>
      <c r="B90" s="5" t="s">
        <v>367</v>
      </c>
      <c r="C90" s="122"/>
      <c r="D90" s="122"/>
      <c r="E90" s="122"/>
      <c r="F90" s="122">
        <f t="shared" si="1"/>
        <v>0</v>
      </c>
    </row>
    <row r="91" spans="1:6" ht="15">
      <c r="A91" s="14" t="s">
        <v>486</v>
      </c>
      <c r="B91" s="7" t="s">
        <v>368</v>
      </c>
      <c r="C91" s="122">
        <f>SUM(C87:C90)</f>
        <v>0</v>
      </c>
      <c r="D91" s="122">
        <f>SUM(D87:D90)</f>
        <v>0</v>
      </c>
      <c r="E91" s="122">
        <f>SUM(E87:E90)</f>
        <v>0</v>
      </c>
      <c r="F91" s="122">
        <f t="shared" si="1"/>
        <v>0</v>
      </c>
    </row>
    <row r="92" spans="1:6" ht="15">
      <c r="A92" s="15" t="s">
        <v>369</v>
      </c>
      <c r="B92" s="7" t="s">
        <v>370</v>
      </c>
      <c r="C92" s="122"/>
      <c r="D92" s="122"/>
      <c r="E92" s="122"/>
      <c r="F92" s="122">
        <f t="shared" si="1"/>
        <v>0</v>
      </c>
    </row>
    <row r="93" spans="1:6" ht="15.75">
      <c r="A93" s="40" t="s">
        <v>487</v>
      </c>
      <c r="B93" s="41" t="s">
        <v>371</v>
      </c>
      <c r="C93" s="122">
        <f>SUM(C70+C75+C80+C86+C91+C92)</f>
        <v>9807383</v>
      </c>
      <c r="D93" s="122">
        <f>SUM(D70+D75+D80+D86+D91+D92)</f>
        <v>0</v>
      </c>
      <c r="E93" s="122">
        <f>SUM(E70+E75+E80+E86+E91+E92)</f>
        <v>0</v>
      </c>
      <c r="F93" s="122">
        <f t="shared" si="1"/>
        <v>9807383</v>
      </c>
    </row>
    <row r="94" spans="1:6" ht="15.75">
      <c r="A94" s="44" t="s">
        <v>470</v>
      </c>
      <c r="B94" s="45"/>
      <c r="C94" s="122">
        <f>SUM(C64+C93)</f>
        <v>110158941</v>
      </c>
      <c r="D94" s="122">
        <f>SUM(D64+D93)</f>
        <v>0</v>
      </c>
      <c r="E94" s="122">
        <f>SUM(E64+E93)</f>
        <v>0</v>
      </c>
      <c r="F94" s="122">
        <f t="shared" si="1"/>
        <v>110158941</v>
      </c>
    </row>
    <row r="97" ht="15">
      <c r="G97" t="s">
        <v>566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Q228"/>
  <sheetViews>
    <sheetView zoomScale="96" zoomScaleNormal="96" zoomScalePageLayoutView="0" workbookViewId="0" topLeftCell="D200">
      <selection activeCell="A1" sqref="A1:O215"/>
    </sheetView>
  </sheetViews>
  <sheetFormatPr defaultColWidth="9.140625" defaultRowHeight="15"/>
  <cols>
    <col min="1" max="1" width="74.140625" style="0" customWidth="1"/>
    <col min="3" max="3" width="12.28125" style="0" customWidth="1"/>
    <col min="4" max="6" width="13.00390625" style="0" bestFit="1" customWidth="1"/>
    <col min="7" max="7" width="13.00390625" style="0" customWidth="1"/>
    <col min="8" max="9" width="13.00390625" style="0" bestFit="1" customWidth="1"/>
    <col min="10" max="10" width="15.421875" style="0" bestFit="1" customWidth="1"/>
    <col min="11" max="11" width="16.28125" style="0" bestFit="1" customWidth="1"/>
    <col min="12" max="12" width="13.00390625" style="0" bestFit="1" customWidth="1"/>
    <col min="13" max="13" width="14.28125" style="0" bestFit="1" customWidth="1"/>
    <col min="14" max="14" width="14.140625" style="0" bestFit="1" customWidth="1"/>
    <col min="15" max="15" width="17.57421875" style="102" customWidth="1"/>
  </cols>
  <sheetData>
    <row r="1" spans="1:6" ht="15">
      <c r="A1" s="114" t="s">
        <v>565</v>
      </c>
      <c r="B1" s="89"/>
      <c r="C1" s="89"/>
      <c r="D1" s="89"/>
      <c r="E1" s="89"/>
      <c r="F1" s="89"/>
    </row>
    <row r="2" spans="1:15" ht="28.5" customHeight="1">
      <c r="A2" s="146" t="s">
        <v>591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26.25" customHeight="1">
      <c r="A3" s="149" t="s">
        <v>584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5" ht="15">
      <c r="A5" s="4" t="s">
        <v>17</v>
      </c>
    </row>
    <row r="6" spans="1:17" ht="25.5">
      <c r="A6" s="2" t="s">
        <v>72</v>
      </c>
      <c r="B6" s="3" t="s">
        <v>73</v>
      </c>
      <c r="C6" s="80" t="s">
        <v>20</v>
      </c>
      <c r="D6" s="80" t="s">
        <v>21</v>
      </c>
      <c r="E6" s="80" t="s">
        <v>22</v>
      </c>
      <c r="F6" s="80" t="s">
        <v>23</v>
      </c>
      <c r="G6" s="80" t="s">
        <v>24</v>
      </c>
      <c r="H6" s="80" t="s">
        <v>25</v>
      </c>
      <c r="I6" s="80" t="s">
        <v>26</v>
      </c>
      <c r="J6" s="80" t="s">
        <v>27</v>
      </c>
      <c r="K6" s="80" t="s">
        <v>28</v>
      </c>
      <c r="L6" s="80" t="s">
        <v>29</v>
      </c>
      <c r="M6" s="80" t="s">
        <v>30</v>
      </c>
      <c r="N6" s="80" t="s">
        <v>31</v>
      </c>
      <c r="O6" s="158" t="s">
        <v>18</v>
      </c>
      <c r="P6" s="4"/>
      <c r="Q6" s="4"/>
    </row>
    <row r="7" spans="1:17" ht="15">
      <c r="A7" s="28" t="s">
        <v>74</v>
      </c>
      <c r="B7" s="29" t="s">
        <v>75</v>
      </c>
      <c r="C7" s="134">
        <v>2049610</v>
      </c>
      <c r="D7" s="134">
        <v>2049610</v>
      </c>
      <c r="E7" s="134">
        <v>2049610</v>
      </c>
      <c r="F7" s="134">
        <v>2049610</v>
      </c>
      <c r="G7" s="134">
        <v>2049610</v>
      </c>
      <c r="H7" s="134">
        <v>2049610</v>
      </c>
      <c r="I7" s="134">
        <v>2049611</v>
      </c>
      <c r="J7" s="134">
        <v>2049611</v>
      </c>
      <c r="K7" s="134">
        <v>2049611</v>
      </c>
      <c r="L7" s="134">
        <v>2049611</v>
      </c>
      <c r="M7" s="134">
        <v>2049611</v>
      </c>
      <c r="N7" s="134">
        <v>2049611</v>
      </c>
      <c r="O7" s="159">
        <f>SUM(C7:N7)</f>
        <v>24595326</v>
      </c>
      <c r="P7" s="4"/>
      <c r="Q7" s="4"/>
    </row>
    <row r="8" spans="1:17" ht="15">
      <c r="A8" s="28" t="s">
        <v>76</v>
      </c>
      <c r="B8" s="30" t="s">
        <v>77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59">
        <f aca="true" t="shared" si="0" ref="O8:O70">SUM(C8:N8)</f>
        <v>0</v>
      </c>
      <c r="P8" s="4"/>
      <c r="Q8" s="4"/>
    </row>
    <row r="9" spans="1:17" ht="15">
      <c r="A9" s="28" t="s">
        <v>78</v>
      </c>
      <c r="B9" s="30" t="s">
        <v>79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59">
        <f t="shared" si="0"/>
        <v>0</v>
      </c>
      <c r="P9" s="4"/>
      <c r="Q9" s="4"/>
    </row>
    <row r="10" spans="1:17" ht="15">
      <c r="A10" s="31" t="s">
        <v>80</v>
      </c>
      <c r="B10" s="30" t="s">
        <v>81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59">
        <f t="shared" si="0"/>
        <v>0</v>
      </c>
      <c r="P10" s="4"/>
      <c r="Q10" s="4"/>
    </row>
    <row r="11" spans="1:17" ht="15">
      <c r="A11" s="31" t="s">
        <v>82</v>
      </c>
      <c r="B11" s="30" t="s">
        <v>83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59">
        <f t="shared" si="0"/>
        <v>0</v>
      </c>
      <c r="P11" s="4"/>
      <c r="Q11" s="4"/>
    </row>
    <row r="12" spans="1:17" ht="15">
      <c r="A12" s="31" t="s">
        <v>84</v>
      </c>
      <c r="B12" s="30" t="s">
        <v>85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59">
        <f t="shared" si="0"/>
        <v>0</v>
      </c>
      <c r="P12" s="4"/>
      <c r="Q12" s="4"/>
    </row>
    <row r="13" spans="1:17" ht="15">
      <c r="A13" s="31" t="s">
        <v>86</v>
      </c>
      <c r="B13" s="30" t="s">
        <v>87</v>
      </c>
      <c r="C13" s="134">
        <v>20000</v>
      </c>
      <c r="D13" s="134">
        <v>20000</v>
      </c>
      <c r="E13" s="134">
        <v>20000</v>
      </c>
      <c r="F13" s="134">
        <v>20000</v>
      </c>
      <c r="G13" s="134">
        <v>20000</v>
      </c>
      <c r="H13" s="134">
        <v>20000</v>
      </c>
      <c r="I13" s="134">
        <v>20000</v>
      </c>
      <c r="J13" s="134">
        <v>20000</v>
      </c>
      <c r="K13" s="134">
        <v>20000</v>
      </c>
      <c r="L13" s="134">
        <v>20000</v>
      </c>
      <c r="M13" s="134">
        <v>20000</v>
      </c>
      <c r="N13" s="134">
        <v>20000</v>
      </c>
      <c r="O13" s="159">
        <f t="shared" si="0"/>
        <v>240000</v>
      </c>
      <c r="P13" s="4"/>
      <c r="Q13" s="4"/>
    </row>
    <row r="14" spans="1:17" ht="15">
      <c r="A14" s="31" t="s">
        <v>88</v>
      </c>
      <c r="B14" s="30" t="s">
        <v>89</v>
      </c>
      <c r="C14" s="134"/>
      <c r="D14" s="134"/>
      <c r="E14" s="134"/>
      <c r="F14" s="134">
        <v>30000</v>
      </c>
      <c r="G14" s="134"/>
      <c r="H14" s="134"/>
      <c r="I14" s="134"/>
      <c r="J14" s="134"/>
      <c r="K14" s="134"/>
      <c r="L14" s="134"/>
      <c r="M14" s="134"/>
      <c r="N14" s="134"/>
      <c r="O14" s="159">
        <f t="shared" si="0"/>
        <v>30000</v>
      </c>
      <c r="P14" s="4"/>
      <c r="Q14" s="4"/>
    </row>
    <row r="15" spans="1:17" ht="15">
      <c r="A15" s="5" t="s">
        <v>90</v>
      </c>
      <c r="B15" s="30" t="s">
        <v>91</v>
      </c>
      <c r="C15" s="134">
        <v>10795</v>
      </c>
      <c r="D15" s="134">
        <v>10795</v>
      </c>
      <c r="E15" s="134">
        <v>10795</v>
      </c>
      <c r="F15" s="134">
        <v>10795</v>
      </c>
      <c r="G15" s="134">
        <v>10795</v>
      </c>
      <c r="H15" s="134">
        <v>10795</v>
      </c>
      <c r="I15" s="134">
        <v>10795</v>
      </c>
      <c r="J15" s="134">
        <v>10795</v>
      </c>
      <c r="K15" s="134">
        <v>10795</v>
      </c>
      <c r="L15" s="134">
        <v>10795</v>
      </c>
      <c r="M15" s="134">
        <v>10795</v>
      </c>
      <c r="N15" s="134">
        <v>10795</v>
      </c>
      <c r="O15" s="159">
        <f t="shared" si="0"/>
        <v>129540</v>
      </c>
      <c r="P15" s="4"/>
      <c r="Q15" s="4"/>
    </row>
    <row r="16" spans="1:17" ht="15">
      <c r="A16" s="5" t="s">
        <v>92</v>
      </c>
      <c r="B16" s="30" t="s">
        <v>93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59">
        <f t="shared" si="0"/>
        <v>0</v>
      </c>
      <c r="P16" s="4"/>
      <c r="Q16" s="4"/>
    </row>
    <row r="17" spans="1:17" ht="15">
      <c r="A17" s="5" t="s">
        <v>94</v>
      </c>
      <c r="B17" s="30" t="s">
        <v>95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59">
        <f t="shared" si="0"/>
        <v>0</v>
      </c>
      <c r="P17" s="4"/>
      <c r="Q17" s="4"/>
    </row>
    <row r="18" spans="1:17" ht="15">
      <c r="A18" s="5" t="s">
        <v>96</v>
      </c>
      <c r="B18" s="30" t="s">
        <v>97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59">
        <f t="shared" si="0"/>
        <v>0</v>
      </c>
      <c r="P18" s="4"/>
      <c r="Q18" s="4"/>
    </row>
    <row r="19" spans="1:17" ht="15">
      <c r="A19" s="5" t="s">
        <v>399</v>
      </c>
      <c r="B19" s="30" t="s">
        <v>98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59">
        <f t="shared" si="0"/>
        <v>0</v>
      </c>
      <c r="P19" s="4"/>
      <c r="Q19" s="4"/>
    </row>
    <row r="20" spans="1:17" ht="15">
      <c r="A20" s="32" t="s">
        <v>372</v>
      </c>
      <c r="B20" s="33" t="s">
        <v>99</v>
      </c>
      <c r="C20" s="134">
        <f>SUM(C7:C19)</f>
        <v>2080405</v>
      </c>
      <c r="D20" s="134">
        <f aca="true" t="shared" si="1" ref="D20:N20">SUM(D7:D19)</f>
        <v>2080405</v>
      </c>
      <c r="E20" s="134">
        <f t="shared" si="1"/>
        <v>2080405</v>
      </c>
      <c r="F20" s="134">
        <f t="shared" si="1"/>
        <v>2110405</v>
      </c>
      <c r="G20" s="134">
        <f t="shared" si="1"/>
        <v>2080405</v>
      </c>
      <c r="H20" s="134">
        <f t="shared" si="1"/>
        <v>2080405</v>
      </c>
      <c r="I20" s="134">
        <f t="shared" si="1"/>
        <v>2080406</v>
      </c>
      <c r="J20" s="134">
        <f t="shared" si="1"/>
        <v>2080406</v>
      </c>
      <c r="K20" s="134">
        <f t="shared" si="1"/>
        <v>2080406</v>
      </c>
      <c r="L20" s="134">
        <f t="shared" si="1"/>
        <v>2080406</v>
      </c>
      <c r="M20" s="134">
        <f t="shared" si="1"/>
        <v>2080406</v>
      </c>
      <c r="N20" s="134">
        <f t="shared" si="1"/>
        <v>2080406</v>
      </c>
      <c r="O20" s="159">
        <f t="shared" si="0"/>
        <v>24994866</v>
      </c>
      <c r="P20" s="4"/>
      <c r="Q20" s="4"/>
    </row>
    <row r="21" spans="1:17" ht="15">
      <c r="A21" s="5" t="s">
        <v>100</v>
      </c>
      <c r="B21" s="30" t="s">
        <v>101</v>
      </c>
      <c r="C21" s="134">
        <v>510586</v>
      </c>
      <c r="D21" s="134">
        <v>510586</v>
      </c>
      <c r="E21" s="134">
        <v>510586</v>
      </c>
      <c r="F21" s="134">
        <v>510586</v>
      </c>
      <c r="G21" s="134">
        <v>510586</v>
      </c>
      <c r="H21" s="134">
        <v>510586</v>
      </c>
      <c r="I21" s="134">
        <v>510586</v>
      </c>
      <c r="J21" s="134">
        <v>510586</v>
      </c>
      <c r="K21" s="134">
        <v>510586</v>
      </c>
      <c r="L21" s="134">
        <v>510586</v>
      </c>
      <c r="M21" s="134">
        <v>510586</v>
      </c>
      <c r="N21" s="134">
        <v>510594</v>
      </c>
      <c r="O21" s="159">
        <f t="shared" si="0"/>
        <v>6127040</v>
      </c>
      <c r="P21" s="4"/>
      <c r="Q21" s="4"/>
    </row>
    <row r="22" spans="1:17" ht="15">
      <c r="A22" s="5" t="s">
        <v>102</v>
      </c>
      <c r="B22" s="30" t="s">
        <v>103</v>
      </c>
      <c r="C22" s="134">
        <v>173607</v>
      </c>
      <c r="D22" s="134">
        <v>173607</v>
      </c>
      <c r="E22" s="134">
        <v>173607</v>
      </c>
      <c r="F22" s="134">
        <v>173607</v>
      </c>
      <c r="G22" s="134">
        <v>173607</v>
      </c>
      <c r="H22" s="134">
        <v>173607</v>
      </c>
      <c r="I22" s="134">
        <v>173607</v>
      </c>
      <c r="J22" s="134">
        <v>173607</v>
      </c>
      <c r="K22" s="134">
        <v>173607</v>
      </c>
      <c r="L22" s="134">
        <v>173607</v>
      </c>
      <c r="M22" s="134">
        <v>173607</v>
      </c>
      <c r="N22" s="134">
        <v>173607</v>
      </c>
      <c r="O22" s="159">
        <f t="shared" si="0"/>
        <v>2083284</v>
      </c>
      <c r="P22" s="4"/>
      <c r="Q22" s="4"/>
    </row>
    <row r="23" spans="1:17" ht="15">
      <c r="A23" s="6" t="s">
        <v>104</v>
      </c>
      <c r="B23" s="30" t="s">
        <v>105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59">
        <f>SUM(C23:N23)</f>
        <v>0</v>
      </c>
      <c r="P23" s="4"/>
      <c r="Q23" s="4"/>
    </row>
    <row r="24" spans="1:17" ht="15">
      <c r="A24" s="7" t="s">
        <v>373</v>
      </c>
      <c r="B24" s="33" t="s">
        <v>106</v>
      </c>
      <c r="C24" s="134">
        <f>SUM(C21:C23)</f>
        <v>684193</v>
      </c>
      <c r="D24" s="134">
        <f aca="true" t="shared" si="2" ref="D24:N24">SUM(D21:D23)</f>
        <v>684193</v>
      </c>
      <c r="E24" s="134">
        <f t="shared" si="2"/>
        <v>684193</v>
      </c>
      <c r="F24" s="134">
        <f t="shared" si="2"/>
        <v>684193</v>
      </c>
      <c r="G24" s="134">
        <f t="shared" si="2"/>
        <v>684193</v>
      </c>
      <c r="H24" s="134">
        <f t="shared" si="2"/>
        <v>684193</v>
      </c>
      <c r="I24" s="134">
        <f t="shared" si="2"/>
        <v>684193</v>
      </c>
      <c r="J24" s="134">
        <f t="shared" si="2"/>
        <v>684193</v>
      </c>
      <c r="K24" s="134">
        <f t="shared" si="2"/>
        <v>684193</v>
      </c>
      <c r="L24" s="134">
        <f t="shared" si="2"/>
        <v>684193</v>
      </c>
      <c r="M24" s="134">
        <f t="shared" si="2"/>
        <v>684193</v>
      </c>
      <c r="N24" s="134">
        <f t="shared" si="2"/>
        <v>684201</v>
      </c>
      <c r="O24" s="159">
        <f t="shared" si="0"/>
        <v>8210324</v>
      </c>
      <c r="P24" s="4"/>
      <c r="Q24" s="4"/>
    </row>
    <row r="25" spans="1:17" ht="15">
      <c r="A25" s="52" t="s">
        <v>429</v>
      </c>
      <c r="B25" s="53" t="s">
        <v>107</v>
      </c>
      <c r="C25" s="134">
        <f>SUM(C20,C24)</f>
        <v>2764598</v>
      </c>
      <c r="D25" s="134">
        <f aca="true" t="shared" si="3" ref="D25:N25">SUM(D20,D24)</f>
        <v>2764598</v>
      </c>
      <c r="E25" s="134">
        <f t="shared" si="3"/>
        <v>2764598</v>
      </c>
      <c r="F25" s="134">
        <f t="shared" si="3"/>
        <v>2794598</v>
      </c>
      <c r="G25" s="134">
        <f t="shared" si="3"/>
        <v>2764598</v>
      </c>
      <c r="H25" s="134">
        <f t="shared" si="3"/>
        <v>2764598</v>
      </c>
      <c r="I25" s="134">
        <f t="shared" si="3"/>
        <v>2764599</v>
      </c>
      <c r="J25" s="134">
        <f t="shared" si="3"/>
        <v>2764599</v>
      </c>
      <c r="K25" s="134">
        <f t="shared" si="3"/>
        <v>2764599</v>
      </c>
      <c r="L25" s="134">
        <f t="shared" si="3"/>
        <v>2764599</v>
      </c>
      <c r="M25" s="134">
        <f t="shared" si="3"/>
        <v>2764599</v>
      </c>
      <c r="N25" s="134">
        <f t="shared" si="3"/>
        <v>2764607</v>
      </c>
      <c r="O25" s="159">
        <f>SUM(O20,O24)</f>
        <v>33205190</v>
      </c>
      <c r="P25" s="4"/>
      <c r="Q25" s="4"/>
    </row>
    <row r="26" spans="1:17" ht="15">
      <c r="A26" s="39" t="s">
        <v>400</v>
      </c>
      <c r="B26" s="53" t="s">
        <v>108</v>
      </c>
      <c r="C26" s="134">
        <v>375497</v>
      </c>
      <c r="D26" s="134">
        <v>375497</v>
      </c>
      <c r="E26" s="134">
        <v>375497</v>
      </c>
      <c r="F26" s="134">
        <v>375497</v>
      </c>
      <c r="G26" s="134">
        <v>375497</v>
      </c>
      <c r="H26" s="134">
        <v>375497</v>
      </c>
      <c r="I26" s="134">
        <v>375497</v>
      </c>
      <c r="J26" s="134">
        <v>375497</v>
      </c>
      <c r="K26" s="134">
        <v>375497</v>
      </c>
      <c r="L26" s="134">
        <v>375497</v>
      </c>
      <c r="M26" s="134">
        <v>375497</v>
      </c>
      <c r="N26" s="134">
        <v>375502</v>
      </c>
      <c r="O26" s="159">
        <f t="shared" si="0"/>
        <v>4505969</v>
      </c>
      <c r="P26" s="4"/>
      <c r="Q26" s="4"/>
    </row>
    <row r="27" spans="1:17" ht="15">
      <c r="A27" s="5" t="s">
        <v>109</v>
      </c>
      <c r="B27" s="30" t="s">
        <v>110</v>
      </c>
      <c r="C27" s="134"/>
      <c r="D27" s="134"/>
      <c r="E27" s="134">
        <v>5000</v>
      </c>
      <c r="F27" s="134">
        <v>5000</v>
      </c>
      <c r="G27" s="134">
        <v>10000</v>
      </c>
      <c r="H27" s="134">
        <v>5000</v>
      </c>
      <c r="I27" s="134">
        <v>10000</v>
      </c>
      <c r="J27" s="134">
        <v>5000</v>
      </c>
      <c r="K27" s="134">
        <v>10000</v>
      </c>
      <c r="L27" s="134">
        <v>5000</v>
      </c>
      <c r="M27" s="134">
        <v>10000</v>
      </c>
      <c r="N27" s="134"/>
      <c r="O27" s="159">
        <f t="shared" si="0"/>
        <v>65000</v>
      </c>
      <c r="P27" s="4"/>
      <c r="Q27" s="4"/>
    </row>
    <row r="28" spans="1:17" ht="15">
      <c r="A28" s="5" t="s">
        <v>111</v>
      </c>
      <c r="B28" s="30" t="s">
        <v>112</v>
      </c>
      <c r="C28" s="134">
        <v>1124234</v>
      </c>
      <c r="D28" s="134">
        <v>1124234</v>
      </c>
      <c r="E28" s="134">
        <v>1124234</v>
      </c>
      <c r="F28" s="134">
        <v>1124234</v>
      </c>
      <c r="G28" s="134">
        <v>1124234</v>
      </c>
      <c r="H28" s="134">
        <v>1124234</v>
      </c>
      <c r="I28" s="134">
        <v>1124234</v>
      </c>
      <c r="J28" s="134">
        <v>1124234</v>
      </c>
      <c r="K28" s="134">
        <v>1124234</v>
      </c>
      <c r="L28" s="134">
        <v>1124234</v>
      </c>
      <c r="M28" s="134">
        <v>1124234</v>
      </c>
      <c r="N28" s="134">
        <v>1124241</v>
      </c>
      <c r="O28" s="159">
        <f t="shared" si="0"/>
        <v>13490815</v>
      </c>
      <c r="P28" s="4"/>
      <c r="Q28" s="4"/>
    </row>
    <row r="29" spans="1:17" ht="15">
      <c r="A29" s="5" t="s">
        <v>113</v>
      </c>
      <c r="B29" s="30" t="s">
        <v>114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59">
        <f t="shared" si="0"/>
        <v>0</v>
      </c>
      <c r="P29" s="4"/>
      <c r="Q29" s="4"/>
    </row>
    <row r="30" spans="1:17" ht="15">
      <c r="A30" s="7" t="s">
        <v>374</v>
      </c>
      <c r="B30" s="33" t="s">
        <v>115</v>
      </c>
      <c r="C30" s="134">
        <f>SUM(C27,C28,C29)</f>
        <v>1124234</v>
      </c>
      <c r="D30" s="134">
        <f aca="true" t="shared" si="4" ref="D30:N30">SUM(D27,D28,D29)</f>
        <v>1124234</v>
      </c>
      <c r="E30" s="134">
        <f t="shared" si="4"/>
        <v>1129234</v>
      </c>
      <c r="F30" s="134">
        <f t="shared" si="4"/>
        <v>1129234</v>
      </c>
      <c r="G30" s="134">
        <f t="shared" si="4"/>
        <v>1134234</v>
      </c>
      <c r="H30" s="134">
        <f t="shared" si="4"/>
        <v>1129234</v>
      </c>
      <c r="I30" s="134">
        <f t="shared" si="4"/>
        <v>1134234</v>
      </c>
      <c r="J30" s="134">
        <f t="shared" si="4"/>
        <v>1129234</v>
      </c>
      <c r="K30" s="134">
        <f t="shared" si="4"/>
        <v>1134234</v>
      </c>
      <c r="L30" s="134">
        <f t="shared" si="4"/>
        <v>1129234</v>
      </c>
      <c r="M30" s="134">
        <f t="shared" si="4"/>
        <v>1134234</v>
      </c>
      <c r="N30" s="134">
        <f t="shared" si="4"/>
        <v>1124241</v>
      </c>
      <c r="O30" s="159">
        <f t="shared" si="0"/>
        <v>13555815</v>
      </c>
      <c r="P30" s="4"/>
      <c r="Q30" s="4"/>
    </row>
    <row r="31" spans="1:17" ht="15">
      <c r="A31" s="5" t="s">
        <v>116</v>
      </c>
      <c r="B31" s="30" t="s">
        <v>117</v>
      </c>
      <c r="C31" s="134">
        <v>23750</v>
      </c>
      <c r="D31" s="134">
        <v>38750</v>
      </c>
      <c r="E31" s="134">
        <v>43750</v>
      </c>
      <c r="F31" s="134">
        <v>43750</v>
      </c>
      <c r="G31" s="134">
        <v>43750</v>
      </c>
      <c r="H31" s="134">
        <v>43750</v>
      </c>
      <c r="I31" s="134">
        <v>43750</v>
      </c>
      <c r="J31" s="134">
        <v>43750</v>
      </c>
      <c r="K31" s="134">
        <v>43750</v>
      </c>
      <c r="L31" s="134">
        <v>43750</v>
      </c>
      <c r="M31" s="134">
        <v>43750</v>
      </c>
      <c r="N31" s="134">
        <v>43750</v>
      </c>
      <c r="O31" s="159">
        <f t="shared" si="0"/>
        <v>500000</v>
      </c>
      <c r="P31" s="4"/>
      <c r="Q31" s="4"/>
    </row>
    <row r="32" spans="1:17" ht="15">
      <c r="A32" s="5" t="s">
        <v>118</v>
      </c>
      <c r="B32" s="30" t="s">
        <v>119</v>
      </c>
      <c r="C32" s="134">
        <v>16000</v>
      </c>
      <c r="D32" s="134">
        <v>17000</v>
      </c>
      <c r="E32" s="134">
        <v>16000</v>
      </c>
      <c r="F32" s="134">
        <v>17000</v>
      </c>
      <c r="G32" s="134">
        <v>16000</v>
      </c>
      <c r="H32" s="134">
        <v>17000</v>
      </c>
      <c r="I32" s="134">
        <v>16000</v>
      </c>
      <c r="J32" s="134">
        <v>17000</v>
      </c>
      <c r="K32" s="134">
        <v>17000</v>
      </c>
      <c r="L32" s="134">
        <v>17000</v>
      </c>
      <c r="M32" s="134">
        <v>17000</v>
      </c>
      <c r="N32" s="134">
        <v>17000</v>
      </c>
      <c r="O32" s="159">
        <f t="shared" si="0"/>
        <v>200000</v>
      </c>
      <c r="P32" s="4"/>
      <c r="Q32" s="4"/>
    </row>
    <row r="33" spans="1:17" ht="15">
      <c r="A33" s="7" t="s">
        <v>430</v>
      </c>
      <c r="B33" s="33" t="s">
        <v>120</v>
      </c>
      <c r="C33" s="134">
        <f>SUM(C31,C32)</f>
        <v>39750</v>
      </c>
      <c r="D33" s="134">
        <f aca="true" t="shared" si="5" ref="D33:N33">SUM(D31,D32)</f>
        <v>55750</v>
      </c>
      <c r="E33" s="134">
        <f t="shared" si="5"/>
        <v>59750</v>
      </c>
      <c r="F33" s="134">
        <f t="shared" si="5"/>
        <v>60750</v>
      </c>
      <c r="G33" s="134">
        <f t="shared" si="5"/>
        <v>59750</v>
      </c>
      <c r="H33" s="134">
        <f t="shared" si="5"/>
        <v>60750</v>
      </c>
      <c r="I33" s="134">
        <f t="shared" si="5"/>
        <v>59750</v>
      </c>
      <c r="J33" s="134">
        <f t="shared" si="5"/>
        <v>60750</v>
      </c>
      <c r="K33" s="134">
        <f t="shared" si="5"/>
        <v>60750</v>
      </c>
      <c r="L33" s="134">
        <f t="shared" si="5"/>
        <v>60750</v>
      </c>
      <c r="M33" s="134">
        <f t="shared" si="5"/>
        <v>60750</v>
      </c>
      <c r="N33" s="134">
        <f t="shared" si="5"/>
        <v>60750</v>
      </c>
      <c r="O33" s="159">
        <f t="shared" si="0"/>
        <v>700000</v>
      </c>
      <c r="P33" s="4"/>
      <c r="Q33" s="4"/>
    </row>
    <row r="34" spans="1:17" ht="15">
      <c r="A34" s="5" t="s">
        <v>121</v>
      </c>
      <c r="B34" s="30" t="s">
        <v>122</v>
      </c>
      <c r="C34" s="134">
        <v>206000</v>
      </c>
      <c r="D34" s="134">
        <v>206000</v>
      </c>
      <c r="E34" s="134">
        <v>206000</v>
      </c>
      <c r="F34" s="134">
        <v>206000</v>
      </c>
      <c r="G34" s="134">
        <v>206000</v>
      </c>
      <c r="H34" s="134">
        <v>206000</v>
      </c>
      <c r="I34" s="134">
        <v>206000</v>
      </c>
      <c r="J34" s="134">
        <v>206000</v>
      </c>
      <c r="K34" s="134">
        <v>206000</v>
      </c>
      <c r="L34" s="134">
        <v>206000</v>
      </c>
      <c r="M34" s="134">
        <v>206000</v>
      </c>
      <c r="N34" s="134">
        <v>206000</v>
      </c>
      <c r="O34" s="159">
        <f t="shared" si="0"/>
        <v>2472000</v>
      </c>
      <c r="P34" s="4"/>
      <c r="Q34" s="4"/>
    </row>
    <row r="35" spans="1:17" ht="15">
      <c r="A35" s="5" t="s">
        <v>123</v>
      </c>
      <c r="B35" s="30" t="s">
        <v>124</v>
      </c>
      <c r="C35" s="134"/>
      <c r="D35" s="134"/>
      <c r="E35" s="134"/>
      <c r="F35" s="134">
        <v>200000</v>
      </c>
      <c r="G35" s="134"/>
      <c r="H35" s="134"/>
      <c r="I35" s="134"/>
      <c r="J35" s="134">
        <v>307610</v>
      </c>
      <c r="K35" s="134"/>
      <c r="L35" s="134"/>
      <c r="M35" s="134"/>
      <c r="N35" s="134">
        <v>200000</v>
      </c>
      <c r="O35" s="159">
        <f t="shared" si="0"/>
        <v>707610</v>
      </c>
      <c r="P35" s="4"/>
      <c r="Q35" s="4"/>
    </row>
    <row r="36" spans="1:17" ht="15">
      <c r="A36" s="5" t="s">
        <v>401</v>
      </c>
      <c r="B36" s="30" t="s">
        <v>125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59">
        <f>SUM(C36:N36)</f>
        <v>0</v>
      </c>
      <c r="P36" s="4"/>
      <c r="Q36" s="4"/>
    </row>
    <row r="37" spans="1:17" ht="15">
      <c r="A37" s="5" t="s">
        <v>126</v>
      </c>
      <c r="B37" s="30" t="s">
        <v>127</v>
      </c>
      <c r="C37" s="134">
        <v>80000</v>
      </c>
      <c r="D37" s="134">
        <v>120000</v>
      </c>
      <c r="E37" s="134">
        <v>170000</v>
      </c>
      <c r="F37" s="134">
        <v>180000</v>
      </c>
      <c r="G37" s="134">
        <v>240000</v>
      </c>
      <c r="H37" s="134">
        <v>210000</v>
      </c>
      <c r="I37" s="134">
        <v>220000</v>
      </c>
      <c r="J37" s="134">
        <v>230000</v>
      </c>
      <c r="K37" s="134">
        <v>270000</v>
      </c>
      <c r="L37" s="134">
        <v>220000</v>
      </c>
      <c r="M37" s="134">
        <v>165500</v>
      </c>
      <c r="N37" s="134">
        <v>289135</v>
      </c>
      <c r="O37" s="159">
        <f t="shared" si="0"/>
        <v>2394635</v>
      </c>
      <c r="P37" s="4"/>
      <c r="Q37" s="4"/>
    </row>
    <row r="38" spans="1:17" ht="15">
      <c r="A38" s="10" t="s">
        <v>402</v>
      </c>
      <c r="B38" s="30" t="s">
        <v>128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59">
        <f t="shared" si="0"/>
        <v>0</v>
      </c>
      <c r="P38" s="4"/>
      <c r="Q38" s="4"/>
    </row>
    <row r="39" spans="1:17" ht="15">
      <c r="A39" s="6" t="s">
        <v>129</v>
      </c>
      <c r="B39" s="30" t="s">
        <v>130</v>
      </c>
      <c r="C39" s="134">
        <v>1247500</v>
      </c>
      <c r="D39" s="134">
        <v>1247500</v>
      </c>
      <c r="E39" s="134">
        <v>1247500</v>
      </c>
      <c r="F39" s="134">
        <v>1247500</v>
      </c>
      <c r="G39" s="134">
        <v>1247500</v>
      </c>
      <c r="H39" s="134">
        <v>1247500</v>
      </c>
      <c r="I39" s="134">
        <v>1247500</v>
      </c>
      <c r="J39" s="134">
        <v>1247500</v>
      </c>
      <c r="K39" s="134">
        <v>1247500</v>
      </c>
      <c r="L39" s="134">
        <v>1247500</v>
      </c>
      <c r="M39" s="134">
        <v>1247500</v>
      </c>
      <c r="N39" s="134">
        <v>1247500</v>
      </c>
      <c r="O39" s="159">
        <f t="shared" si="0"/>
        <v>14970000</v>
      </c>
      <c r="P39" s="4"/>
      <c r="Q39" s="4"/>
    </row>
    <row r="40" spans="1:17" ht="15">
      <c r="A40" s="5" t="s">
        <v>403</v>
      </c>
      <c r="B40" s="30" t="s">
        <v>131</v>
      </c>
      <c r="C40" s="134">
        <v>202500</v>
      </c>
      <c r="D40" s="134">
        <v>202500</v>
      </c>
      <c r="E40" s="134">
        <v>202500</v>
      </c>
      <c r="F40" s="134">
        <v>202500</v>
      </c>
      <c r="G40" s="134">
        <v>202500</v>
      </c>
      <c r="H40" s="134">
        <v>202500</v>
      </c>
      <c r="I40" s="134">
        <v>202500</v>
      </c>
      <c r="J40" s="134">
        <v>202500</v>
      </c>
      <c r="K40" s="134">
        <v>202500</v>
      </c>
      <c r="L40" s="134">
        <v>202500</v>
      </c>
      <c r="M40" s="134">
        <v>202500</v>
      </c>
      <c r="N40" s="134">
        <v>202500</v>
      </c>
      <c r="O40" s="159">
        <f t="shared" si="0"/>
        <v>2430000</v>
      </c>
      <c r="P40" s="4"/>
      <c r="Q40" s="4"/>
    </row>
    <row r="41" spans="1:17" ht="15">
      <c r="A41" s="7" t="s">
        <v>375</v>
      </c>
      <c r="B41" s="33" t="s">
        <v>132</v>
      </c>
      <c r="C41" s="134">
        <f>SUM(C34:C40)</f>
        <v>1736000</v>
      </c>
      <c r="D41" s="134">
        <f aca="true" t="shared" si="6" ref="D41:N41">SUM(D34:D40)</f>
        <v>1776000</v>
      </c>
      <c r="E41" s="134">
        <f t="shared" si="6"/>
        <v>1826000</v>
      </c>
      <c r="F41" s="134">
        <f t="shared" si="6"/>
        <v>2036000</v>
      </c>
      <c r="G41" s="134">
        <f t="shared" si="6"/>
        <v>1896000</v>
      </c>
      <c r="H41" s="134">
        <f t="shared" si="6"/>
        <v>1866000</v>
      </c>
      <c r="I41" s="134">
        <f t="shared" si="6"/>
        <v>1876000</v>
      </c>
      <c r="J41" s="134">
        <f t="shared" si="6"/>
        <v>2193610</v>
      </c>
      <c r="K41" s="134">
        <f t="shared" si="6"/>
        <v>1926000</v>
      </c>
      <c r="L41" s="134">
        <f t="shared" si="6"/>
        <v>1876000</v>
      </c>
      <c r="M41" s="134">
        <f t="shared" si="6"/>
        <v>1821500</v>
      </c>
      <c r="N41" s="134">
        <f t="shared" si="6"/>
        <v>2145135</v>
      </c>
      <c r="O41" s="159">
        <f>SUM(O34:O40)</f>
        <v>22974245</v>
      </c>
      <c r="P41" s="4"/>
      <c r="Q41" s="4"/>
    </row>
    <row r="42" spans="1:17" ht="15">
      <c r="A42" s="5" t="s">
        <v>133</v>
      </c>
      <c r="B42" s="30" t="s">
        <v>134</v>
      </c>
      <c r="C42" s="134">
        <v>51500</v>
      </c>
      <c r="D42" s="134">
        <v>51500</v>
      </c>
      <c r="E42" s="134">
        <v>51500</v>
      </c>
      <c r="F42" s="134">
        <v>51500</v>
      </c>
      <c r="G42" s="134">
        <v>51500</v>
      </c>
      <c r="H42" s="134">
        <v>51500</v>
      </c>
      <c r="I42" s="134">
        <v>51500</v>
      </c>
      <c r="J42" s="134">
        <v>51500</v>
      </c>
      <c r="K42" s="134">
        <v>52000</v>
      </c>
      <c r="L42" s="134">
        <v>52000</v>
      </c>
      <c r="M42" s="134">
        <v>52000</v>
      </c>
      <c r="N42" s="134">
        <v>52000</v>
      </c>
      <c r="O42" s="159">
        <f t="shared" si="0"/>
        <v>620000</v>
      </c>
      <c r="P42" s="4"/>
      <c r="Q42" s="4"/>
    </row>
    <row r="43" spans="1:17" ht="15">
      <c r="A43" s="5" t="s">
        <v>135</v>
      </c>
      <c r="B43" s="30" t="s">
        <v>136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59">
        <f t="shared" si="0"/>
        <v>0</v>
      </c>
      <c r="P43" s="4"/>
      <c r="Q43" s="4"/>
    </row>
    <row r="44" spans="1:17" ht="15">
      <c r="A44" s="7" t="s">
        <v>376</v>
      </c>
      <c r="B44" s="33" t="s">
        <v>137</v>
      </c>
      <c r="C44" s="134">
        <f>SUM(C42,C43)</f>
        <v>51500</v>
      </c>
      <c r="D44" s="134">
        <f aca="true" t="shared" si="7" ref="D44:N44">SUM(D42,D43)</f>
        <v>51500</v>
      </c>
      <c r="E44" s="134">
        <f t="shared" si="7"/>
        <v>51500</v>
      </c>
      <c r="F44" s="134">
        <f t="shared" si="7"/>
        <v>51500</v>
      </c>
      <c r="G44" s="134">
        <f t="shared" si="7"/>
        <v>51500</v>
      </c>
      <c r="H44" s="134">
        <f t="shared" si="7"/>
        <v>51500</v>
      </c>
      <c r="I44" s="134">
        <f t="shared" si="7"/>
        <v>51500</v>
      </c>
      <c r="J44" s="134">
        <f t="shared" si="7"/>
        <v>51500</v>
      </c>
      <c r="K44" s="134">
        <f t="shared" si="7"/>
        <v>52000</v>
      </c>
      <c r="L44" s="134">
        <f t="shared" si="7"/>
        <v>52000</v>
      </c>
      <c r="M44" s="134">
        <f t="shared" si="7"/>
        <v>52000</v>
      </c>
      <c r="N44" s="134">
        <f t="shared" si="7"/>
        <v>52000</v>
      </c>
      <c r="O44" s="159">
        <f>SUM(O42,O43)</f>
        <v>620000</v>
      </c>
      <c r="P44" s="4"/>
      <c r="Q44" s="4"/>
    </row>
    <row r="45" spans="1:17" ht="15">
      <c r="A45" s="5" t="s">
        <v>138</v>
      </c>
      <c r="B45" s="30" t="s">
        <v>139</v>
      </c>
      <c r="C45" s="134">
        <v>490896</v>
      </c>
      <c r="D45" s="134">
        <v>490896</v>
      </c>
      <c r="E45" s="134">
        <v>490896</v>
      </c>
      <c r="F45" s="134">
        <v>490896</v>
      </c>
      <c r="G45" s="134">
        <v>490896</v>
      </c>
      <c r="H45" s="134">
        <v>490896</v>
      </c>
      <c r="I45" s="134">
        <v>490896</v>
      </c>
      <c r="J45" s="134">
        <v>490896</v>
      </c>
      <c r="K45" s="134">
        <v>490896</v>
      </c>
      <c r="L45" s="134">
        <v>490896</v>
      </c>
      <c r="M45" s="134">
        <v>490896</v>
      </c>
      <c r="N45" s="134">
        <v>490901</v>
      </c>
      <c r="O45" s="159">
        <f t="shared" si="0"/>
        <v>5890757</v>
      </c>
      <c r="P45" s="4"/>
      <c r="Q45" s="4"/>
    </row>
    <row r="46" spans="1:17" ht="15">
      <c r="A46" s="5" t="s">
        <v>140</v>
      </c>
      <c r="B46" s="30" t="s">
        <v>141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59">
        <f t="shared" si="0"/>
        <v>0</v>
      </c>
      <c r="P46" s="4"/>
      <c r="Q46" s="4"/>
    </row>
    <row r="47" spans="1:17" ht="15">
      <c r="A47" s="5" t="s">
        <v>404</v>
      </c>
      <c r="B47" s="30" t="s">
        <v>142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59">
        <f t="shared" si="0"/>
        <v>0</v>
      </c>
      <c r="P47" s="4"/>
      <c r="Q47" s="4"/>
    </row>
    <row r="48" spans="1:17" ht="15">
      <c r="A48" s="5" t="s">
        <v>405</v>
      </c>
      <c r="B48" s="30" t="s">
        <v>143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59">
        <f t="shared" si="0"/>
        <v>0</v>
      </c>
      <c r="P48" s="4"/>
      <c r="Q48" s="4"/>
    </row>
    <row r="49" spans="1:17" ht="15">
      <c r="A49" s="5" t="s">
        <v>144</v>
      </c>
      <c r="B49" s="30" t="s">
        <v>145</v>
      </c>
      <c r="C49" s="134">
        <v>30000</v>
      </c>
      <c r="D49" s="134">
        <v>45000</v>
      </c>
      <c r="E49" s="134">
        <v>45000</v>
      </c>
      <c r="F49" s="134">
        <v>45000</v>
      </c>
      <c r="G49" s="134">
        <v>45000</v>
      </c>
      <c r="H49" s="134">
        <v>420000</v>
      </c>
      <c r="I49" s="134">
        <v>45000</v>
      </c>
      <c r="J49" s="134">
        <v>220000</v>
      </c>
      <c r="K49" s="134">
        <v>250000</v>
      </c>
      <c r="L49" s="134">
        <v>45000</v>
      </c>
      <c r="M49" s="134">
        <v>250000</v>
      </c>
      <c r="N49" s="134">
        <v>180000</v>
      </c>
      <c r="O49" s="159">
        <f t="shared" si="0"/>
        <v>1620000</v>
      </c>
      <c r="P49" s="4"/>
      <c r="Q49" s="4"/>
    </row>
    <row r="50" spans="1:17" ht="15">
      <c r="A50" s="7" t="s">
        <v>377</v>
      </c>
      <c r="B50" s="33" t="s">
        <v>146</v>
      </c>
      <c r="C50" s="134">
        <f>SUM(C45:C49)</f>
        <v>520896</v>
      </c>
      <c r="D50" s="134">
        <f aca="true" t="shared" si="8" ref="D50:N50">SUM(D45:D49)</f>
        <v>535896</v>
      </c>
      <c r="E50" s="134">
        <f t="shared" si="8"/>
        <v>535896</v>
      </c>
      <c r="F50" s="134">
        <f t="shared" si="8"/>
        <v>535896</v>
      </c>
      <c r="G50" s="134">
        <f t="shared" si="8"/>
        <v>535896</v>
      </c>
      <c r="H50" s="134">
        <f t="shared" si="8"/>
        <v>910896</v>
      </c>
      <c r="I50" s="134">
        <f t="shared" si="8"/>
        <v>535896</v>
      </c>
      <c r="J50" s="134">
        <f t="shared" si="8"/>
        <v>710896</v>
      </c>
      <c r="K50" s="134">
        <f t="shared" si="8"/>
        <v>740896</v>
      </c>
      <c r="L50" s="134">
        <f t="shared" si="8"/>
        <v>535896</v>
      </c>
      <c r="M50" s="134">
        <f t="shared" si="8"/>
        <v>740896</v>
      </c>
      <c r="N50" s="134">
        <f t="shared" si="8"/>
        <v>670901</v>
      </c>
      <c r="O50" s="159">
        <f>SUM(O45:O49)</f>
        <v>7510757</v>
      </c>
      <c r="P50" s="4"/>
      <c r="Q50" s="4"/>
    </row>
    <row r="51" spans="1:17" ht="15">
      <c r="A51" s="39" t="s">
        <v>378</v>
      </c>
      <c r="B51" s="53" t="s">
        <v>147</v>
      </c>
      <c r="C51" s="134">
        <f>SUM(C30,C33,C41,C44,C50)</f>
        <v>3472380</v>
      </c>
      <c r="D51" s="134">
        <f aca="true" t="shared" si="9" ref="D51:N51">SUM(D30,D33,D41,D44,D50)</f>
        <v>3543380</v>
      </c>
      <c r="E51" s="134">
        <f t="shared" si="9"/>
        <v>3602380</v>
      </c>
      <c r="F51" s="134">
        <f t="shared" si="9"/>
        <v>3813380</v>
      </c>
      <c r="G51" s="134">
        <f t="shared" si="9"/>
        <v>3677380</v>
      </c>
      <c r="H51" s="134">
        <f t="shared" si="9"/>
        <v>4018380</v>
      </c>
      <c r="I51" s="134">
        <f t="shared" si="9"/>
        <v>3657380</v>
      </c>
      <c r="J51" s="134">
        <f t="shared" si="9"/>
        <v>4145990</v>
      </c>
      <c r="K51" s="134">
        <f t="shared" si="9"/>
        <v>3913880</v>
      </c>
      <c r="L51" s="134">
        <f t="shared" si="9"/>
        <v>3653880</v>
      </c>
      <c r="M51" s="134">
        <f t="shared" si="9"/>
        <v>3809380</v>
      </c>
      <c r="N51" s="134">
        <f t="shared" si="9"/>
        <v>4053027</v>
      </c>
      <c r="O51" s="159">
        <f>SUM(O30,O33,O41,O44,O50)</f>
        <v>45360817</v>
      </c>
      <c r="P51" s="4"/>
      <c r="Q51" s="4"/>
    </row>
    <row r="52" spans="1:17" ht="15">
      <c r="A52" s="13" t="s">
        <v>148</v>
      </c>
      <c r="B52" s="30" t="s">
        <v>149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59">
        <f t="shared" si="0"/>
        <v>0</v>
      </c>
      <c r="P52" s="4"/>
      <c r="Q52" s="4"/>
    </row>
    <row r="53" spans="1:17" ht="15">
      <c r="A53" s="13" t="s">
        <v>379</v>
      </c>
      <c r="B53" s="30" t="s">
        <v>150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59">
        <f t="shared" si="0"/>
        <v>0</v>
      </c>
      <c r="P53" s="4"/>
      <c r="Q53" s="4"/>
    </row>
    <row r="54" spans="1:17" ht="15">
      <c r="A54" s="16" t="s">
        <v>406</v>
      </c>
      <c r="B54" s="30" t="s">
        <v>151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59">
        <f t="shared" si="0"/>
        <v>0</v>
      </c>
      <c r="P54" s="4"/>
      <c r="Q54" s="4"/>
    </row>
    <row r="55" spans="1:17" ht="15">
      <c r="A55" s="16" t="s">
        <v>407</v>
      </c>
      <c r="B55" s="30" t="s">
        <v>152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59">
        <f t="shared" si="0"/>
        <v>0</v>
      </c>
      <c r="P55" s="4"/>
      <c r="Q55" s="4"/>
    </row>
    <row r="56" spans="1:17" ht="15">
      <c r="A56" s="16" t="s">
        <v>408</v>
      </c>
      <c r="B56" s="30" t="s">
        <v>153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59">
        <f t="shared" si="0"/>
        <v>0</v>
      </c>
      <c r="P56" s="4"/>
      <c r="Q56" s="4"/>
    </row>
    <row r="57" spans="1:17" ht="15">
      <c r="A57" s="13" t="s">
        <v>409</v>
      </c>
      <c r="B57" s="30" t="s">
        <v>154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59">
        <f t="shared" si="0"/>
        <v>0</v>
      </c>
      <c r="P57" s="4"/>
      <c r="Q57" s="4"/>
    </row>
    <row r="58" spans="1:17" ht="15">
      <c r="A58" s="13" t="s">
        <v>410</v>
      </c>
      <c r="B58" s="30" t="s">
        <v>155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59">
        <f t="shared" si="0"/>
        <v>0</v>
      </c>
      <c r="P58" s="4"/>
      <c r="Q58" s="4"/>
    </row>
    <row r="59" spans="1:17" ht="15">
      <c r="A59" s="13" t="s">
        <v>411</v>
      </c>
      <c r="B59" s="30" t="s">
        <v>156</v>
      </c>
      <c r="C59" s="134">
        <v>533500</v>
      </c>
      <c r="D59" s="134">
        <v>533500</v>
      </c>
      <c r="E59" s="134">
        <v>533500</v>
      </c>
      <c r="F59" s="134">
        <v>533500</v>
      </c>
      <c r="G59" s="134">
        <v>533500</v>
      </c>
      <c r="H59" s="134">
        <v>533500</v>
      </c>
      <c r="I59" s="134">
        <v>533500</v>
      </c>
      <c r="J59" s="134">
        <v>533500</v>
      </c>
      <c r="K59" s="134">
        <v>533500</v>
      </c>
      <c r="L59" s="134">
        <v>533500</v>
      </c>
      <c r="M59" s="134">
        <v>533500</v>
      </c>
      <c r="N59" s="134">
        <v>534500</v>
      </c>
      <c r="O59" s="159">
        <f t="shared" si="0"/>
        <v>6403000</v>
      </c>
      <c r="P59" s="4"/>
      <c r="Q59" s="4"/>
    </row>
    <row r="60" spans="1:17" ht="15">
      <c r="A60" s="50" t="s">
        <v>380</v>
      </c>
      <c r="B60" s="53" t="s">
        <v>157</v>
      </c>
      <c r="C60" s="134">
        <f>SUM(C52:C59)</f>
        <v>533500</v>
      </c>
      <c r="D60" s="134">
        <f aca="true" t="shared" si="10" ref="D60:N60">SUM(D52:D59)</f>
        <v>533500</v>
      </c>
      <c r="E60" s="134">
        <f t="shared" si="10"/>
        <v>533500</v>
      </c>
      <c r="F60" s="134">
        <f t="shared" si="10"/>
        <v>533500</v>
      </c>
      <c r="G60" s="134">
        <f t="shared" si="10"/>
        <v>533500</v>
      </c>
      <c r="H60" s="134">
        <f t="shared" si="10"/>
        <v>533500</v>
      </c>
      <c r="I60" s="134">
        <f t="shared" si="10"/>
        <v>533500</v>
      </c>
      <c r="J60" s="134">
        <f t="shared" si="10"/>
        <v>533500</v>
      </c>
      <c r="K60" s="134">
        <f t="shared" si="10"/>
        <v>533500</v>
      </c>
      <c r="L60" s="134">
        <f t="shared" si="10"/>
        <v>533500</v>
      </c>
      <c r="M60" s="134">
        <f t="shared" si="10"/>
        <v>533500</v>
      </c>
      <c r="N60" s="134">
        <f t="shared" si="10"/>
        <v>534500</v>
      </c>
      <c r="O60" s="159">
        <f>SUM(O52:O59)</f>
        <v>6403000</v>
      </c>
      <c r="P60" s="4"/>
      <c r="Q60" s="4"/>
    </row>
    <row r="61" spans="1:17" ht="15">
      <c r="A61" s="12" t="s">
        <v>412</v>
      </c>
      <c r="B61" s="30" t="s">
        <v>158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59">
        <f t="shared" si="0"/>
        <v>0</v>
      </c>
      <c r="P61" s="4"/>
      <c r="Q61" s="4"/>
    </row>
    <row r="62" spans="1:17" ht="15">
      <c r="A62" s="12" t="s">
        <v>159</v>
      </c>
      <c r="B62" s="30" t="s">
        <v>160</v>
      </c>
      <c r="C62" s="134">
        <v>1107730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59">
        <f t="shared" si="0"/>
        <v>1107730</v>
      </c>
      <c r="P62" s="4"/>
      <c r="Q62" s="4"/>
    </row>
    <row r="63" spans="1:17" ht="15">
      <c r="A63" s="12" t="s">
        <v>161</v>
      </c>
      <c r="B63" s="30" t="s">
        <v>162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59">
        <f t="shared" si="0"/>
        <v>0</v>
      </c>
      <c r="P63" s="4"/>
      <c r="Q63" s="4"/>
    </row>
    <row r="64" spans="1:17" ht="15">
      <c r="A64" s="12" t="s">
        <v>381</v>
      </c>
      <c r="B64" s="30" t="s">
        <v>163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59">
        <f t="shared" si="0"/>
        <v>0</v>
      </c>
      <c r="P64" s="4"/>
      <c r="Q64" s="4"/>
    </row>
    <row r="65" spans="1:17" ht="15">
      <c r="A65" s="12" t="s">
        <v>413</v>
      </c>
      <c r="B65" s="30" t="s">
        <v>164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59">
        <f t="shared" si="0"/>
        <v>0</v>
      </c>
      <c r="P65" s="4"/>
      <c r="Q65" s="4"/>
    </row>
    <row r="66" spans="1:17" ht="15">
      <c r="A66" s="12" t="s">
        <v>382</v>
      </c>
      <c r="B66" s="30" t="s">
        <v>165</v>
      </c>
      <c r="C66" s="134">
        <v>360218</v>
      </c>
      <c r="D66" s="134">
        <v>360218</v>
      </c>
      <c r="E66" s="134">
        <v>360218</v>
      </c>
      <c r="F66" s="134">
        <v>360218</v>
      </c>
      <c r="G66" s="134">
        <v>360218</v>
      </c>
      <c r="H66" s="134">
        <v>360218</v>
      </c>
      <c r="I66" s="134">
        <v>360218</v>
      </c>
      <c r="J66" s="134">
        <v>360218</v>
      </c>
      <c r="K66" s="134">
        <v>360218</v>
      </c>
      <c r="L66" s="134">
        <v>360218</v>
      </c>
      <c r="M66" s="134">
        <v>360218</v>
      </c>
      <c r="N66" s="134">
        <v>360221</v>
      </c>
      <c r="O66" s="159">
        <f t="shared" si="0"/>
        <v>4322619</v>
      </c>
      <c r="P66" s="4"/>
      <c r="Q66" s="4"/>
    </row>
    <row r="67" spans="1:17" ht="15">
      <c r="A67" s="12" t="s">
        <v>414</v>
      </c>
      <c r="B67" s="30" t="s">
        <v>166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59">
        <f t="shared" si="0"/>
        <v>0</v>
      </c>
      <c r="P67" s="4"/>
      <c r="Q67" s="4"/>
    </row>
    <row r="68" spans="1:17" ht="15">
      <c r="A68" s="12" t="s">
        <v>415</v>
      </c>
      <c r="B68" s="30" t="s">
        <v>167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59">
        <f t="shared" si="0"/>
        <v>0</v>
      </c>
      <c r="P68" s="4"/>
      <c r="Q68" s="4"/>
    </row>
    <row r="69" spans="1:17" ht="15">
      <c r="A69" s="12" t="s">
        <v>168</v>
      </c>
      <c r="B69" s="30" t="s">
        <v>169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59">
        <f t="shared" si="0"/>
        <v>0</v>
      </c>
      <c r="P69" s="4"/>
      <c r="Q69" s="4"/>
    </row>
    <row r="70" spans="1:17" ht="15">
      <c r="A70" s="19" t="s">
        <v>170</v>
      </c>
      <c r="B70" s="30" t="s">
        <v>171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59">
        <f t="shared" si="0"/>
        <v>0</v>
      </c>
      <c r="P70" s="4"/>
      <c r="Q70" s="4"/>
    </row>
    <row r="71" spans="1:17" ht="15">
      <c r="A71" s="12" t="s">
        <v>416</v>
      </c>
      <c r="B71" s="30" t="s">
        <v>172</v>
      </c>
      <c r="C71" s="134">
        <v>16000</v>
      </c>
      <c r="D71" s="134">
        <v>16000</v>
      </c>
      <c r="E71" s="134">
        <v>16000</v>
      </c>
      <c r="F71" s="134">
        <v>16000</v>
      </c>
      <c r="G71" s="134">
        <v>16000</v>
      </c>
      <c r="H71" s="134">
        <v>16000</v>
      </c>
      <c r="I71" s="134">
        <v>16000</v>
      </c>
      <c r="J71" s="134">
        <v>16000</v>
      </c>
      <c r="K71" s="134">
        <v>17000</v>
      </c>
      <c r="L71" s="134">
        <v>17000</v>
      </c>
      <c r="M71" s="134">
        <v>17000</v>
      </c>
      <c r="N71" s="134">
        <v>17000</v>
      </c>
      <c r="O71" s="159">
        <f>SUM(C71:N71)</f>
        <v>196000</v>
      </c>
      <c r="P71" s="4"/>
      <c r="Q71" s="4"/>
    </row>
    <row r="72" spans="1:17" ht="15">
      <c r="A72" s="19" t="s">
        <v>570</v>
      </c>
      <c r="B72" s="30" t="s">
        <v>569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>
        <v>2011606</v>
      </c>
      <c r="M72" s="134"/>
      <c r="N72" s="134"/>
      <c r="O72" s="159">
        <f aca="true" t="shared" si="11" ref="O72:O135">SUM(C72:N72)</f>
        <v>2011606</v>
      </c>
      <c r="P72" s="4"/>
      <c r="Q72" s="4"/>
    </row>
    <row r="73" spans="1:17" ht="15">
      <c r="A73" s="19"/>
      <c r="B73" s="30" t="s">
        <v>569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59">
        <f t="shared" si="11"/>
        <v>0</v>
      </c>
      <c r="P73" s="4"/>
      <c r="Q73" s="4"/>
    </row>
    <row r="74" spans="1:17" ht="15">
      <c r="A74" s="50" t="s">
        <v>383</v>
      </c>
      <c r="B74" s="53" t="s">
        <v>173</v>
      </c>
      <c r="C74" s="134">
        <f>SUM(C61:C73)</f>
        <v>1483948</v>
      </c>
      <c r="D74" s="134">
        <f aca="true" t="shared" si="12" ref="D74:N74">SUM(D61:D73)</f>
        <v>376218</v>
      </c>
      <c r="E74" s="134">
        <f t="shared" si="12"/>
        <v>376218</v>
      </c>
      <c r="F74" s="134">
        <f t="shared" si="12"/>
        <v>376218</v>
      </c>
      <c r="G74" s="134">
        <f t="shared" si="12"/>
        <v>376218</v>
      </c>
      <c r="H74" s="134">
        <f t="shared" si="12"/>
        <v>376218</v>
      </c>
      <c r="I74" s="134">
        <f t="shared" si="12"/>
        <v>376218</v>
      </c>
      <c r="J74" s="134">
        <f t="shared" si="12"/>
        <v>376218</v>
      </c>
      <c r="K74" s="134">
        <f t="shared" si="12"/>
        <v>377218</v>
      </c>
      <c r="L74" s="134">
        <f t="shared" si="12"/>
        <v>2388824</v>
      </c>
      <c r="M74" s="134">
        <f t="shared" si="12"/>
        <v>377218</v>
      </c>
      <c r="N74" s="134">
        <f t="shared" si="12"/>
        <v>377221</v>
      </c>
      <c r="O74" s="159">
        <f>SUM(O61:O73)</f>
        <v>7637955</v>
      </c>
      <c r="P74" s="4"/>
      <c r="Q74" s="4"/>
    </row>
    <row r="75" spans="1:17" ht="15.75">
      <c r="A75" s="61" t="s">
        <v>536</v>
      </c>
      <c r="B75" s="53"/>
      <c r="C75" s="134">
        <f>SUM(C25+C26+C51+C60+C74)</f>
        <v>8629923</v>
      </c>
      <c r="D75" s="134">
        <f aca="true" t="shared" si="13" ref="D75:N75">SUM(D25+D26+D51+D60+D74)</f>
        <v>7593193</v>
      </c>
      <c r="E75" s="134">
        <f t="shared" si="13"/>
        <v>7652193</v>
      </c>
      <c r="F75" s="134">
        <f t="shared" si="13"/>
        <v>7893193</v>
      </c>
      <c r="G75" s="134">
        <f t="shared" si="13"/>
        <v>7727193</v>
      </c>
      <c r="H75" s="134">
        <f t="shared" si="13"/>
        <v>8068193</v>
      </c>
      <c r="I75" s="134">
        <f t="shared" si="13"/>
        <v>7707194</v>
      </c>
      <c r="J75" s="134">
        <f t="shared" si="13"/>
        <v>8195804</v>
      </c>
      <c r="K75" s="134">
        <f t="shared" si="13"/>
        <v>7964694</v>
      </c>
      <c r="L75" s="134">
        <f t="shared" si="13"/>
        <v>9716300</v>
      </c>
      <c r="M75" s="134">
        <f t="shared" si="13"/>
        <v>7860194</v>
      </c>
      <c r="N75" s="134">
        <f t="shared" si="13"/>
        <v>8104857</v>
      </c>
      <c r="O75" s="159">
        <f t="shared" si="11"/>
        <v>97112931</v>
      </c>
      <c r="P75" s="4"/>
      <c r="Q75" s="4"/>
    </row>
    <row r="76" spans="1:17" ht="15">
      <c r="A76" s="34" t="s">
        <v>174</v>
      </c>
      <c r="B76" s="30" t="s">
        <v>175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59">
        <f t="shared" si="11"/>
        <v>0</v>
      </c>
      <c r="P76" s="4"/>
      <c r="Q76" s="4"/>
    </row>
    <row r="77" spans="1:17" ht="15">
      <c r="A77" s="34" t="s">
        <v>417</v>
      </c>
      <c r="B77" s="30" t="s">
        <v>176</v>
      </c>
      <c r="C77" s="134"/>
      <c r="D77" s="134"/>
      <c r="E77" s="134">
        <v>2000000</v>
      </c>
      <c r="F77" s="134"/>
      <c r="G77" s="134"/>
      <c r="H77" s="134"/>
      <c r="I77" s="134"/>
      <c r="J77" s="134">
        <v>2200000</v>
      </c>
      <c r="K77" s="134"/>
      <c r="L77" s="134"/>
      <c r="M77" s="134"/>
      <c r="N77" s="134"/>
      <c r="O77" s="159">
        <f t="shared" si="11"/>
        <v>4200000</v>
      </c>
      <c r="P77" s="4"/>
      <c r="Q77" s="4"/>
    </row>
    <row r="78" spans="1:17" ht="15">
      <c r="A78" s="34" t="s">
        <v>177</v>
      </c>
      <c r="B78" s="30" t="s">
        <v>178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59">
        <f t="shared" si="11"/>
        <v>0</v>
      </c>
      <c r="P78" s="4"/>
      <c r="Q78" s="4"/>
    </row>
    <row r="79" spans="1:17" ht="15">
      <c r="A79" s="34" t="s">
        <v>179</v>
      </c>
      <c r="B79" s="30" t="s">
        <v>180</v>
      </c>
      <c r="C79" s="134"/>
      <c r="D79" s="134"/>
      <c r="E79" s="134">
        <v>2000000</v>
      </c>
      <c r="F79" s="134"/>
      <c r="G79" s="134"/>
      <c r="H79" s="134"/>
      <c r="I79" s="134"/>
      <c r="J79" s="134">
        <v>2437000</v>
      </c>
      <c r="K79" s="134"/>
      <c r="L79" s="134"/>
      <c r="M79" s="134"/>
      <c r="N79" s="134"/>
      <c r="O79" s="159">
        <f t="shared" si="11"/>
        <v>4437000</v>
      </c>
      <c r="P79" s="4"/>
      <c r="Q79" s="4"/>
    </row>
    <row r="80" spans="1:17" ht="15">
      <c r="A80" s="6" t="s">
        <v>181</v>
      </c>
      <c r="B80" s="30" t="s">
        <v>182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59">
        <f t="shared" si="11"/>
        <v>0</v>
      </c>
      <c r="P80" s="4"/>
      <c r="Q80" s="4"/>
    </row>
    <row r="81" spans="1:17" ht="15">
      <c r="A81" s="6" t="s">
        <v>183</v>
      </c>
      <c r="B81" s="30" t="s">
        <v>184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59">
        <f t="shared" si="11"/>
        <v>0</v>
      </c>
      <c r="P81" s="4"/>
      <c r="Q81" s="4"/>
    </row>
    <row r="82" spans="1:17" ht="15">
      <c r="A82" s="6" t="s">
        <v>185</v>
      </c>
      <c r="B82" s="30" t="s">
        <v>186</v>
      </c>
      <c r="C82" s="134"/>
      <c r="D82" s="134"/>
      <c r="E82" s="134">
        <v>1080000</v>
      </c>
      <c r="F82" s="134"/>
      <c r="G82" s="134"/>
      <c r="H82" s="134"/>
      <c r="I82" s="134"/>
      <c r="J82" s="134">
        <v>1124000</v>
      </c>
      <c r="K82" s="134"/>
      <c r="L82" s="134"/>
      <c r="M82" s="134"/>
      <c r="N82" s="134"/>
      <c r="O82" s="159">
        <f t="shared" si="11"/>
        <v>2204000</v>
      </c>
      <c r="P82" s="4"/>
      <c r="Q82" s="4"/>
    </row>
    <row r="83" spans="1:17" ht="15">
      <c r="A83" s="51" t="s">
        <v>385</v>
      </c>
      <c r="B83" s="53" t="s">
        <v>187</v>
      </c>
      <c r="C83" s="134">
        <f>SUM(C76:C82)</f>
        <v>0</v>
      </c>
      <c r="D83" s="134">
        <f aca="true" t="shared" si="14" ref="D83:N83">SUM(D76:D82)</f>
        <v>0</v>
      </c>
      <c r="E83" s="134">
        <f t="shared" si="14"/>
        <v>5080000</v>
      </c>
      <c r="F83" s="134">
        <f t="shared" si="14"/>
        <v>0</v>
      </c>
      <c r="G83" s="134">
        <f t="shared" si="14"/>
        <v>0</v>
      </c>
      <c r="H83" s="134">
        <f t="shared" si="14"/>
        <v>0</v>
      </c>
      <c r="I83" s="134">
        <f t="shared" si="14"/>
        <v>0</v>
      </c>
      <c r="J83" s="134">
        <f t="shared" si="14"/>
        <v>5761000</v>
      </c>
      <c r="K83" s="134">
        <f t="shared" si="14"/>
        <v>0</v>
      </c>
      <c r="L83" s="134">
        <f t="shared" si="14"/>
        <v>0</v>
      </c>
      <c r="M83" s="134">
        <f t="shared" si="14"/>
        <v>0</v>
      </c>
      <c r="N83" s="134">
        <f t="shared" si="14"/>
        <v>0</v>
      </c>
      <c r="O83" s="159">
        <f>SUM(O76:O82)</f>
        <v>10841000</v>
      </c>
      <c r="P83" s="4"/>
      <c r="Q83" s="4"/>
    </row>
    <row r="84" spans="1:17" ht="15">
      <c r="A84" s="13" t="s">
        <v>188</v>
      </c>
      <c r="B84" s="30" t="s">
        <v>189</v>
      </c>
      <c r="C84" s="134"/>
      <c r="D84" s="134"/>
      <c r="E84" s="134"/>
      <c r="F84" s="134"/>
      <c r="G84" s="134">
        <v>858700</v>
      </c>
      <c r="H84" s="134"/>
      <c r="I84" s="134"/>
      <c r="J84" s="134"/>
      <c r="K84" s="134"/>
      <c r="L84" s="134"/>
      <c r="M84" s="134"/>
      <c r="N84" s="134"/>
      <c r="O84" s="159">
        <f t="shared" si="11"/>
        <v>858700</v>
      </c>
      <c r="P84" s="4"/>
      <c r="Q84" s="4"/>
    </row>
    <row r="85" spans="1:17" ht="15">
      <c r="A85" s="13" t="s">
        <v>190</v>
      </c>
      <c r="B85" s="30" t="s">
        <v>191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59">
        <f t="shared" si="11"/>
        <v>0</v>
      </c>
      <c r="P85" s="4"/>
      <c r="Q85" s="4"/>
    </row>
    <row r="86" spans="1:17" ht="15">
      <c r="A86" s="13" t="s">
        <v>192</v>
      </c>
      <c r="B86" s="30" t="s">
        <v>193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59">
        <f t="shared" si="11"/>
        <v>0</v>
      </c>
      <c r="P86" s="4"/>
      <c r="Q86" s="4"/>
    </row>
    <row r="87" spans="1:17" ht="15">
      <c r="A87" s="13" t="s">
        <v>194</v>
      </c>
      <c r="B87" s="30" t="s">
        <v>195</v>
      </c>
      <c r="C87" s="134"/>
      <c r="D87" s="134"/>
      <c r="E87" s="134"/>
      <c r="F87" s="134"/>
      <c r="G87" s="134">
        <v>241300</v>
      </c>
      <c r="H87" s="134"/>
      <c r="I87" s="134"/>
      <c r="J87" s="134"/>
      <c r="K87" s="134"/>
      <c r="L87" s="134"/>
      <c r="M87" s="134"/>
      <c r="N87" s="134"/>
      <c r="O87" s="159">
        <f t="shared" si="11"/>
        <v>241300</v>
      </c>
      <c r="P87" s="4"/>
      <c r="Q87" s="4"/>
    </row>
    <row r="88" spans="1:17" ht="15">
      <c r="A88" s="50" t="s">
        <v>386</v>
      </c>
      <c r="B88" s="53" t="s">
        <v>196</v>
      </c>
      <c r="C88" s="134">
        <f>SUM(C84:C87)</f>
        <v>0</v>
      </c>
      <c r="D88" s="134">
        <f aca="true" t="shared" si="15" ref="D88:N88">SUM(D84:D87)</f>
        <v>0</v>
      </c>
      <c r="E88" s="134">
        <f t="shared" si="15"/>
        <v>0</v>
      </c>
      <c r="F88" s="134">
        <f t="shared" si="15"/>
        <v>0</v>
      </c>
      <c r="G88" s="134">
        <f t="shared" si="15"/>
        <v>1100000</v>
      </c>
      <c r="H88" s="134">
        <f t="shared" si="15"/>
        <v>0</v>
      </c>
      <c r="I88" s="134">
        <f t="shared" si="15"/>
        <v>0</v>
      </c>
      <c r="J88" s="134">
        <f t="shared" si="15"/>
        <v>0</v>
      </c>
      <c r="K88" s="134">
        <f t="shared" si="15"/>
        <v>0</v>
      </c>
      <c r="L88" s="134">
        <f t="shared" si="15"/>
        <v>0</v>
      </c>
      <c r="M88" s="134">
        <f t="shared" si="15"/>
        <v>0</v>
      </c>
      <c r="N88" s="134">
        <f t="shared" si="15"/>
        <v>0</v>
      </c>
      <c r="O88" s="159">
        <f>SUM(O84:O87)</f>
        <v>1100000</v>
      </c>
      <c r="P88" s="4"/>
      <c r="Q88" s="4"/>
    </row>
    <row r="89" spans="1:17" ht="30">
      <c r="A89" s="13" t="s">
        <v>197</v>
      </c>
      <c r="B89" s="30" t="s">
        <v>198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59">
        <f t="shared" si="11"/>
        <v>0</v>
      </c>
      <c r="P89" s="4"/>
      <c r="Q89" s="4"/>
    </row>
    <row r="90" spans="1:17" ht="30">
      <c r="A90" s="13" t="s">
        <v>418</v>
      </c>
      <c r="B90" s="30" t="s">
        <v>199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59">
        <f t="shared" si="11"/>
        <v>0</v>
      </c>
      <c r="P90" s="4"/>
      <c r="Q90" s="4"/>
    </row>
    <row r="91" spans="1:17" ht="30">
      <c r="A91" s="13" t="s">
        <v>419</v>
      </c>
      <c r="B91" s="30" t="s">
        <v>200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59">
        <f t="shared" si="11"/>
        <v>0</v>
      </c>
      <c r="P91" s="4"/>
      <c r="Q91" s="4"/>
    </row>
    <row r="92" spans="1:17" ht="15">
      <c r="A92" s="13" t="s">
        <v>420</v>
      </c>
      <c r="B92" s="30" t="s">
        <v>201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59">
        <f t="shared" si="11"/>
        <v>0</v>
      </c>
      <c r="P92" s="4"/>
      <c r="Q92" s="4"/>
    </row>
    <row r="93" spans="1:17" ht="30">
      <c r="A93" s="13" t="s">
        <v>421</v>
      </c>
      <c r="B93" s="30" t="s">
        <v>202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59">
        <f t="shared" si="11"/>
        <v>0</v>
      </c>
      <c r="P93" s="4"/>
      <c r="Q93" s="4"/>
    </row>
    <row r="94" spans="1:17" ht="30">
      <c r="A94" s="13" t="s">
        <v>422</v>
      </c>
      <c r="B94" s="30" t="s">
        <v>203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59">
        <f t="shared" si="11"/>
        <v>0</v>
      </c>
      <c r="P94" s="4"/>
      <c r="Q94" s="4"/>
    </row>
    <row r="95" spans="1:17" ht="15">
      <c r="A95" s="13" t="s">
        <v>204</v>
      </c>
      <c r="B95" s="30" t="s">
        <v>205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59">
        <f t="shared" si="11"/>
        <v>0</v>
      </c>
      <c r="P95" s="4"/>
      <c r="Q95" s="4"/>
    </row>
    <row r="96" spans="1:17" ht="15">
      <c r="A96" s="13" t="s">
        <v>423</v>
      </c>
      <c r="B96" s="30" t="s">
        <v>206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59">
        <f t="shared" si="11"/>
        <v>0</v>
      </c>
      <c r="P96" s="4"/>
      <c r="Q96" s="4"/>
    </row>
    <row r="97" spans="1:17" ht="15">
      <c r="A97" s="50" t="s">
        <v>387</v>
      </c>
      <c r="B97" s="53" t="s">
        <v>207</v>
      </c>
      <c r="C97" s="134">
        <f>SUM(C89:C96)</f>
        <v>0</v>
      </c>
      <c r="D97" s="134">
        <f aca="true" t="shared" si="16" ref="D97:N97">SUM(D89:D96)</f>
        <v>0</v>
      </c>
      <c r="E97" s="134">
        <f t="shared" si="16"/>
        <v>0</v>
      </c>
      <c r="F97" s="134">
        <f t="shared" si="16"/>
        <v>0</v>
      </c>
      <c r="G97" s="134">
        <f t="shared" si="16"/>
        <v>0</v>
      </c>
      <c r="H97" s="134">
        <f t="shared" si="16"/>
        <v>0</v>
      </c>
      <c r="I97" s="134">
        <f t="shared" si="16"/>
        <v>0</v>
      </c>
      <c r="J97" s="134">
        <f t="shared" si="16"/>
        <v>0</v>
      </c>
      <c r="K97" s="134">
        <f t="shared" si="16"/>
        <v>0</v>
      </c>
      <c r="L97" s="134">
        <f t="shared" si="16"/>
        <v>0</v>
      </c>
      <c r="M97" s="134">
        <f t="shared" si="16"/>
        <v>0</v>
      </c>
      <c r="N97" s="134">
        <f t="shared" si="16"/>
        <v>0</v>
      </c>
      <c r="O97" s="159">
        <f t="shared" si="11"/>
        <v>0</v>
      </c>
      <c r="P97" s="4"/>
      <c r="Q97" s="4"/>
    </row>
    <row r="98" spans="1:17" ht="15.75">
      <c r="A98" s="61" t="s">
        <v>535</v>
      </c>
      <c r="B98" s="53"/>
      <c r="C98" s="134">
        <f>SUM(C88,C83,C97)</f>
        <v>0</v>
      </c>
      <c r="D98" s="134">
        <f aca="true" t="shared" si="17" ref="D98:N98">SUM(D88,D83,D97)</f>
        <v>0</v>
      </c>
      <c r="E98" s="134">
        <f t="shared" si="17"/>
        <v>5080000</v>
      </c>
      <c r="F98" s="134">
        <f t="shared" si="17"/>
        <v>0</v>
      </c>
      <c r="G98" s="134">
        <f t="shared" si="17"/>
        <v>1100000</v>
      </c>
      <c r="H98" s="134">
        <f t="shared" si="17"/>
        <v>0</v>
      </c>
      <c r="I98" s="134">
        <f t="shared" si="17"/>
        <v>0</v>
      </c>
      <c r="J98" s="134">
        <f t="shared" si="17"/>
        <v>5761000</v>
      </c>
      <c r="K98" s="134">
        <f t="shared" si="17"/>
        <v>0</v>
      </c>
      <c r="L98" s="134">
        <f t="shared" si="17"/>
        <v>0</v>
      </c>
      <c r="M98" s="134">
        <f t="shared" si="17"/>
        <v>0</v>
      </c>
      <c r="N98" s="134">
        <f t="shared" si="17"/>
        <v>0</v>
      </c>
      <c r="O98" s="159">
        <f t="shared" si="11"/>
        <v>11941000</v>
      </c>
      <c r="P98" s="4"/>
      <c r="Q98" s="4"/>
    </row>
    <row r="99" spans="1:17" ht="15.75">
      <c r="A99" s="35" t="s">
        <v>431</v>
      </c>
      <c r="B99" s="36" t="s">
        <v>208</v>
      </c>
      <c r="C99" s="134">
        <f>SUM(C25,C26,C51,C60,C74,C83,C88,C97)</f>
        <v>8629923</v>
      </c>
      <c r="D99" s="134">
        <f aca="true" t="shared" si="18" ref="D99:N99">SUM(D25,D26,D51,D60,D74,D83,D88,D97)</f>
        <v>7593193</v>
      </c>
      <c r="E99" s="134">
        <f t="shared" si="18"/>
        <v>12732193</v>
      </c>
      <c r="F99" s="134">
        <f t="shared" si="18"/>
        <v>7893193</v>
      </c>
      <c r="G99" s="134">
        <f t="shared" si="18"/>
        <v>8827193</v>
      </c>
      <c r="H99" s="134">
        <f t="shared" si="18"/>
        <v>8068193</v>
      </c>
      <c r="I99" s="134">
        <f t="shared" si="18"/>
        <v>7707194</v>
      </c>
      <c r="J99" s="134">
        <f t="shared" si="18"/>
        <v>13956804</v>
      </c>
      <c r="K99" s="134">
        <f t="shared" si="18"/>
        <v>7964694</v>
      </c>
      <c r="L99" s="134">
        <f t="shared" si="18"/>
        <v>9716300</v>
      </c>
      <c r="M99" s="134">
        <f t="shared" si="18"/>
        <v>7860194</v>
      </c>
      <c r="N99" s="134">
        <f t="shared" si="18"/>
        <v>8104857</v>
      </c>
      <c r="O99" s="159">
        <f>SUM(O25,O26,O51,O60,O74,O83,O88,O94)</f>
        <v>109053931</v>
      </c>
      <c r="P99" s="4"/>
      <c r="Q99" s="4"/>
    </row>
    <row r="100" spans="1:17" ht="15">
      <c r="A100" s="13" t="s">
        <v>424</v>
      </c>
      <c r="B100" s="5" t="s">
        <v>209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59">
        <f t="shared" si="11"/>
        <v>0</v>
      </c>
      <c r="P100" s="4"/>
      <c r="Q100" s="4"/>
    </row>
    <row r="101" spans="1:17" ht="15">
      <c r="A101" s="13" t="s">
        <v>212</v>
      </c>
      <c r="B101" s="5" t="s">
        <v>213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59">
        <f t="shared" si="11"/>
        <v>0</v>
      </c>
      <c r="P101" s="4"/>
      <c r="Q101" s="4"/>
    </row>
    <row r="102" spans="1:17" ht="15">
      <c r="A102" s="13" t="s">
        <v>425</v>
      </c>
      <c r="B102" s="5" t="s">
        <v>214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59">
        <f t="shared" si="11"/>
        <v>0</v>
      </c>
      <c r="P102" s="4"/>
      <c r="Q102" s="4"/>
    </row>
    <row r="103" spans="1:17" ht="15">
      <c r="A103" s="15" t="s">
        <v>388</v>
      </c>
      <c r="B103" s="7" t="s">
        <v>216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59">
        <f t="shared" si="11"/>
        <v>0</v>
      </c>
      <c r="P103" s="4"/>
      <c r="Q103" s="4"/>
    </row>
    <row r="104" spans="1:17" ht="15">
      <c r="A104" s="37" t="s">
        <v>426</v>
      </c>
      <c r="B104" s="5" t="s">
        <v>217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59">
        <f t="shared" si="11"/>
        <v>0</v>
      </c>
      <c r="P104" s="4"/>
      <c r="Q104" s="4"/>
    </row>
    <row r="105" spans="1:17" ht="15">
      <c r="A105" s="37" t="s">
        <v>394</v>
      </c>
      <c r="B105" s="5" t="s">
        <v>220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59">
        <f t="shared" si="11"/>
        <v>0</v>
      </c>
      <c r="P105" s="4"/>
      <c r="Q105" s="4"/>
    </row>
    <row r="106" spans="1:17" ht="15">
      <c r="A106" s="13" t="s">
        <v>221</v>
      </c>
      <c r="B106" s="5" t="s">
        <v>222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59">
        <f t="shared" si="11"/>
        <v>0</v>
      </c>
      <c r="P106" s="4"/>
      <c r="Q106" s="4"/>
    </row>
    <row r="107" spans="1:17" ht="15">
      <c r="A107" s="13" t="s">
        <v>427</v>
      </c>
      <c r="B107" s="5" t="s">
        <v>223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59">
        <f t="shared" si="11"/>
        <v>0</v>
      </c>
      <c r="P107" s="4"/>
      <c r="Q107" s="4"/>
    </row>
    <row r="108" spans="1:17" ht="15">
      <c r="A108" s="14" t="s">
        <v>391</v>
      </c>
      <c r="B108" s="7" t="s">
        <v>224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59">
        <f t="shared" si="11"/>
        <v>0</v>
      </c>
      <c r="P108" s="4"/>
      <c r="Q108" s="4"/>
    </row>
    <row r="109" spans="1:17" ht="15">
      <c r="A109" s="37" t="s">
        <v>225</v>
      </c>
      <c r="B109" s="5" t="s">
        <v>226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59">
        <f t="shared" si="11"/>
        <v>0</v>
      </c>
      <c r="P109" s="4"/>
      <c r="Q109" s="4"/>
    </row>
    <row r="110" spans="1:17" ht="15">
      <c r="A110" s="37" t="s">
        <v>227</v>
      </c>
      <c r="B110" s="5" t="s">
        <v>228</v>
      </c>
      <c r="C110" s="134"/>
      <c r="D110" s="134"/>
      <c r="E110" s="134"/>
      <c r="F110" s="134">
        <v>1105010</v>
      </c>
      <c r="G110" s="134"/>
      <c r="H110" s="134"/>
      <c r="I110" s="134"/>
      <c r="J110" s="134"/>
      <c r="K110" s="134"/>
      <c r="L110" s="134"/>
      <c r="M110" s="134"/>
      <c r="N110" s="134"/>
      <c r="O110" s="159">
        <f t="shared" si="11"/>
        <v>1105010</v>
      </c>
      <c r="P110" s="4"/>
      <c r="Q110" s="4"/>
    </row>
    <row r="111" spans="1:17" ht="15">
      <c r="A111" s="14" t="s">
        <v>229</v>
      </c>
      <c r="B111" s="7" t="s">
        <v>230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59">
        <f t="shared" si="11"/>
        <v>0</v>
      </c>
      <c r="P111" s="4"/>
      <c r="Q111" s="4"/>
    </row>
    <row r="112" spans="1:17" ht="15">
      <c r="A112" s="37" t="s">
        <v>231</v>
      </c>
      <c r="B112" s="5" t="s">
        <v>232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59">
        <f t="shared" si="11"/>
        <v>0</v>
      </c>
      <c r="P112" s="4"/>
      <c r="Q112" s="4"/>
    </row>
    <row r="113" spans="1:17" ht="15">
      <c r="A113" s="37" t="s">
        <v>233</v>
      </c>
      <c r="B113" s="5" t="s">
        <v>234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59">
        <f t="shared" si="11"/>
        <v>0</v>
      </c>
      <c r="P113" s="4"/>
      <c r="Q113" s="4"/>
    </row>
    <row r="114" spans="1:17" ht="15">
      <c r="A114" s="37" t="s">
        <v>235</v>
      </c>
      <c r="B114" s="5" t="s">
        <v>236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59">
        <f t="shared" si="11"/>
        <v>0</v>
      </c>
      <c r="P114" s="4"/>
      <c r="Q114" s="4"/>
    </row>
    <row r="115" spans="1:17" ht="15">
      <c r="A115" s="38" t="s">
        <v>392</v>
      </c>
      <c r="B115" s="39" t="s">
        <v>237</v>
      </c>
      <c r="C115" s="134">
        <f>SUM(C103,C108:C113)</f>
        <v>0</v>
      </c>
      <c r="D115" s="134">
        <f aca="true" t="shared" si="19" ref="D115:N115">SUM(D103,D108:D113)</f>
        <v>0</v>
      </c>
      <c r="E115" s="134">
        <f t="shared" si="19"/>
        <v>0</v>
      </c>
      <c r="F115" s="134">
        <f t="shared" si="19"/>
        <v>1105010</v>
      </c>
      <c r="G115" s="134">
        <f t="shared" si="19"/>
        <v>0</v>
      </c>
      <c r="H115" s="134">
        <f t="shared" si="19"/>
        <v>0</v>
      </c>
      <c r="I115" s="134">
        <f t="shared" si="19"/>
        <v>0</v>
      </c>
      <c r="J115" s="134">
        <f t="shared" si="19"/>
        <v>0</v>
      </c>
      <c r="K115" s="134">
        <f t="shared" si="19"/>
        <v>0</v>
      </c>
      <c r="L115" s="134">
        <f t="shared" si="19"/>
        <v>0</v>
      </c>
      <c r="M115" s="134">
        <f t="shared" si="19"/>
        <v>0</v>
      </c>
      <c r="N115" s="134">
        <f t="shared" si="19"/>
        <v>0</v>
      </c>
      <c r="O115" s="159">
        <f t="shared" si="11"/>
        <v>1105010</v>
      </c>
      <c r="P115" s="4"/>
      <c r="Q115" s="4"/>
    </row>
    <row r="116" spans="1:17" ht="15">
      <c r="A116" s="37" t="s">
        <v>238</v>
      </c>
      <c r="B116" s="5" t="s">
        <v>239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59">
        <f t="shared" si="11"/>
        <v>0</v>
      </c>
      <c r="P116" s="4"/>
      <c r="Q116" s="4"/>
    </row>
    <row r="117" spans="1:17" ht="15">
      <c r="A117" s="13" t="s">
        <v>240</v>
      </c>
      <c r="B117" s="5" t="s">
        <v>241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59">
        <f t="shared" si="11"/>
        <v>0</v>
      </c>
      <c r="P117" s="4"/>
      <c r="Q117" s="4"/>
    </row>
    <row r="118" spans="1:17" ht="15">
      <c r="A118" s="37" t="s">
        <v>428</v>
      </c>
      <c r="B118" s="5" t="s">
        <v>242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59">
        <f t="shared" si="11"/>
        <v>0</v>
      </c>
      <c r="P118" s="4"/>
      <c r="Q118" s="4"/>
    </row>
    <row r="119" spans="1:17" ht="15">
      <c r="A119" s="37" t="s">
        <v>397</v>
      </c>
      <c r="B119" s="5" t="s">
        <v>243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59">
        <f t="shared" si="11"/>
        <v>0</v>
      </c>
      <c r="P119" s="4"/>
      <c r="Q119" s="4"/>
    </row>
    <row r="120" spans="1:17" ht="15">
      <c r="A120" s="38" t="s">
        <v>398</v>
      </c>
      <c r="B120" s="39" t="s">
        <v>247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59">
        <f t="shared" si="11"/>
        <v>0</v>
      </c>
      <c r="P120" s="4"/>
      <c r="Q120" s="4"/>
    </row>
    <row r="121" spans="1:17" ht="15">
      <c r="A121" s="13" t="s">
        <v>248</v>
      </c>
      <c r="B121" s="5" t="s">
        <v>249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59">
        <f t="shared" si="11"/>
        <v>0</v>
      </c>
      <c r="P121" s="4"/>
      <c r="Q121" s="4"/>
    </row>
    <row r="122" spans="1:17" ht="15.75">
      <c r="A122" s="40" t="s">
        <v>432</v>
      </c>
      <c r="B122" s="41" t="s">
        <v>250</v>
      </c>
      <c r="C122" s="134">
        <f>SUM(C115,C120,C121)</f>
        <v>0</v>
      </c>
      <c r="D122" s="134">
        <f aca="true" t="shared" si="20" ref="D122:N122">SUM(D115,D120,D121)</f>
        <v>0</v>
      </c>
      <c r="E122" s="134">
        <f t="shared" si="20"/>
        <v>0</v>
      </c>
      <c r="F122" s="134">
        <f t="shared" si="20"/>
        <v>1105010</v>
      </c>
      <c r="G122" s="134">
        <f t="shared" si="20"/>
        <v>0</v>
      </c>
      <c r="H122" s="134">
        <f t="shared" si="20"/>
        <v>0</v>
      </c>
      <c r="I122" s="134">
        <f t="shared" si="20"/>
        <v>0</v>
      </c>
      <c r="J122" s="134">
        <f t="shared" si="20"/>
        <v>0</v>
      </c>
      <c r="K122" s="134">
        <f t="shared" si="20"/>
        <v>0</v>
      </c>
      <c r="L122" s="134">
        <f t="shared" si="20"/>
        <v>0</v>
      </c>
      <c r="M122" s="134">
        <f t="shared" si="20"/>
        <v>0</v>
      </c>
      <c r="N122" s="134">
        <f t="shared" si="20"/>
        <v>0</v>
      </c>
      <c r="O122" s="159">
        <f t="shared" si="11"/>
        <v>1105010</v>
      </c>
      <c r="P122" s="4"/>
      <c r="Q122" s="4"/>
    </row>
    <row r="123" spans="1:17" ht="15.75">
      <c r="A123" s="44" t="s">
        <v>469</v>
      </c>
      <c r="B123" s="45"/>
      <c r="C123" s="134">
        <f>SUM(C99+C122)</f>
        <v>8629923</v>
      </c>
      <c r="D123" s="134">
        <f aca="true" t="shared" si="21" ref="D123:N123">SUM(D99+D122)</f>
        <v>7593193</v>
      </c>
      <c r="E123" s="134">
        <f t="shared" si="21"/>
        <v>12732193</v>
      </c>
      <c r="F123" s="134">
        <f t="shared" si="21"/>
        <v>8998203</v>
      </c>
      <c r="G123" s="134">
        <f t="shared" si="21"/>
        <v>8827193</v>
      </c>
      <c r="H123" s="134">
        <f t="shared" si="21"/>
        <v>8068193</v>
      </c>
      <c r="I123" s="134">
        <f t="shared" si="21"/>
        <v>7707194</v>
      </c>
      <c r="J123" s="134">
        <f t="shared" si="21"/>
        <v>13956804</v>
      </c>
      <c r="K123" s="134">
        <f t="shared" si="21"/>
        <v>7964694</v>
      </c>
      <c r="L123" s="134">
        <f t="shared" si="21"/>
        <v>9716300</v>
      </c>
      <c r="M123" s="134">
        <f t="shared" si="21"/>
        <v>7860194</v>
      </c>
      <c r="N123" s="134">
        <f t="shared" si="21"/>
        <v>8104857</v>
      </c>
      <c r="O123" s="159">
        <f>SUM(O99+O122)</f>
        <v>110158941</v>
      </c>
      <c r="P123" s="4"/>
      <c r="Q123" s="4"/>
    </row>
    <row r="124" spans="1:17" ht="25.5">
      <c r="A124" s="2" t="s">
        <v>72</v>
      </c>
      <c r="B124" s="3" t="s">
        <v>462</v>
      </c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160">
        <f t="shared" si="11"/>
        <v>0</v>
      </c>
      <c r="P124" s="4"/>
      <c r="Q124" s="4"/>
    </row>
    <row r="125" spans="1:17" ht="15">
      <c r="A125" s="31" t="s">
        <v>251</v>
      </c>
      <c r="B125" s="6" t="s">
        <v>252</v>
      </c>
      <c r="C125" s="134">
        <v>1280008</v>
      </c>
      <c r="D125" s="134">
        <v>1280008</v>
      </c>
      <c r="E125" s="134">
        <v>1280008</v>
      </c>
      <c r="F125" s="134">
        <v>1280008</v>
      </c>
      <c r="G125" s="134">
        <v>1280008</v>
      </c>
      <c r="H125" s="134">
        <v>1280008</v>
      </c>
      <c r="I125" s="134">
        <v>1280008</v>
      </c>
      <c r="J125" s="134">
        <v>1280008</v>
      </c>
      <c r="K125" s="134">
        <v>1280008</v>
      </c>
      <c r="L125" s="134">
        <v>1280008</v>
      </c>
      <c r="M125" s="134">
        <v>1280008</v>
      </c>
      <c r="N125" s="134">
        <v>1280018</v>
      </c>
      <c r="O125" s="159">
        <f>SUM(C125:N125)</f>
        <v>15360106</v>
      </c>
      <c r="P125" s="4"/>
      <c r="Q125" s="4"/>
    </row>
    <row r="126" spans="1:17" ht="15">
      <c r="A126" s="5" t="s">
        <v>253</v>
      </c>
      <c r="B126" s="6" t="s">
        <v>254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59">
        <f t="shared" si="11"/>
        <v>0</v>
      </c>
      <c r="P126" s="4"/>
      <c r="Q126" s="4"/>
    </row>
    <row r="127" spans="1:17" ht="15">
      <c r="A127" s="5" t="s">
        <v>255</v>
      </c>
      <c r="B127" s="6" t="s">
        <v>256</v>
      </c>
      <c r="C127" s="134">
        <v>872096</v>
      </c>
      <c r="D127" s="134">
        <v>872096</v>
      </c>
      <c r="E127" s="134">
        <v>872096</v>
      </c>
      <c r="F127" s="134">
        <v>872096</v>
      </c>
      <c r="G127" s="134">
        <v>872096</v>
      </c>
      <c r="H127" s="134">
        <v>872096</v>
      </c>
      <c r="I127" s="134">
        <v>872096</v>
      </c>
      <c r="J127" s="134">
        <v>872096</v>
      </c>
      <c r="K127" s="134">
        <v>872096</v>
      </c>
      <c r="L127" s="134">
        <v>872096</v>
      </c>
      <c r="M127" s="134">
        <v>872096</v>
      </c>
      <c r="N127" s="134">
        <v>872104</v>
      </c>
      <c r="O127" s="159">
        <f t="shared" si="11"/>
        <v>10465160</v>
      </c>
      <c r="P127" s="4"/>
      <c r="Q127" s="4"/>
    </row>
    <row r="128" spans="1:17" ht="15">
      <c r="A128" s="5" t="s">
        <v>257</v>
      </c>
      <c r="B128" s="6" t="s">
        <v>258</v>
      </c>
      <c r="C128" s="134">
        <v>150000</v>
      </c>
      <c r="D128" s="134">
        <v>150000</v>
      </c>
      <c r="E128" s="134">
        <v>150000</v>
      </c>
      <c r="F128" s="134">
        <v>150000</v>
      </c>
      <c r="G128" s="134">
        <v>150000</v>
      </c>
      <c r="H128" s="134">
        <v>150000</v>
      </c>
      <c r="I128" s="134">
        <v>150000</v>
      </c>
      <c r="J128" s="134">
        <v>150000</v>
      </c>
      <c r="K128" s="134">
        <v>150000</v>
      </c>
      <c r="L128" s="134">
        <v>150000</v>
      </c>
      <c r="M128" s="134">
        <v>150000</v>
      </c>
      <c r="N128" s="134">
        <v>150000</v>
      </c>
      <c r="O128" s="159">
        <f t="shared" si="11"/>
        <v>1800000</v>
      </c>
      <c r="P128" s="4"/>
      <c r="Q128" s="4"/>
    </row>
    <row r="129" spans="1:17" ht="15">
      <c r="A129" s="5" t="s">
        <v>259</v>
      </c>
      <c r="B129" s="6" t="s">
        <v>260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59">
        <f t="shared" si="11"/>
        <v>0</v>
      </c>
      <c r="P129" s="4"/>
      <c r="Q129" s="4"/>
    </row>
    <row r="130" spans="1:17" ht="15">
      <c r="A130" s="5" t="s">
        <v>261</v>
      </c>
      <c r="B130" s="6" t="s">
        <v>262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59">
        <f t="shared" si="11"/>
        <v>0</v>
      </c>
      <c r="P130" s="4"/>
      <c r="Q130" s="4"/>
    </row>
    <row r="131" spans="1:17" ht="15">
      <c r="A131" s="7" t="s">
        <v>471</v>
      </c>
      <c r="B131" s="8" t="s">
        <v>263</v>
      </c>
      <c r="C131" s="134">
        <f>SUM(C125:C130)</f>
        <v>2302104</v>
      </c>
      <c r="D131" s="134">
        <f aca="true" t="shared" si="22" ref="D131:O131">SUM(D125:D130)</f>
        <v>2302104</v>
      </c>
      <c r="E131" s="134">
        <f t="shared" si="22"/>
        <v>2302104</v>
      </c>
      <c r="F131" s="134">
        <f t="shared" si="22"/>
        <v>2302104</v>
      </c>
      <c r="G131" s="134">
        <f t="shared" si="22"/>
        <v>2302104</v>
      </c>
      <c r="H131" s="134">
        <f t="shared" si="22"/>
        <v>2302104</v>
      </c>
      <c r="I131" s="134">
        <f t="shared" si="22"/>
        <v>2302104</v>
      </c>
      <c r="J131" s="134">
        <f t="shared" si="22"/>
        <v>2302104</v>
      </c>
      <c r="K131" s="134">
        <f t="shared" si="22"/>
        <v>2302104</v>
      </c>
      <c r="L131" s="134">
        <f t="shared" si="22"/>
        <v>2302104</v>
      </c>
      <c r="M131" s="134">
        <f t="shared" si="22"/>
        <v>2302104</v>
      </c>
      <c r="N131" s="134">
        <f t="shared" si="22"/>
        <v>2302122</v>
      </c>
      <c r="O131" s="159">
        <f t="shared" si="22"/>
        <v>27625266</v>
      </c>
      <c r="P131" s="4"/>
      <c r="Q131" s="4"/>
    </row>
    <row r="132" spans="1:17" ht="15">
      <c r="A132" s="5" t="s">
        <v>264</v>
      </c>
      <c r="B132" s="6" t="s">
        <v>265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59">
        <f t="shared" si="11"/>
        <v>0</v>
      </c>
      <c r="P132" s="4"/>
      <c r="Q132" s="4"/>
    </row>
    <row r="133" spans="1:17" ht="30">
      <c r="A133" s="5" t="s">
        <v>266</v>
      </c>
      <c r="B133" s="6" t="s">
        <v>267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59">
        <f t="shared" si="11"/>
        <v>0</v>
      </c>
      <c r="P133" s="4"/>
      <c r="Q133" s="4"/>
    </row>
    <row r="134" spans="1:17" ht="30">
      <c r="A134" s="5" t="s">
        <v>433</v>
      </c>
      <c r="B134" s="6" t="s">
        <v>268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59">
        <f t="shared" si="11"/>
        <v>0</v>
      </c>
      <c r="P134" s="4"/>
      <c r="Q134" s="4"/>
    </row>
    <row r="135" spans="1:17" ht="30">
      <c r="A135" s="5" t="s">
        <v>434</v>
      </c>
      <c r="B135" s="6" t="s">
        <v>269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59">
        <f t="shared" si="11"/>
        <v>0</v>
      </c>
      <c r="P135" s="4"/>
      <c r="Q135" s="4"/>
    </row>
    <row r="136" spans="1:17" ht="15">
      <c r="A136" s="5" t="s">
        <v>435</v>
      </c>
      <c r="B136" s="6" t="s">
        <v>270</v>
      </c>
      <c r="C136" s="134">
        <v>4541357</v>
      </c>
      <c r="D136" s="134">
        <v>4541357</v>
      </c>
      <c r="E136" s="134">
        <v>4541357</v>
      </c>
      <c r="F136" s="134">
        <v>4541357</v>
      </c>
      <c r="G136" s="134">
        <v>4541357</v>
      </c>
      <c r="H136" s="134">
        <v>4541357</v>
      </c>
      <c r="I136" s="134">
        <v>4541357</v>
      </c>
      <c r="J136" s="134">
        <v>4541357</v>
      </c>
      <c r="K136" s="134">
        <v>4541357</v>
      </c>
      <c r="L136" s="134">
        <v>4541357</v>
      </c>
      <c r="M136" s="134">
        <v>4541357</v>
      </c>
      <c r="N136" s="134">
        <v>4541365</v>
      </c>
      <c r="O136" s="159">
        <f aca="true" t="shared" si="23" ref="O136:O199">SUM(C136:N136)</f>
        <v>54496292</v>
      </c>
      <c r="P136" s="4"/>
      <c r="Q136" s="4"/>
    </row>
    <row r="137" spans="1:17" ht="15">
      <c r="A137" s="39" t="s">
        <v>472</v>
      </c>
      <c r="B137" s="51" t="s">
        <v>271</v>
      </c>
      <c r="C137" s="134">
        <f>SUM(C131:C136)</f>
        <v>6843461</v>
      </c>
      <c r="D137" s="134">
        <f aca="true" t="shared" si="24" ref="D137:N137">SUM(D131:D136)</f>
        <v>6843461</v>
      </c>
      <c r="E137" s="134">
        <f t="shared" si="24"/>
        <v>6843461</v>
      </c>
      <c r="F137" s="134">
        <f t="shared" si="24"/>
        <v>6843461</v>
      </c>
      <c r="G137" s="134">
        <f t="shared" si="24"/>
        <v>6843461</v>
      </c>
      <c r="H137" s="134">
        <f t="shared" si="24"/>
        <v>6843461</v>
      </c>
      <c r="I137" s="134">
        <f t="shared" si="24"/>
        <v>6843461</v>
      </c>
      <c r="J137" s="134">
        <f t="shared" si="24"/>
        <v>6843461</v>
      </c>
      <c r="K137" s="134">
        <f t="shared" si="24"/>
        <v>6843461</v>
      </c>
      <c r="L137" s="134">
        <f t="shared" si="24"/>
        <v>6843461</v>
      </c>
      <c r="M137" s="134">
        <f t="shared" si="24"/>
        <v>6843461</v>
      </c>
      <c r="N137" s="134">
        <f t="shared" si="24"/>
        <v>6843487</v>
      </c>
      <c r="O137" s="159">
        <f>SUM(O131:O136)</f>
        <v>82121558</v>
      </c>
      <c r="P137" s="4"/>
      <c r="Q137" s="4"/>
    </row>
    <row r="138" spans="1:17" ht="15">
      <c r="A138" s="5" t="s">
        <v>439</v>
      </c>
      <c r="B138" s="6" t="s">
        <v>280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59">
        <f t="shared" si="23"/>
        <v>0</v>
      </c>
      <c r="P138" s="4"/>
      <c r="Q138" s="4"/>
    </row>
    <row r="139" spans="1:17" ht="15">
      <c r="A139" s="5" t="s">
        <v>440</v>
      </c>
      <c r="B139" s="6" t="s">
        <v>281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59">
        <f t="shared" si="23"/>
        <v>0</v>
      </c>
      <c r="P139" s="4"/>
      <c r="Q139" s="4"/>
    </row>
    <row r="140" spans="1:17" ht="15">
      <c r="A140" s="7" t="s">
        <v>474</v>
      </c>
      <c r="B140" s="8" t="s">
        <v>282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59">
        <f t="shared" si="23"/>
        <v>0</v>
      </c>
      <c r="P140" s="4"/>
      <c r="Q140" s="4"/>
    </row>
    <row r="141" spans="1:17" ht="15">
      <c r="A141" s="5" t="s">
        <v>441</v>
      </c>
      <c r="B141" s="6" t="s">
        <v>283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59">
        <f t="shared" si="23"/>
        <v>0</v>
      </c>
      <c r="P141" s="4"/>
      <c r="Q141" s="4"/>
    </row>
    <row r="142" spans="1:17" ht="15">
      <c r="A142" s="5" t="s">
        <v>442</v>
      </c>
      <c r="B142" s="6" t="s">
        <v>284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59">
        <f t="shared" si="23"/>
        <v>0</v>
      </c>
      <c r="P142" s="4"/>
      <c r="Q142" s="4"/>
    </row>
    <row r="143" spans="1:17" ht="15">
      <c r="A143" s="5" t="s">
        <v>443</v>
      </c>
      <c r="B143" s="6" t="s">
        <v>285</v>
      </c>
      <c r="C143" s="134"/>
      <c r="D143" s="134"/>
      <c r="E143" s="134">
        <v>850000</v>
      </c>
      <c r="F143" s="134">
        <v>200000</v>
      </c>
      <c r="G143" s="134">
        <v>150000</v>
      </c>
      <c r="H143" s="134"/>
      <c r="I143" s="134"/>
      <c r="J143" s="134"/>
      <c r="K143" s="134">
        <v>850000</v>
      </c>
      <c r="L143" s="134">
        <v>200000</v>
      </c>
      <c r="M143" s="134">
        <v>150000</v>
      </c>
      <c r="N143" s="134"/>
      <c r="O143" s="159">
        <f t="shared" si="23"/>
        <v>2400000</v>
      </c>
      <c r="P143" s="4"/>
      <c r="Q143" s="4"/>
    </row>
    <row r="144" spans="1:17" ht="15">
      <c r="A144" s="5" t="s">
        <v>444</v>
      </c>
      <c r="B144" s="6" t="s">
        <v>286</v>
      </c>
      <c r="C144" s="134"/>
      <c r="D144" s="134"/>
      <c r="E144" s="134">
        <v>3000000</v>
      </c>
      <c r="F144" s="134">
        <v>500000</v>
      </c>
      <c r="G144" s="134">
        <v>400000</v>
      </c>
      <c r="H144" s="134"/>
      <c r="I144" s="134"/>
      <c r="J144" s="134"/>
      <c r="K144" s="134">
        <v>3100000</v>
      </c>
      <c r="L144" s="134">
        <v>50000</v>
      </c>
      <c r="M144" s="134">
        <v>450000</v>
      </c>
      <c r="N144" s="134"/>
      <c r="O144" s="159">
        <f t="shared" si="23"/>
        <v>7500000</v>
      </c>
      <c r="P144" s="4"/>
      <c r="Q144" s="4"/>
    </row>
    <row r="145" spans="1:17" ht="15">
      <c r="A145" s="5" t="s">
        <v>445</v>
      </c>
      <c r="B145" s="6" t="s">
        <v>289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59">
        <f t="shared" si="23"/>
        <v>0</v>
      </c>
      <c r="P145" s="4"/>
      <c r="Q145" s="4"/>
    </row>
    <row r="146" spans="1:17" ht="15">
      <c r="A146" s="5" t="s">
        <v>290</v>
      </c>
      <c r="B146" s="6" t="s">
        <v>291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59">
        <f t="shared" si="23"/>
        <v>0</v>
      </c>
      <c r="P146" s="4"/>
      <c r="Q146" s="4"/>
    </row>
    <row r="147" spans="1:17" ht="15">
      <c r="A147" s="5" t="s">
        <v>446</v>
      </c>
      <c r="B147" s="6" t="s">
        <v>292</v>
      </c>
      <c r="C147" s="134"/>
      <c r="D147" s="134"/>
      <c r="E147" s="134">
        <v>400000</v>
      </c>
      <c r="F147" s="134">
        <v>95000</v>
      </c>
      <c r="G147" s="134">
        <v>75000</v>
      </c>
      <c r="H147" s="134"/>
      <c r="I147" s="134"/>
      <c r="J147" s="134"/>
      <c r="K147" s="134">
        <v>400000</v>
      </c>
      <c r="L147" s="134">
        <v>95000</v>
      </c>
      <c r="M147" s="134">
        <v>35000</v>
      </c>
      <c r="N147" s="134"/>
      <c r="O147" s="159">
        <f t="shared" si="23"/>
        <v>1100000</v>
      </c>
      <c r="P147" s="4"/>
      <c r="Q147" s="4"/>
    </row>
    <row r="148" spans="1:17" ht="15">
      <c r="A148" s="5" t="s">
        <v>447</v>
      </c>
      <c r="B148" s="6" t="s">
        <v>297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59">
        <f t="shared" si="23"/>
        <v>0</v>
      </c>
      <c r="P148" s="4"/>
      <c r="Q148" s="4"/>
    </row>
    <row r="149" spans="1:17" ht="15">
      <c r="A149" s="7" t="s">
        <v>475</v>
      </c>
      <c r="B149" s="8" t="s">
        <v>300</v>
      </c>
      <c r="C149" s="134">
        <f>SUM(C144:C148)</f>
        <v>0</v>
      </c>
      <c r="D149" s="134">
        <f aca="true" t="shared" si="25" ref="D149:N149">SUM(D144:D148)</f>
        <v>0</v>
      </c>
      <c r="E149" s="134">
        <f t="shared" si="25"/>
        <v>3400000</v>
      </c>
      <c r="F149" s="134">
        <f t="shared" si="25"/>
        <v>595000</v>
      </c>
      <c r="G149" s="134">
        <f t="shared" si="25"/>
        <v>475000</v>
      </c>
      <c r="H149" s="134">
        <f t="shared" si="25"/>
        <v>0</v>
      </c>
      <c r="I149" s="134">
        <f t="shared" si="25"/>
        <v>0</v>
      </c>
      <c r="J149" s="134">
        <f t="shared" si="25"/>
        <v>0</v>
      </c>
      <c r="K149" s="134">
        <f t="shared" si="25"/>
        <v>3500000</v>
      </c>
      <c r="L149" s="134">
        <f t="shared" si="25"/>
        <v>145000</v>
      </c>
      <c r="M149" s="134">
        <f t="shared" si="25"/>
        <v>485000</v>
      </c>
      <c r="N149" s="134">
        <f t="shared" si="25"/>
        <v>0</v>
      </c>
      <c r="O149" s="159">
        <f>SUM(O144:O148)</f>
        <v>8600000</v>
      </c>
      <c r="P149" s="4"/>
      <c r="Q149" s="4"/>
    </row>
    <row r="150" spans="1:17" ht="15">
      <c r="A150" s="5" t="s">
        <v>448</v>
      </c>
      <c r="B150" s="6" t="s">
        <v>301</v>
      </c>
      <c r="C150" s="134"/>
      <c r="D150" s="134"/>
      <c r="E150" s="134">
        <v>15000</v>
      </c>
      <c r="F150" s="134">
        <v>15000</v>
      </c>
      <c r="G150" s="134">
        <v>10000</v>
      </c>
      <c r="H150" s="134"/>
      <c r="I150" s="134"/>
      <c r="J150" s="134"/>
      <c r="K150" s="134">
        <v>15000</v>
      </c>
      <c r="L150" s="134">
        <v>15000</v>
      </c>
      <c r="M150" s="134">
        <v>10000</v>
      </c>
      <c r="N150" s="134"/>
      <c r="O150" s="159">
        <f t="shared" si="23"/>
        <v>80000</v>
      </c>
      <c r="P150" s="4"/>
      <c r="Q150" s="4"/>
    </row>
    <row r="151" spans="1:17" ht="15">
      <c r="A151" s="39" t="s">
        <v>476</v>
      </c>
      <c r="B151" s="51" t="s">
        <v>302</v>
      </c>
      <c r="C151" s="134">
        <f>SUM(C141,C142,C143,C149,C150)</f>
        <v>0</v>
      </c>
      <c r="D151" s="134">
        <f aca="true" t="shared" si="26" ref="D151:N151">SUM(D141,D142,D143,D149,D150)</f>
        <v>0</v>
      </c>
      <c r="E151" s="134">
        <f t="shared" si="26"/>
        <v>4265000</v>
      </c>
      <c r="F151" s="134">
        <f t="shared" si="26"/>
        <v>810000</v>
      </c>
      <c r="G151" s="134">
        <f t="shared" si="26"/>
        <v>635000</v>
      </c>
      <c r="H151" s="134">
        <f t="shared" si="26"/>
        <v>0</v>
      </c>
      <c r="I151" s="134">
        <f t="shared" si="26"/>
        <v>0</v>
      </c>
      <c r="J151" s="134">
        <f t="shared" si="26"/>
        <v>0</v>
      </c>
      <c r="K151" s="134">
        <f t="shared" si="26"/>
        <v>4365000</v>
      </c>
      <c r="L151" s="134">
        <f t="shared" si="26"/>
        <v>360000</v>
      </c>
      <c r="M151" s="134">
        <f t="shared" si="26"/>
        <v>645000</v>
      </c>
      <c r="N151" s="134">
        <f t="shared" si="26"/>
        <v>0</v>
      </c>
      <c r="O151" s="159">
        <f>SUM(O141,O142,O143,O149,O150)</f>
        <v>11080000</v>
      </c>
      <c r="P151" s="4"/>
      <c r="Q151" s="4"/>
    </row>
    <row r="152" spans="1:17" ht="15">
      <c r="A152" s="13" t="s">
        <v>303</v>
      </c>
      <c r="B152" s="6" t="s">
        <v>304</v>
      </c>
      <c r="C152" s="134"/>
      <c r="D152" s="134"/>
      <c r="E152" s="134">
        <v>180000</v>
      </c>
      <c r="F152" s="134"/>
      <c r="G152" s="134"/>
      <c r="H152" s="134"/>
      <c r="I152" s="134">
        <v>220000</v>
      </c>
      <c r="J152" s="134">
        <v>220000</v>
      </c>
      <c r="K152" s="134">
        <v>180000</v>
      </c>
      <c r="L152" s="134"/>
      <c r="M152" s="134"/>
      <c r="N152" s="134"/>
      <c r="O152" s="159">
        <f t="shared" si="23"/>
        <v>800000</v>
      </c>
      <c r="P152" s="4"/>
      <c r="Q152" s="4"/>
    </row>
    <row r="153" spans="1:17" ht="15">
      <c r="A153" s="13" t="s">
        <v>449</v>
      </c>
      <c r="B153" s="6" t="s">
        <v>305</v>
      </c>
      <c r="C153" s="134"/>
      <c r="D153" s="134"/>
      <c r="E153" s="134"/>
      <c r="F153" s="134"/>
      <c r="G153" s="134"/>
      <c r="H153" s="134"/>
      <c r="I153" s="134">
        <v>160000</v>
      </c>
      <c r="J153" s="134">
        <v>160000</v>
      </c>
      <c r="K153" s="134">
        <v>80000</v>
      </c>
      <c r="L153" s="134"/>
      <c r="M153" s="134"/>
      <c r="N153" s="134"/>
      <c r="O153" s="159">
        <f t="shared" si="23"/>
        <v>400000</v>
      </c>
      <c r="P153" s="4"/>
      <c r="Q153" s="4"/>
    </row>
    <row r="154" spans="1:17" ht="15">
      <c r="A154" s="13" t="s">
        <v>450</v>
      </c>
      <c r="B154" s="6" t="s">
        <v>306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59">
        <f t="shared" si="23"/>
        <v>0</v>
      </c>
      <c r="P154" s="4"/>
      <c r="Q154" s="4"/>
    </row>
    <row r="155" spans="1:17" ht="15">
      <c r="A155" s="13" t="s">
        <v>451</v>
      </c>
      <c r="B155" s="6" t="s">
        <v>307</v>
      </c>
      <c r="C155" s="134">
        <v>30000</v>
      </c>
      <c r="D155" s="134">
        <v>30000</v>
      </c>
      <c r="E155" s="134">
        <v>150000</v>
      </c>
      <c r="F155" s="134">
        <v>20000</v>
      </c>
      <c r="G155" s="134">
        <v>20000</v>
      </c>
      <c r="H155" s="134">
        <v>150000</v>
      </c>
      <c r="I155" s="134">
        <v>20000</v>
      </c>
      <c r="J155" s="134">
        <v>20000</v>
      </c>
      <c r="K155" s="134">
        <v>150000</v>
      </c>
      <c r="L155" s="134">
        <v>20000</v>
      </c>
      <c r="M155" s="134">
        <v>20000</v>
      </c>
      <c r="N155" s="134">
        <v>20000</v>
      </c>
      <c r="O155" s="159">
        <f t="shared" si="23"/>
        <v>650000</v>
      </c>
      <c r="P155" s="4"/>
      <c r="Q155" s="4"/>
    </row>
    <row r="156" spans="1:17" ht="15">
      <c r="A156" s="13" t="s">
        <v>308</v>
      </c>
      <c r="B156" s="6" t="s">
        <v>309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59">
        <f t="shared" si="23"/>
        <v>0</v>
      </c>
      <c r="P156" s="4"/>
      <c r="Q156" s="4"/>
    </row>
    <row r="157" spans="1:17" ht="15">
      <c r="A157" s="13" t="s">
        <v>310</v>
      </c>
      <c r="B157" s="6" t="s">
        <v>311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59">
        <f t="shared" si="23"/>
        <v>0</v>
      </c>
      <c r="P157" s="4"/>
      <c r="Q157" s="4"/>
    </row>
    <row r="158" spans="1:17" ht="15">
      <c r="A158" s="13" t="s">
        <v>312</v>
      </c>
      <c r="B158" s="6" t="s">
        <v>313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59">
        <f t="shared" si="23"/>
        <v>0</v>
      </c>
      <c r="P158" s="4"/>
      <c r="Q158" s="4"/>
    </row>
    <row r="159" spans="1:17" ht="15">
      <c r="A159" s="13" t="s">
        <v>452</v>
      </c>
      <c r="B159" s="6" t="s">
        <v>314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59">
        <f t="shared" si="23"/>
        <v>0</v>
      </c>
      <c r="P159" s="4"/>
      <c r="Q159" s="4"/>
    </row>
    <row r="160" spans="1:17" ht="15">
      <c r="A160" s="13" t="s">
        <v>453</v>
      </c>
      <c r="B160" s="6" t="s">
        <v>315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59">
        <f t="shared" si="23"/>
        <v>0</v>
      </c>
      <c r="P160" s="4"/>
      <c r="Q160" s="4"/>
    </row>
    <row r="161" spans="1:17" ht="15">
      <c r="A161" s="13" t="s">
        <v>454</v>
      </c>
      <c r="B161" s="6" t="s">
        <v>572</v>
      </c>
      <c r="C161" s="134">
        <v>5800</v>
      </c>
      <c r="D161" s="134">
        <v>5800</v>
      </c>
      <c r="E161" s="134">
        <v>5800</v>
      </c>
      <c r="F161" s="134">
        <v>5800</v>
      </c>
      <c r="G161" s="134">
        <v>5800</v>
      </c>
      <c r="H161" s="134">
        <v>5800</v>
      </c>
      <c r="I161" s="134">
        <v>5800</v>
      </c>
      <c r="J161" s="134">
        <v>5800</v>
      </c>
      <c r="K161" s="134">
        <v>5800</v>
      </c>
      <c r="L161" s="134">
        <v>5800</v>
      </c>
      <c r="M161" s="134">
        <v>6000</v>
      </c>
      <c r="N161" s="134">
        <v>6000</v>
      </c>
      <c r="O161" s="159">
        <f t="shared" si="23"/>
        <v>70000</v>
      </c>
      <c r="P161" s="4"/>
      <c r="Q161" s="4"/>
    </row>
    <row r="162" spans="1:17" ht="15">
      <c r="A162" s="50" t="s">
        <v>477</v>
      </c>
      <c r="B162" s="51" t="s">
        <v>316</v>
      </c>
      <c r="C162" s="134">
        <f>SUM(C152:C161)</f>
        <v>35800</v>
      </c>
      <c r="D162" s="134">
        <f aca="true" t="shared" si="27" ref="D162:N162">SUM(D152:D161)</f>
        <v>35800</v>
      </c>
      <c r="E162" s="134">
        <f t="shared" si="27"/>
        <v>335800</v>
      </c>
      <c r="F162" s="134">
        <f t="shared" si="27"/>
        <v>25800</v>
      </c>
      <c r="G162" s="134">
        <f t="shared" si="27"/>
        <v>25800</v>
      </c>
      <c r="H162" s="134">
        <f t="shared" si="27"/>
        <v>155800</v>
      </c>
      <c r="I162" s="134">
        <f t="shared" si="27"/>
        <v>405800</v>
      </c>
      <c r="J162" s="134">
        <f t="shared" si="27"/>
        <v>405800</v>
      </c>
      <c r="K162" s="134">
        <f t="shared" si="27"/>
        <v>415800</v>
      </c>
      <c r="L162" s="134">
        <f t="shared" si="27"/>
        <v>25800</v>
      </c>
      <c r="M162" s="134">
        <f t="shared" si="27"/>
        <v>26000</v>
      </c>
      <c r="N162" s="134">
        <f t="shared" si="27"/>
        <v>26000</v>
      </c>
      <c r="O162" s="159">
        <f>SUM(O152:O161)</f>
        <v>1920000</v>
      </c>
      <c r="P162" s="4"/>
      <c r="Q162" s="4"/>
    </row>
    <row r="163" spans="1:17" ht="30">
      <c r="A163" s="13" t="s">
        <v>325</v>
      </c>
      <c r="B163" s="6" t="s">
        <v>326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59">
        <f t="shared" si="23"/>
        <v>0</v>
      </c>
      <c r="P163" s="4"/>
      <c r="Q163" s="4"/>
    </row>
    <row r="164" spans="1:17" ht="30">
      <c r="A164" s="5" t="s">
        <v>458</v>
      </c>
      <c r="B164" s="6" t="s">
        <v>573</v>
      </c>
      <c r="C164" s="134">
        <v>10000</v>
      </c>
      <c r="D164" s="134">
        <v>10000</v>
      </c>
      <c r="E164" s="134">
        <v>10000</v>
      </c>
      <c r="F164" s="134">
        <v>10000</v>
      </c>
      <c r="G164" s="134">
        <v>10000</v>
      </c>
      <c r="H164" s="134">
        <v>10000</v>
      </c>
      <c r="I164" s="134">
        <v>10000</v>
      </c>
      <c r="J164" s="134">
        <v>10000</v>
      </c>
      <c r="K164" s="134"/>
      <c r="L164" s="134"/>
      <c r="M164" s="134"/>
      <c r="N164" s="134"/>
      <c r="O164" s="159">
        <f t="shared" si="23"/>
        <v>80000</v>
      </c>
      <c r="P164" s="4"/>
      <c r="Q164" s="4"/>
    </row>
    <row r="165" spans="1:17" ht="15">
      <c r="A165" s="13" t="s">
        <v>459</v>
      </c>
      <c r="B165" s="6" t="s">
        <v>327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59">
        <f t="shared" si="23"/>
        <v>0</v>
      </c>
      <c r="P165" s="4"/>
      <c r="Q165" s="4"/>
    </row>
    <row r="166" spans="1:17" ht="15">
      <c r="A166" s="39" t="s">
        <v>479</v>
      </c>
      <c r="B166" s="51" t="s">
        <v>328</v>
      </c>
      <c r="C166" s="134">
        <f>SUM(C163:C165)</f>
        <v>10000</v>
      </c>
      <c r="D166" s="134">
        <f aca="true" t="shared" si="28" ref="D166:N166">SUM(D163:D165)</f>
        <v>10000</v>
      </c>
      <c r="E166" s="134">
        <f t="shared" si="28"/>
        <v>10000</v>
      </c>
      <c r="F166" s="134">
        <f t="shared" si="28"/>
        <v>10000</v>
      </c>
      <c r="G166" s="134">
        <f t="shared" si="28"/>
        <v>10000</v>
      </c>
      <c r="H166" s="134">
        <f t="shared" si="28"/>
        <v>10000</v>
      </c>
      <c r="I166" s="134">
        <f t="shared" si="28"/>
        <v>10000</v>
      </c>
      <c r="J166" s="134">
        <f t="shared" si="28"/>
        <v>10000</v>
      </c>
      <c r="K166" s="134">
        <f t="shared" si="28"/>
        <v>0</v>
      </c>
      <c r="L166" s="134">
        <f t="shared" si="28"/>
        <v>0</v>
      </c>
      <c r="M166" s="134">
        <f t="shared" si="28"/>
        <v>0</v>
      </c>
      <c r="N166" s="134">
        <f t="shared" si="28"/>
        <v>0</v>
      </c>
      <c r="O166" s="159">
        <f>SUM(O163:O165)</f>
        <v>80000</v>
      </c>
      <c r="P166" s="4"/>
      <c r="Q166" s="4"/>
    </row>
    <row r="167" spans="1:17" ht="15.75">
      <c r="A167" s="61" t="s">
        <v>536</v>
      </c>
      <c r="B167" s="66"/>
      <c r="C167" s="134"/>
      <c r="D167" s="134"/>
      <c r="E167" s="134"/>
      <c r="F167" s="134"/>
      <c r="G167" s="134"/>
      <c r="H167" s="134"/>
      <c r="I167" s="134"/>
      <c r="J167" s="134"/>
      <c r="K167" s="134"/>
      <c r="L167" s="134"/>
      <c r="M167" s="134"/>
      <c r="N167" s="134"/>
      <c r="O167" s="159">
        <f t="shared" si="23"/>
        <v>0</v>
      </c>
      <c r="P167" s="4"/>
      <c r="Q167" s="4"/>
    </row>
    <row r="168" spans="1:17" ht="15">
      <c r="A168" s="5" t="s">
        <v>272</v>
      </c>
      <c r="B168" s="6" t="s">
        <v>273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59">
        <f t="shared" si="23"/>
        <v>0</v>
      </c>
      <c r="P168" s="4"/>
      <c r="Q168" s="4"/>
    </row>
    <row r="169" spans="1:17" ht="30">
      <c r="A169" s="5" t="s">
        <v>274</v>
      </c>
      <c r="B169" s="6" t="s">
        <v>275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59">
        <f t="shared" si="23"/>
        <v>0</v>
      </c>
      <c r="P169" s="4"/>
      <c r="Q169" s="4"/>
    </row>
    <row r="170" spans="1:17" ht="30">
      <c r="A170" s="5" t="s">
        <v>436</v>
      </c>
      <c r="B170" s="6" t="s">
        <v>276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59">
        <f t="shared" si="23"/>
        <v>0</v>
      </c>
      <c r="P170" s="4"/>
      <c r="Q170" s="4"/>
    </row>
    <row r="171" spans="1:17" ht="30">
      <c r="A171" s="5" t="s">
        <v>437</v>
      </c>
      <c r="B171" s="6" t="s">
        <v>277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59">
        <f t="shared" si="23"/>
        <v>0</v>
      </c>
      <c r="P171" s="4"/>
      <c r="Q171" s="4"/>
    </row>
    <row r="172" spans="1:17" ht="15">
      <c r="A172" s="5" t="s">
        <v>438</v>
      </c>
      <c r="B172" s="6" t="s">
        <v>278</v>
      </c>
      <c r="C172" s="134"/>
      <c r="D172" s="134"/>
      <c r="E172" s="134"/>
      <c r="F172" s="134"/>
      <c r="G172" s="134">
        <v>5000000</v>
      </c>
      <c r="H172" s="134"/>
      <c r="I172" s="134"/>
      <c r="J172" s="134"/>
      <c r="K172" s="134"/>
      <c r="L172" s="134"/>
      <c r="M172" s="134"/>
      <c r="N172" s="134"/>
      <c r="O172" s="159">
        <f t="shared" si="23"/>
        <v>5000000</v>
      </c>
      <c r="P172" s="4"/>
      <c r="Q172" s="4"/>
    </row>
    <row r="173" spans="1:17" ht="15">
      <c r="A173" s="39" t="s">
        <v>473</v>
      </c>
      <c r="B173" s="51" t="s">
        <v>279</v>
      </c>
      <c r="C173" s="134">
        <f>SUM(C168:C172)</f>
        <v>0</v>
      </c>
      <c r="D173" s="134">
        <f aca="true" t="shared" si="29" ref="D173:O173">SUM(D168:D172)</f>
        <v>0</v>
      </c>
      <c r="E173" s="134">
        <f t="shared" si="29"/>
        <v>0</v>
      </c>
      <c r="F173" s="134">
        <f t="shared" si="29"/>
        <v>0</v>
      </c>
      <c r="G173" s="134">
        <f t="shared" si="29"/>
        <v>5000000</v>
      </c>
      <c r="H173" s="134">
        <f t="shared" si="29"/>
        <v>0</v>
      </c>
      <c r="I173" s="134">
        <f t="shared" si="29"/>
        <v>0</v>
      </c>
      <c r="J173" s="134">
        <f t="shared" si="29"/>
        <v>0</v>
      </c>
      <c r="K173" s="134">
        <f t="shared" si="29"/>
        <v>0</v>
      </c>
      <c r="L173" s="134">
        <f t="shared" si="29"/>
        <v>0</v>
      </c>
      <c r="M173" s="134">
        <f t="shared" si="29"/>
        <v>0</v>
      </c>
      <c r="N173" s="134">
        <f t="shared" si="29"/>
        <v>0</v>
      </c>
      <c r="O173" s="159">
        <f t="shared" si="29"/>
        <v>5000000</v>
      </c>
      <c r="P173" s="4"/>
      <c r="Q173" s="4"/>
    </row>
    <row r="174" spans="1:17" ht="15">
      <c r="A174" s="13" t="s">
        <v>455</v>
      </c>
      <c r="B174" s="6" t="s">
        <v>317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59">
        <f t="shared" si="23"/>
        <v>0</v>
      </c>
      <c r="P174" s="4"/>
      <c r="Q174" s="4"/>
    </row>
    <row r="175" spans="1:17" ht="15">
      <c r="A175" s="13" t="s">
        <v>456</v>
      </c>
      <c r="B175" s="6" t="s">
        <v>318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59">
        <f t="shared" si="23"/>
        <v>0</v>
      </c>
      <c r="P175" s="4"/>
      <c r="Q175" s="4"/>
    </row>
    <row r="176" spans="1:17" ht="15">
      <c r="A176" s="13" t="s">
        <v>319</v>
      </c>
      <c r="B176" s="6" t="s">
        <v>320</v>
      </c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59">
        <f t="shared" si="23"/>
        <v>0</v>
      </c>
      <c r="P176" s="4"/>
      <c r="Q176" s="4"/>
    </row>
    <row r="177" spans="1:17" ht="15">
      <c r="A177" s="13" t="s">
        <v>457</v>
      </c>
      <c r="B177" s="6" t="s">
        <v>321</v>
      </c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59">
        <f t="shared" si="23"/>
        <v>0</v>
      </c>
      <c r="P177" s="4"/>
      <c r="Q177" s="4"/>
    </row>
    <row r="178" spans="1:17" ht="15">
      <c r="A178" s="13" t="s">
        <v>322</v>
      </c>
      <c r="B178" s="6" t="s">
        <v>323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59">
        <f t="shared" si="23"/>
        <v>0</v>
      </c>
      <c r="P178" s="4"/>
      <c r="Q178" s="4"/>
    </row>
    <row r="179" spans="1:17" ht="15">
      <c r="A179" s="39" t="s">
        <v>478</v>
      </c>
      <c r="B179" s="51" t="s">
        <v>324</v>
      </c>
      <c r="C179" s="134">
        <f>SUM(C174:C178)</f>
        <v>0</v>
      </c>
      <c r="D179" s="134">
        <f aca="true" t="shared" si="30" ref="D179:N179">SUM(D174:D178)</f>
        <v>0</v>
      </c>
      <c r="E179" s="134">
        <f t="shared" si="30"/>
        <v>0</v>
      </c>
      <c r="F179" s="134">
        <f t="shared" si="30"/>
        <v>0</v>
      </c>
      <c r="G179" s="134">
        <f t="shared" si="30"/>
        <v>0</v>
      </c>
      <c r="H179" s="134">
        <f t="shared" si="30"/>
        <v>0</v>
      </c>
      <c r="I179" s="134">
        <f t="shared" si="30"/>
        <v>0</v>
      </c>
      <c r="J179" s="134">
        <f t="shared" si="30"/>
        <v>0</v>
      </c>
      <c r="K179" s="134">
        <f t="shared" si="30"/>
        <v>0</v>
      </c>
      <c r="L179" s="134">
        <f t="shared" si="30"/>
        <v>0</v>
      </c>
      <c r="M179" s="134">
        <f t="shared" si="30"/>
        <v>0</v>
      </c>
      <c r="N179" s="134">
        <f t="shared" si="30"/>
        <v>0</v>
      </c>
      <c r="O179" s="159">
        <f t="shared" si="23"/>
        <v>0</v>
      </c>
      <c r="P179" s="4"/>
      <c r="Q179" s="4"/>
    </row>
    <row r="180" spans="1:17" ht="30">
      <c r="A180" s="13" t="s">
        <v>329</v>
      </c>
      <c r="B180" s="6" t="s">
        <v>330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59">
        <f t="shared" si="23"/>
        <v>0</v>
      </c>
      <c r="P180" s="4"/>
      <c r="Q180" s="4"/>
    </row>
    <row r="181" spans="1:17" ht="30">
      <c r="A181" s="5" t="s">
        <v>460</v>
      </c>
      <c r="B181" s="6" t="s">
        <v>574</v>
      </c>
      <c r="C181" s="134">
        <v>20000</v>
      </c>
      <c r="D181" s="134">
        <v>20000</v>
      </c>
      <c r="E181" s="134">
        <v>20000</v>
      </c>
      <c r="F181" s="134">
        <v>10000</v>
      </c>
      <c r="G181" s="134">
        <v>10000</v>
      </c>
      <c r="H181" s="134">
        <v>10000</v>
      </c>
      <c r="I181" s="134">
        <v>10000</v>
      </c>
      <c r="J181" s="134">
        <v>10000</v>
      </c>
      <c r="K181" s="134">
        <v>10000</v>
      </c>
      <c r="L181" s="134">
        <v>10000</v>
      </c>
      <c r="M181" s="134">
        <v>10000</v>
      </c>
      <c r="N181" s="134">
        <v>10000</v>
      </c>
      <c r="O181" s="159">
        <f t="shared" si="23"/>
        <v>150000</v>
      </c>
      <c r="P181" s="4"/>
      <c r="Q181" s="4"/>
    </row>
    <row r="182" spans="1:17" ht="15">
      <c r="A182" s="13" t="s">
        <v>461</v>
      </c>
      <c r="B182" s="6" t="s">
        <v>332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59">
        <f t="shared" si="23"/>
        <v>0</v>
      </c>
      <c r="P182" s="4"/>
      <c r="Q182" s="4"/>
    </row>
    <row r="183" spans="1:17" ht="15">
      <c r="A183" s="39" t="s">
        <v>481</v>
      </c>
      <c r="B183" s="51" t="s">
        <v>333</v>
      </c>
      <c r="C183" s="134">
        <f>SUM(C180:C182)</f>
        <v>20000</v>
      </c>
      <c r="D183" s="134">
        <f aca="true" t="shared" si="31" ref="D183:O183">SUM(D180:D182)</f>
        <v>20000</v>
      </c>
      <c r="E183" s="134">
        <f t="shared" si="31"/>
        <v>20000</v>
      </c>
      <c r="F183" s="134">
        <f t="shared" si="31"/>
        <v>10000</v>
      </c>
      <c r="G183" s="134">
        <f t="shared" si="31"/>
        <v>10000</v>
      </c>
      <c r="H183" s="134">
        <f t="shared" si="31"/>
        <v>10000</v>
      </c>
      <c r="I183" s="134">
        <f t="shared" si="31"/>
        <v>10000</v>
      </c>
      <c r="J183" s="134">
        <f t="shared" si="31"/>
        <v>10000</v>
      </c>
      <c r="K183" s="134">
        <f t="shared" si="31"/>
        <v>10000</v>
      </c>
      <c r="L183" s="134">
        <f t="shared" si="31"/>
        <v>10000</v>
      </c>
      <c r="M183" s="134">
        <f t="shared" si="31"/>
        <v>10000</v>
      </c>
      <c r="N183" s="134">
        <f t="shared" si="31"/>
        <v>10000</v>
      </c>
      <c r="O183" s="159">
        <f t="shared" si="31"/>
        <v>150000</v>
      </c>
      <c r="P183" s="4"/>
      <c r="Q183" s="4"/>
    </row>
    <row r="184" spans="1:17" ht="15.75">
      <c r="A184" s="61" t="s">
        <v>535</v>
      </c>
      <c r="B184" s="66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59">
        <f t="shared" si="23"/>
        <v>0</v>
      </c>
      <c r="P184" s="4"/>
      <c r="Q184" s="4"/>
    </row>
    <row r="185" spans="1:17" ht="15.75">
      <c r="A185" s="48" t="s">
        <v>480</v>
      </c>
      <c r="B185" s="35" t="s">
        <v>334</v>
      </c>
      <c r="C185" s="134">
        <f>SUM(C137,C151,C162,C166,C173,C179,C183)</f>
        <v>6909261</v>
      </c>
      <c r="D185" s="134">
        <f aca="true" t="shared" si="32" ref="D185:O185">SUM(D137,D151,D162,D166,D173,D179,D183)</f>
        <v>6909261</v>
      </c>
      <c r="E185" s="134">
        <f t="shared" si="32"/>
        <v>11474261</v>
      </c>
      <c r="F185" s="134">
        <f t="shared" si="32"/>
        <v>7699261</v>
      </c>
      <c r="G185" s="134">
        <f t="shared" si="32"/>
        <v>12524261</v>
      </c>
      <c r="H185" s="134">
        <f t="shared" si="32"/>
        <v>7019261</v>
      </c>
      <c r="I185" s="134">
        <f t="shared" si="32"/>
        <v>7269261</v>
      </c>
      <c r="J185" s="134">
        <f t="shared" si="32"/>
        <v>7269261</v>
      </c>
      <c r="K185" s="134">
        <f t="shared" si="32"/>
        <v>11634261</v>
      </c>
      <c r="L185" s="134">
        <f t="shared" si="32"/>
        <v>7239261</v>
      </c>
      <c r="M185" s="134">
        <f t="shared" si="32"/>
        <v>7524461</v>
      </c>
      <c r="N185" s="134">
        <f t="shared" si="32"/>
        <v>6879487</v>
      </c>
      <c r="O185" s="159">
        <f t="shared" si="32"/>
        <v>100351558</v>
      </c>
      <c r="P185" s="4"/>
      <c r="Q185" s="4"/>
    </row>
    <row r="186" spans="1:17" ht="15.75">
      <c r="A186" s="65" t="s">
        <v>546</v>
      </c>
      <c r="B186" s="6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59">
        <f t="shared" si="23"/>
        <v>0</v>
      </c>
      <c r="P186" s="4"/>
      <c r="Q186" s="4"/>
    </row>
    <row r="187" spans="1:17" ht="15.75">
      <c r="A187" s="65" t="s">
        <v>547</v>
      </c>
      <c r="B187" s="6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59">
        <f t="shared" si="23"/>
        <v>0</v>
      </c>
      <c r="P187" s="4"/>
      <c r="Q187" s="4"/>
    </row>
    <row r="188" spans="1:17" ht="15">
      <c r="A188" s="37" t="s">
        <v>463</v>
      </c>
      <c r="B188" s="5" t="s">
        <v>335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59">
        <f t="shared" si="23"/>
        <v>0</v>
      </c>
      <c r="P188" s="4"/>
      <c r="Q188" s="4"/>
    </row>
    <row r="189" spans="1:17" ht="15">
      <c r="A189" s="13" t="s">
        <v>336</v>
      </c>
      <c r="B189" s="5" t="s">
        <v>337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59">
        <f t="shared" si="23"/>
        <v>0</v>
      </c>
      <c r="P189" s="4"/>
      <c r="Q189" s="4"/>
    </row>
    <row r="190" spans="1:17" ht="15">
      <c r="A190" s="37" t="s">
        <v>464</v>
      </c>
      <c r="B190" s="5" t="s">
        <v>338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59">
        <f t="shared" si="23"/>
        <v>0</v>
      </c>
      <c r="P190" s="4"/>
      <c r="Q190" s="4"/>
    </row>
    <row r="191" spans="1:17" ht="15">
      <c r="A191" s="15" t="s">
        <v>482</v>
      </c>
      <c r="B191" s="7" t="s">
        <v>339</v>
      </c>
      <c r="C191" s="134">
        <f>SUM(C188:C190)</f>
        <v>0</v>
      </c>
      <c r="D191" s="134">
        <f aca="true" t="shared" si="33" ref="D191:O191">SUM(D188:D190)</f>
        <v>0</v>
      </c>
      <c r="E191" s="134">
        <f t="shared" si="33"/>
        <v>0</v>
      </c>
      <c r="F191" s="134">
        <f t="shared" si="33"/>
        <v>0</v>
      </c>
      <c r="G191" s="134">
        <f t="shared" si="33"/>
        <v>0</v>
      </c>
      <c r="H191" s="134">
        <f t="shared" si="33"/>
        <v>0</v>
      </c>
      <c r="I191" s="134">
        <f t="shared" si="33"/>
        <v>0</v>
      </c>
      <c r="J191" s="134">
        <f t="shared" si="33"/>
        <v>0</v>
      </c>
      <c r="K191" s="134">
        <f t="shared" si="33"/>
        <v>0</v>
      </c>
      <c r="L191" s="134">
        <f t="shared" si="33"/>
        <v>0</v>
      </c>
      <c r="M191" s="134">
        <f t="shared" si="33"/>
        <v>0</v>
      </c>
      <c r="N191" s="134">
        <f t="shared" si="33"/>
        <v>0</v>
      </c>
      <c r="O191" s="159">
        <f t="shared" si="33"/>
        <v>0</v>
      </c>
      <c r="P191" s="4"/>
      <c r="Q191" s="4"/>
    </row>
    <row r="192" spans="1:17" ht="15">
      <c r="A192" s="13" t="s">
        <v>465</v>
      </c>
      <c r="B192" s="5" t="s">
        <v>340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59">
        <f t="shared" si="23"/>
        <v>0</v>
      </c>
      <c r="P192" s="4"/>
      <c r="Q192" s="4"/>
    </row>
    <row r="193" spans="1:17" ht="15">
      <c r="A193" s="37" t="s">
        <v>341</v>
      </c>
      <c r="B193" s="5" t="s">
        <v>342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59">
        <f t="shared" si="23"/>
        <v>0</v>
      </c>
      <c r="P193" s="4"/>
      <c r="Q193" s="4"/>
    </row>
    <row r="194" spans="1:17" ht="15">
      <c r="A194" s="13" t="s">
        <v>466</v>
      </c>
      <c r="B194" s="5" t="s">
        <v>343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59">
        <f t="shared" si="23"/>
        <v>0</v>
      </c>
      <c r="P194" s="4"/>
      <c r="Q194" s="4"/>
    </row>
    <row r="195" spans="1:17" ht="15">
      <c r="A195" s="37" t="s">
        <v>344</v>
      </c>
      <c r="B195" s="5" t="s">
        <v>345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59">
        <f t="shared" si="23"/>
        <v>0</v>
      </c>
      <c r="P195" s="4"/>
      <c r="Q195" s="4"/>
    </row>
    <row r="196" spans="1:17" ht="15">
      <c r="A196" s="14" t="s">
        <v>483</v>
      </c>
      <c r="B196" s="7" t="s">
        <v>346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59">
        <f t="shared" si="23"/>
        <v>0</v>
      </c>
      <c r="P196" s="4"/>
      <c r="Q196" s="4"/>
    </row>
    <row r="197" spans="1:17" ht="15">
      <c r="A197" s="5" t="s">
        <v>544</v>
      </c>
      <c r="B197" s="5" t="s">
        <v>347</v>
      </c>
      <c r="C197" s="134"/>
      <c r="D197" s="134"/>
      <c r="E197" s="134">
        <v>8807383</v>
      </c>
      <c r="F197" s="134"/>
      <c r="G197" s="134"/>
      <c r="H197" s="134"/>
      <c r="I197" s="134"/>
      <c r="J197" s="134"/>
      <c r="K197" s="134"/>
      <c r="L197" s="134"/>
      <c r="M197" s="134"/>
      <c r="N197" s="134"/>
      <c r="O197" s="159">
        <f t="shared" si="23"/>
        <v>8807383</v>
      </c>
      <c r="P197" s="4"/>
      <c r="Q197" s="4"/>
    </row>
    <row r="198" spans="1:17" ht="15">
      <c r="A198" s="5" t="s">
        <v>545</v>
      </c>
      <c r="B198" s="5" t="s">
        <v>347</v>
      </c>
      <c r="C198" s="134"/>
      <c r="D198" s="134"/>
      <c r="E198" s="134">
        <v>1000000</v>
      </c>
      <c r="F198" s="134"/>
      <c r="G198" s="134"/>
      <c r="H198" s="134"/>
      <c r="I198" s="134"/>
      <c r="J198" s="134"/>
      <c r="K198" s="134"/>
      <c r="L198" s="134"/>
      <c r="M198" s="134"/>
      <c r="N198" s="134"/>
      <c r="O198" s="159">
        <f t="shared" si="23"/>
        <v>1000000</v>
      </c>
      <c r="P198" s="4"/>
      <c r="Q198" s="4"/>
    </row>
    <row r="199" spans="1:17" ht="15">
      <c r="A199" s="5" t="s">
        <v>542</v>
      </c>
      <c r="B199" s="5" t="s">
        <v>348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59">
        <f t="shared" si="23"/>
        <v>0</v>
      </c>
      <c r="P199" s="4"/>
      <c r="Q199" s="4"/>
    </row>
    <row r="200" spans="1:17" ht="15">
      <c r="A200" s="5" t="s">
        <v>543</v>
      </c>
      <c r="B200" s="5" t="s">
        <v>348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59">
        <f aca="true" t="shared" si="34" ref="O200:O213">SUM(C200:N200)</f>
        <v>0</v>
      </c>
      <c r="P200" s="4"/>
      <c r="Q200" s="4"/>
    </row>
    <row r="201" spans="1:17" ht="15">
      <c r="A201" s="7" t="s">
        <v>484</v>
      </c>
      <c r="B201" s="7" t="s">
        <v>349</v>
      </c>
      <c r="C201" s="134">
        <f>SUM(C197:C200)</f>
        <v>0</v>
      </c>
      <c r="D201" s="134">
        <f aca="true" t="shared" si="35" ref="D201:O201">SUM(D197:D200)</f>
        <v>0</v>
      </c>
      <c r="E201" s="134">
        <f t="shared" si="35"/>
        <v>9807383</v>
      </c>
      <c r="F201" s="134">
        <f t="shared" si="35"/>
        <v>0</v>
      </c>
      <c r="G201" s="134">
        <f t="shared" si="35"/>
        <v>0</v>
      </c>
      <c r="H201" s="134">
        <f t="shared" si="35"/>
        <v>0</v>
      </c>
      <c r="I201" s="134">
        <f t="shared" si="35"/>
        <v>0</v>
      </c>
      <c r="J201" s="134">
        <f t="shared" si="35"/>
        <v>0</v>
      </c>
      <c r="K201" s="134">
        <f t="shared" si="35"/>
        <v>0</v>
      </c>
      <c r="L201" s="134">
        <f t="shared" si="35"/>
        <v>0</v>
      </c>
      <c r="M201" s="134">
        <f t="shared" si="35"/>
        <v>0</v>
      </c>
      <c r="N201" s="134">
        <f t="shared" si="35"/>
        <v>0</v>
      </c>
      <c r="O201" s="159">
        <f t="shared" si="35"/>
        <v>9807383</v>
      </c>
      <c r="P201" s="4"/>
      <c r="Q201" s="4"/>
    </row>
    <row r="202" spans="1:17" ht="15">
      <c r="A202" s="37" t="s">
        <v>350</v>
      </c>
      <c r="B202" s="5" t="s">
        <v>351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59">
        <f t="shared" si="34"/>
        <v>0</v>
      </c>
      <c r="P202" s="4"/>
      <c r="Q202" s="4"/>
    </row>
    <row r="203" spans="1:17" ht="15">
      <c r="A203" s="37" t="s">
        <v>352</v>
      </c>
      <c r="B203" s="5" t="s">
        <v>353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59">
        <f t="shared" si="34"/>
        <v>0</v>
      </c>
      <c r="P203" s="4"/>
      <c r="Q203" s="4"/>
    </row>
    <row r="204" spans="1:17" ht="15">
      <c r="A204" s="37" t="s">
        <v>354</v>
      </c>
      <c r="B204" s="5" t="s">
        <v>355</v>
      </c>
      <c r="C204" s="134"/>
      <c r="D204" s="134"/>
      <c r="E204" s="134"/>
      <c r="F204" s="134"/>
      <c r="G204" s="134"/>
      <c r="H204" s="134"/>
      <c r="I204" s="134"/>
      <c r="J204" s="134"/>
      <c r="K204" s="134"/>
      <c r="L204" s="134"/>
      <c r="M204" s="134"/>
      <c r="N204" s="134"/>
      <c r="O204" s="159">
        <f t="shared" si="34"/>
        <v>0</v>
      </c>
      <c r="P204" s="4"/>
      <c r="Q204" s="4"/>
    </row>
    <row r="205" spans="1:17" ht="15">
      <c r="A205" s="37" t="s">
        <v>356</v>
      </c>
      <c r="B205" s="5" t="s">
        <v>357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59">
        <f t="shared" si="34"/>
        <v>0</v>
      </c>
      <c r="P205" s="4"/>
      <c r="Q205" s="4"/>
    </row>
    <row r="206" spans="1:17" ht="15">
      <c r="A206" s="13" t="s">
        <v>467</v>
      </c>
      <c r="B206" s="5" t="s">
        <v>358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59">
        <f t="shared" si="34"/>
        <v>0</v>
      </c>
      <c r="P206" s="4"/>
      <c r="Q206" s="4"/>
    </row>
    <row r="207" spans="1:17" ht="15">
      <c r="A207" s="15" t="s">
        <v>485</v>
      </c>
      <c r="B207" s="7" t="s">
        <v>360</v>
      </c>
      <c r="C207" s="134">
        <f>SUM(C191,C196,C201,C202,C203,C204,C205,C206)</f>
        <v>0</v>
      </c>
      <c r="D207" s="134">
        <f aca="true" t="shared" si="36" ref="D207:O207">SUM(D191,D196,D201,D202,D203,D204,D205,D206)</f>
        <v>0</v>
      </c>
      <c r="E207" s="134">
        <v>13322048</v>
      </c>
      <c r="F207" s="134">
        <f t="shared" si="36"/>
        <v>0</v>
      </c>
      <c r="G207" s="134">
        <f t="shared" si="36"/>
        <v>0</v>
      </c>
      <c r="H207" s="134">
        <f t="shared" si="36"/>
        <v>0</v>
      </c>
      <c r="I207" s="134">
        <f t="shared" si="36"/>
        <v>0</v>
      </c>
      <c r="J207" s="134">
        <f t="shared" si="36"/>
        <v>0</v>
      </c>
      <c r="K207" s="134">
        <f t="shared" si="36"/>
        <v>0</v>
      </c>
      <c r="L207" s="134">
        <f t="shared" si="36"/>
        <v>0</v>
      </c>
      <c r="M207" s="134">
        <f t="shared" si="36"/>
        <v>0</v>
      </c>
      <c r="N207" s="134">
        <f t="shared" si="36"/>
        <v>0</v>
      </c>
      <c r="O207" s="159">
        <f t="shared" si="36"/>
        <v>9807383</v>
      </c>
      <c r="P207" s="4"/>
      <c r="Q207" s="4"/>
    </row>
    <row r="208" spans="1:17" ht="15">
      <c r="A208" s="13" t="s">
        <v>361</v>
      </c>
      <c r="B208" s="5" t="s">
        <v>362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59">
        <f t="shared" si="34"/>
        <v>0</v>
      </c>
      <c r="P208" s="4"/>
      <c r="Q208" s="4"/>
    </row>
    <row r="209" spans="1:17" ht="15">
      <c r="A209" s="13" t="s">
        <v>363</v>
      </c>
      <c r="B209" s="5" t="s">
        <v>364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59">
        <f t="shared" si="34"/>
        <v>0</v>
      </c>
      <c r="P209" s="4"/>
      <c r="Q209" s="4"/>
    </row>
    <row r="210" spans="1:17" ht="15">
      <c r="A210" s="37" t="s">
        <v>365</v>
      </c>
      <c r="B210" s="5" t="s">
        <v>366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59">
        <f t="shared" si="34"/>
        <v>0</v>
      </c>
      <c r="P210" s="4"/>
      <c r="Q210" s="4"/>
    </row>
    <row r="211" spans="1:17" ht="15">
      <c r="A211" s="37" t="s">
        <v>468</v>
      </c>
      <c r="B211" s="5" t="s">
        <v>367</v>
      </c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59">
        <f t="shared" si="34"/>
        <v>0</v>
      </c>
      <c r="P211" s="4"/>
      <c r="Q211" s="4"/>
    </row>
    <row r="212" spans="1:17" ht="15">
      <c r="A212" s="14" t="s">
        <v>486</v>
      </c>
      <c r="B212" s="7" t="s">
        <v>368</v>
      </c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59">
        <f t="shared" si="34"/>
        <v>0</v>
      </c>
      <c r="P212" s="4"/>
      <c r="Q212" s="4"/>
    </row>
    <row r="213" spans="1:17" ht="15">
      <c r="A213" s="15" t="s">
        <v>369</v>
      </c>
      <c r="B213" s="7" t="s">
        <v>370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59">
        <f t="shared" si="34"/>
        <v>0</v>
      </c>
      <c r="P213" s="4"/>
      <c r="Q213" s="4"/>
    </row>
    <row r="214" spans="1:17" ht="15.75">
      <c r="A214" s="40" t="s">
        <v>487</v>
      </c>
      <c r="B214" s="41" t="s">
        <v>371</v>
      </c>
      <c r="C214" s="134">
        <f>SUM(C207,C212,C213)</f>
        <v>0</v>
      </c>
      <c r="D214" s="134">
        <f aca="true" t="shared" si="37" ref="D214:O214">SUM(D207,D212,D213)</f>
        <v>0</v>
      </c>
      <c r="E214" s="134">
        <f t="shared" si="37"/>
        <v>13322048</v>
      </c>
      <c r="F214" s="134">
        <f t="shared" si="37"/>
        <v>0</v>
      </c>
      <c r="G214" s="134">
        <f t="shared" si="37"/>
        <v>0</v>
      </c>
      <c r="H214" s="134">
        <f t="shared" si="37"/>
        <v>0</v>
      </c>
      <c r="I214" s="134">
        <f t="shared" si="37"/>
        <v>0</v>
      </c>
      <c r="J214" s="134">
        <f t="shared" si="37"/>
        <v>0</v>
      </c>
      <c r="K214" s="134">
        <f t="shared" si="37"/>
        <v>0</v>
      </c>
      <c r="L214" s="134">
        <f t="shared" si="37"/>
        <v>0</v>
      </c>
      <c r="M214" s="134">
        <f t="shared" si="37"/>
        <v>0</v>
      </c>
      <c r="N214" s="134">
        <f t="shared" si="37"/>
        <v>0</v>
      </c>
      <c r="O214" s="159">
        <f t="shared" si="37"/>
        <v>9807383</v>
      </c>
      <c r="P214" s="4"/>
      <c r="Q214" s="4"/>
    </row>
    <row r="215" spans="1:17" ht="15.75">
      <c r="A215" s="44" t="s">
        <v>470</v>
      </c>
      <c r="B215" s="45"/>
      <c r="C215" s="134">
        <f>SUM(C185,C214)</f>
        <v>6909261</v>
      </c>
      <c r="D215" s="134">
        <f aca="true" t="shared" si="38" ref="D215:O215">SUM(D185,D214)</f>
        <v>6909261</v>
      </c>
      <c r="E215" s="134">
        <f t="shared" si="38"/>
        <v>24796309</v>
      </c>
      <c r="F215" s="134">
        <f t="shared" si="38"/>
        <v>7699261</v>
      </c>
      <c r="G215" s="134">
        <f t="shared" si="38"/>
        <v>12524261</v>
      </c>
      <c r="H215" s="134">
        <f t="shared" si="38"/>
        <v>7019261</v>
      </c>
      <c r="I215" s="134">
        <f t="shared" si="38"/>
        <v>7269261</v>
      </c>
      <c r="J215" s="134">
        <f t="shared" si="38"/>
        <v>7269261</v>
      </c>
      <c r="K215" s="134">
        <f t="shared" si="38"/>
        <v>11634261</v>
      </c>
      <c r="L215" s="134">
        <f t="shared" si="38"/>
        <v>7239261</v>
      </c>
      <c r="M215" s="134">
        <f t="shared" si="38"/>
        <v>7524461</v>
      </c>
      <c r="N215" s="134">
        <f t="shared" si="38"/>
        <v>6879487</v>
      </c>
      <c r="O215" s="159">
        <f t="shared" si="38"/>
        <v>110158941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161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161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161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161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161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161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161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161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161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161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161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161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161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31"/>
  <sheetViews>
    <sheetView zoomScalePageLayoutView="0" workbookViewId="0" topLeftCell="A10">
      <selection activeCell="A1" sqref="A1:I3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4" t="s">
        <v>565</v>
      </c>
      <c r="B1" s="89"/>
      <c r="C1" s="89"/>
      <c r="D1" s="89"/>
      <c r="E1" s="89"/>
      <c r="F1" s="89"/>
    </row>
    <row r="2" spans="1:9" ht="30.75" customHeight="1">
      <c r="A2" s="146" t="s">
        <v>591</v>
      </c>
      <c r="B2" s="147"/>
      <c r="C2" s="147"/>
      <c r="D2" s="147"/>
      <c r="E2" s="147"/>
      <c r="F2" s="147"/>
      <c r="G2" s="147"/>
      <c r="H2" s="147"/>
      <c r="I2" s="147"/>
    </row>
    <row r="3" spans="1:9" ht="23.25" customHeight="1">
      <c r="A3" s="149" t="s">
        <v>580</v>
      </c>
      <c r="B3" s="150"/>
      <c r="C3" s="150"/>
      <c r="D3" s="150"/>
      <c r="E3" s="150"/>
      <c r="F3" s="150"/>
      <c r="G3" s="150"/>
      <c r="H3" s="150"/>
      <c r="I3" s="150"/>
    </row>
    <row r="5" ht="15">
      <c r="A5" s="4" t="s">
        <v>17</v>
      </c>
    </row>
    <row r="6" spans="1:9" ht="36.75">
      <c r="A6" s="92" t="s">
        <v>53</v>
      </c>
      <c r="B6" s="93" t="s">
        <v>54</v>
      </c>
      <c r="C6" s="93" t="s">
        <v>55</v>
      </c>
      <c r="D6" s="93" t="s">
        <v>610</v>
      </c>
      <c r="E6" s="93" t="s">
        <v>611</v>
      </c>
      <c r="F6" s="93" t="s">
        <v>612</v>
      </c>
      <c r="G6" s="93" t="s">
        <v>613</v>
      </c>
      <c r="H6" s="93" t="s">
        <v>614</v>
      </c>
      <c r="I6" s="100" t="s">
        <v>56</v>
      </c>
    </row>
    <row r="7" spans="1:9" ht="15.75">
      <c r="A7" s="94"/>
      <c r="B7" s="94"/>
      <c r="C7" s="95"/>
      <c r="D7" s="95"/>
      <c r="E7" s="95"/>
      <c r="F7" s="95"/>
      <c r="G7" s="95"/>
      <c r="H7" s="95"/>
      <c r="I7" s="95"/>
    </row>
    <row r="8" spans="1:9" ht="15.75">
      <c r="A8" s="94"/>
      <c r="B8" s="94"/>
      <c r="C8" s="95"/>
      <c r="D8" s="95"/>
      <c r="E8" s="95"/>
      <c r="F8" s="95"/>
      <c r="G8" s="95"/>
      <c r="H8" s="95"/>
      <c r="I8" s="95"/>
    </row>
    <row r="9" spans="1:9" ht="15.75">
      <c r="A9" s="94"/>
      <c r="B9" s="94"/>
      <c r="C9" s="95"/>
      <c r="D9" s="95"/>
      <c r="E9" s="95"/>
      <c r="F9" s="95"/>
      <c r="G9" s="95"/>
      <c r="H9" s="95"/>
      <c r="I9" s="95"/>
    </row>
    <row r="10" spans="1:9" ht="15.75">
      <c r="A10" s="94"/>
      <c r="B10" s="94"/>
      <c r="C10" s="95"/>
      <c r="D10" s="95"/>
      <c r="E10" s="95"/>
      <c r="F10" s="95"/>
      <c r="G10" s="95"/>
      <c r="H10" s="95"/>
      <c r="I10" s="95"/>
    </row>
    <row r="11" spans="1:9" ht="15">
      <c r="A11" s="96" t="s">
        <v>57</v>
      </c>
      <c r="B11" s="96"/>
      <c r="C11" s="97"/>
      <c r="D11" s="97"/>
      <c r="E11" s="97"/>
      <c r="F11" s="97"/>
      <c r="G11" s="97"/>
      <c r="H11" s="97"/>
      <c r="I11" s="97"/>
    </row>
    <row r="12" spans="1:9" ht="15.75">
      <c r="A12" s="94"/>
      <c r="B12" s="94"/>
      <c r="C12" s="95"/>
      <c r="D12" s="95"/>
      <c r="E12" s="95"/>
      <c r="F12" s="95"/>
      <c r="G12" s="95"/>
      <c r="H12" s="95"/>
      <c r="I12" s="95"/>
    </row>
    <row r="13" spans="1:9" ht="15.75">
      <c r="A13" s="94"/>
      <c r="B13" s="94"/>
      <c r="C13" s="95"/>
      <c r="D13" s="95"/>
      <c r="E13" s="95"/>
      <c r="F13" s="95"/>
      <c r="G13" s="95"/>
      <c r="H13" s="95"/>
      <c r="I13" s="95"/>
    </row>
    <row r="14" spans="1:9" ht="15.75">
      <c r="A14" s="94"/>
      <c r="B14" s="94"/>
      <c r="C14" s="95"/>
      <c r="D14" s="95"/>
      <c r="E14" s="95"/>
      <c r="F14" s="95"/>
      <c r="G14" s="95"/>
      <c r="H14" s="95"/>
      <c r="I14" s="95"/>
    </row>
    <row r="15" spans="1:9" ht="15.75">
      <c r="A15" s="94"/>
      <c r="B15" s="94"/>
      <c r="C15" s="95"/>
      <c r="D15" s="95"/>
      <c r="E15" s="95"/>
      <c r="F15" s="95"/>
      <c r="G15" s="95"/>
      <c r="H15" s="95"/>
      <c r="I15" s="95"/>
    </row>
    <row r="16" spans="1:9" ht="15">
      <c r="A16" s="96" t="s">
        <v>58</v>
      </c>
      <c r="B16" s="96"/>
      <c r="C16" s="97"/>
      <c r="D16" s="97"/>
      <c r="E16" s="97"/>
      <c r="F16" s="97"/>
      <c r="G16" s="97"/>
      <c r="H16" s="97"/>
      <c r="I16" s="97"/>
    </row>
    <row r="17" spans="1:9" ht="15.75">
      <c r="A17" s="94"/>
      <c r="B17" s="94"/>
      <c r="C17" s="95"/>
      <c r="D17" s="95"/>
      <c r="E17" s="95"/>
      <c r="F17" s="95"/>
      <c r="G17" s="95"/>
      <c r="H17" s="95"/>
      <c r="I17" s="95"/>
    </row>
    <row r="18" spans="1:9" ht="15.75">
      <c r="A18" s="94"/>
      <c r="B18" s="94"/>
      <c r="C18" s="95"/>
      <c r="D18" s="95"/>
      <c r="E18" s="95"/>
      <c r="F18" s="95"/>
      <c r="G18" s="95"/>
      <c r="H18" s="95"/>
      <c r="I18" s="95"/>
    </row>
    <row r="19" spans="1:9" ht="15.75">
      <c r="A19" s="94"/>
      <c r="B19" s="94"/>
      <c r="C19" s="95"/>
      <c r="D19" s="95"/>
      <c r="E19" s="95"/>
      <c r="F19" s="95"/>
      <c r="G19" s="95"/>
      <c r="H19" s="95"/>
      <c r="I19" s="95"/>
    </row>
    <row r="20" spans="1:9" ht="15.75">
      <c r="A20" s="94"/>
      <c r="B20" s="94"/>
      <c r="C20" s="95"/>
      <c r="D20" s="95"/>
      <c r="E20" s="95"/>
      <c r="F20" s="95"/>
      <c r="G20" s="95"/>
      <c r="H20" s="95"/>
      <c r="I20" s="95"/>
    </row>
    <row r="21" spans="1:9" ht="15">
      <c r="A21" s="96" t="s">
        <v>59</v>
      </c>
      <c r="B21" s="96"/>
      <c r="C21" s="97"/>
      <c r="D21" s="97"/>
      <c r="E21" s="97"/>
      <c r="F21" s="97"/>
      <c r="G21" s="97"/>
      <c r="H21" s="97"/>
      <c r="I21" s="97"/>
    </row>
    <row r="22" spans="1:9" ht="15.75">
      <c r="A22" s="94"/>
      <c r="B22" s="94"/>
      <c r="C22" s="95"/>
      <c r="D22" s="95"/>
      <c r="E22" s="95"/>
      <c r="F22" s="95"/>
      <c r="G22" s="95"/>
      <c r="H22" s="95"/>
      <c r="I22" s="95"/>
    </row>
    <row r="23" spans="1:9" ht="15.75">
      <c r="A23" s="94"/>
      <c r="B23" s="94"/>
      <c r="C23" s="95"/>
      <c r="D23" s="95"/>
      <c r="E23" s="95"/>
      <c r="F23" s="95"/>
      <c r="G23" s="95"/>
      <c r="H23" s="95"/>
      <c r="I23" s="95"/>
    </row>
    <row r="24" spans="1:9" ht="15.75">
      <c r="A24" s="94"/>
      <c r="B24" s="94"/>
      <c r="C24" s="95"/>
      <c r="D24" s="95"/>
      <c r="E24" s="95"/>
      <c r="F24" s="95"/>
      <c r="G24" s="95"/>
      <c r="H24" s="95"/>
      <c r="I24" s="95"/>
    </row>
    <row r="25" spans="1:9" ht="15.75">
      <c r="A25" s="94"/>
      <c r="B25" s="94"/>
      <c r="C25" s="95"/>
      <c r="D25" s="95"/>
      <c r="E25" s="95"/>
      <c r="F25" s="95"/>
      <c r="G25" s="95"/>
      <c r="H25" s="95"/>
      <c r="I25" s="95"/>
    </row>
    <row r="26" spans="1:9" ht="15">
      <c r="A26" s="96" t="s">
        <v>60</v>
      </c>
      <c r="B26" s="96"/>
      <c r="C26" s="97"/>
      <c r="D26" s="97"/>
      <c r="E26" s="97"/>
      <c r="F26" s="97"/>
      <c r="G26" s="97"/>
      <c r="H26" s="97"/>
      <c r="I26" s="97"/>
    </row>
    <row r="27" spans="1:9" ht="15">
      <c r="A27" s="96"/>
      <c r="B27" s="96"/>
      <c r="C27" s="97"/>
      <c r="D27" s="97"/>
      <c r="E27" s="97"/>
      <c r="F27" s="97"/>
      <c r="G27" s="97"/>
      <c r="H27" s="97"/>
      <c r="I27" s="97"/>
    </row>
    <row r="28" spans="1:9" ht="15">
      <c r="A28" s="96"/>
      <c r="B28" s="96"/>
      <c r="C28" s="97"/>
      <c r="D28" s="97"/>
      <c r="E28" s="97"/>
      <c r="F28" s="97"/>
      <c r="G28" s="97"/>
      <c r="H28" s="97"/>
      <c r="I28" s="97"/>
    </row>
    <row r="29" spans="1:9" ht="15">
      <c r="A29" s="96"/>
      <c r="B29" s="96"/>
      <c r="C29" s="97"/>
      <c r="D29" s="97"/>
      <c r="E29" s="97"/>
      <c r="F29" s="97"/>
      <c r="G29" s="97"/>
      <c r="H29" s="97"/>
      <c r="I29" s="97"/>
    </row>
    <row r="30" spans="1:9" ht="15">
      <c r="A30" s="96"/>
      <c r="B30" s="96"/>
      <c r="C30" s="97"/>
      <c r="D30" s="97"/>
      <c r="E30" s="97"/>
      <c r="F30" s="97"/>
      <c r="G30" s="97"/>
      <c r="H30" s="97"/>
      <c r="I30" s="97"/>
    </row>
    <row r="31" spans="1:9" ht="16.5">
      <c r="A31" s="98" t="s">
        <v>61</v>
      </c>
      <c r="B31" s="94"/>
      <c r="C31" s="99"/>
      <c r="D31" s="99"/>
      <c r="E31" s="99"/>
      <c r="F31" s="99"/>
      <c r="G31" s="99"/>
      <c r="H31" s="99"/>
      <c r="I31" s="99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E34"/>
  <sheetViews>
    <sheetView zoomScalePageLayoutView="0" workbookViewId="0" topLeftCell="A26">
      <selection activeCell="A1" sqref="A1:E3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8"/>
      <c r="B1" s="89"/>
      <c r="C1" s="89"/>
      <c r="D1" s="89"/>
    </row>
    <row r="2" spans="1:5" ht="27" customHeight="1">
      <c r="A2" s="146" t="s">
        <v>591</v>
      </c>
      <c r="B2" s="147"/>
      <c r="C2" s="147"/>
      <c r="D2" s="147"/>
      <c r="E2" s="147"/>
    </row>
    <row r="3" spans="1:5" ht="22.5" customHeight="1">
      <c r="A3" s="149" t="s">
        <v>581</v>
      </c>
      <c r="B3" s="150"/>
      <c r="C3" s="150"/>
      <c r="D3" s="150"/>
      <c r="E3" s="150"/>
    </row>
    <row r="4" ht="18">
      <c r="A4" s="81"/>
    </row>
    <row r="5" ht="15">
      <c r="A5" s="4" t="s">
        <v>17</v>
      </c>
    </row>
    <row r="6" spans="1:5" ht="31.5" customHeight="1">
      <c r="A6" s="82" t="s">
        <v>72</v>
      </c>
      <c r="B6" s="83" t="s">
        <v>73</v>
      </c>
      <c r="C6" s="75" t="s">
        <v>43</v>
      </c>
      <c r="D6" s="75" t="s">
        <v>44</v>
      </c>
      <c r="E6" s="75" t="s">
        <v>45</v>
      </c>
    </row>
    <row r="7" spans="1:5" ht="15" customHeight="1">
      <c r="A7" s="84"/>
      <c r="B7" s="42"/>
      <c r="C7" s="134"/>
      <c r="D7" s="134"/>
      <c r="E7" s="134"/>
    </row>
    <row r="8" spans="1:5" ht="15" customHeight="1">
      <c r="A8" s="84"/>
      <c r="B8" s="42"/>
      <c r="C8" s="134"/>
      <c r="D8" s="134"/>
      <c r="E8" s="134"/>
    </row>
    <row r="9" spans="1:5" ht="15" customHeight="1">
      <c r="A9" s="84"/>
      <c r="B9" s="42"/>
      <c r="C9" s="134"/>
      <c r="D9" s="134"/>
      <c r="E9" s="134"/>
    </row>
    <row r="10" spans="1:5" ht="15" customHeight="1">
      <c r="A10" s="42"/>
      <c r="B10" s="42"/>
      <c r="C10" s="134"/>
      <c r="D10" s="134"/>
      <c r="E10" s="134"/>
    </row>
    <row r="11" spans="1:5" ht="15" customHeight="1">
      <c r="A11" s="85" t="s">
        <v>36</v>
      </c>
      <c r="B11" s="51" t="s">
        <v>309</v>
      </c>
      <c r="C11" s="134"/>
      <c r="D11" s="134"/>
      <c r="E11" s="134"/>
    </row>
    <row r="12" spans="1:5" ht="15" customHeight="1">
      <c r="A12" s="85"/>
      <c r="B12" s="42"/>
      <c r="C12" s="134"/>
      <c r="D12" s="134"/>
      <c r="E12" s="134"/>
    </row>
    <row r="13" spans="1:5" ht="15" customHeight="1">
      <c r="A13" s="85"/>
      <c r="B13" s="42"/>
      <c r="C13" s="134"/>
      <c r="D13" s="134"/>
      <c r="E13" s="134"/>
    </row>
    <row r="14" spans="1:5" ht="15" customHeight="1">
      <c r="A14" s="86"/>
      <c r="B14" s="42"/>
      <c r="C14" s="134"/>
      <c r="D14" s="134"/>
      <c r="E14" s="134"/>
    </row>
    <row r="15" spans="1:5" ht="15" customHeight="1">
      <c r="A15" s="86"/>
      <c r="B15" s="42"/>
      <c r="C15" s="134"/>
      <c r="D15" s="134"/>
      <c r="E15" s="134"/>
    </row>
    <row r="16" spans="1:5" ht="15" customHeight="1">
      <c r="A16" s="85" t="s">
        <v>37</v>
      </c>
      <c r="B16" s="39" t="s">
        <v>331</v>
      </c>
      <c r="C16" s="134"/>
      <c r="D16" s="134"/>
      <c r="E16" s="134"/>
    </row>
    <row r="17" spans="1:5" ht="15" customHeight="1">
      <c r="A17" s="76" t="s">
        <v>488</v>
      </c>
      <c r="B17" s="76" t="s">
        <v>285</v>
      </c>
      <c r="C17" s="134"/>
      <c r="D17" s="134"/>
      <c r="E17" s="134"/>
    </row>
    <row r="18" spans="1:5" ht="15" customHeight="1">
      <c r="A18" s="76" t="s">
        <v>489</v>
      </c>
      <c r="B18" s="76" t="s">
        <v>285</v>
      </c>
      <c r="C18" s="134"/>
      <c r="D18" s="134"/>
      <c r="E18" s="134"/>
    </row>
    <row r="19" spans="1:5" ht="15" customHeight="1">
      <c r="A19" s="76" t="s">
        <v>490</v>
      </c>
      <c r="B19" s="76" t="s">
        <v>285</v>
      </c>
      <c r="C19" s="142">
        <v>4360000</v>
      </c>
      <c r="D19" s="142">
        <v>1960000</v>
      </c>
      <c r="E19" s="134">
        <f>C19-D19</f>
        <v>2400000</v>
      </c>
    </row>
    <row r="20" spans="1:5" ht="15" customHeight="1">
      <c r="A20" s="76" t="s">
        <v>491</v>
      </c>
      <c r="B20" s="76" t="s">
        <v>285</v>
      </c>
      <c r="C20" s="134"/>
      <c r="D20" s="134"/>
      <c r="E20" s="134"/>
    </row>
    <row r="21" spans="1:5" ht="15" customHeight="1">
      <c r="A21" s="76" t="s">
        <v>444</v>
      </c>
      <c r="B21" s="87" t="s">
        <v>286</v>
      </c>
      <c r="C21" s="134">
        <v>7500000</v>
      </c>
      <c r="D21" s="134"/>
      <c r="E21" s="134">
        <v>7500000</v>
      </c>
    </row>
    <row r="22" spans="1:5" ht="15" customHeight="1">
      <c r="A22" s="76" t="s">
        <v>582</v>
      </c>
      <c r="B22" s="87" t="s">
        <v>292</v>
      </c>
      <c r="C22" s="134">
        <v>1100000</v>
      </c>
      <c r="D22" s="134"/>
      <c r="E22" s="134">
        <v>1100000</v>
      </c>
    </row>
    <row r="23" spans="1:5" ht="15" customHeight="1">
      <c r="A23" s="86"/>
      <c r="B23" s="42"/>
      <c r="C23" s="134"/>
      <c r="D23" s="134"/>
      <c r="E23" s="134"/>
    </row>
    <row r="24" spans="1:5" ht="15" customHeight="1">
      <c r="A24" s="85" t="s">
        <v>38</v>
      </c>
      <c r="B24" s="43" t="s">
        <v>41</v>
      </c>
      <c r="C24" s="134"/>
      <c r="D24" s="134">
        <f>SUM(D19:D22)</f>
        <v>1960000</v>
      </c>
      <c r="E24" s="134"/>
    </row>
    <row r="25" spans="1:5" ht="15" customHeight="1">
      <c r="A25" s="85"/>
      <c r="B25" s="42" t="s">
        <v>305</v>
      </c>
      <c r="C25" s="134"/>
      <c r="D25" s="134"/>
      <c r="E25" s="134"/>
    </row>
    <row r="26" spans="1:5" ht="15" customHeight="1">
      <c r="A26" s="85"/>
      <c r="B26" s="42" t="s">
        <v>324</v>
      </c>
      <c r="C26" s="134"/>
      <c r="D26" s="134"/>
      <c r="E26" s="134"/>
    </row>
    <row r="27" spans="1:5" ht="15" customHeight="1">
      <c r="A27" s="86"/>
      <c r="B27" s="42"/>
      <c r="C27" s="134"/>
      <c r="D27" s="134"/>
      <c r="E27" s="134"/>
    </row>
    <row r="28" spans="1:5" ht="15" customHeight="1">
      <c r="A28" s="86"/>
      <c r="B28" s="42"/>
      <c r="C28" s="134"/>
      <c r="D28" s="134"/>
      <c r="E28" s="134"/>
    </row>
    <row r="29" spans="1:5" ht="15" customHeight="1">
      <c r="A29" s="85" t="s">
        <v>39</v>
      </c>
      <c r="B29" s="43" t="s">
        <v>42</v>
      </c>
      <c r="C29" s="134"/>
      <c r="D29" s="134"/>
      <c r="E29" s="134"/>
    </row>
    <row r="30" spans="1:5" ht="15" customHeight="1">
      <c r="A30" s="85"/>
      <c r="B30" s="42"/>
      <c r="C30" s="134"/>
      <c r="D30" s="134"/>
      <c r="E30" s="134"/>
    </row>
    <row r="31" spans="1:5" ht="15" customHeight="1">
      <c r="A31" s="85"/>
      <c r="B31" s="42"/>
      <c r="C31" s="134"/>
      <c r="D31" s="134"/>
      <c r="E31" s="134"/>
    </row>
    <row r="32" spans="1:5" ht="15" customHeight="1">
      <c r="A32" s="86"/>
      <c r="B32" s="42"/>
      <c r="C32" s="134"/>
      <c r="D32" s="134"/>
      <c r="E32" s="134"/>
    </row>
    <row r="33" spans="1:5" ht="15" customHeight="1">
      <c r="A33" s="86"/>
      <c r="B33" s="42"/>
      <c r="C33" s="134"/>
      <c r="D33" s="134"/>
      <c r="E33" s="134"/>
    </row>
    <row r="34" spans="1:5" ht="15" customHeight="1">
      <c r="A34" s="85" t="s">
        <v>40</v>
      </c>
      <c r="B34" s="43"/>
      <c r="C34" s="134"/>
      <c r="D34" s="134"/>
      <c r="E34" s="134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53"/>
  <sheetViews>
    <sheetView tabSelected="1" zoomScalePageLayoutView="0" workbookViewId="0" topLeftCell="B35">
      <selection activeCell="A1" sqref="A1:J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4" t="s">
        <v>565</v>
      </c>
      <c r="B1" s="89"/>
      <c r="C1" s="89"/>
      <c r="D1" s="89"/>
      <c r="E1" s="89"/>
      <c r="F1" s="89"/>
      <c r="G1" s="89"/>
    </row>
    <row r="2" spans="1:10" ht="30" customHeight="1">
      <c r="A2" s="146" t="s">
        <v>591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9" ht="43.5" customHeight="1">
      <c r="A3" s="154" t="s">
        <v>35</v>
      </c>
      <c r="B3" s="154"/>
      <c r="C3" s="154"/>
      <c r="D3" s="154"/>
      <c r="E3" s="154"/>
      <c r="F3" s="154"/>
      <c r="G3" s="154"/>
      <c r="H3" s="154"/>
      <c r="I3" s="154"/>
    </row>
    <row r="5" ht="26.25">
      <c r="A5" s="77" t="s">
        <v>71</v>
      </c>
    </row>
    <row r="6" ht="26.25">
      <c r="A6" s="78" t="s">
        <v>32</v>
      </c>
    </row>
    <row r="7" ht="15">
      <c r="A7" s="78" t="s">
        <v>33</v>
      </c>
    </row>
    <row r="8" ht="15">
      <c r="A8" s="79" t="s">
        <v>34</v>
      </c>
    </row>
    <row r="10" ht="15.75">
      <c r="A10" s="103" t="s">
        <v>62</v>
      </c>
    </row>
    <row r="11" ht="15.75">
      <c r="A11" s="103" t="s">
        <v>63</v>
      </c>
    </row>
    <row r="12" ht="15.75">
      <c r="A12" s="104" t="s">
        <v>64</v>
      </c>
    </row>
    <row r="13" ht="15.75">
      <c r="A13" s="104" t="s">
        <v>65</v>
      </c>
    </row>
    <row r="14" ht="15.75">
      <c r="A14" s="104" t="s">
        <v>66</v>
      </c>
    </row>
    <row r="15" ht="15.75">
      <c r="A15" s="104" t="s">
        <v>67</v>
      </c>
    </row>
    <row r="16" ht="15.75">
      <c r="A16" s="104" t="s">
        <v>68</v>
      </c>
    </row>
    <row r="17" ht="15.75">
      <c r="A17" s="104" t="s">
        <v>69</v>
      </c>
    </row>
    <row r="18" ht="15.75">
      <c r="A18" s="104"/>
    </row>
    <row r="19" ht="15">
      <c r="A19" s="4" t="s">
        <v>19</v>
      </c>
    </row>
    <row r="20" spans="1:10" ht="78.75" customHeight="1">
      <c r="A20" s="2" t="s">
        <v>72</v>
      </c>
      <c r="B20" s="3" t="s">
        <v>73</v>
      </c>
      <c r="C20" s="113" t="s">
        <v>583</v>
      </c>
      <c r="D20" s="113" t="s">
        <v>589</v>
      </c>
      <c r="E20" s="113" t="s">
        <v>590</v>
      </c>
      <c r="F20" s="113" t="s">
        <v>615</v>
      </c>
      <c r="G20" s="113" t="s">
        <v>578</v>
      </c>
      <c r="H20" s="113" t="s">
        <v>587</v>
      </c>
      <c r="I20" s="113" t="s">
        <v>588</v>
      </c>
      <c r="J20" s="113" t="s">
        <v>609</v>
      </c>
    </row>
    <row r="21" spans="1:10" ht="15">
      <c r="A21" s="19" t="s">
        <v>463</v>
      </c>
      <c r="B21" s="5" t="s">
        <v>335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210</v>
      </c>
      <c r="B22" s="54" t="s">
        <v>335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336</v>
      </c>
      <c r="B23" s="5" t="s">
        <v>337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503</v>
      </c>
      <c r="B24" s="5" t="s">
        <v>338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210</v>
      </c>
      <c r="B25" s="54" t="s">
        <v>338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482</v>
      </c>
      <c r="B26" s="7" t="s">
        <v>339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504</v>
      </c>
      <c r="B27" s="5" t="s">
        <v>340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218</v>
      </c>
      <c r="B28" s="54" t="s">
        <v>340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341</v>
      </c>
      <c r="B29" s="5" t="s">
        <v>342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505</v>
      </c>
      <c r="B30" s="5" t="s">
        <v>343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219</v>
      </c>
      <c r="B31" s="54" t="s">
        <v>343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344</v>
      </c>
      <c r="B32" s="5" t="s">
        <v>345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483</v>
      </c>
      <c r="B33" s="7" t="s">
        <v>346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361</v>
      </c>
      <c r="B34" s="5" t="s">
        <v>362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363</v>
      </c>
      <c r="B35" s="5" t="s">
        <v>364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365</v>
      </c>
      <c r="B36" s="5" t="s">
        <v>366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468</v>
      </c>
      <c r="B37" s="5" t="s">
        <v>367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244</v>
      </c>
      <c r="B38" s="54" t="s">
        <v>367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245</v>
      </c>
      <c r="B39" s="54" t="s">
        <v>367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246</v>
      </c>
      <c r="B40" s="55" t="s">
        <v>367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486</v>
      </c>
      <c r="B41" s="39" t="s">
        <v>368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45" spans="1:6" ht="25.5">
      <c r="A45" s="2" t="s">
        <v>72</v>
      </c>
      <c r="B45" s="3" t="s">
        <v>73</v>
      </c>
      <c r="C45" s="113" t="s">
        <v>578</v>
      </c>
      <c r="D45" s="113" t="s">
        <v>587</v>
      </c>
      <c r="E45" s="113" t="s">
        <v>588</v>
      </c>
      <c r="F45" s="113" t="s">
        <v>609</v>
      </c>
    </row>
    <row r="46" spans="1:6" ht="15.75">
      <c r="A46" s="107" t="s">
        <v>70</v>
      </c>
      <c r="B46" s="39"/>
      <c r="C46" s="115"/>
      <c r="D46" s="115"/>
      <c r="E46" s="115"/>
      <c r="F46" s="115"/>
    </row>
    <row r="47" spans="1:6" ht="15.75">
      <c r="A47" s="108" t="s">
        <v>64</v>
      </c>
      <c r="B47" s="39"/>
      <c r="C47" s="115">
        <v>11000000</v>
      </c>
      <c r="D47" s="115">
        <v>11000000</v>
      </c>
      <c r="E47" s="115">
        <v>11000000</v>
      </c>
      <c r="F47" s="115">
        <v>11000000</v>
      </c>
    </row>
    <row r="48" spans="1:6" ht="31.5">
      <c r="A48" s="108" t="s">
        <v>65</v>
      </c>
      <c r="B48" s="39"/>
      <c r="C48" s="115"/>
      <c r="D48" s="115"/>
      <c r="E48" s="115"/>
      <c r="F48" s="115"/>
    </row>
    <row r="49" spans="1:6" ht="15.75">
      <c r="A49" s="108" t="s">
        <v>66</v>
      </c>
      <c r="B49" s="39"/>
      <c r="C49" s="115"/>
      <c r="D49" s="115"/>
      <c r="E49" s="115"/>
      <c r="F49" s="115"/>
    </row>
    <row r="50" spans="1:6" ht="31.5">
      <c r="A50" s="108" t="s">
        <v>67</v>
      </c>
      <c r="B50" s="39"/>
      <c r="C50" s="115"/>
      <c r="D50" s="115"/>
      <c r="E50" s="115"/>
      <c r="F50" s="115"/>
    </row>
    <row r="51" spans="1:6" ht="15.75">
      <c r="A51" s="108" t="s">
        <v>68</v>
      </c>
      <c r="B51" s="39"/>
      <c r="C51" s="115">
        <v>80000</v>
      </c>
      <c r="D51" s="115">
        <v>80000</v>
      </c>
      <c r="E51" s="115">
        <v>80000</v>
      </c>
      <c r="F51" s="115">
        <v>80000</v>
      </c>
    </row>
    <row r="52" spans="1:6" ht="15.75">
      <c r="A52" s="108" t="s">
        <v>69</v>
      </c>
      <c r="B52" s="39"/>
      <c r="C52" s="115"/>
      <c r="D52" s="115"/>
      <c r="E52" s="115"/>
      <c r="F52" s="115"/>
    </row>
    <row r="53" spans="1:6" ht="15">
      <c r="A53" s="56" t="s">
        <v>47</v>
      </c>
      <c r="B53" s="39"/>
      <c r="C53" s="115">
        <f>SUM(C47:C52)</f>
        <v>11080000</v>
      </c>
      <c r="D53" s="115">
        <f>SUM(D47:D52)</f>
        <v>11080000</v>
      </c>
      <c r="E53" s="115">
        <f>SUM(E47:E52)</f>
        <v>11080000</v>
      </c>
      <c r="F53" s="115">
        <f>SUM(F47:F52)</f>
        <v>11080000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Y171"/>
  <sheetViews>
    <sheetView zoomScalePageLayoutView="0" workbookViewId="0" topLeftCell="A104">
      <selection activeCell="C110" sqref="C11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6" t="s">
        <v>591</v>
      </c>
      <c r="B1" s="150"/>
      <c r="C1" s="150"/>
      <c r="D1" s="150"/>
      <c r="E1" s="150"/>
      <c r="F1" s="148"/>
    </row>
    <row r="2" spans="1:6" ht="18.75" customHeight="1">
      <c r="A2" s="149" t="s">
        <v>568</v>
      </c>
      <c r="B2" s="150"/>
      <c r="C2" s="150"/>
      <c r="D2" s="150"/>
      <c r="E2" s="150"/>
      <c r="F2" s="148"/>
    </row>
    <row r="3" spans="1:5" ht="18">
      <c r="A3" s="49"/>
      <c r="E3" s="112" t="s">
        <v>559</v>
      </c>
    </row>
    <row r="4" ht="15">
      <c r="A4" s="4" t="s">
        <v>17</v>
      </c>
    </row>
    <row r="5" spans="1:6" ht="45">
      <c r="A5" s="2" t="s">
        <v>72</v>
      </c>
      <c r="B5" s="3" t="s">
        <v>73</v>
      </c>
      <c r="C5" s="63" t="s">
        <v>537</v>
      </c>
      <c r="D5" s="63" t="s">
        <v>538</v>
      </c>
      <c r="E5" s="63" t="s">
        <v>539</v>
      </c>
      <c r="F5" s="109" t="s">
        <v>46</v>
      </c>
    </row>
    <row r="6" spans="1:6" ht="15">
      <c r="A6" s="28" t="s">
        <v>74</v>
      </c>
      <c r="B6" s="29" t="s">
        <v>75</v>
      </c>
      <c r="C6" s="123">
        <v>24595326</v>
      </c>
      <c r="D6" s="123"/>
      <c r="E6" s="123"/>
      <c r="F6" s="122">
        <f>SUM(C6:E6)</f>
        <v>24595326</v>
      </c>
    </row>
    <row r="7" spans="1:6" ht="15">
      <c r="A7" s="28" t="s">
        <v>76</v>
      </c>
      <c r="B7" s="30" t="s">
        <v>77</v>
      </c>
      <c r="C7" s="123"/>
      <c r="D7" s="123"/>
      <c r="E7" s="123"/>
      <c r="F7" s="122">
        <f aca="true" t="shared" si="0" ref="F7:F70">SUM(C7:E7)</f>
        <v>0</v>
      </c>
    </row>
    <row r="8" spans="1:6" ht="15">
      <c r="A8" s="28" t="s">
        <v>78</v>
      </c>
      <c r="B8" s="30" t="s">
        <v>79</v>
      </c>
      <c r="C8" s="123"/>
      <c r="D8" s="123"/>
      <c r="E8" s="123"/>
      <c r="F8" s="122">
        <f t="shared" si="0"/>
        <v>0</v>
      </c>
    </row>
    <row r="9" spans="1:6" ht="15">
      <c r="A9" s="31" t="s">
        <v>80</v>
      </c>
      <c r="B9" s="30" t="s">
        <v>81</v>
      </c>
      <c r="C9" s="123"/>
      <c r="D9" s="123"/>
      <c r="E9" s="123"/>
      <c r="F9" s="122">
        <f t="shared" si="0"/>
        <v>0</v>
      </c>
    </row>
    <row r="10" spans="1:6" ht="15">
      <c r="A10" s="31" t="s">
        <v>82</v>
      </c>
      <c r="B10" s="30" t="s">
        <v>83</v>
      </c>
      <c r="C10" s="123"/>
      <c r="D10" s="123"/>
      <c r="E10" s="123"/>
      <c r="F10" s="122">
        <f t="shared" si="0"/>
        <v>0</v>
      </c>
    </row>
    <row r="11" spans="1:6" ht="15">
      <c r="A11" s="31" t="s">
        <v>84</v>
      </c>
      <c r="B11" s="30" t="s">
        <v>85</v>
      </c>
      <c r="C11" s="123"/>
      <c r="D11" s="123"/>
      <c r="E11" s="123"/>
      <c r="F11" s="122">
        <f t="shared" si="0"/>
        <v>0</v>
      </c>
    </row>
    <row r="12" spans="1:6" ht="15">
      <c r="A12" s="31" t="s">
        <v>86</v>
      </c>
      <c r="B12" s="30" t="s">
        <v>87</v>
      </c>
      <c r="C12" s="123">
        <v>240000</v>
      </c>
      <c r="D12" s="123"/>
      <c r="E12" s="123"/>
      <c r="F12" s="122">
        <f t="shared" si="0"/>
        <v>240000</v>
      </c>
    </row>
    <row r="13" spans="1:6" ht="15">
      <c r="A13" s="31" t="s">
        <v>88</v>
      </c>
      <c r="B13" s="30" t="s">
        <v>89</v>
      </c>
      <c r="C13" s="123">
        <v>30000</v>
      </c>
      <c r="D13" s="123"/>
      <c r="E13" s="123"/>
      <c r="F13" s="122">
        <f t="shared" si="0"/>
        <v>30000</v>
      </c>
    </row>
    <row r="14" spans="1:6" ht="15">
      <c r="A14" s="5" t="s">
        <v>90</v>
      </c>
      <c r="B14" s="30" t="s">
        <v>91</v>
      </c>
      <c r="C14" s="123">
        <v>129540</v>
      </c>
      <c r="D14" s="123"/>
      <c r="E14" s="123"/>
      <c r="F14" s="122">
        <f t="shared" si="0"/>
        <v>129540</v>
      </c>
    </row>
    <row r="15" spans="1:6" ht="15">
      <c r="A15" s="5" t="s">
        <v>92</v>
      </c>
      <c r="B15" s="30" t="s">
        <v>93</v>
      </c>
      <c r="C15" s="123"/>
      <c r="D15" s="123"/>
      <c r="E15" s="123"/>
      <c r="F15" s="122">
        <f t="shared" si="0"/>
        <v>0</v>
      </c>
    </row>
    <row r="16" spans="1:6" ht="15">
      <c r="A16" s="5" t="s">
        <v>94</v>
      </c>
      <c r="B16" s="30" t="s">
        <v>95</v>
      </c>
      <c r="C16" s="123"/>
      <c r="D16" s="123"/>
      <c r="E16" s="123"/>
      <c r="F16" s="122">
        <f t="shared" si="0"/>
        <v>0</v>
      </c>
    </row>
    <row r="17" spans="1:6" ht="15">
      <c r="A17" s="5" t="s">
        <v>96</v>
      </c>
      <c r="B17" s="30" t="s">
        <v>97</v>
      </c>
      <c r="C17" s="123"/>
      <c r="D17" s="123"/>
      <c r="E17" s="123"/>
      <c r="F17" s="122">
        <f t="shared" si="0"/>
        <v>0</v>
      </c>
    </row>
    <row r="18" spans="1:6" ht="15">
      <c r="A18" s="5" t="s">
        <v>399</v>
      </c>
      <c r="B18" s="30" t="s">
        <v>98</v>
      </c>
      <c r="C18" s="123"/>
      <c r="D18" s="123"/>
      <c r="E18" s="123"/>
      <c r="F18" s="122">
        <f t="shared" si="0"/>
        <v>0</v>
      </c>
    </row>
    <row r="19" spans="1:6" ht="15">
      <c r="A19" s="32" t="s">
        <v>372</v>
      </c>
      <c r="B19" s="33" t="s">
        <v>99</v>
      </c>
      <c r="C19" s="123">
        <f>SUM(C6:C18)</f>
        <v>24994866</v>
      </c>
      <c r="D19" s="123">
        <f>SUM(D6:D18)</f>
        <v>0</v>
      </c>
      <c r="E19" s="123">
        <f>SUM(E6:E18)</f>
        <v>0</v>
      </c>
      <c r="F19" s="123">
        <f>SUM(F6:F18)</f>
        <v>24994866</v>
      </c>
    </row>
    <row r="20" spans="1:6" ht="15">
      <c r="A20" s="5" t="s">
        <v>100</v>
      </c>
      <c r="B20" s="30" t="s">
        <v>101</v>
      </c>
      <c r="C20" s="123">
        <v>6127040</v>
      </c>
      <c r="D20" s="123"/>
      <c r="E20" s="123"/>
      <c r="F20" s="122">
        <f t="shared" si="0"/>
        <v>6127040</v>
      </c>
    </row>
    <row r="21" spans="1:6" ht="15">
      <c r="A21" s="5" t="s">
        <v>102</v>
      </c>
      <c r="B21" s="30" t="s">
        <v>103</v>
      </c>
      <c r="C21" s="123">
        <v>2083284</v>
      </c>
      <c r="D21" s="123"/>
      <c r="E21" s="123"/>
      <c r="F21" s="122">
        <f t="shared" si="0"/>
        <v>2083284</v>
      </c>
    </row>
    <row r="22" spans="1:6" ht="15">
      <c r="A22" s="6" t="s">
        <v>104</v>
      </c>
      <c r="B22" s="30" t="s">
        <v>105</v>
      </c>
      <c r="C22" s="123"/>
      <c r="D22" s="123"/>
      <c r="E22" s="123"/>
      <c r="F22" s="122">
        <f t="shared" si="0"/>
        <v>0</v>
      </c>
    </row>
    <row r="23" spans="1:6" ht="15">
      <c r="A23" s="7" t="s">
        <v>373</v>
      </c>
      <c r="B23" s="33" t="s">
        <v>106</v>
      </c>
      <c r="C23" s="123">
        <f>SUM(C20:C22)</f>
        <v>8210324</v>
      </c>
      <c r="D23" s="123"/>
      <c r="E23" s="123"/>
      <c r="F23" s="122">
        <f t="shared" si="0"/>
        <v>8210324</v>
      </c>
    </row>
    <row r="24" spans="1:6" ht="15">
      <c r="A24" s="52" t="s">
        <v>429</v>
      </c>
      <c r="B24" s="53" t="s">
        <v>107</v>
      </c>
      <c r="C24" s="124">
        <f>SUM(C19+C23)</f>
        <v>33205190</v>
      </c>
      <c r="D24" s="124">
        <f>SUM(D19+D23)</f>
        <v>0</v>
      </c>
      <c r="E24" s="124">
        <f>SUM(E19+E23)</f>
        <v>0</v>
      </c>
      <c r="F24" s="124">
        <f>SUM(C24:E24)</f>
        <v>33205190</v>
      </c>
    </row>
    <row r="25" spans="1:6" ht="15">
      <c r="A25" s="39" t="s">
        <v>400</v>
      </c>
      <c r="B25" s="53" t="s">
        <v>108</v>
      </c>
      <c r="C25" s="124">
        <v>4505969</v>
      </c>
      <c r="D25" s="123"/>
      <c r="E25" s="123"/>
      <c r="F25" s="124">
        <f t="shared" si="0"/>
        <v>4505969</v>
      </c>
    </row>
    <row r="26" spans="1:6" ht="15">
      <c r="A26" s="5" t="s">
        <v>109</v>
      </c>
      <c r="B26" s="30" t="s">
        <v>110</v>
      </c>
      <c r="C26" s="123">
        <v>65000</v>
      </c>
      <c r="D26" s="123"/>
      <c r="E26" s="123"/>
      <c r="F26" s="122">
        <f t="shared" si="0"/>
        <v>65000</v>
      </c>
    </row>
    <row r="27" spans="1:6" ht="15">
      <c r="A27" s="5" t="s">
        <v>111</v>
      </c>
      <c r="B27" s="30" t="s">
        <v>112</v>
      </c>
      <c r="C27" s="123">
        <v>13490815</v>
      </c>
      <c r="D27" s="123"/>
      <c r="E27" s="123"/>
      <c r="F27" s="122">
        <f t="shared" si="0"/>
        <v>13490815</v>
      </c>
    </row>
    <row r="28" spans="1:6" ht="15">
      <c r="A28" s="5" t="s">
        <v>113</v>
      </c>
      <c r="B28" s="30" t="s">
        <v>114</v>
      </c>
      <c r="C28" s="123"/>
      <c r="D28" s="123"/>
      <c r="E28" s="123"/>
      <c r="F28" s="122">
        <f t="shared" si="0"/>
        <v>0</v>
      </c>
    </row>
    <row r="29" spans="1:6" ht="15">
      <c r="A29" s="7" t="s">
        <v>374</v>
      </c>
      <c r="B29" s="33" t="s">
        <v>115</v>
      </c>
      <c r="C29" s="123">
        <f>SUM(C26:C28)</f>
        <v>13555815</v>
      </c>
      <c r="D29" s="123">
        <f>SUM(D26:D28)</f>
        <v>0</v>
      </c>
      <c r="E29" s="123">
        <f>SUM(E26:E28)</f>
        <v>0</v>
      </c>
      <c r="F29" s="122">
        <f t="shared" si="0"/>
        <v>13555815</v>
      </c>
    </row>
    <row r="30" spans="1:6" ht="15">
      <c r="A30" s="5" t="s">
        <v>116</v>
      </c>
      <c r="B30" s="30" t="s">
        <v>117</v>
      </c>
      <c r="C30" s="123">
        <v>500000</v>
      </c>
      <c r="D30" s="123"/>
      <c r="E30" s="123"/>
      <c r="F30" s="122">
        <f t="shared" si="0"/>
        <v>500000</v>
      </c>
    </row>
    <row r="31" spans="1:6" ht="15">
      <c r="A31" s="5" t="s">
        <v>118</v>
      </c>
      <c r="B31" s="30" t="s">
        <v>119</v>
      </c>
      <c r="C31" s="123">
        <v>200000</v>
      </c>
      <c r="D31" s="123"/>
      <c r="E31" s="123"/>
      <c r="F31" s="122">
        <f t="shared" si="0"/>
        <v>200000</v>
      </c>
    </row>
    <row r="32" spans="1:6" ht="15" customHeight="1">
      <c r="A32" s="7" t="s">
        <v>430</v>
      </c>
      <c r="B32" s="33" t="s">
        <v>120</v>
      </c>
      <c r="C32" s="123">
        <f>SUM(C30:C31)</f>
        <v>700000</v>
      </c>
      <c r="D32" s="123">
        <f>SUM(D30:D31)</f>
        <v>0</v>
      </c>
      <c r="E32" s="123">
        <f>SUM(E30:E31)</f>
        <v>0</v>
      </c>
      <c r="F32" s="122">
        <f t="shared" si="0"/>
        <v>700000</v>
      </c>
    </row>
    <row r="33" spans="1:6" ht="15">
      <c r="A33" s="5" t="s">
        <v>121</v>
      </c>
      <c r="B33" s="30" t="s">
        <v>122</v>
      </c>
      <c r="C33" s="123">
        <v>2472000</v>
      </c>
      <c r="D33" s="123"/>
      <c r="E33" s="123"/>
      <c r="F33" s="122">
        <f>SUM(C33:E33)</f>
        <v>2472000</v>
      </c>
    </row>
    <row r="34" spans="1:6" ht="15">
      <c r="A34" s="5" t="s">
        <v>123</v>
      </c>
      <c r="B34" s="30" t="s">
        <v>124</v>
      </c>
      <c r="C34" s="123">
        <v>707610</v>
      </c>
      <c r="D34" s="123"/>
      <c r="E34" s="123"/>
      <c r="F34" s="122">
        <f t="shared" si="0"/>
        <v>707610</v>
      </c>
    </row>
    <row r="35" spans="1:6" ht="15">
      <c r="A35" s="5" t="s">
        <v>401</v>
      </c>
      <c r="B35" s="30" t="s">
        <v>125</v>
      </c>
      <c r="C35" s="123"/>
      <c r="D35" s="123"/>
      <c r="E35" s="123"/>
      <c r="F35" s="122">
        <f t="shared" si="0"/>
        <v>0</v>
      </c>
    </row>
    <row r="36" spans="1:6" ht="15">
      <c r="A36" s="5" t="s">
        <v>126</v>
      </c>
      <c r="B36" s="30" t="s">
        <v>127</v>
      </c>
      <c r="C36" s="123">
        <v>2394635</v>
      </c>
      <c r="D36" s="123"/>
      <c r="E36" s="123"/>
      <c r="F36" s="122">
        <f t="shared" si="0"/>
        <v>2394635</v>
      </c>
    </row>
    <row r="37" spans="1:6" ht="15">
      <c r="A37" s="10" t="s">
        <v>402</v>
      </c>
      <c r="B37" s="30" t="s">
        <v>128</v>
      </c>
      <c r="C37" s="123"/>
      <c r="D37" s="123"/>
      <c r="E37" s="123"/>
      <c r="F37" s="122">
        <f t="shared" si="0"/>
        <v>0</v>
      </c>
    </row>
    <row r="38" spans="1:6" ht="15">
      <c r="A38" s="6" t="s">
        <v>129</v>
      </c>
      <c r="B38" s="30" t="s">
        <v>130</v>
      </c>
      <c r="C38" s="123">
        <v>14970000</v>
      </c>
      <c r="D38" s="123"/>
      <c r="E38" s="123"/>
      <c r="F38" s="122">
        <f t="shared" si="0"/>
        <v>14970000</v>
      </c>
    </row>
    <row r="39" spans="1:6" ht="15">
      <c r="A39" s="5" t="s">
        <v>403</v>
      </c>
      <c r="B39" s="30" t="s">
        <v>131</v>
      </c>
      <c r="C39" s="123">
        <v>2430000</v>
      </c>
      <c r="D39" s="123"/>
      <c r="E39" s="123"/>
      <c r="F39" s="122">
        <f t="shared" si="0"/>
        <v>2430000</v>
      </c>
    </row>
    <row r="40" spans="1:6" ht="15">
      <c r="A40" s="7" t="s">
        <v>375</v>
      </c>
      <c r="B40" s="33" t="s">
        <v>132</v>
      </c>
      <c r="C40" s="123">
        <f>SUM(C33:C39)</f>
        <v>22974245</v>
      </c>
      <c r="D40" s="123">
        <f>SUM(D33:D39)</f>
        <v>0</v>
      </c>
      <c r="E40" s="123">
        <f>SUM(E33:E39)</f>
        <v>0</v>
      </c>
      <c r="F40" s="122">
        <f t="shared" si="0"/>
        <v>22974245</v>
      </c>
    </row>
    <row r="41" spans="1:6" ht="15">
      <c r="A41" s="5" t="s">
        <v>133</v>
      </c>
      <c r="B41" s="30" t="s">
        <v>134</v>
      </c>
      <c r="C41" s="123">
        <v>620000</v>
      </c>
      <c r="D41" s="123"/>
      <c r="E41" s="123"/>
      <c r="F41" s="122">
        <f t="shared" si="0"/>
        <v>620000</v>
      </c>
    </row>
    <row r="42" spans="1:6" ht="15">
      <c r="A42" s="5" t="s">
        <v>135</v>
      </c>
      <c r="B42" s="30" t="s">
        <v>136</v>
      </c>
      <c r="C42" s="123"/>
      <c r="D42" s="123"/>
      <c r="E42" s="123"/>
      <c r="F42" s="122">
        <f t="shared" si="0"/>
        <v>0</v>
      </c>
    </row>
    <row r="43" spans="1:6" ht="15">
      <c r="A43" s="7" t="s">
        <v>376</v>
      </c>
      <c r="B43" s="33" t="s">
        <v>137</v>
      </c>
      <c r="C43" s="123">
        <f>SUM(C41:C42)</f>
        <v>620000</v>
      </c>
      <c r="D43" s="123">
        <f>SUM(D41:D42)</f>
        <v>0</v>
      </c>
      <c r="E43" s="123">
        <f>SUM(E41:E42)</f>
        <v>0</v>
      </c>
      <c r="F43" s="122">
        <f t="shared" si="0"/>
        <v>620000</v>
      </c>
    </row>
    <row r="44" spans="1:6" ht="15">
      <c r="A44" s="5" t="s">
        <v>138</v>
      </c>
      <c r="B44" s="30" t="s">
        <v>139</v>
      </c>
      <c r="C44" s="123">
        <v>5890757</v>
      </c>
      <c r="D44" s="123"/>
      <c r="E44" s="123"/>
      <c r="F44" s="122">
        <f t="shared" si="0"/>
        <v>5890757</v>
      </c>
    </row>
    <row r="45" spans="1:6" ht="15">
      <c r="A45" s="5" t="s">
        <v>140</v>
      </c>
      <c r="B45" s="30" t="s">
        <v>141</v>
      </c>
      <c r="C45" s="123"/>
      <c r="D45" s="123"/>
      <c r="E45" s="123"/>
      <c r="F45" s="122">
        <f t="shared" si="0"/>
        <v>0</v>
      </c>
    </row>
    <row r="46" spans="1:6" ht="15">
      <c r="A46" s="5" t="s">
        <v>404</v>
      </c>
      <c r="B46" s="30" t="s">
        <v>142</v>
      </c>
      <c r="C46" s="123"/>
      <c r="D46" s="123"/>
      <c r="E46" s="123"/>
      <c r="F46" s="122">
        <f t="shared" si="0"/>
        <v>0</v>
      </c>
    </row>
    <row r="47" spans="1:6" ht="15">
      <c r="A47" s="5" t="s">
        <v>405</v>
      </c>
      <c r="B47" s="30" t="s">
        <v>143</v>
      </c>
      <c r="C47" s="123"/>
      <c r="D47" s="123"/>
      <c r="E47" s="123"/>
      <c r="F47" s="122">
        <f t="shared" si="0"/>
        <v>0</v>
      </c>
    </row>
    <row r="48" spans="1:6" ht="15">
      <c r="A48" s="5" t="s">
        <v>144</v>
      </c>
      <c r="B48" s="30" t="s">
        <v>145</v>
      </c>
      <c r="C48" s="123">
        <v>1620000</v>
      </c>
      <c r="D48" s="123"/>
      <c r="E48" s="123"/>
      <c r="F48" s="122">
        <f t="shared" si="0"/>
        <v>1620000</v>
      </c>
    </row>
    <row r="49" spans="1:6" ht="15">
      <c r="A49" s="7" t="s">
        <v>377</v>
      </c>
      <c r="B49" s="33" t="s">
        <v>146</v>
      </c>
      <c r="C49" s="123">
        <f>SUM(C44:C48)</f>
        <v>7510757</v>
      </c>
      <c r="D49" s="123">
        <f>SUM(D44:D48)</f>
        <v>0</v>
      </c>
      <c r="E49" s="123">
        <f>SUM(E44:E48)</f>
        <v>0</v>
      </c>
      <c r="F49" s="122">
        <f t="shared" si="0"/>
        <v>7510757</v>
      </c>
    </row>
    <row r="50" spans="1:6" ht="15">
      <c r="A50" s="39" t="s">
        <v>378</v>
      </c>
      <c r="B50" s="53" t="s">
        <v>147</v>
      </c>
      <c r="C50" s="124">
        <f>SUM(C29+C32+C40+C43+C49)</f>
        <v>45360817</v>
      </c>
      <c r="D50" s="124">
        <f>SUM(D29+D32+D40+D43+D49)</f>
        <v>0</v>
      </c>
      <c r="E50" s="124">
        <f>SUM(E29+E32+E40+E43+E49)</f>
        <v>0</v>
      </c>
      <c r="F50" s="124">
        <f t="shared" si="0"/>
        <v>45360817</v>
      </c>
    </row>
    <row r="51" spans="1:6" ht="15">
      <c r="A51" s="13" t="s">
        <v>148</v>
      </c>
      <c r="B51" s="30" t="s">
        <v>149</v>
      </c>
      <c r="C51" s="123"/>
      <c r="D51" s="123"/>
      <c r="E51" s="123"/>
      <c r="F51" s="122">
        <f t="shared" si="0"/>
        <v>0</v>
      </c>
    </row>
    <row r="52" spans="1:6" ht="15">
      <c r="A52" s="13" t="s">
        <v>379</v>
      </c>
      <c r="B52" s="30" t="s">
        <v>150</v>
      </c>
      <c r="C52" s="123"/>
      <c r="D52" s="123"/>
      <c r="E52" s="123"/>
      <c r="F52" s="122">
        <f t="shared" si="0"/>
        <v>0</v>
      </c>
    </row>
    <row r="53" spans="1:6" ht="15">
      <c r="A53" s="16" t="s">
        <v>406</v>
      </c>
      <c r="B53" s="30" t="s">
        <v>151</v>
      </c>
      <c r="C53" s="123"/>
      <c r="D53" s="123"/>
      <c r="E53" s="123"/>
      <c r="F53" s="122">
        <f t="shared" si="0"/>
        <v>0</v>
      </c>
    </row>
    <row r="54" spans="1:6" ht="15">
      <c r="A54" s="16" t="s">
        <v>407</v>
      </c>
      <c r="B54" s="30" t="s">
        <v>152</v>
      </c>
      <c r="C54" s="123"/>
      <c r="D54" s="123"/>
      <c r="E54" s="123"/>
      <c r="F54" s="122">
        <f t="shared" si="0"/>
        <v>0</v>
      </c>
    </row>
    <row r="55" spans="1:6" ht="15">
      <c r="A55" s="16" t="s">
        <v>408</v>
      </c>
      <c r="B55" s="30" t="s">
        <v>153</v>
      </c>
      <c r="C55" s="123"/>
      <c r="D55" s="123"/>
      <c r="E55" s="123"/>
      <c r="F55" s="122">
        <f t="shared" si="0"/>
        <v>0</v>
      </c>
    </row>
    <row r="56" spans="1:6" ht="15">
      <c r="A56" s="13" t="s">
        <v>409</v>
      </c>
      <c r="B56" s="30" t="s">
        <v>154</v>
      </c>
      <c r="C56" s="123"/>
      <c r="D56" s="123"/>
      <c r="E56" s="123"/>
      <c r="F56" s="122">
        <f t="shared" si="0"/>
        <v>0</v>
      </c>
    </row>
    <row r="57" spans="1:6" ht="15">
      <c r="A57" s="13" t="s">
        <v>410</v>
      </c>
      <c r="B57" s="30" t="s">
        <v>155</v>
      </c>
      <c r="C57" s="123"/>
      <c r="D57" s="123"/>
      <c r="E57" s="123"/>
      <c r="F57" s="122">
        <f t="shared" si="0"/>
        <v>0</v>
      </c>
    </row>
    <row r="58" spans="1:6" ht="15">
      <c r="A58" s="13" t="s">
        <v>411</v>
      </c>
      <c r="B58" s="30" t="s">
        <v>156</v>
      </c>
      <c r="C58" s="123">
        <v>6403000</v>
      </c>
      <c r="D58" s="123"/>
      <c r="E58" s="123"/>
      <c r="F58" s="122">
        <f t="shared" si="0"/>
        <v>6403000</v>
      </c>
    </row>
    <row r="59" spans="1:6" ht="15">
      <c r="A59" s="50" t="s">
        <v>380</v>
      </c>
      <c r="B59" s="53" t="s">
        <v>157</v>
      </c>
      <c r="C59" s="124">
        <f>SUM(C51:C58)</f>
        <v>6403000</v>
      </c>
      <c r="D59" s="124">
        <f>SUM(D51:D58)</f>
        <v>0</v>
      </c>
      <c r="E59" s="124">
        <f>SUM(E51:E58)</f>
        <v>0</v>
      </c>
      <c r="F59" s="124">
        <f t="shared" si="0"/>
        <v>6403000</v>
      </c>
    </row>
    <row r="60" spans="1:6" ht="15">
      <c r="A60" s="12" t="s">
        <v>412</v>
      </c>
      <c r="B60" s="30" t="s">
        <v>158</v>
      </c>
      <c r="C60" s="123"/>
      <c r="D60" s="123"/>
      <c r="E60" s="123"/>
      <c r="F60" s="122">
        <f t="shared" si="0"/>
        <v>0</v>
      </c>
    </row>
    <row r="61" spans="1:6" ht="15">
      <c r="A61" s="12" t="s">
        <v>159</v>
      </c>
      <c r="B61" s="30" t="s">
        <v>160</v>
      </c>
      <c r="C61" s="123">
        <v>1107730</v>
      </c>
      <c r="D61" s="123"/>
      <c r="E61" s="123"/>
      <c r="F61" s="122">
        <f t="shared" si="0"/>
        <v>1107730</v>
      </c>
    </row>
    <row r="62" spans="1:6" ht="15">
      <c r="A62" s="12" t="s">
        <v>161</v>
      </c>
      <c r="B62" s="30" t="s">
        <v>162</v>
      </c>
      <c r="C62" s="123"/>
      <c r="D62" s="123"/>
      <c r="E62" s="123"/>
      <c r="F62" s="122">
        <f t="shared" si="0"/>
        <v>0</v>
      </c>
    </row>
    <row r="63" spans="1:6" ht="15">
      <c r="A63" s="12" t="s">
        <v>381</v>
      </c>
      <c r="B63" s="30" t="s">
        <v>163</v>
      </c>
      <c r="C63" s="123"/>
      <c r="D63" s="123"/>
      <c r="E63" s="123"/>
      <c r="F63" s="122">
        <f t="shared" si="0"/>
        <v>0</v>
      </c>
    </row>
    <row r="64" spans="1:6" ht="15">
      <c r="A64" s="12" t="s">
        <v>413</v>
      </c>
      <c r="B64" s="30" t="s">
        <v>164</v>
      </c>
      <c r="C64" s="123"/>
      <c r="D64" s="123"/>
      <c r="E64" s="123"/>
      <c r="F64" s="122">
        <f t="shared" si="0"/>
        <v>0</v>
      </c>
    </row>
    <row r="65" spans="1:6" ht="15">
      <c r="A65" s="12" t="s">
        <v>382</v>
      </c>
      <c r="B65" s="30" t="s">
        <v>165</v>
      </c>
      <c r="C65" s="123"/>
      <c r="D65" s="123"/>
      <c r="E65" s="123">
        <v>4322619</v>
      </c>
      <c r="F65" s="122">
        <f t="shared" si="0"/>
        <v>4322619</v>
      </c>
    </row>
    <row r="66" spans="1:6" ht="15">
      <c r="A66" s="12" t="s">
        <v>414</v>
      </c>
      <c r="B66" s="30" t="s">
        <v>166</v>
      </c>
      <c r="C66" s="123"/>
      <c r="D66" s="123"/>
      <c r="E66" s="123"/>
      <c r="F66" s="122">
        <f t="shared" si="0"/>
        <v>0</v>
      </c>
    </row>
    <row r="67" spans="1:6" ht="15">
      <c r="A67" s="12" t="s">
        <v>415</v>
      </c>
      <c r="B67" s="30" t="s">
        <v>167</v>
      </c>
      <c r="C67" s="123"/>
      <c r="D67" s="123"/>
      <c r="E67" s="123"/>
      <c r="F67" s="122">
        <f t="shared" si="0"/>
        <v>0</v>
      </c>
    </row>
    <row r="68" spans="1:6" ht="15">
      <c r="A68" s="12" t="s">
        <v>168</v>
      </c>
      <c r="B68" s="30" t="s">
        <v>169</v>
      </c>
      <c r="C68" s="123"/>
      <c r="D68" s="123"/>
      <c r="E68" s="123"/>
      <c r="F68" s="122">
        <f t="shared" si="0"/>
        <v>0</v>
      </c>
    </row>
    <row r="69" spans="1:6" ht="15">
      <c r="A69" s="19" t="s">
        <v>170</v>
      </c>
      <c r="B69" s="30" t="s">
        <v>171</v>
      </c>
      <c r="C69" s="123"/>
      <c r="D69" s="123"/>
      <c r="E69" s="123"/>
      <c r="F69" s="122">
        <f t="shared" si="0"/>
        <v>0</v>
      </c>
    </row>
    <row r="70" spans="1:6" ht="15">
      <c r="A70" s="12" t="s">
        <v>416</v>
      </c>
      <c r="B70" s="30" t="s">
        <v>172</v>
      </c>
      <c r="C70" s="123">
        <v>196000</v>
      </c>
      <c r="D70" s="123"/>
      <c r="E70" s="123"/>
      <c r="F70" s="122">
        <f t="shared" si="0"/>
        <v>196000</v>
      </c>
    </row>
    <row r="71" spans="1:6" ht="15">
      <c r="A71" s="19" t="s">
        <v>570</v>
      </c>
      <c r="B71" s="30" t="s">
        <v>569</v>
      </c>
      <c r="C71" s="123">
        <v>2011606</v>
      </c>
      <c r="D71" s="123"/>
      <c r="E71" s="123"/>
      <c r="F71" s="122">
        <f aca="true" t="shared" si="1" ref="F71:F122">SUM(C71:E71)</f>
        <v>2011606</v>
      </c>
    </row>
    <row r="72" spans="1:6" ht="15">
      <c r="A72" s="19"/>
      <c r="B72" s="30"/>
      <c r="C72" s="123"/>
      <c r="D72" s="123"/>
      <c r="E72" s="123"/>
      <c r="F72" s="122">
        <f t="shared" si="1"/>
        <v>0</v>
      </c>
    </row>
    <row r="73" spans="1:6" ht="15">
      <c r="A73" s="50" t="s">
        <v>383</v>
      </c>
      <c r="B73" s="53" t="s">
        <v>173</v>
      </c>
      <c r="C73" s="124">
        <f>SUM(C60:C72)</f>
        <v>3315336</v>
      </c>
      <c r="D73" s="124">
        <f>SUM(D60:D72)</f>
        <v>0</v>
      </c>
      <c r="E73" s="124">
        <f>SUM(E60:E72)</f>
        <v>4322619</v>
      </c>
      <c r="F73" s="124">
        <f t="shared" si="1"/>
        <v>7637955</v>
      </c>
    </row>
    <row r="74" spans="1:6" ht="15.75">
      <c r="A74" s="61" t="s">
        <v>536</v>
      </c>
      <c r="B74" s="53"/>
      <c r="C74" s="124">
        <f>SUM(C24+C25+C50+C59+C73)</f>
        <v>92790312</v>
      </c>
      <c r="D74" s="124">
        <f>SUM(D24+D25+D50+D59+D73)</f>
        <v>0</v>
      </c>
      <c r="E74" s="124">
        <f>SUM(E24+E25+E50+E59+E73)</f>
        <v>4322619</v>
      </c>
      <c r="F74" s="124">
        <f t="shared" si="1"/>
        <v>97112931</v>
      </c>
    </row>
    <row r="75" spans="1:6" ht="15">
      <c r="A75" s="34" t="s">
        <v>174</v>
      </c>
      <c r="B75" s="30" t="s">
        <v>175</v>
      </c>
      <c r="C75" s="123"/>
      <c r="D75" s="123"/>
      <c r="E75" s="123"/>
      <c r="F75" s="122">
        <f t="shared" si="1"/>
        <v>0</v>
      </c>
    </row>
    <row r="76" spans="1:6" ht="15">
      <c r="A76" s="34" t="s">
        <v>417</v>
      </c>
      <c r="B76" s="30" t="s">
        <v>176</v>
      </c>
      <c r="C76" s="123">
        <v>4200000</v>
      </c>
      <c r="D76" s="123"/>
      <c r="E76" s="123"/>
      <c r="F76" s="122">
        <f t="shared" si="1"/>
        <v>4200000</v>
      </c>
    </row>
    <row r="77" spans="1:6" ht="15">
      <c r="A77" s="34" t="s">
        <v>177</v>
      </c>
      <c r="B77" s="30" t="s">
        <v>178</v>
      </c>
      <c r="C77" s="123"/>
      <c r="D77" s="123"/>
      <c r="E77" s="123"/>
      <c r="F77" s="122">
        <f t="shared" si="1"/>
        <v>0</v>
      </c>
    </row>
    <row r="78" spans="1:6" ht="15">
      <c r="A78" s="34" t="s">
        <v>179</v>
      </c>
      <c r="B78" s="30" t="s">
        <v>180</v>
      </c>
      <c r="C78" s="123">
        <v>4437000</v>
      </c>
      <c r="D78" s="123"/>
      <c r="E78" s="123"/>
      <c r="F78" s="122">
        <f t="shared" si="1"/>
        <v>4437000</v>
      </c>
    </row>
    <row r="79" spans="1:6" ht="15">
      <c r="A79" s="6" t="s">
        <v>181</v>
      </c>
      <c r="B79" s="30" t="s">
        <v>182</v>
      </c>
      <c r="C79" s="123"/>
      <c r="D79" s="123"/>
      <c r="E79" s="123"/>
      <c r="F79" s="122">
        <f t="shared" si="1"/>
        <v>0</v>
      </c>
    </row>
    <row r="80" spans="1:6" ht="15">
      <c r="A80" s="6" t="s">
        <v>183</v>
      </c>
      <c r="B80" s="30" t="s">
        <v>184</v>
      </c>
      <c r="C80" s="123"/>
      <c r="D80" s="123"/>
      <c r="E80" s="123"/>
      <c r="F80" s="122">
        <f t="shared" si="1"/>
        <v>0</v>
      </c>
    </row>
    <row r="81" spans="1:6" ht="15">
      <c r="A81" s="6" t="s">
        <v>185</v>
      </c>
      <c r="B81" s="30" t="s">
        <v>186</v>
      </c>
      <c r="C81" s="123">
        <v>2204000</v>
      </c>
      <c r="D81" s="123"/>
      <c r="E81" s="123"/>
      <c r="F81" s="122">
        <f t="shared" si="1"/>
        <v>2204000</v>
      </c>
    </row>
    <row r="82" spans="1:6" ht="15">
      <c r="A82" s="51" t="s">
        <v>385</v>
      </c>
      <c r="B82" s="53" t="s">
        <v>187</v>
      </c>
      <c r="C82" s="124">
        <f>SUM(C75:C81)</f>
        <v>10841000</v>
      </c>
      <c r="D82" s="124">
        <f>SUM(D75:D81)</f>
        <v>0</v>
      </c>
      <c r="E82" s="124">
        <f>SUM(E75:E81)</f>
        <v>0</v>
      </c>
      <c r="F82" s="124">
        <f>SUM(F75:F81)</f>
        <v>10841000</v>
      </c>
    </row>
    <row r="83" spans="1:6" ht="15">
      <c r="A83" s="13" t="s">
        <v>188</v>
      </c>
      <c r="B83" s="30" t="s">
        <v>189</v>
      </c>
      <c r="C83" s="123">
        <v>858700</v>
      </c>
      <c r="D83" s="123"/>
      <c r="E83" s="123"/>
      <c r="F83" s="122">
        <f t="shared" si="1"/>
        <v>858700</v>
      </c>
    </row>
    <row r="84" spans="1:6" ht="15">
      <c r="A84" s="13" t="s">
        <v>190</v>
      </c>
      <c r="B84" s="30" t="s">
        <v>191</v>
      </c>
      <c r="C84" s="123"/>
      <c r="D84" s="123"/>
      <c r="E84" s="123"/>
      <c r="F84" s="122">
        <f t="shared" si="1"/>
        <v>0</v>
      </c>
    </row>
    <row r="85" spans="1:6" ht="15">
      <c r="A85" s="13" t="s">
        <v>192</v>
      </c>
      <c r="B85" s="30" t="s">
        <v>193</v>
      </c>
      <c r="C85" s="123"/>
      <c r="D85" s="123"/>
      <c r="E85" s="123"/>
      <c r="F85" s="122">
        <f t="shared" si="1"/>
        <v>0</v>
      </c>
    </row>
    <row r="86" spans="1:6" ht="15">
      <c r="A86" s="13" t="s">
        <v>194</v>
      </c>
      <c r="B86" s="30" t="s">
        <v>195</v>
      </c>
      <c r="C86" s="123">
        <v>241300</v>
      </c>
      <c r="D86" s="123"/>
      <c r="E86" s="123"/>
      <c r="F86" s="122">
        <f t="shared" si="1"/>
        <v>241300</v>
      </c>
    </row>
    <row r="87" spans="1:6" ht="15">
      <c r="A87" s="50" t="s">
        <v>386</v>
      </c>
      <c r="B87" s="53" t="s">
        <v>196</v>
      </c>
      <c r="C87" s="124">
        <f>SUM(C83:C86)</f>
        <v>1100000</v>
      </c>
      <c r="D87" s="124">
        <f>SUM(D83:D86)</f>
        <v>0</v>
      </c>
      <c r="E87" s="124">
        <f>SUM(E83:E86)</f>
        <v>0</v>
      </c>
      <c r="F87" s="124">
        <f t="shared" si="1"/>
        <v>1100000</v>
      </c>
    </row>
    <row r="88" spans="1:6" ht="15">
      <c r="A88" s="13" t="s">
        <v>197</v>
      </c>
      <c r="B88" s="30" t="s">
        <v>198</v>
      </c>
      <c r="C88" s="123"/>
      <c r="D88" s="123"/>
      <c r="E88" s="123"/>
      <c r="F88" s="122">
        <f t="shared" si="1"/>
        <v>0</v>
      </c>
    </row>
    <row r="89" spans="1:6" ht="15">
      <c r="A89" s="13" t="s">
        <v>418</v>
      </c>
      <c r="B89" s="30" t="s">
        <v>199</v>
      </c>
      <c r="C89" s="123"/>
      <c r="D89" s="123"/>
      <c r="E89" s="123"/>
      <c r="F89" s="122">
        <f t="shared" si="1"/>
        <v>0</v>
      </c>
    </row>
    <row r="90" spans="1:6" ht="15">
      <c r="A90" s="13" t="s">
        <v>419</v>
      </c>
      <c r="B90" s="30" t="s">
        <v>200</v>
      </c>
      <c r="C90" s="123"/>
      <c r="D90" s="123"/>
      <c r="E90" s="123"/>
      <c r="F90" s="122">
        <f t="shared" si="1"/>
        <v>0</v>
      </c>
    </row>
    <row r="91" spans="1:6" ht="15">
      <c r="A91" s="13" t="s">
        <v>420</v>
      </c>
      <c r="B91" s="30" t="s">
        <v>201</v>
      </c>
      <c r="C91" s="123"/>
      <c r="D91" s="123"/>
      <c r="E91" s="123"/>
      <c r="F91" s="122">
        <f t="shared" si="1"/>
        <v>0</v>
      </c>
    </row>
    <row r="92" spans="1:6" ht="15">
      <c r="A92" s="13" t="s">
        <v>421</v>
      </c>
      <c r="B92" s="30" t="s">
        <v>202</v>
      </c>
      <c r="C92" s="123"/>
      <c r="D92" s="123"/>
      <c r="E92" s="123"/>
      <c r="F92" s="122">
        <f t="shared" si="1"/>
        <v>0</v>
      </c>
    </row>
    <row r="93" spans="1:6" ht="15">
      <c r="A93" s="13" t="s">
        <v>422</v>
      </c>
      <c r="B93" s="30" t="s">
        <v>203</v>
      </c>
      <c r="C93" s="123"/>
      <c r="D93" s="123"/>
      <c r="E93" s="123"/>
      <c r="F93" s="122">
        <f t="shared" si="1"/>
        <v>0</v>
      </c>
    </row>
    <row r="94" spans="1:6" ht="15">
      <c r="A94" s="13" t="s">
        <v>204</v>
      </c>
      <c r="B94" s="30" t="s">
        <v>205</v>
      </c>
      <c r="C94" s="123"/>
      <c r="D94" s="123"/>
      <c r="E94" s="123"/>
      <c r="F94" s="122">
        <f t="shared" si="1"/>
        <v>0</v>
      </c>
    </row>
    <row r="95" spans="1:6" ht="15">
      <c r="A95" s="13" t="s">
        <v>423</v>
      </c>
      <c r="B95" s="30" t="s">
        <v>206</v>
      </c>
      <c r="C95" s="123"/>
      <c r="D95" s="123"/>
      <c r="E95" s="123"/>
      <c r="F95" s="122">
        <f t="shared" si="1"/>
        <v>0</v>
      </c>
    </row>
    <row r="96" spans="1:6" ht="15">
      <c r="A96" s="50" t="s">
        <v>387</v>
      </c>
      <c r="B96" s="53" t="s">
        <v>207</v>
      </c>
      <c r="C96" s="124">
        <f>SUM(C88:C95)</f>
        <v>0</v>
      </c>
      <c r="D96" s="124">
        <f>SUM(D88:D95)</f>
        <v>0</v>
      </c>
      <c r="E96" s="124">
        <f>SUM(E88:E95)</f>
        <v>0</v>
      </c>
      <c r="F96" s="124">
        <f t="shared" si="1"/>
        <v>0</v>
      </c>
    </row>
    <row r="97" spans="1:6" ht="15.75">
      <c r="A97" s="61" t="s">
        <v>535</v>
      </c>
      <c r="B97" s="53"/>
      <c r="C97" s="124">
        <f>SUM(C96,C87,C82)</f>
        <v>11941000</v>
      </c>
      <c r="D97" s="124">
        <f>SUM(D96,D87,D82)</f>
        <v>0</v>
      </c>
      <c r="E97" s="124">
        <f>SUM(E96,E87,E82)</f>
        <v>0</v>
      </c>
      <c r="F97" s="124">
        <f t="shared" si="1"/>
        <v>11941000</v>
      </c>
    </row>
    <row r="98" spans="1:6" ht="15.75">
      <c r="A98" s="35" t="s">
        <v>431</v>
      </c>
      <c r="B98" s="36" t="s">
        <v>208</v>
      </c>
      <c r="C98" s="124">
        <f>SUM(C74+C97)</f>
        <v>104731312</v>
      </c>
      <c r="D98" s="124">
        <f>SUM(D74+D97)</f>
        <v>0</v>
      </c>
      <c r="E98" s="124">
        <f>SUM(E74+E97)</f>
        <v>4322619</v>
      </c>
      <c r="F98" s="124">
        <f>SUM(C98:E98)</f>
        <v>109053931</v>
      </c>
    </row>
    <row r="99" spans="1:25" ht="15">
      <c r="A99" s="13" t="s">
        <v>424</v>
      </c>
      <c r="B99" s="5" t="s">
        <v>209</v>
      </c>
      <c r="C99" s="126"/>
      <c r="D99" s="126"/>
      <c r="E99" s="126"/>
      <c r="F99" s="12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212</v>
      </c>
      <c r="B100" s="5" t="s">
        <v>213</v>
      </c>
      <c r="C100" s="126"/>
      <c r="D100" s="126"/>
      <c r="E100" s="126"/>
      <c r="F100" s="12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425</v>
      </c>
      <c r="B101" s="5" t="s">
        <v>214</v>
      </c>
      <c r="C101" s="126"/>
      <c r="D101" s="126"/>
      <c r="E101" s="126"/>
      <c r="F101" s="122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388</v>
      </c>
      <c r="B102" s="7" t="s">
        <v>216</v>
      </c>
      <c r="C102" s="127">
        <f>SUM(C99:C101)</f>
        <v>0</v>
      </c>
      <c r="D102" s="127">
        <f>SUM(D99:D101)</f>
        <v>0</v>
      </c>
      <c r="E102" s="127">
        <f>SUM(E99:E101)</f>
        <v>0</v>
      </c>
      <c r="F102" s="12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426</v>
      </c>
      <c r="B103" s="5" t="s">
        <v>217</v>
      </c>
      <c r="C103" s="128"/>
      <c r="D103" s="128"/>
      <c r="E103" s="128"/>
      <c r="F103" s="12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394</v>
      </c>
      <c r="B104" s="5" t="s">
        <v>220</v>
      </c>
      <c r="C104" s="128"/>
      <c r="D104" s="128"/>
      <c r="E104" s="128"/>
      <c r="F104" s="12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221</v>
      </c>
      <c r="B105" s="5" t="s">
        <v>222</v>
      </c>
      <c r="C105" s="126"/>
      <c r="D105" s="126"/>
      <c r="E105" s="126"/>
      <c r="F105" s="12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427</v>
      </c>
      <c r="B106" s="5" t="s">
        <v>223</v>
      </c>
      <c r="C106" s="126"/>
      <c r="D106" s="126"/>
      <c r="E106" s="126"/>
      <c r="F106" s="12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391</v>
      </c>
      <c r="B107" s="7" t="s">
        <v>224</v>
      </c>
      <c r="C107" s="129">
        <f>SUM(C103:C106)</f>
        <v>0</v>
      </c>
      <c r="D107" s="129">
        <f>SUM(D103:D106)</f>
        <v>0</v>
      </c>
      <c r="E107" s="129">
        <f>SUM(E103:E106)</f>
        <v>0</v>
      </c>
      <c r="F107" s="12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225</v>
      </c>
      <c r="B108" s="5" t="s">
        <v>226</v>
      </c>
      <c r="C108" s="128"/>
      <c r="D108" s="128"/>
      <c r="E108" s="128"/>
      <c r="F108" s="12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227</v>
      </c>
      <c r="B109" s="5" t="s">
        <v>228</v>
      </c>
      <c r="C109" s="128">
        <v>1105010</v>
      </c>
      <c r="D109" s="128"/>
      <c r="E109" s="128"/>
      <c r="F109" s="122">
        <f t="shared" si="1"/>
        <v>1105010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229</v>
      </c>
      <c r="B110" s="7" t="s">
        <v>230</v>
      </c>
      <c r="C110" s="128"/>
      <c r="D110" s="128"/>
      <c r="E110" s="128"/>
      <c r="F110" s="122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231</v>
      </c>
      <c r="B111" s="5" t="s">
        <v>232</v>
      </c>
      <c r="C111" s="128"/>
      <c r="D111" s="128"/>
      <c r="E111" s="128"/>
      <c r="F111" s="12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233</v>
      </c>
      <c r="B112" s="5" t="s">
        <v>234</v>
      </c>
      <c r="C112" s="128"/>
      <c r="D112" s="128"/>
      <c r="E112" s="128"/>
      <c r="F112" s="12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235</v>
      </c>
      <c r="B113" s="5" t="s">
        <v>236</v>
      </c>
      <c r="C113" s="128"/>
      <c r="D113" s="128"/>
      <c r="E113" s="128"/>
      <c r="F113" s="12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392</v>
      </c>
      <c r="B114" s="39" t="s">
        <v>237</v>
      </c>
      <c r="C114" s="129">
        <f>SUM(C107:C113,C102)</f>
        <v>1105010</v>
      </c>
      <c r="D114" s="129">
        <f>SUM(D107:D113,D102)</f>
        <v>0</v>
      </c>
      <c r="E114" s="129">
        <f>SUM(E107:E113,E102)</f>
        <v>0</v>
      </c>
      <c r="F114" s="129">
        <f>SUM(F107:F113,F102)</f>
        <v>1105010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238</v>
      </c>
      <c r="B115" s="5" t="s">
        <v>239</v>
      </c>
      <c r="C115" s="128"/>
      <c r="D115" s="128"/>
      <c r="E115" s="128"/>
      <c r="F115" s="12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240</v>
      </c>
      <c r="B116" s="5" t="s">
        <v>241</v>
      </c>
      <c r="C116" s="126"/>
      <c r="D116" s="126"/>
      <c r="E116" s="126"/>
      <c r="F116" s="12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428</v>
      </c>
      <c r="B117" s="5" t="s">
        <v>242</v>
      </c>
      <c r="C117" s="128"/>
      <c r="D117" s="128"/>
      <c r="E117" s="128"/>
      <c r="F117" s="12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397</v>
      </c>
      <c r="B118" s="5" t="s">
        <v>243</v>
      </c>
      <c r="C118" s="128"/>
      <c r="D118" s="128"/>
      <c r="E118" s="128"/>
      <c r="F118" s="12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398</v>
      </c>
      <c r="B119" s="39" t="s">
        <v>247</v>
      </c>
      <c r="C119" s="129">
        <f>SUM(C115:C118)</f>
        <v>0</v>
      </c>
      <c r="D119" s="129">
        <f>SUM(D115:D118)</f>
        <v>0</v>
      </c>
      <c r="E119" s="129">
        <f>SUM(E115:E118)</f>
        <v>0</v>
      </c>
      <c r="F119" s="12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248</v>
      </c>
      <c r="B120" s="5" t="s">
        <v>249</v>
      </c>
      <c r="C120" s="126"/>
      <c r="D120" s="126"/>
      <c r="E120" s="126"/>
      <c r="F120" s="12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432</v>
      </c>
      <c r="B121" s="41" t="s">
        <v>250</v>
      </c>
      <c r="C121" s="129">
        <f>SUM(C102+C107+C110+C114+C119+C120)</f>
        <v>1105010</v>
      </c>
      <c r="D121" s="129">
        <f>SUM(D102+D107+D110+D114+D119+D120)</f>
        <v>0</v>
      </c>
      <c r="E121" s="129">
        <f>SUM(E102+E107+E110+E114+E119+E120)</f>
        <v>0</v>
      </c>
      <c r="F121" s="122">
        <f t="shared" si="1"/>
        <v>1105010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469</v>
      </c>
      <c r="B122" s="45"/>
      <c r="C122" s="125">
        <f>SUM(C98+C121)</f>
        <v>105836322</v>
      </c>
      <c r="D122" s="125">
        <f>SUM(D98+D121)</f>
        <v>0</v>
      </c>
      <c r="E122" s="125">
        <f>SUM(E98+E121)</f>
        <v>4322619</v>
      </c>
      <c r="F122" s="122">
        <f t="shared" si="1"/>
        <v>110158941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F153"/>
  <sheetViews>
    <sheetView zoomScalePageLayoutView="0" workbookViewId="0" topLeftCell="A70">
      <selection activeCell="G85" sqref="G85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102" customWidth="1"/>
    <col min="4" max="4" width="14.57421875" style="102" customWidth="1"/>
    <col min="5" max="5" width="15.140625" style="102" customWidth="1"/>
  </cols>
  <sheetData>
    <row r="1" spans="1:6" ht="15">
      <c r="A1" s="88"/>
      <c r="B1" s="89"/>
      <c r="F1" s="102"/>
    </row>
    <row r="2" spans="1:5" ht="26.25" customHeight="1">
      <c r="A2" s="146" t="s">
        <v>591</v>
      </c>
      <c r="B2" s="147"/>
      <c r="C2" s="147"/>
      <c r="D2" s="147"/>
      <c r="E2" s="147"/>
    </row>
    <row r="3" spans="1:5" ht="30.75" customHeight="1">
      <c r="A3" s="149" t="s">
        <v>571</v>
      </c>
      <c r="B3" s="150"/>
      <c r="C3" s="150"/>
      <c r="D3" s="150"/>
      <c r="E3" s="150"/>
    </row>
    <row r="5" spans="1:4" ht="15">
      <c r="A5" s="4" t="s">
        <v>17</v>
      </c>
      <c r="D5" s="136" t="s">
        <v>560</v>
      </c>
    </row>
    <row r="6" spans="1:5" ht="60.75" customHeight="1">
      <c r="A6" s="2" t="s">
        <v>72</v>
      </c>
      <c r="B6" s="3" t="s">
        <v>73</v>
      </c>
      <c r="C6" s="137" t="s">
        <v>592</v>
      </c>
      <c r="D6" s="137" t="s">
        <v>593</v>
      </c>
      <c r="E6" s="137" t="s">
        <v>594</v>
      </c>
    </row>
    <row r="7" spans="1:5" ht="15">
      <c r="A7" s="31" t="s">
        <v>372</v>
      </c>
      <c r="B7" s="30" t="s">
        <v>99</v>
      </c>
      <c r="C7" s="138">
        <v>28129712</v>
      </c>
      <c r="D7" s="138">
        <v>26625243</v>
      </c>
      <c r="E7" s="138">
        <v>24994866</v>
      </c>
    </row>
    <row r="8" spans="1:5" ht="15">
      <c r="A8" s="5" t="s">
        <v>373</v>
      </c>
      <c r="B8" s="30" t="s">
        <v>106</v>
      </c>
      <c r="C8" s="138">
        <v>5810853</v>
      </c>
      <c r="D8" s="138">
        <v>6049826</v>
      </c>
      <c r="E8" s="138">
        <v>8210324</v>
      </c>
    </row>
    <row r="9" spans="1:5" ht="15">
      <c r="A9" s="52" t="s">
        <v>429</v>
      </c>
      <c r="B9" s="53" t="s">
        <v>107</v>
      </c>
      <c r="C9" s="139">
        <f>SUM(C7:C8)</f>
        <v>33940565</v>
      </c>
      <c r="D9" s="139">
        <f>SUM(D7:D8)</f>
        <v>32675069</v>
      </c>
      <c r="E9" s="139">
        <f>SUM(E7:E8)</f>
        <v>33205190</v>
      </c>
    </row>
    <row r="10" spans="1:5" ht="15">
      <c r="A10" s="39" t="s">
        <v>400</v>
      </c>
      <c r="B10" s="53" t="s">
        <v>108</v>
      </c>
      <c r="C10" s="139">
        <v>5407663</v>
      </c>
      <c r="D10" s="139">
        <v>4416965</v>
      </c>
      <c r="E10" s="139">
        <v>4505969</v>
      </c>
    </row>
    <row r="11" spans="1:5" ht="15">
      <c r="A11" s="5" t="s">
        <v>374</v>
      </c>
      <c r="B11" s="30" t="s">
        <v>115</v>
      </c>
      <c r="C11" s="138">
        <v>7099063</v>
      </c>
      <c r="D11" s="138">
        <v>11356936</v>
      </c>
      <c r="E11" s="138">
        <v>13555815</v>
      </c>
    </row>
    <row r="12" spans="1:5" ht="15">
      <c r="A12" s="5" t="s">
        <v>430</v>
      </c>
      <c r="B12" s="30" t="s">
        <v>120</v>
      </c>
      <c r="C12" s="138">
        <v>563244</v>
      </c>
      <c r="D12" s="138">
        <v>619010</v>
      </c>
      <c r="E12" s="138">
        <v>700000</v>
      </c>
    </row>
    <row r="13" spans="1:5" ht="15">
      <c r="A13" s="5" t="s">
        <v>375</v>
      </c>
      <c r="B13" s="30" t="s">
        <v>132</v>
      </c>
      <c r="C13" s="138">
        <v>25103776</v>
      </c>
      <c r="D13" s="138">
        <v>22921583</v>
      </c>
      <c r="E13" s="138">
        <v>22974245</v>
      </c>
    </row>
    <row r="14" spans="1:5" ht="15">
      <c r="A14" s="5" t="s">
        <v>376</v>
      </c>
      <c r="B14" s="30" t="s">
        <v>137</v>
      </c>
      <c r="C14" s="138">
        <v>607957</v>
      </c>
      <c r="D14" s="138">
        <v>458625</v>
      </c>
      <c r="E14" s="138">
        <v>620000</v>
      </c>
    </row>
    <row r="15" spans="1:5" ht="15">
      <c r="A15" s="5" t="s">
        <v>377</v>
      </c>
      <c r="B15" s="30" t="s">
        <v>146</v>
      </c>
      <c r="C15" s="138">
        <v>5621266</v>
      </c>
      <c r="D15" s="138">
        <v>6379540</v>
      </c>
      <c r="E15" s="138">
        <v>7510757</v>
      </c>
    </row>
    <row r="16" spans="1:5" ht="15">
      <c r="A16" s="39" t="s">
        <v>378</v>
      </c>
      <c r="B16" s="53" t="s">
        <v>147</v>
      </c>
      <c r="C16" s="139">
        <f>SUM(C11:C15)</f>
        <v>38995306</v>
      </c>
      <c r="D16" s="139">
        <f>SUM(D11:D15)</f>
        <v>41735694</v>
      </c>
      <c r="E16" s="139">
        <f>SUM(E11:E15)</f>
        <v>45360817</v>
      </c>
    </row>
    <row r="17" spans="1:5" ht="15">
      <c r="A17" s="13" t="s">
        <v>148</v>
      </c>
      <c r="B17" s="30" t="s">
        <v>149</v>
      </c>
      <c r="C17" s="138"/>
      <c r="D17" s="138"/>
      <c r="E17" s="138"/>
    </row>
    <row r="18" spans="1:5" ht="15">
      <c r="A18" s="13" t="s">
        <v>379</v>
      </c>
      <c r="B18" s="30" t="s">
        <v>150</v>
      </c>
      <c r="C18" s="138">
        <v>661000</v>
      </c>
      <c r="D18" s="138">
        <v>504000</v>
      </c>
      <c r="E18" s="138"/>
    </row>
    <row r="19" spans="1:5" ht="15">
      <c r="A19" s="16" t="s">
        <v>406</v>
      </c>
      <c r="B19" s="30" t="s">
        <v>151</v>
      </c>
      <c r="C19" s="138"/>
      <c r="D19" s="138"/>
      <c r="E19" s="138"/>
    </row>
    <row r="20" spans="1:5" ht="15">
      <c r="A20" s="16" t="s">
        <v>407</v>
      </c>
      <c r="B20" s="30" t="s">
        <v>152</v>
      </c>
      <c r="C20" s="138"/>
      <c r="D20" s="138"/>
      <c r="E20" s="138"/>
    </row>
    <row r="21" spans="1:5" ht="15">
      <c r="A21" s="16" t="s">
        <v>408</v>
      </c>
      <c r="B21" s="30" t="s">
        <v>153</v>
      </c>
      <c r="C21" s="138"/>
      <c r="D21" s="138"/>
      <c r="E21" s="138"/>
    </row>
    <row r="22" spans="1:5" ht="15">
      <c r="A22" s="13" t="s">
        <v>409</v>
      </c>
      <c r="B22" s="30" t="s">
        <v>154</v>
      </c>
      <c r="C22" s="138"/>
      <c r="D22" s="138"/>
      <c r="E22" s="138"/>
    </row>
    <row r="23" spans="1:5" ht="15">
      <c r="A23" s="13" t="s">
        <v>410</v>
      </c>
      <c r="B23" s="30" t="s">
        <v>155</v>
      </c>
      <c r="C23" s="138"/>
      <c r="D23" s="138"/>
      <c r="E23" s="138"/>
    </row>
    <row r="24" spans="1:5" ht="15">
      <c r="A24" s="13" t="s">
        <v>411</v>
      </c>
      <c r="B24" s="30" t="s">
        <v>156</v>
      </c>
      <c r="C24" s="138">
        <v>5170395</v>
      </c>
      <c r="D24" s="138">
        <v>5309000</v>
      </c>
      <c r="E24" s="138">
        <v>6403000</v>
      </c>
    </row>
    <row r="25" spans="1:5" ht="15">
      <c r="A25" s="50" t="s">
        <v>380</v>
      </c>
      <c r="B25" s="53" t="s">
        <v>157</v>
      </c>
      <c r="C25" s="139">
        <f>SUM(C17:C24)</f>
        <v>5831395</v>
      </c>
      <c r="D25" s="139">
        <f>SUM(D17:D24)</f>
        <v>5813000</v>
      </c>
      <c r="E25" s="139">
        <f>SUM(E17:E24)</f>
        <v>6403000</v>
      </c>
    </row>
    <row r="26" spans="1:5" ht="15">
      <c r="A26" s="12" t="s">
        <v>412</v>
      </c>
      <c r="B26" s="30" t="s">
        <v>158</v>
      </c>
      <c r="C26" s="138"/>
      <c r="D26" s="138"/>
      <c r="E26" s="138"/>
    </row>
    <row r="27" spans="1:5" ht="15">
      <c r="A27" s="12" t="s">
        <v>159</v>
      </c>
      <c r="B27" s="30" t="s">
        <v>160</v>
      </c>
      <c r="C27" s="138">
        <v>1735709</v>
      </c>
      <c r="D27" s="138">
        <v>411684</v>
      </c>
      <c r="E27" s="138">
        <v>1107730</v>
      </c>
    </row>
    <row r="28" spans="1:5" ht="15">
      <c r="A28" s="12" t="s">
        <v>161</v>
      </c>
      <c r="B28" s="30" t="s">
        <v>162</v>
      </c>
      <c r="C28" s="138"/>
      <c r="D28" s="138"/>
      <c r="E28" s="138"/>
    </row>
    <row r="29" spans="1:5" ht="15">
      <c r="A29" s="12" t="s">
        <v>381</v>
      </c>
      <c r="B29" s="30" t="s">
        <v>163</v>
      </c>
      <c r="C29" s="138"/>
      <c r="D29" s="138"/>
      <c r="E29" s="138"/>
    </row>
    <row r="30" spans="1:5" ht="15">
      <c r="A30" s="12" t="s">
        <v>413</v>
      </c>
      <c r="B30" s="30" t="s">
        <v>164</v>
      </c>
      <c r="C30" s="138"/>
      <c r="D30" s="138"/>
      <c r="E30" s="138"/>
    </row>
    <row r="31" spans="1:5" ht="15">
      <c r="A31" s="12" t="s">
        <v>382</v>
      </c>
      <c r="B31" s="30" t="s">
        <v>165</v>
      </c>
      <c r="C31" s="138">
        <v>2663393</v>
      </c>
      <c r="D31" s="138">
        <v>4406035</v>
      </c>
      <c r="E31" s="138">
        <v>4322619</v>
      </c>
    </row>
    <row r="32" spans="1:5" ht="15">
      <c r="A32" s="12" t="s">
        <v>414</v>
      </c>
      <c r="B32" s="30" t="s">
        <v>166</v>
      </c>
      <c r="C32" s="138"/>
      <c r="D32" s="138"/>
      <c r="E32" s="138"/>
    </row>
    <row r="33" spans="1:5" ht="15">
      <c r="A33" s="12" t="s">
        <v>415</v>
      </c>
      <c r="B33" s="30" t="s">
        <v>167</v>
      </c>
      <c r="C33" s="138"/>
      <c r="D33" s="138"/>
      <c r="E33" s="138"/>
    </row>
    <row r="34" spans="1:5" ht="15">
      <c r="A34" s="12" t="s">
        <v>168</v>
      </c>
      <c r="B34" s="30" t="s">
        <v>169</v>
      </c>
      <c r="C34" s="138"/>
      <c r="D34" s="138"/>
      <c r="E34" s="138"/>
    </row>
    <row r="35" spans="1:5" ht="15">
      <c r="A35" s="19" t="s">
        <v>170</v>
      </c>
      <c r="B35" s="30" t="s">
        <v>171</v>
      </c>
      <c r="C35" s="138"/>
      <c r="D35" s="138"/>
      <c r="E35" s="138"/>
    </row>
    <row r="36" spans="1:5" ht="15">
      <c r="A36" s="12" t="s">
        <v>416</v>
      </c>
      <c r="B36" s="30" t="s">
        <v>172</v>
      </c>
      <c r="C36" s="138">
        <v>3377727</v>
      </c>
      <c r="D36" s="138">
        <v>2035060</v>
      </c>
      <c r="E36" s="138">
        <v>196000</v>
      </c>
    </row>
    <row r="37" spans="1:5" ht="15">
      <c r="A37" s="19" t="s">
        <v>570</v>
      </c>
      <c r="B37" s="30" t="s">
        <v>569</v>
      </c>
      <c r="C37" s="138"/>
      <c r="D37" s="138"/>
      <c r="E37" s="138">
        <v>2011606</v>
      </c>
    </row>
    <row r="38" spans="1:5" ht="15">
      <c r="A38" s="19"/>
      <c r="B38" s="30" t="s">
        <v>569</v>
      </c>
      <c r="C38" s="138"/>
      <c r="D38" s="138"/>
      <c r="E38" s="138"/>
    </row>
    <row r="39" spans="1:5" ht="15">
      <c r="A39" s="50" t="s">
        <v>383</v>
      </c>
      <c r="B39" s="53" t="s">
        <v>173</v>
      </c>
      <c r="C39" s="139">
        <f>SUM(C26:C38)</f>
        <v>7776829</v>
      </c>
      <c r="D39" s="139">
        <f>SUM(D26:D38)</f>
        <v>6852779</v>
      </c>
      <c r="E39" s="139">
        <f>SUM(E26:E38)</f>
        <v>7637955</v>
      </c>
    </row>
    <row r="40" spans="1:5" ht="15.75">
      <c r="A40" s="61" t="s">
        <v>536</v>
      </c>
      <c r="B40" s="101"/>
      <c r="C40" s="139">
        <f>SUM(C9+C10+C16+C25+C39)</f>
        <v>91951758</v>
      </c>
      <c r="D40" s="139">
        <f>SUM(D9+D10+D16+D25+D39)</f>
        <v>91493507</v>
      </c>
      <c r="E40" s="139">
        <f>SUM(E9+E10+E16+E25+E39)</f>
        <v>97112931</v>
      </c>
    </row>
    <row r="41" spans="1:5" ht="15">
      <c r="A41" s="34" t="s">
        <v>174</v>
      </c>
      <c r="B41" s="30" t="s">
        <v>175</v>
      </c>
      <c r="C41" s="138"/>
      <c r="D41" s="138">
        <v>1000000</v>
      </c>
      <c r="E41" s="138"/>
    </row>
    <row r="42" spans="1:5" ht="15">
      <c r="A42" s="34" t="s">
        <v>417</v>
      </c>
      <c r="B42" s="30" t="s">
        <v>176</v>
      </c>
      <c r="C42" s="138">
        <v>6392105</v>
      </c>
      <c r="D42" s="138">
        <v>1208661</v>
      </c>
      <c r="E42" s="138">
        <v>4200000</v>
      </c>
    </row>
    <row r="43" spans="1:5" ht="15">
      <c r="A43" s="34" t="s">
        <v>177</v>
      </c>
      <c r="B43" s="30" t="s">
        <v>178</v>
      </c>
      <c r="C43" s="138"/>
      <c r="D43" s="138"/>
      <c r="E43" s="138"/>
    </row>
    <row r="44" spans="1:5" ht="15">
      <c r="A44" s="34" t="s">
        <v>179</v>
      </c>
      <c r="B44" s="30" t="s">
        <v>180</v>
      </c>
      <c r="C44" s="138">
        <v>9423375</v>
      </c>
      <c r="D44" s="138">
        <v>2940014</v>
      </c>
      <c r="E44" s="138">
        <v>4437000</v>
      </c>
    </row>
    <row r="45" spans="1:5" ht="15">
      <c r="A45" s="6" t="s">
        <v>181</v>
      </c>
      <c r="B45" s="30" t="s">
        <v>182</v>
      </c>
      <c r="C45" s="138"/>
      <c r="D45" s="138"/>
      <c r="E45" s="138"/>
    </row>
    <row r="46" spans="1:5" ht="15">
      <c r="A46" s="6" t="s">
        <v>183</v>
      </c>
      <c r="B46" s="30" t="s">
        <v>184</v>
      </c>
      <c r="C46" s="138"/>
      <c r="D46" s="138"/>
      <c r="E46" s="138"/>
    </row>
    <row r="47" spans="1:5" ht="15">
      <c r="A47" s="6" t="s">
        <v>185</v>
      </c>
      <c r="B47" s="30" t="s">
        <v>186</v>
      </c>
      <c r="C47" s="138">
        <v>3110246</v>
      </c>
      <c r="D47" s="138">
        <v>985143</v>
      </c>
      <c r="E47" s="138">
        <v>2204000</v>
      </c>
    </row>
    <row r="48" spans="1:5" ht="15">
      <c r="A48" s="51" t="s">
        <v>385</v>
      </c>
      <c r="B48" s="53" t="s">
        <v>187</v>
      </c>
      <c r="C48" s="139">
        <f>SUM(C41:C47)</f>
        <v>18925726</v>
      </c>
      <c r="D48" s="139">
        <f>SUM(D41:D47)</f>
        <v>6133818</v>
      </c>
      <c r="E48" s="139">
        <f>SUM(E41:E47)</f>
        <v>10841000</v>
      </c>
    </row>
    <row r="49" spans="1:5" ht="15">
      <c r="A49" s="13" t="s">
        <v>188</v>
      </c>
      <c r="B49" s="30" t="s">
        <v>189</v>
      </c>
      <c r="C49" s="138">
        <v>2899300</v>
      </c>
      <c r="D49" s="138">
        <v>20448508</v>
      </c>
      <c r="E49" s="138">
        <v>858700</v>
      </c>
    </row>
    <row r="50" spans="1:5" ht="15">
      <c r="A50" s="13" t="s">
        <v>190</v>
      </c>
      <c r="B50" s="30" t="s">
        <v>191</v>
      </c>
      <c r="C50" s="138"/>
      <c r="D50" s="138"/>
      <c r="E50" s="138"/>
    </row>
    <row r="51" spans="1:5" ht="15">
      <c r="A51" s="13" t="s">
        <v>192</v>
      </c>
      <c r="B51" s="30" t="s">
        <v>193</v>
      </c>
      <c r="C51" s="138"/>
      <c r="D51" s="138"/>
      <c r="E51" s="138"/>
    </row>
    <row r="52" spans="1:5" ht="15">
      <c r="A52" s="13" t="s">
        <v>194</v>
      </c>
      <c r="B52" s="30" t="s">
        <v>195</v>
      </c>
      <c r="C52" s="138">
        <v>426060</v>
      </c>
      <c r="D52" s="138">
        <v>4966332</v>
      </c>
      <c r="E52" s="138">
        <v>241300</v>
      </c>
    </row>
    <row r="53" spans="1:5" ht="15">
      <c r="A53" s="50" t="s">
        <v>386</v>
      </c>
      <c r="B53" s="53" t="s">
        <v>196</v>
      </c>
      <c r="C53" s="139">
        <f>SUM(C49:C52)</f>
        <v>3325360</v>
      </c>
      <c r="D53" s="139">
        <f>SUM(D49:D52)</f>
        <v>25414840</v>
      </c>
      <c r="E53" s="139">
        <f>SUM(E49:E52)</f>
        <v>1100000</v>
      </c>
    </row>
    <row r="54" spans="1:5" ht="15">
      <c r="A54" s="13" t="s">
        <v>197</v>
      </c>
      <c r="B54" s="30" t="s">
        <v>198</v>
      </c>
      <c r="C54" s="138"/>
      <c r="D54" s="138"/>
      <c r="E54" s="138"/>
    </row>
    <row r="55" spans="1:5" ht="15">
      <c r="A55" s="13" t="s">
        <v>418</v>
      </c>
      <c r="B55" s="30" t="s">
        <v>199</v>
      </c>
      <c r="C55" s="138"/>
      <c r="D55" s="138"/>
      <c r="E55" s="138"/>
    </row>
    <row r="56" spans="1:5" ht="15">
      <c r="A56" s="13" t="s">
        <v>419</v>
      </c>
      <c r="B56" s="30" t="s">
        <v>200</v>
      </c>
      <c r="C56" s="138"/>
      <c r="D56" s="138"/>
      <c r="E56" s="138"/>
    </row>
    <row r="57" spans="1:5" ht="15">
      <c r="A57" s="13" t="s">
        <v>420</v>
      </c>
      <c r="B57" s="30" t="s">
        <v>201</v>
      </c>
      <c r="C57" s="138"/>
      <c r="D57" s="138">
        <v>471264</v>
      </c>
      <c r="E57" s="138"/>
    </row>
    <row r="58" spans="1:5" ht="15">
      <c r="A58" s="13" t="s">
        <v>421</v>
      </c>
      <c r="B58" s="30" t="s">
        <v>202</v>
      </c>
      <c r="C58" s="138"/>
      <c r="D58" s="138"/>
      <c r="E58" s="138"/>
    </row>
    <row r="59" spans="1:5" ht="15">
      <c r="A59" s="13" t="s">
        <v>422</v>
      </c>
      <c r="B59" s="30" t="s">
        <v>203</v>
      </c>
      <c r="C59" s="138">
        <v>200000</v>
      </c>
      <c r="D59" s="138"/>
      <c r="E59" s="138"/>
    </row>
    <row r="60" spans="1:5" ht="15">
      <c r="A60" s="13" t="s">
        <v>204</v>
      </c>
      <c r="B60" s="30" t="s">
        <v>205</v>
      </c>
      <c r="C60" s="138"/>
      <c r="D60" s="138"/>
      <c r="E60" s="138"/>
    </row>
    <row r="61" spans="1:5" ht="15">
      <c r="A61" s="13" t="s">
        <v>423</v>
      </c>
      <c r="B61" s="30" t="s">
        <v>206</v>
      </c>
      <c r="C61" s="138"/>
      <c r="D61" s="138"/>
      <c r="E61" s="138"/>
    </row>
    <row r="62" spans="1:5" ht="15">
      <c r="A62" s="50" t="s">
        <v>387</v>
      </c>
      <c r="B62" s="53" t="s">
        <v>207</v>
      </c>
      <c r="C62" s="139">
        <f>SUM(C54:C61)</f>
        <v>200000</v>
      </c>
      <c r="D62" s="139">
        <f>SUM(D54:D61)</f>
        <v>471264</v>
      </c>
      <c r="E62" s="139">
        <f>SUM(E54:E61)</f>
        <v>0</v>
      </c>
    </row>
    <row r="63" spans="1:5" ht="15.75">
      <c r="A63" s="61" t="s">
        <v>535</v>
      </c>
      <c r="B63" s="101"/>
      <c r="C63" s="139">
        <f>SUM(C48+C53+C62)</f>
        <v>22451086</v>
      </c>
      <c r="D63" s="139">
        <f>SUM(D48+D53+D62)</f>
        <v>32019922</v>
      </c>
      <c r="E63" s="139">
        <f>SUM(E48+E53+E62)</f>
        <v>11941000</v>
      </c>
    </row>
    <row r="64" spans="1:5" ht="15.75">
      <c r="A64" s="35" t="s">
        <v>431</v>
      </c>
      <c r="B64" s="36" t="s">
        <v>208</v>
      </c>
      <c r="C64" s="139">
        <f>SUM(C40+C63)</f>
        <v>114402844</v>
      </c>
      <c r="D64" s="139">
        <f>SUM(D40+D63)</f>
        <v>123513429</v>
      </c>
      <c r="E64" s="139">
        <f>SUM(E40+E63)</f>
        <v>109053931</v>
      </c>
    </row>
    <row r="65" spans="1:5" ht="15">
      <c r="A65" s="15" t="s">
        <v>388</v>
      </c>
      <c r="B65" s="7" t="s">
        <v>216</v>
      </c>
      <c r="C65" s="127"/>
      <c r="D65" s="127"/>
      <c r="E65" s="127"/>
    </row>
    <row r="66" spans="1:5" ht="15">
      <c r="A66" s="14" t="s">
        <v>391</v>
      </c>
      <c r="B66" s="7" t="s">
        <v>224</v>
      </c>
      <c r="C66" s="129"/>
      <c r="D66" s="129"/>
      <c r="E66" s="129"/>
    </row>
    <row r="67" spans="1:5" ht="15">
      <c r="A67" s="37" t="s">
        <v>225</v>
      </c>
      <c r="B67" s="5" t="s">
        <v>226</v>
      </c>
      <c r="C67" s="128"/>
      <c r="D67" s="128"/>
      <c r="E67" s="128"/>
    </row>
    <row r="68" spans="1:5" ht="15">
      <c r="A68" s="37" t="s">
        <v>227</v>
      </c>
      <c r="B68" s="5" t="s">
        <v>228</v>
      </c>
      <c r="C68" s="128">
        <v>712380</v>
      </c>
      <c r="D68" s="128">
        <v>2012380</v>
      </c>
      <c r="E68" s="128">
        <v>1105010</v>
      </c>
    </row>
    <row r="69" spans="1:5" ht="15">
      <c r="A69" s="14" t="s">
        <v>229</v>
      </c>
      <c r="B69" s="7" t="s">
        <v>230</v>
      </c>
      <c r="C69" s="128"/>
      <c r="D69" s="128"/>
      <c r="E69" s="128"/>
    </row>
    <row r="70" spans="1:5" ht="15">
      <c r="A70" s="37" t="s">
        <v>231</v>
      </c>
      <c r="B70" s="5" t="s">
        <v>232</v>
      </c>
      <c r="C70" s="128"/>
      <c r="D70" s="128"/>
      <c r="E70" s="128"/>
    </row>
    <row r="71" spans="1:5" ht="15">
      <c r="A71" s="37" t="s">
        <v>233</v>
      </c>
      <c r="B71" s="5" t="s">
        <v>234</v>
      </c>
      <c r="C71" s="128"/>
      <c r="D71" s="128"/>
      <c r="E71" s="128"/>
    </row>
    <row r="72" spans="1:5" ht="15">
      <c r="A72" s="37" t="s">
        <v>235</v>
      </c>
      <c r="B72" s="5" t="s">
        <v>236</v>
      </c>
      <c r="C72" s="128"/>
      <c r="D72" s="128"/>
      <c r="E72" s="128"/>
    </row>
    <row r="73" spans="1:5" ht="15">
      <c r="A73" s="38" t="s">
        <v>392</v>
      </c>
      <c r="B73" s="39" t="s">
        <v>237</v>
      </c>
      <c r="C73" s="129">
        <f>SUM(C65,C66,C67,C68,C69,C70,C71,C72)</f>
        <v>712380</v>
      </c>
      <c r="D73" s="129">
        <f>SUM(D65,D66,D67,D68,D69,D70,D71,D72)</f>
        <v>2012380</v>
      </c>
      <c r="E73" s="129">
        <f>SUM(E65,E66,E67,E68,E69,E70,E71,E72)</f>
        <v>1105010</v>
      </c>
    </row>
    <row r="74" spans="1:5" ht="15">
      <c r="A74" s="37" t="s">
        <v>238</v>
      </c>
      <c r="B74" s="5" t="s">
        <v>239</v>
      </c>
      <c r="C74" s="128"/>
      <c r="D74" s="128"/>
      <c r="E74" s="128"/>
    </row>
    <row r="75" spans="1:5" ht="15">
      <c r="A75" s="13" t="s">
        <v>240</v>
      </c>
      <c r="B75" s="5" t="s">
        <v>241</v>
      </c>
      <c r="C75" s="126"/>
      <c r="D75" s="126"/>
      <c r="E75" s="126"/>
    </row>
    <row r="76" spans="1:5" ht="15">
      <c r="A76" s="37" t="s">
        <v>428</v>
      </c>
      <c r="B76" s="5" t="s">
        <v>242</v>
      </c>
      <c r="C76" s="128"/>
      <c r="D76" s="128"/>
      <c r="E76" s="128"/>
    </row>
    <row r="77" spans="1:5" ht="15">
      <c r="A77" s="37" t="s">
        <v>397</v>
      </c>
      <c r="B77" s="5" t="s">
        <v>243</v>
      </c>
      <c r="C77" s="128"/>
      <c r="D77" s="128"/>
      <c r="E77" s="128"/>
    </row>
    <row r="78" spans="1:5" ht="15">
      <c r="A78" s="38" t="s">
        <v>398</v>
      </c>
      <c r="B78" s="39" t="s">
        <v>247</v>
      </c>
      <c r="C78" s="129">
        <v>0</v>
      </c>
      <c r="D78" s="129">
        <v>0</v>
      </c>
      <c r="E78" s="129">
        <v>0</v>
      </c>
    </row>
    <row r="79" spans="1:5" ht="15">
      <c r="A79" s="13" t="s">
        <v>248</v>
      </c>
      <c r="B79" s="5" t="s">
        <v>249</v>
      </c>
      <c r="C79" s="126"/>
      <c r="D79" s="126"/>
      <c r="E79" s="126"/>
    </row>
    <row r="80" spans="1:5" ht="15.75">
      <c r="A80" s="40" t="s">
        <v>432</v>
      </c>
      <c r="B80" s="41" t="s">
        <v>250</v>
      </c>
      <c r="C80" s="129">
        <f>SUM(C73,C78,C79)</f>
        <v>712380</v>
      </c>
      <c r="D80" s="129">
        <f>SUM(D73,D78,D79)</f>
        <v>2012380</v>
      </c>
      <c r="E80" s="129">
        <f>SUM(E73,E78,E79)</f>
        <v>1105010</v>
      </c>
    </row>
    <row r="81" spans="1:5" ht="15.75">
      <c r="A81" s="44" t="s">
        <v>469</v>
      </c>
      <c r="B81" s="45"/>
      <c r="C81" s="139">
        <f>SUM(C64+C80)</f>
        <v>115115224</v>
      </c>
      <c r="D81" s="139">
        <f>SUM(D64+D80)</f>
        <v>125525809</v>
      </c>
      <c r="E81" s="139">
        <f>SUM(E64+E80)</f>
        <v>110158941</v>
      </c>
    </row>
    <row r="82" spans="1:5" ht="59.25" customHeight="1">
      <c r="A82" s="2" t="s">
        <v>72</v>
      </c>
      <c r="B82" s="3" t="s">
        <v>52</v>
      </c>
      <c r="C82" s="137" t="s">
        <v>592</v>
      </c>
      <c r="D82" s="137" t="s">
        <v>593</v>
      </c>
      <c r="E82" s="137" t="s">
        <v>594</v>
      </c>
    </row>
    <row r="83" spans="1:5" ht="15">
      <c r="A83" s="5" t="s">
        <v>471</v>
      </c>
      <c r="B83" s="6" t="s">
        <v>263</v>
      </c>
      <c r="C83" s="140">
        <v>24186478</v>
      </c>
      <c r="D83" s="140">
        <v>29910933</v>
      </c>
      <c r="E83" s="140">
        <v>27625266</v>
      </c>
    </row>
    <row r="84" spans="1:5" ht="15">
      <c r="A84" s="5" t="s">
        <v>264</v>
      </c>
      <c r="B84" s="6" t="s">
        <v>265</v>
      </c>
      <c r="C84" s="140"/>
      <c r="D84" s="140"/>
      <c r="E84" s="140"/>
    </row>
    <row r="85" spans="1:5" ht="15">
      <c r="A85" s="5" t="s">
        <v>266</v>
      </c>
      <c r="B85" s="6" t="s">
        <v>267</v>
      </c>
      <c r="C85" s="140"/>
      <c r="D85" s="140"/>
      <c r="E85" s="140"/>
    </row>
    <row r="86" spans="1:5" ht="15">
      <c r="A86" s="5" t="s">
        <v>433</v>
      </c>
      <c r="B86" s="6" t="s">
        <v>268</v>
      </c>
      <c r="C86" s="140"/>
      <c r="D86" s="140"/>
      <c r="E86" s="140"/>
    </row>
    <row r="87" spans="1:5" ht="15">
      <c r="A87" s="5" t="s">
        <v>434</v>
      </c>
      <c r="B87" s="6" t="s">
        <v>269</v>
      </c>
      <c r="C87" s="140"/>
      <c r="D87" s="140"/>
      <c r="E87" s="140"/>
    </row>
    <row r="88" spans="1:5" ht="15">
      <c r="A88" s="5" t="s">
        <v>435</v>
      </c>
      <c r="B88" s="6" t="s">
        <v>270</v>
      </c>
      <c r="C88" s="140">
        <v>51842563</v>
      </c>
      <c r="D88" s="140">
        <v>44888075</v>
      </c>
      <c r="E88" s="140">
        <v>54496292</v>
      </c>
    </row>
    <row r="89" spans="1:5" ht="15">
      <c r="A89" s="39" t="s">
        <v>472</v>
      </c>
      <c r="B89" s="51" t="s">
        <v>271</v>
      </c>
      <c r="C89" s="139">
        <f>SUM(C83:C88)</f>
        <v>76029041</v>
      </c>
      <c r="D89" s="139">
        <f>SUM(D83:D88)</f>
        <v>74799008</v>
      </c>
      <c r="E89" s="139">
        <f>SUM(E83:E88)</f>
        <v>82121558</v>
      </c>
    </row>
    <row r="90" spans="1:5" ht="15">
      <c r="A90" s="5" t="s">
        <v>474</v>
      </c>
      <c r="B90" s="6" t="s">
        <v>282</v>
      </c>
      <c r="C90" s="140">
        <v>44264</v>
      </c>
      <c r="D90" s="140">
        <v>49234</v>
      </c>
      <c r="E90" s="140"/>
    </row>
    <row r="91" spans="1:5" ht="15">
      <c r="A91" s="5" t="s">
        <v>441</v>
      </c>
      <c r="B91" s="6" t="s">
        <v>283</v>
      </c>
      <c r="C91" s="140"/>
      <c r="D91" s="140"/>
      <c r="E91" s="140"/>
    </row>
    <row r="92" spans="1:5" ht="15">
      <c r="A92" s="5" t="s">
        <v>442</v>
      </c>
      <c r="B92" s="6" t="s">
        <v>284</v>
      </c>
      <c r="C92" s="140"/>
      <c r="D92" s="140"/>
      <c r="E92" s="140"/>
    </row>
    <row r="93" spans="1:5" ht="15">
      <c r="A93" s="5" t="s">
        <v>443</v>
      </c>
      <c r="B93" s="6" t="s">
        <v>285</v>
      </c>
      <c r="C93" s="140">
        <v>2622482</v>
      </c>
      <c r="D93" s="140">
        <v>2508645</v>
      </c>
      <c r="E93" s="140">
        <v>2400000</v>
      </c>
    </row>
    <row r="94" spans="1:5" ht="15">
      <c r="A94" s="5" t="s">
        <v>475</v>
      </c>
      <c r="B94" s="6" t="s">
        <v>300</v>
      </c>
      <c r="C94" s="140">
        <v>13951440</v>
      </c>
      <c r="D94" s="140">
        <v>8931730</v>
      </c>
      <c r="E94" s="140">
        <v>8600000</v>
      </c>
    </row>
    <row r="95" spans="1:5" ht="15">
      <c r="A95" s="5" t="s">
        <v>448</v>
      </c>
      <c r="B95" s="6" t="s">
        <v>301</v>
      </c>
      <c r="C95" s="140">
        <v>42770</v>
      </c>
      <c r="D95" s="140">
        <v>16461</v>
      </c>
      <c r="E95" s="140">
        <v>80000</v>
      </c>
    </row>
    <row r="96" spans="1:5" ht="15">
      <c r="A96" s="39" t="s">
        <v>476</v>
      </c>
      <c r="B96" s="51" t="s">
        <v>302</v>
      </c>
      <c r="C96" s="139">
        <f>SUM(C90:C95)</f>
        <v>16660956</v>
      </c>
      <c r="D96" s="139">
        <f>SUM(D90:D95)</f>
        <v>11506070</v>
      </c>
      <c r="E96" s="139">
        <f>SUM(E90:E95)</f>
        <v>11080000</v>
      </c>
    </row>
    <row r="97" spans="1:5" ht="15">
      <c r="A97" s="13" t="s">
        <v>303</v>
      </c>
      <c r="B97" s="6" t="s">
        <v>304</v>
      </c>
      <c r="C97" s="140">
        <v>1209833</v>
      </c>
      <c r="D97" s="140">
        <v>831365</v>
      </c>
      <c r="E97" s="140">
        <v>800000</v>
      </c>
    </row>
    <row r="98" spans="1:5" ht="15">
      <c r="A98" s="13" t="s">
        <v>449</v>
      </c>
      <c r="B98" s="6" t="s">
        <v>305</v>
      </c>
      <c r="C98" s="140">
        <v>1121100</v>
      </c>
      <c r="D98" s="140">
        <v>102000</v>
      </c>
      <c r="E98" s="140">
        <v>400000</v>
      </c>
    </row>
    <row r="99" spans="1:5" ht="15">
      <c r="A99" s="13" t="s">
        <v>450</v>
      </c>
      <c r="B99" s="6" t="s">
        <v>306</v>
      </c>
      <c r="C99" s="140"/>
      <c r="D99" s="140"/>
      <c r="E99" s="140"/>
    </row>
    <row r="100" spans="1:5" ht="15">
      <c r="A100" s="13" t="s">
        <v>451</v>
      </c>
      <c r="B100" s="6" t="s">
        <v>307</v>
      </c>
      <c r="C100" s="140">
        <v>571500</v>
      </c>
      <c r="D100" s="140">
        <v>693000</v>
      </c>
      <c r="E100" s="140">
        <v>650000</v>
      </c>
    </row>
    <row r="101" spans="1:5" ht="15">
      <c r="A101" s="13" t="s">
        <v>308</v>
      </c>
      <c r="B101" s="6" t="s">
        <v>309</v>
      </c>
      <c r="C101" s="140"/>
      <c r="D101" s="140"/>
      <c r="E101" s="140"/>
    </row>
    <row r="102" spans="1:5" ht="15">
      <c r="A102" s="13" t="s">
        <v>310</v>
      </c>
      <c r="B102" s="6" t="s">
        <v>311</v>
      </c>
      <c r="C102" s="140"/>
      <c r="D102" s="140"/>
      <c r="E102" s="140"/>
    </row>
    <row r="103" spans="1:5" ht="15">
      <c r="A103" s="13" t="s">
        <v>312</v>
      </c>
      <c r="B103" s="6" t="s">
        <v>313</v>
      </c>
      <c r="C103" s="140"/>
      <c r="D103" s="140"/>
      <c r="E103" s="140"/>
    </row>
    <row r="104" spans="1:5" ht="15">
      <c r="A104" s="13" t="s">
        <v>452</v>
      </c>
      <c r="B104" s="6" t="s">
        <v>314</v>
      </c>
      <c r="C104" s="140">
        <v>334</v>
      </c>
      <c r="D104" s="140">
        <v>34</v>
      </c>
      <c r="E104" s="140"/>
    </row>
    <row r="105" spans="1:5" ht="15">
      <c r="A105" s="13" t="s">
        <v>453</v>
      </c>
      <c r="B105" s="6" t="s">
        <v>315</v>
      </c>
      <c r="C105" s="140"/>
      <c r="D105" s="140"/>
      <c r="E105" s="140"/>
    </row>
    <row r="106" spans="1:5" ht="15">
      <c r="A106" s="13" t="s">
        <v>454</v>
      </c>
      <c r="B106" s="6" t="s">
        <v>572</v>
      </c>
      <c r="C106" s="140">
        <v>855998</v>
      </c>
      <c r="D106" s="140">
        <v>62385</v>
      </c>
      <c r="E106" s="140">
        <v>70000</v>
      </c>
    </row>
    <row r="107" spans="1:5" ht="15">
      <c r="A107" s="50" t="s">
        <v>477</v>
      </c>
      <c r="B107" s="51" t="s">
        <v>316</v>
      </c>
      <c r="C107" s="139">
        <f>SUM(C97:C106)</f>
        <v>3758765</v>
      </c>
      <c r="D107" s="139">
        <f>SUM(D97:D106)</f>
        <v>1688784</v>
      </c>
      <c r="E107" s="139">
        <f>SUM(E97:E106)</f>
        <v>1920000</v>
      </c>
    </row>
    <row r="108" spans="1:5" ht="15">
      <c r="A108" s="13" t="s">
        <v>325</v>
      </c>
      <c r="B108" s="6" t="s">
        <v>326</v>
      </c>
      <c r="C108" s="140"/>
      <c r="D108" s="140"/>
      <c r="E108" s="140"/>
    </row>
    <row r="109" spans="1:5" ht="15">
      <c r="A109" s="5" t="s">
        <v>458</v>
      </c>
      <c r="B109" s="6" t="s">
        <v>573</v>
      </c>
      <c r="C109" s="140">
        <v>267600</v>
      </c>
      <c r="D109" s="140">
        <v>70000</v>
      </c>
      <c r="E109" s="140">
        <v>80000</v>
      </c>
    </row>
    <row r="110" spans="1:5" ht="15">
      <c r="A110" s="13" t="s">
        <v>459</v>
      </c>
      <c r="B110" s="6" t="s">
        <v>586</v>
      </c>
      <c r="C110" s="140">
        <v>1177295</v>
      </c>
      <c r="D110" s="140">
        <v>685958</v>
      </c>
      <c r="E110" s="140"/>
    </row>
    <row r="111" spans="1:5" ht="15">
      <c r="A111" s="39" t="s">
        <v>479</v>
      </c>
      <c r="B111" s="51" t="s">
        <v>328</v>
      </c>
      <c r="C111" s="139">
        <f>SUM(C108:C110)</f>
        <v>1444895</v>
      </c>
      <c r="D111" s="139">
        <f>SUM(D108:D110)</f>
        <v>755958</v>
      </c>
      <c r="E111" s="139">
        <f>SUM(E108:E110)</f>
        <v>80000</v>
      </c>
    </row>
    <row r="112" spans="1:5" ht="15.75">
      <c r="A112" s="61" t="s">
        <v>536</v>
      </c>
      <c r="B112" s="66"/>
      <c r="C112" s="139">
        <f>SUM(C89+C96+C107+C111)</f>
        <v>97893657</v>
      </c>
      <c r="D112" s="139">
        <f>SUM(D89+D96+D107+D111)</f>
        <v>88749820</v>
      </c>
      <c r="E112" s="139">
        <f>SUM(E89+E96+E107+E111)</f>
        <v>95201558</v>
      </c>
    </row>
    <row r="113" spans="1:5" ht="15">
      <c r="A113" s="5" t="s">
        <v>272</v>
      </c>
      <c r="B113" s="6" t="s">
        <v>273</v>
      </c>
      <c r="C113" s="140"/>
      <c r="D113" s="140"/>
      <c r="E113" s="140"/>
    </row>
    <row r="114" spans="1:5" ht="15">
      <c r="A114" s="5" t="s">
        <v>274</v>
      </c>
      <c r="B114" s="6" t="s">
        <v>275</v>
      </c>
      <c r="C114" s="140"/>
      <c r="D114" s="140"/>
      <c r="E114" s="140"/>
    </row>
    <row r="115" spans="1:5" ht="15">
      <c r="A115" s="5" t="s">
        <v>436</v>
      </c>
      <c r="B115" s="6" t="s">
        <v>276</v>
      </c>
      <c r="C115" s="140"/>
      <c r="D115" s="140"/>
      <c r="E115" s="140"/>
    </row>
    <row r="116" spans="1:5" ht="15">
      <c r="A116" s="5" t="s">
        <v>437</v>
      </c>
      <c r="B116" s="6" t="s">
        <v>277</v>
      </c>
      <c r="C116" s="140"/>
      <c r="D116" s="140"/>
      <c r="E116" s="140"/>
    </row>
    <row r="117" spans="1:5" ht="15">
      <c r="A117" s="5" t="s">
        <v>438</v>
      </c>
      <c r="B117" s="6" t="s">
        <v>278</v>
      </c>
      <c r="C117" s="140">
        <v>43830954</v>
      </c>
      <c r="D117" s="140">
        <v>7186638</v>
      </c>
      <c r="E117" s="140">
        <v>5000000</v>
      </c>
    </row>
    <row r="118" spans="1:5" ht="15">
      <c r="A118" s="39" t="s">
        <v>473</v>
      </c>
      <c r="B118" s="51" t="s">
        <v>279</v>
      </c>
      <c r="C118" s="139">
        <f>SUM(C113:C117)</f>
        <v>43830954</v>
      </c>
      <c r="D118" s="139">
        <f>SUM(D113:D117)</f>
        <v>7186638</v>
      </c>
      <c r="E118" s="139">
        <f>SUM(E113:E117)</f>
        <v>5000000</v>
      </c>
    </row>
    <row r="119" spans="1:5" ht="15">
      <c r="A119" s="13" t="s">
        <v>455</v>
      </c>
      <c r="B119" s="6" t="s">
        <v>317</v>
      </c>
      <c r="C119" s="140"/>
      <c r="D119" s="140"/>
      <c r="E119" s="140"/>
    </row>
    <row r="120" spans="1:5" ht="15">
      <c r="A120" s="13" t="s">
        <v>456</v>
      </c>
      <c r="B120" s="6" t="s">
        <v>318</v>
      </c>
      <c r="C120" s="140"/>
      <c r="D120" s="140"/>
      <c r="E120" s="140"/>
    </row>
    <row r="121" spans="1:5" ht="15">
      <c r="A121" s="13" t="s">
        <v>319</v>
      </c>
      <c r="B121" s="6" t="s">
        <v>320</v>
      </c>
      <c r="C121" s="140"/>
      <c r="D121" s="140"/>
      <c r="E121" s="140"/>
    </row>
    <row r="122" spans="1:5" ht="15">
      <c r="A122" s="13" t="s">
        <v>457</v>
      </c>
      <c r="B122" s="6" t="s">
        <v>321</v>
      </c>
      <c r="C122" s="140"/>
      <c r="D122" s="140"/>
      <c r="E122" s="140"/>
    </row>
    <row r="123" spans="1:5" ht="15">
      <c r="A123" s="13" t="s">
        <v>322</v>
      </c>
      <c r="B123" s="6" t="s">
        <v>323</v>
      </c>
      <c r="C123" s="140"/>
      <c r="D123" s="140"/>
      <c r="E123" s="140"/>
    </row>
    <row r="124" spans="1:5" ht="15">
      <c r="A124" s="39" t="s">
        <v>478</v>
      </c>
      <c r="B124" s="51" t="s">
        <v>324</v>
      </c>
      <c r="C124" s="139">
        <f>SUM(C119:C123)</f>
        <v>0</v>
      </c>
      <c r="D124" s="139">
        <f>SUM(D119:D123)</f>
        <v>0</v>
      </c>
      <c r="E124" s="139">
        <f>SUM(E119:E123)</f>
        <v>0</v>
      </c>
    </row>
    <row r="125" spans="1:5" ht="15">
      <c r="A125" s="13" t="s">
        <v>329</v>
      </c>
      <c r="B125" s="6" t="s">
        <v>330</v>
      </c>
      <c r="C125" s="140"/>
      <c r="D125" s="140"/>
      <c r="E125" s="140"/>
    </row>
    <row r="126" spans="1:5" ht="15">
      <c r="A126" s="5" t="s">
        <v>460</v>
      </c>
      <c r="B126" s="6" t="s">
        <v>574</v>
      </c>
      <c r="C126" s="140">
        <v>345000</v>
      </c>
      <c r="D126" s="140">
        <v>320000</v>
      </c>
      <c r="E126" s="140">
        <v>150000</v>
      </c>
    </row>
    <row r="127" spans="1:5" ht="15">
      <c r="A127" s="13" t="s">
        <v>461</v>
      </c>
      <c r="B127" s="6" t="s">
        <v>332</v>
      </c>
      <c r="C127" s="140"/>
      <c r="D127" s="140"/>
      <c r="E127" s="140"/>
    </row>
    <row r="128" spans="1:5" ht="15">
      <c r="A128" s="39" t="s">
        <v>481</v>
      </c>
      <c r="B128" s="51" t="s">
        <v>333</v>
      </c>
      <c r="C128" s="139">
        <f>SUM(C125:C127)</f>
        <v>345000</v>
      </c>
      <c r="D128" s="139">
        <f>SUM(D125:D127)</f>
        <v>320000</v>
      </c>
      <c r="E128" s="139">
        <f>SUM(E125:E127)</f>
        <v>150000</v>
      </c>
    </row>
    <row r="129" spans="1:5" ht="15.75">
      <c r="A129" s="61" t="s">
        <v>535</v>
      </c>
      <c r="B129" s="66"/>
      <c r="C129" s="139">
        <f>SUM(C118+C124+C128)</f>
        <v>44175954</v>
      </c>
      <c r="D129" s="139">
        <f>SUM(D118+D124+D128)</f>
        <v>7506638</v>
      </c>
      <c r="E129" s="139">
        <f>SUM(E118+E124+E128)</f>
        <v>5150000</v>
      </c>
    </row>
    <row r="130" spans="1:5" ht="15.75">
      <c r="A130" s="48" t="s">
        <v>480</v>
      </c>
      <c r="B130" s="35" t="s">
        <v>334</v>
      </c>
      <c r="C130" s="139">
        <f>SUM(C112+C129)</f>
        <v>142069611</v>
      </c>
      <c r="D130" s="139">
        <f>SUM(D112+D129)</f>
        <v>96256458</v>
      </c>
      <c r="E130" s="139">
        <f>SUM(E112+E129)</f>
        <v>100351558</v>
      </c>
    </row>
    <row r="131" spans="1:5" ht="15.75">
      <c r="A131" s="65" t="s">
        <v>546</v>
      </c>
      <c r="B131" s="64"/>
      <c r="C131" s="140"/>
      <c r="D131" s="140"/>
      <c r="E131" s="140"/>
    </row>
    <row r="132" spans="1:5" ht="15.75">
      <c r="A132" s="65" t="s">
        <v>547</v>
      </c>
      <c r="B132" s="64"/>
      <c r="C132" s="140"/>
      <c r="D132" s="140"/>
      <c r="E132" s="140"/>
    </row>
    <row r="133" spans="1:5" ht="15">
      <c r="A133" s="15" t="s">
        <v>482</v>
      </c>
      <c r="B133" s="7" t="s">
        <v>339</v>
      </c>
      <c r="C133" s="140"/>
      <c r="D133" s="140"/>
      <c r="E133" s="140"/>
    </row>
    <row r="134" spans="1:5" ht="15">
      <c r="A134" s="14" t="s">
        <v>483</v>
      </c>
      <c r="B134" s="7" t="s">
        <v>346</v>
      </c>
      <c r="C134" s="140"/>
      <c r="D134" s="140"/>
      <c r="E134" s="140"/>
    </row>
    <row r="135" spans="1:5" ht="15">
      <c r="A135" s="5" t="s">
        <v>544</v>
      </c>
      <c r="B135" s="5" t="s">
        <v>347</v>
      </c>
      <c r="C135" s="140">
        <v>9004957</v>
      </c>
      <c r="D135" s="140">
        <v>5282568</v>
      </c>
      <c r="E135" s="140">
        <v>8807383</v>
      </c>
    </row>
    <row r="136" spans="1:5" ht="15">
      <c r="A136" s="5" t="s">
        <v>545</v>
      </c>
      <c r="B136" s="5" t="s">
        <v>347</v>
      </c>
      <c r="C136" s="140"/>
      <c r="D136" s="140">
        <v>31543134</v>
      </c>
      <c r="E136" s="140">
        <v>1000000</v>
      </c>
    </row>
    <row r="137" spans="1:5" ht="15">
      <c r="A137" s="5" t="s">
        <v>542</v>
      </c>
      <c r="B137" s="5" t="s">
        <v>348</v>
      </c>
      <c r="C137" s="140"/>
      <c r="D137" s="140"/>
      <c r="E137" s="140"/>
    </row>
    <row r="138" spans="1:5" ht="15">
      <c r="A138" s="5" t="s">
        <v>543</v>
      </c>
      <c r="B138" s="5" t="s">
        <v>348</v>
      </c>
      <c r="C138" s="140"/>
      <c r="D138" s="140"/>
      <c r="E138" s="140"/>
    </row>
    <row r="139" spans="1:5" ht="15">
      <c r="A139" s="7" t="s">
        <v>484</v>
      </c>
      <c r="B139" s="7" t="s">
        <v>349</v>
      </c>
      <c r="C139" s="140">
        <f>SUM(C135:C138)</f>
        <v>9004957</v>
      </c>
      <c r="D139" s="140">
        <f>SUM(D135:D138)</f>
        <v>36825702</v>
      </c>
      <c r="E139" s="140">
        <f>SUM(E135:E138)</f>
        <v>9807383</v>
      </c>
    </row>
    <row r="140" spans="1:5" ht="15">
      <c r="A140" s="37" t="s">
        <v>350</v>
      </c>
      <c r="B140" s="5" t="s">
        <v>351</v>
      </c>
      <c r="C140" s="140">
        <v>866358</v>
      </c>
      <c r="D140" s="140">
        <v>2251032</v>
      </c>
      <c r="E140" s="140"/>
    </row>
    <row r="141" spans="1:5" ht="15">
      <c r="A141" s="37" t="s">
        <v>352</v>
      </c>
      <c r="B141" s="5" t="s">
        <v>353</v>
      </c>
      <c r="C141" s="140"/>
      <c r="D141" s="140"/>
      <c r="E141" s="140"/>
    </row>
    <row r="142" spans="1:5" ht="15">
      <c r="A142" s="37" t="s">
        <v>354</v>
      </c>
      <c r="B142" s="5" t="s">
        <v>355</v>
      </c>
      <c r="C142" s="140"/>
      <c r="D142" s="140"/>
      <c r="E142" s="140"/>
    </row>
    <row r="143" spans="1:5" ht="15">
      <c r="A143" s="37" t="s">
        <v>356</v>
      </c>
      <c r="B143" s="5" t="s">
        <v>357</v>
      </c>
      <c r="C143" s="140"/>
      <c r="D143" s="140"/>
      <c r="E143" s="140"/>
    </row>
    <row r="144" spans="1:5" ht="15">
      <c r="A144" s="13" t="s">
        <v>467</v>
      </c>
      <c r="B144" s="5" t="s">
        <v>358</v>
      </c>
      <c r="C144" s="140"/>
      <c r="D144" s="140"/>
      <c r="E144" s="140"/>
    </row>
    <row r="145" spans="1:5" ht="15">
      <c r="A145" s="15" t="s">
        <v>485</v>
      </c>
      <c r="B145" s="7" t="s">
        <v>360</v>
      </c>
      <c r="C145" s="140">
        <f>SUM(C133,C134,C139,C140:C144)</f>
        <v>9871315</v>
      </c>
      <c r="D145" s="140">
        <f>SUM(D133,D134,D139,D140:D144)</f>
        <v>39076734</v>
      </c>
      <c r="E145" s="140">
        <f>SUM(E133,E134,E139,E140:E144)</f>
        <v>9807383</v>
      </c>
    </row>
    <row r="146" spans="1:5" ht="15">
      <c r="A146" s="13" t="s">
        <v>361</v>
      </c>
      <c r="B146" s="5" t="s">
        <v>362</v>
      </c>
      <c r="C146" s="140"/>
      <c r="D146" s="140"/>
      <c r="E146" s="140"/>
    </row>
    <row r="147" spans="1:5" ht="15">
      <c r="A147" s="13" t="s">
        <v>363</v>
      </c>
      <c r="B147" s="5" t="s">
        <v>364</v>
      </c>
      <c r="C147" s="140"/>
      <c r="D147" s="140"/>
      <c r="E147" s="140"/>
    </row>
    <row r="148" spans="1:5" ht="15">
      <c r="A148" s="37" t="s">
        <v>365</v>
      </c>
      <c r="B148" s="5" t="s">
        <v>366</v>
      </c>
      <c r="C148" s="140"/>
      <c r="D148" s="140"/>
      <c r="E148" s="140"/>
    </row>
    <row r="149" spans="1:5" ht="15">
      <c r="A149" s="37" t="s">
        <v>468</v>
      </c>
      <c r="B149" s="5" t="s">
        <v>367</v>
      </c>
      <c r="C149" s="140"/>
      <c r="D149" s="140"/>
      <c r="E149" s="140"/>
    </row>
    <row r="150" spans="1:5" ht="15">
      <c r="A150" s="14" t="s">
        <v>486</v>
      </c>
      <c r="B150" s="7" t="s">
        <v>368</v>
      </c>
      <c r="C150" s="140"/>
      <c r="D150" s="140"/>
      <c r="E150" s="140"/>
    </row>
    <row r="151" spans="1:5" ht="15">
      <c r="A151" s="15" t="s">
        <v>369</v>
      </c>
      <c r="B151" s="7" t="s">
        <v>370</v>
      </c>
      <c r="C151" s="140"/>
      <c r="D151" s="140"/>
      <c r="E151" s="140"/>
    </row>
    <row r="152" spans="1:5" ht="15.75">
      <c r="A152" s="40" t="s">
        <v>487</v>
      </c>
      <c r="B152" s="41" t="s">
        <v>371</v>
      </c>
      <c r="C152" s="139">
        <f>SUM(C145,C150,C151)</f>
        <v>9871315</v>
      </c>
      <c r="D152" s="139">
        <f>SUM(D145,D150,D151)</f>
        <v>39076734</v>
      </c>
      <c r="E152" s="139">
        <f>SUM(E145,E150,E151)</f>
        <v>9807383</v>
      </c>
    </row>
    <row r="153" spans="1:5" ht="15.75">
      <c r="A153" s="44" t="s">
        <v>470</v>
      </c>
      <c r="B153" s="45"/>
      <c r="C153" s="139">
        <f>SUM(C130+C152)</f>
        <v>151940926</v>
      </c>
      <c r="D153" s="139">
        <f>SUM(D130+D152)</f>
        <v>135333192</v>
      </c>
      <c r="E153" s="139">
        <f>SUM(E130+E152)</f>
        <v>110158941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34"/>
  <sheetViews>
    <sheetView zoomScalePageLayoutView="0" workbookViewId="0" topLeftCell="A10">
      <selection activeCell="D18" sqref="D18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46" t="s">
        <v>591</v>
      </c>
      <c r="B1" s="147"/>
      <c r="C1" s="147"/>
      <c r="D1" s="147"/>
    </row>
    <row r="2" spans="1:4" ht="23.25" customHeight="1">
      <c r="A2" s="154" t="s">
        <v>534</v>
      </c>
      <c r="B2" s="155"/>
      <c r="C2" s="155"/>
      <c r="D2" s="155"/>
    </row>
    <row r="3" ht="15">
      <c r="A3" s="1"/>
    </row>
    <row r="4" spans="1:3" ht="15">
      <c r="A4" s="1"/>
      <c r="C4" s="112" t="s">
        <v>562</v>
      </c>
    </row>
    <row r="5" spans="1:4" ht="51" customHeight="1">
      <c r="A5" s="58" t="s">
        <v>533</v>
      </c>
      <c r="B5" s="59" t="s">
        <v>540</v>
      </c>
      <c r="C5" s="59" t="s">
        <v>541</v>
      </c>
      <c r="D5" s="75" t="s">
        <v>18</v>
      </c>
    </row>
    <row r="6" spans="1:4" ht="15" customHeight="1">
      <c r="A6" s="59" t="s">
        <v>506</v>
      </c>
      <c r="B6" s="60"/>
      <c r="C6" s="60"/>
      <c r="D6" s="27"/>
    </row>
    <row r="7" spans="1:4" ht="15" customHeight="1">
      <c r="A7" s="59" t="s">
        <v>507</v>
      </c>
      <c r="B7" s="60"/>
      <c r="C7" s="60"/>
      <c r="D7" s="27"/>
    </row>
    <row r="8" spans="1:4" ht="15" customHeight="1">
      <c r="A8" s="59" t="s">
        <v>508</v>
      </c>
      <c r="B8" s="60"/>
      <c r="C8" s="60"/>
      <c r="D8" s="27"/>
    </row>
    <row r="9" spans="1:4" ht="15" customHeight="1">
      <c r="A9" s="59" t="s">
        <v>509</v>
      </c>
      <c r="B9" s="60"/>
      <c r="C9" s="60"/>
      <c r="D9" s="27"/>
    </row>
    <row r="10" spans="1:4" ht="15" customHeight="1">
      <c r="A10" s="58" t="s">
        <v>528</v>
      </c>
      <c r="B10" s="60"/>
      <c r="C10" s="60"/>
      <c r="D10" s="27"/>
    </row>
    <row r="11" spans="1:4" ht="15" customHeight="1">
      <c r="A11" s="59" t="s">
        <v>510</v>
      </c>
      <c r="B11" s="60"/>
      <c r="C11" s="60"/>
      <c r="D11" s="27"/>
    </row>
    <row r="12" spans="1:4" ht="15" customHeight="1">
      <c r="A12" s="59" t="s">
        <v>511</v>
      </c>
      <c r="B12" s="60"/>
      <c r="C12" s="60"/>
      <c r="D12" s="27"/>
    </row>
    <row r="13" spans="1:4" ht="15" customHeight="1">
      <c r="A13" s="59" t="s">
        <v>512</v>
      </c>
      <c r="B13" s="60"/>
      <c r="C13" s="60"/>
      <c r="D13" s="27"/>
    </row>
    <row r="14" spans="1:4" ht="15" customHeight="1">
      <c r="A14" s="59" t="s">
        <v>513</v>
      </c>
      <c r="B14" s="119">
        <v>1</v>
      </c>
      <c r="C14" s="119"/>
      <c r="D14" s="118">
        <v>1</v>
      </c>
    </row>
    <row r="15" spans="1:4" ht="15" customHeight="1">
      <c r="A15" s="59" t="s">
        <v>514</v>
      </c>
      <c r="B15" s="119">
        <v>1</v>
      </c>
      <c r="C15" s="119"/>
      <c r="D15" s="118">
        <v>1</v>
      </c>
    </row>
    <row r="16" spans="1:4" ht="15" customHeight="1">
      <c r="A16" s="59" t="s">
        <v>515</v>
      </c>
      <c r="B16" s="119"/>
      <c r="C16" s="119"/>
      <c r="D16" s="118"/>
    </row>
    <row r="17" spans="1:4" ht="15" customHeight="1">
      <c r="A17" s="59" t="s">
        <v>516</v>
      </c>
      <c r="B17" s="119"/>
      <c r="C17" s="119"/>
      <c r="D17" s="118"/>
    </row>
    <row r="18" spans="1:4" ht="15" customHeight="1">
      <c r="A18" s="58" t="s">
        <v>529</v>
      </c>
      <c r="B18" s="119">
        <f>SUM(B11:B17)</f>
        <v>2</v>
      </c>
      <c r="C18" s="119"/>
      <c r="D18" s="118">
        <v>2</v>
      </c>
    </row>
    <row r="19" spans="1:4" ht="15" customHeight="1">
      <c r="A19" s="59" t="s">
        <v>517</v>
      </c>
      <c r="B19" s="119"/>
      <c r="C19" s="119"/>
      <c r="D19" s="118"/>
    </row>
    <row r="20" spans="1:4" ht="15" customHeight="1">
      <c r="A20" s="59" t="s">
        <v>518</v>
      </c>
      <c r="B20" s="119"/>
      <c r="C20" s="119"/>
      <c r="D20" s="118"/>
    </row>
    <row r="21" spans="1:4" ht="15" customHeight="1">
      <c r="A21" s="59" t="s">
        <v>519</v>
      </c>
      <c r="B21" s="119">
        <v>25</v>
      </c>
      <c r="C21" s="119"/>
      <c r="D21" s="118">
        <f aca="true" t="shared" si="0" ref="D21:D27">SUM(B21)</f>
        <v>25</v>
      </c>
    </row>
    <row r="22" spans="1:4" ht="15" customHeight="1">
      <c r="A22" s="58" t="s">
        <v>530</v>
      </c>
      <c r="B22" s="119">
        <f>SUM(B19,B20,B21)</f>
        <v>25</v>
      </c>
      <c r="C22" s="119"/>
      <c r="D22" s="118">
        <f t="shared" si="0"/>
        <v>25</v>
      </c>
    </row>
    <row r="23" spans="1:4" ht="15" customHeight="1">
      <c r="A23" s="59" t="s">
        <v>520</v>
      </c>
      <c r="B23" s="119">
        <v>1</v>
      </c>
      <c r="C23" s="119"/>
      <c r="D23" s="118">
        <f t="shared" si="0"/>
        <v>1</v>
      </c>
    </row>
    <row r="24" spans="1:4" ht="15" customHeight="1">
      <c r="A24" s="59" t="s">
        <v>521</v>
      </c>
      <c r="B24" s="119">
        <v>3</v>
      </c>
      <c r="C24" s="119"/>
      <c r="D24" s="118">
        <f t="shared" si="0"/>
        <v>3</v>
      </c>
    </row>
    <row r="25" spans="1:4" ht="15" customHeight="1">
      <c r="A25" s="59" t="s">
        <v>522</v>
      </c>
      <c r="B25" s="119">
        <v>1</v>
      </c>
      <c r="C25" s="119"/>
      <c r="D25" s="118">
        <f t="shared" si="0"/>
        <v>1</v>
      </c>
    </row>
    <row r="26" spans="1:4" ht="15" customHeight="1">
      <c r="A26" s="58" t="s">
        <v>531</v>
      </c>
      <c r="B26" s="119">
        <f>SUM(B23,B24,B25)</f>
        <v>5</v>
      </c>
      <c r="C26" s="119"/>
      <c r="D26" s="118">
        <f t="shared" si="0"/>
        <v>5</v>
      </c>
    </row>
    <row r="27" spans="1:4" ht="37.5" customHeight="1">
      <c r="A27" s="58" t="s">
        <v>532</v>
      </c>
      <c r="B27" s="120">
        <f>SUM(B18,B22,B26)</f>
        <v>32</v>
      </c>
      <c r="C27" s="121"/>
      <c r="D27" s="118">
        <f t="shared" si="0"/>
        <v>32</v>
      </c>
    </row>
    <row r="28" spans="1:4" ht="15" customHeight="1">
      <c r="A28" s="59" t="s">
        <v>523</v>
      </c>
      <c r="B28" s="60"/>
      <c r="C28" s="60"/>
      <c r="D28" s="27"/>
    </row>
    <row r="29" spans="1:4" ht="15" customHeight="1">
      <c r="A29" s="59" t="s">
        <v>524</v>
      </c>
      <c r="B29" s="60"/>
      <c r="C29" s="60"/>
      <c r="D29" s="27"/>
    </row>
    <row r="30" spans="1:4" ht="15" customHeight="1">
      <c r="A30" s="59" t="s">
        <v>525</v>
      </c>
      <c r="B30" s="60"/>
      <c r="C30" s="60"/>
      <c r="D30" s="27"/>
    </row>
    <row r="31" spans="1:4" ht="15" customHeight="1">
      <c r="A31" s="59" t="s">
        <v>526</v>
      </c>
      <c r="B31" s="60"/>
      <c r="C31" s="60"/>
      <c r="D31" s="27"/>
    </row>
    <row r="32" spans="1:4" ht="27" customHeight="1">
      <c r="A32" s="58" t="s">
        <v>527</v>
      </c>
      <c r="B32" s="60"/>
      <c r="C32" s="60"/>
      <c r="D32" s="27"/>
    </row>
    <row r="33" spans="1:3" ht="15">
      <c r="A33" s="151"/>
      <c r="B33" s="152"/>
      <c r="C33" s="152"/>
    </row>
    <row r="34" spans="1:3" ht="15">
      <c r="A34" s="153"/>
      <c r="B34" s="152"/>
      <c r="C34" s="152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H116"/>
  <sheetViews>
    <sheetView zoomScalePageLayoutView="0" workbookViewId="0" topLeftCell="A94">
      <selection activeCell="A113" sqref="A113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6" t="s">
        <v>591</v>
      </c>
      <c r="B1" s="146"/>
      <c r="C1" s="146"/>
      <c r="D1" s="146"/>
      <c r="E1" s="146"/>
      <c r="F1" s="156"/>
      <c r="G1" s="156"/>
      <c r="H1" s="156"/>
    </row>
    <row r="2" spans="1:8" ht="26.25" customHeight="1">
      <c r="A2" s="149" t="s">
        <v>575</v>
      </c>
      <c r="B2" s="149"/>
      <c r="C2" s="149"/>
      <c r="D2" s="149"/>
      <c r="E2" s="149"/>
      <c r="F2" s="143"/>
      <c r="G2" s="143"/>
      <c r="H2" s="143"/>
    </row>
    <row r="3" spans="5:7" ht="15">
      <c r="E3" s="112" t="s">
        <v>561</v>
      </c>
      <c r="G3" s="112"/>
    </row>
    <row r="4" spans="1:5" ht="30">
      <c r="A4" s="2" t="s">
        <v>72</v>
      </c>
      <c r="B4" s="3" t="s">
        <v>73</v>
      </c>
      <c r="C4" s="62" t="s">
        <v>17</v>
      </c>
      <c r="D4" s="113"/>
      <c r="E4" s="75" t="s">
        <v>18</v>
      </c>
    </row>
    <row r="5" spans="1:5" ht="15">
      <c r="A5" s="67"/>
      <c r="B5" s="27"/>
      <c r="C5" s="115"/>
      <c r="D5" s="115"/>
      <c r="E5" s="115">
        <f>C5+D5</f>
        <v>0</v>
      </c>
    </row>
    <row r="6" spans="1:5" ht="15">
      <c r="A6" s="27"/>
      <c r="B6" s="27"/>
      <c r="C6" s="115"/>
      <c r="D6" s="115"/>
      <c r="E6" s="115"/>
    </row>
    <row r="7" spans="1:5" ht="15">
      <c r="A7" s="27"/>
      <c r="B7" s="27"/>
      <c r="C7" s="115"/>
      <c r="D7" s="115"/>
      <c r="E7" s="115"/>
    </row>
    <row r="8" spans="1:5" ht="15">
      <c r="A8" s="27"/>
      <c r="B8" s="27"/>
      <c r="C8" s="115"/>
      <c r="D8" s="115"/>
      <c r="E8" s="115"/>
    </row>
    <row r="9" spans="1:5" ht="15">
      <c r="A9" s="15" t="s">
        <v>174</v>
      </c>
      <c r="B9" s="8" t="s">
        <v>175</v>
      </c>
      <c r="C9" s="130">
        <f>SUM(C5:C8)</f>
        <v>0</v>
      </c>
      <c r="D9" s="130"/>
      <c r="E9" s="130">
        <f aca="true" t="shared" si="0" ref="E9:E60">SUM(C9:D9)</f>
        <v>0</v>
      </c>
    </row>
    <row r="10" spans="1:5" ht="15">
      <c r="A10" s="157" t="s">
        <v>595</v>
      </c>
      <c r="B10" s="8"/>
      <c r="C10" s="135">
        <v>200000</v>
      </c>
      <c r="D10" s="115"/>
      <c r="E10" s="115">
        <f t="shared" si="0"/>
        <v>200000</v>
      </c>
    </row>
    <row r="11" spans="1:5" ht="15">
      <c r="A11" s="13"/>
      <c r="B11" s="6"/>
      <c r="C11" s="115"/>
      <c r="D11" s="115"/>
      <c r="E11" s="115">
        <f t="shared" si="0"/>
        <v>0</v>
      </c>
    </row>
    <row r="12" spans="1:5" ht="15">
      <c r="A12" s="13"/>
      <c r="B12" s="6"/>
      <c r="C12" s="115"/>
      <c r="D12" s="115"/>
      <c r="E12" s="115">
        <f t="shared" si="0"/>
        <v>0</v>
      </c>
    </row>
    <row r="13" spans="1:5" ht="15">
      <c r="A13" s="13"/>
      <c r="B13" s="6"/>
      <c r="C13" s="115"/>
      <c r="D13" s="115"/>
      <c r="E13" s="115">
        <f t="shared" si="0"/>
        <v>0</v>
      </c>
    </row>
    <row r="14" spans="1:5" ht="15">
      <c r="A14" s="13"/>
      <c r="B14" s="6"/>
      <c r="C14" s="115"/>
      <c r="D14" s="115"/>
      <c r="E14" s="115">
        <f t="shared" si="0"/>
        <v>0</v>
      </c>
    </row>
    <row r="15" spans="1:5" ht="15">
      <c r="A15" s="13"/>
      <c r="B15" s="6"/>
      <c r="C15" s="115"/>
      <c r="D15" s="115"/>
      <c r="E15" s="115">
        <f t="shared" si="0"/>
        <v>0</v>
      </c>
    </row>
    <row r="16" spans="1:5" ht="15">
      <c r="A16" s="13"/>
      <c r="B16" s="6"/>
      <c r="C16" s="115"/>
      <c r="D16" s="115"/>
      <c r="E16" s="115">
        <f t="shared" si="0"/>
        <v>0</v>
      </c>
    </row>
    <row r="17" spans="1:5" ht="15">
      <c r="A17" s="13"/>
      <c r="B17" s="6"/>
      <c r="C17" s="115"/>
      <c r="D17" s="115"/>
      <c r="E17" s="115"/>
    </row>
    <row r="18" spans="1:5" ht="15">
      <c r="A18" s="15" t="s">
        <v>384</v>
      </c>
      <c r="B18" s="8" t="s">
        <v>176</v>
      </c>
      <c r="C18" s="130">
        <f>SUM(C10:C17)</f>
        <v>200000</v>
      </c>
      <c r="D18" s="130"/>
      <c r="E18" s="130">
        <f t="shared" si="0"/>
        <v>200000</v>
      </c>
    </row>
    <row r="19" spans="1:5" ht="15">
      <c r="A19" s="13"/>
      <c r="B19" s="6"/>
      <c r="C19" s="115"/>
      <c r="D19" s="115"/>
      <c r="E19" s="115">
        <f t="shared" si="0"/>
        <v>0</v>
      </c>
    </row>
    <row r="20" spans="1:5" ht="15">
      <c r="A20" s="13"/>
      <c r="B20" s="6"/>
      <c r="C20" s="115"/>
      <c r="D20" s="115"/>
      <c r="E20" s="115"/>
    </row>
    <row r="21" spans="1:5" ht="15">
      <c r="A21" s="13"/>
      <c r="B21" s="6"/>
      <c r="C21" s="115"/>
      <c r="D21" s="115"/>
      <c r="E21" s="115"/>
    </row>
    <row r="22" spans="1:5" ht="15">
      <c r="A22" s="13"/>
      <c r="B22" s="6"/>
      <c r="C22" s="115"/>
      <c r="D22" s="115"/>
      <c r="E22" s="115"/>
    </row>
    <row r="23" spans="1:5" ht="15">
      <c r="A23" s="7" t="s">
        <v>177</v>
      </c>
      <c r="B23" s="8" t="s">
        <v>178</v>
      </c>
      <c r="C23" s="130">
        <f>SUM(C19:C22)</f>
        <v>0</v>
      </c>
      <c r="D23" s="130"/>
      <c r="E23" s="130">
        <f t="shared" si="0"/>
        <v>0</v>
      </c>
    </row>
    <row r="24" spans="1:5" ht="15">
      <c r="A24" s="13" t="s">
        <v>596</v>
      </c>
      <c r="B24" s="6"/>
      <c r="C24" s="115">
        <v>790000</v>
      </c>
      <c r="D24" s="115"/>
      <c r="E24" s="115">
        <f t="shared" si="0"/>
        <v>790000</v>
      </c>
    </row>
    <row r="25" spans="1:5" ht="15">
      <c r="A25" s="13" t="s">
        <v>597</v>
      </c>
      <c r="B25" s="6"/>
      <c r="C25" s="115">
        <v>1150000</v>
      </c>
      <c r="D25" s="115"/>
      <c r="E25" s="115">
        <f t="shared" si="0"/>
        <v>1150000</v>
      </c>
    </row>
    <row r="26" spans="1:5" ht="15">
      <c r="A26" s="13" t="s">
        <v>598</v>
      </c>
      <c r="B26" s="6"/>
      <c r="C26" s="115">
        <v>850000</v>
      </c>
      <c r="D26" s="115"/>
      <c r="E26" s="115">
        <f t="shared" si="0"/>
        <v>850000</v>
      </c>
    </row>
    <row r="27" spans="1:5" ht="15">
      <c r="A27" s="13" t="s">
        <v>599</v>
      </c>
      <c r="B27" s="6"/>
      <c r="C27" s="115">
        <v>434000</v>
      </c>
      <c r="D27" s="115"/>
      <c r="E27" s="115">
        <f t="shared" si="0"/>
        <v>434000</v>
      </c>
    </row>
    <row r="28" spans="1:5" ht="15">
      <c r="A28" s="13" t="s">
        <v>600</v>
      </c>
      <c r="B28" s="6"/>
      <c r="C28" s="115">
        <v>4000000</v>
      </c>
      <c r="D28" s="115"/>
      <c r="E28" s="115">
        <f t="shared" si="0"/>
        <v>4000000</v>
      </c>
    </row>
    <row r="29" spans="1:5" ht="15">
      <c r="A29" s="13" t="s">
        <v>601</v>
      </c>
      <c r="B29" s="6"/>
      <c r="C29" s="115">
        <v>275000</v>
      </c>
      <c r="D29" s="115"/>
      <c r="E29" s="115">
        <f t="shared" si="0"/>
        <v>275000</v>
      </c>
    </row>
    <row r="30" spans="1:5" ht="15">
      <c r="A30" s="13" t="s">
        <v>602</v>
      </c>
      <c r="B30" s="6"/>
      <c r="C30" s="115">
        <v>390000</v>
      </c>
      <c r="D30" s="115"/>
      <c r="E30" s="115">
        <f t="shared" si="0"/>
        <v>390000</v>
      </c>
    </row>
    <row r="31" spans="1:5" ht="15">
      <c r="A31" s="13" t="s">
        <v>603</v>
      </c>
      <c r="B31" s="6"/>
      <c r="C31" s="115">
        <v>236000</v>
      </c>
      <c r="D31" s="115"/>
      <c r="E31" s="115">
        <f t="shared" si="0"/>
        <v>236000</v>
      </c>
    </row>
    <row r="32" spans="1:5" ht="15">
      <c r="A32" s="13" t="s">
        <v>604</v>
      </c>
      <c r="B32" s="6"/>
      <c r="C32" s="115">
        <v>312000</v>
      </c>
      <c r="D32" s="115"/>
      <c r="E32" s="115">
        <f t="shared" si="0"/>
        <v>312000</v>
      </c>
    </row>
    <row r="33" spans="1:5" ht="15">
      <c r="A33" s="13"/>
      <c r="B33" s="6"/>
      <c r="C33" s="115"/>
      <c r="D33" s="115"/>
      <c r="E33" s="115">
        <f t="shared" si="0"/>
        <v>0</v>
      </c>
    </row>
    <row r="34" spans="1:5" ht="15">
      <c r="A34" s="13"/>
      <c r="B34" s="6"/>
      <c r="C34" s="115"/>
      <c r="D34" s="115"/>
      <c r="E34" s="115"/>
    </row>
    <row r="35" spans="1:5" ht="15">
      <c r="A35" s="15" t="s">
        <v>179</v>
      </c>
      <c r="B35" s="8" t="s">
        <v>180</v>
      </c>
      <c r="C35" s="130">
        <f>SUM(C24:C34)</f>
        <v>8437000</v>
      </c>
      <c r="D35" s="130"/>
      <c r="E35" s="130">
        <f t="shared" si="0"/>
        <v>8437000</v>
      </c>
    </row>
    <row r="36" spans="1:5" ht="15">
      <c r="A36" s="13"/>
      <c r="B36" s="6"/>
      <c r="C36" s="115"/>
      <c r="D36" s="115"/>
      <c r="E36" s="115">
        <f t="shared" si="0"/>
        <v>0</v>
      </c>
    </row>
    <row r="37" spans="1:5" ht="15">
      <c r="A37" s="13"/>
      <c r="B37" s="6"/>
      <c r="C37" s="115"/>
      <c r="D37" s="115"/>
      <c r="E37" s="115">
        <f t="shared" si="0"/>
        <v>0</v>
      </c>
    </row>
    <row r="38" spans="1:5" ht="15">
      <c r="A38" s="15" t="s">
        <v>181</v>
      </c>
      <c r="B38" s="8" t="s">
        <v>182</v>
      </c>
      <c r="C38" s="130">
        <v>0</v>
      </c>
      <c r="D38" s="130"/>
      <c r="E38" s="130">
        <f t="shared" si="0"/>
        <v>0</v>
      </c>
    </row>
    <row r="39" spans="1:5" ht="15">
      <c r="A39" s="13"/>
      <c r="B39" s="6"/>
      <c r="C39" s="115"/>
      <c r="D39" s="115"/>
      <c r="E39" s="115">
        <f t="shared" si="0"/>
        <v>0</v>
      </c>
    </row>
    <row r="40" spans="1:5" ht="15">
      <c r="A40" s="13"/>
      <c r="B40" s="6"/>
      <c r="C40" s="115"/>
      <c r="D40" s="115"/>
      <c r="E40" s="115">
        <f t="shared" si="0"/>
        <v>0</v>
      </c>
    </row>
    <row r="41" spans="1:5" ht="15">
      <c r="A41" s="7" t="s">
        <v>183</v>
      </c>
      <c r="B41" s="8" t="s">
        <v>184</v>
      </c>
      <c r="C41" s="130">
        <v>0</v>
      </c>
      <c r="D41" s="130"/>
      <c r="E41" s="130">
        <f t="shared" si="0"/>
        <v>0</v>
      </c>
    </row>
    <row r="42" spans="1:5" ht="25.5">
      <c r="A42" s="7" t="s">
        <v>185</v>
      </c>
      <c r="B42" s="8" t="s">
        <v>186</v>
      </c>
      <c r="C42" s="130">
        <v>2204000</v>
      </c>
      <c r="D42" s="130"/>
      <c r="E42" s="130">
        <f t="shared" si="0"/>
        <v>2204000</v>
      </c>
    </row>
    <row r="43" spans="1:5" ht="15.75">
      <c r="A43" s="18" t="s">
        <v>385</v>
      </c>
      <c r="B43" s="9" t="s">
        <v>187</v>
      </c>
      <c r="C43" s="130">
        <f>SUM(C9+C18+C23+C35+C38+C41+C42)</f>
        <v>10841000</v>
      </c>
      <c r="D43" s="130"/>
      <c r="E43" s="130">
        <f t="shared" si="0"/>
        <v>10841000</v>
      </c>
    </row>
    <row r="44" spans="1:5" ht="15">
      <c r="A44" s="13" t="s">
        <v>605</v>
      </c>
      <c r="B44" s="8"/>
      <c r="C44" s="115">
        <v>315000</v>
      </c>
      <c r="D44" s="115"/>
      <c r="E44" s="115">
        <f t="shared" si="0"/>
        <v>315000</v>
      </c>
    </row>
    <row r="45" spans="1:5" ht="15">
      <c r="A45" s="13" t="s">
        <v>606</v>
      </c>
      <c r="B45" s="8"/>
      <c r="C45" s="115">
        <v>465000</v>
      </c>
      <c r="D45" s="115"/>
      <c r="E45" s="115">
        <f t="shared" si="0"/>
        <v>465000</v>
      </c>
    </row>
    <row r="46" spans="1:5" ht="15">
      <c r="A46" s="13" t="s">
        <v>607</v>
      </c>
      <c r="B46" s="8"/>
      <c r="C46" s="115">
        <v>78700</v>
      </c>
      <c r="D46" s="115"/>
      <c r="E46" s="115">
        <f t="shared" si="0"/>
        <v>78700</v>
      </c>
    </row>
    <row r="47" spans="1:5" ht="15">
      <c r="A47" s="13"/>
      <c r="B47" s="8"/>
      <c r="C47" s="115"/>
      <c r="D47" s="115"/>
      <c r="E47" s="115">
        <f t="shared" si="0"/>
        <v>0</v>
      </c>
    </row>
    <row r="48" spans="1:5" ht="15">
      <c r="A48" s="15" t="s">
        <v>188</v>
      </c>
      <c r="B48" s="8" t="s">
        <v>189</v>
      </c>
      <c r="C48" s="130">
        <f>SUM(C44:C46)</f>
        <v>858700</v>
      </c>
      <c r="D48" s="130"/>
      <c r="E48" s="130">
        <f t="shared" si="0"/>
        <v>858700</v>
      </c>
    </row>
    <row r="49" spans="1:5" ht="15">
      <c r="A49" s="13"/>
      <c r="B49" s="6"/>
      <c r="C49" s="115"/>
      <c r="D49" s="115"/>
      <c r="E49" s="115">
        <f t="shared" si="0"/>
        <v>0</v>
      </c>
    </row>
    <row r="50" spans="1:5" ht="15">
      <c r="A50" s="13"/>
      <c r="B50" s="6"/>
      <c r="C50" s="115"/>
      <c r="D50" s="115"/>
      <c r="E50" s="115">
        <f t="shared" si="0"/>
        <v>0</v>
      </c>
    </row>
    <row r="51" spans="1:5" ht="15">
      <c r="A51" s="13"/>
      <c r="B51" s="6"/>
      <c r="C51" s="115"/>
      <c r="D51" s="115"/>
      <c r="E51" s="115">
        <f t="shared" si="0"/>
        <v>0</v>
      </c>
    </row>
    <row r="52" spans="1:5" ht="15">
      <c r="A52" s="13"/>
      <c r="B52" s="6"/>
      <c r="C52" s="115"/>
      <c r="D52" s="115"/>
      <c r="E52" s="115">
        <f t="shared" si="0"/>
        <v>0</v>
      </c>
    </row>
    <row r="53" spans="1:5" ht="15">
      <c r="A53" s="15" t="s">
        <v>190</v>
      </c>
      <c r="B53" s="8" t="s">
        <v>191</v>
      </c>
      <c r="C53" s="130">
        <f>SUM(C49:C52)</f>
        <v>0</v>
      </c>
      <c r="D53" s="130"/>
      <c r="E53" s="130">
        <f t="shared" si="0"/>
        <v>0</v>
      </c>
    </row>
    <row r="54" spans="1:5" ht="15">
      <c r="A54" s="13"/>
      <c r="B54" s="6"/>
      <c r="C54" s="115"/>
      <c r="D54" s="115"/>
      <c r="E54" s="115">
        <f t="shared" si="0"/>
        <v>0</v>
      </c>
    </row>
    <row r="55" spans="1:5" ht="15">
      <c r="A55" s="13"/>
      <c r="B55" s="6"/>
      <c r="C55" s="115"/>
      <c r="D55" s="115"/>
      <c r="E55" s="115">
        <f t="shared" si="0"/>
        <v>0</v>
      </c>
    </row>
    <row r="56" spans="1:5" ht="15">
      <c r="A56" s="13"/>
      <c r="B56" s="6"/>
      <c r="C56" s="115"/>
      <c r="D56" s="115"/>
      <c r="E56" s="115">
        <f t="shared" si="0"/>
        <v>0</v>
      </c>
    </row>
    <row r="57" spans="1:5" ht="15">
      <c r="A57" s="13"/>
      <c r="B57" s="6"/>
      <c r="C57" s="115"/>
      <c r="D57" s="115"/>
      <c r="E57" s="115">
        <f t="shared" si="0"/>
        <v>0</v>
      </c>
    </row>
    <row r="58" spans="1:5" ht="15">
      <c r="A58" s="15" t="s">
        <v>192</v>
      </c>
      <c r="B58" s="8" t="s">
        <v>193</v>
      </c>
      <c r="C58" s="130">
        <f>SUM(C54:C57)</f>
        <v>0</v>
      </c>
      <c r="D58" s="130"/>
      <c r="E58" s="130">
        <f t="shared" si="0"/>
        <v>0</v>
      </c>
    </row>
    <row r="59" spans="1:5" ht="15">
      <c r="A59" s="15" t="s">
        <v>194</v>
      </c>
      <c r="B59" s="8" t="s">
        <v>195</v>
      </c>
      <c r="C59" s="130">
        <v>241300</v>
      </c>
      <c r="D59" s="130"/>
      <c r="E59" s="130">
        <f t="shared" si="0"/>
        <v>241300</v>
      </c>
    </row>
    <row r="60" spans="1:5" ht="15.75">
      <c r="A60" s="18" t="s">
        <v>386</v>
      </c>
      <c r="B60" s="9" t="s">
        <v>196</v>
      </c>
      <c r="C60" s="130">
        <f>SUM(C48+C53+C58+C59)</f>
        <v>1100000</v>
      </c>
      <c r="D60" s="130"/>
      <c r="E60" s="130">
        <f t="shared" si="0"/>
        <v>1100000</v>
      </c>
    </row>
    <row r="61" spans="1:5" ht="15">
      <c r="A61" s="131"/>
      <c r="B61" s="131"/>
      <c r="C61" s="131"/>
      <c r="D61" s="131"/>
      <c r="E61" s="131"/>
    </row>
    <row r="63" spans="1:7" ht="15">
      <c r="A63" s="43" t="s">
        <v>548</v>
      </c>
      <c r="B63" s="43"/>
      <c r="C63" s="111" t="s">
        <v>549</v>
      </c>
      <c r="D63" s="111" t="s">
        <v>550</v>
      </c>
      <c r="E63" s="4"/>
      <c r="F63" s="4"/>
      <c r="G63" s="4"/>
    </row>
    <row r="64" spans="1:7" ht="15.75">
      <c r="A64" s="67"/>
      <c r="B64" s="141"/>
      <c r="C64" s="117"/>
      <c r="D64" s="117"/>
      <c r="E64" s="135">
        <f>SUM(C64:D64)</f>
        <v>0</v>
      </c>
      <c r="F64" s="4"/>
      <c r="G64" s="4"/>
    </row>
    <row r="65" spans="1:7" ht="15.75">
      <c r="A65" s="141"/>
      <c r="B65" s="141"/>
      <c r="C65" s="117"/>
      <c r="D65" s="117"/>
      <c r="E65" s="135">
        <f>SUM(C65:D65)</f>
        <v>0</v>
      </c>
      <c r="F65" s="4"/>
      <c r="G65" s="4"/>
    </row>
    <row r="66" spans="1:7" ht="15.75">
      <c r="A66" s="141"/>
      <c r="B66" s="141"/>
      <c r="C66" s="117"/>
      <c r="D66" s="117"/>
      <c r="E66" s="135">
        <f>SUM(C66:D66)</f>
        <v>0</v>
      </c>
      <c r="F66" s="4"/>
      <c r="G66" s="4"/>
    </row>
    <row r="67" spans="1:7" ht="15.75">
      <c r="A67" s="141"/>
      <c r="B67" s="141"/>
      <c r="C67" s="117"/>
      <c r="D67" s="117"/>
      <c r="E67" s="135">
        <f>SUM(C67:D67)</f>
        <v>0</v>
      </c>
      <c r="F67" s="4"/>
      <c r="G67" s="4"/>
    </row>
    <row r="68" spans="1:7" ht="15">
      <c r="A68" s="15" t="s">
        <v>174</v>
      </c>
      <c r="B68" s="8" t="s">
        <v>175</v>
      </c>
      <c r="C68" s="132">
        <f>SUM(C64:C67)</f>
        <v>0</v>
      </c>
      <c r="D68" s="132">
        <f>SUM(D64:D67)</f>
        <v>0</v>
      </c>
      <c r="E68" s="135">
        <f>SUM(C68:D68)</f>
        <v>0</v>
      </c>
      <c r="F68" s="4"/>
      <c r="G68" s="4"/>
    </row>
    <row r="69" spans="1:7" ht="15">
      <c r="A69" s="157" t="s">
        <v>595</v>
      </c>
      <c r="B69" s="8"/>
      <c r="C69" s="135">
        <v>200000</v>
      </c>
      <c r="D69" s="135">
        <v>0</v>
      </c>
      <c r="E69" s="135">
        <f>C69+D69</f>
        <v>200000</v>
      </c>
      <c r="F69" s="4"/>
      <c r="G69" s="4"/>
    </row>
    <row r="70" spans="1:7" ht="15.75">
      <c r="A70" s="13"/>
      <c r="B70" s="6"/>
      <c r="C70" s="115"/>
      <c r="D70" s="117"/>
      <c r="E70" s="135">
        <f aca="true" t="shared" si="1" ref="E70:E110">C70+D70</f>
        <v>0</v>
      </c>
      <c r="F70" s="4"/>
      <c r="G70" s="4"/>
    </row>
    <row r="71" spans="1:7" ht="15.75">
      <c r="A71" s="13"/>
      <c r="B71" s="6"/>
      <c r="C71" s="115"/>
      <c r="D71" s="117"/>
      <c r="E71" s="135">
        <f t="shared" si="1"/>
        <v>0</v>
      </c>
      <c r="F71" s="4"/>
      <c r="G71" s="4"/>
    </row>
    <row r="72" spans="1:7" ht="15.75">
      <c r="A72" s="13"/>
      <c r="B72" s="8"/>
      <c r="C72" s="115"/>
      <c r="D72" s="117"/>
      <c r="E72" s="135">
        <f>SUM(C72:D72)</f>
        <v>0</v>
      </c>
      <c r="F72" s="4"/>
      <c r="G72" s="4"/>
    </row>
    <row r="73" spans="1:7" ht="15.75">
      <c r="A73" s="13"/>
      <c r="B73" s="8"/>
      <c r="C73" s="115"/>
      <c r="D73" s="117"/>
      <c r="E73" s="135">
        <f>SUM(C73:D73)</f>
        <v>0</v>
      </c>
      <c r="F73" s="4"/>
      <c r="G73" s="4"/>
    </row>
    <row r="74" spans="1:7" ht="15.75">
      <c r="A74" s="13"/>
      <c r="B74" s="6"/>
      <c r="C74" s="115"/>
      <c r="D74" s="117"/>
      <c r="E74" s="135">
        <f t="shared" si="1"/>
        <v>0</v>
      </c>
      <c r="F74" s="4"/>
      <c r="G74" s="4"/>
    </row>
    <row r="75" spans="1:7" ht="15.75">
      <c r="A75" s="13"/>
      <c r="B75" s="6"/>
      <c r="C75" s="115"/>
      <c r="D75" s="117"/>
      <c r="E75" s="135">
        <f t="shared" si="1"/>
        <v>0</v>
      </c>
      <c r="F75" s="4"/>
      <c r="G75" s="4"/>
    </row>
    <row r="76" spans="1:7" ht="15.75">
      <c r="A76" s="13"/>
      <c r="B76" s="6"/>
      <c r="C76" s="115"/>
      <c r="D76" s="117"/>
      <c r="E76" s="135"/>
      <c r="F76" s="4"/>
      <c r="G76" s="4"/>
    </row>
    <row r="77" spans="1:7" ht="15">
      <c r="A77" s="15" t="s">
        <v>384</v>
      </c>
      <c r="B77" s="8" t="s">
        <v>176</v>
      </c>
      <c r="C77" s="132">
        <f>SUM(C69:C76)</f>
        <v>200000</v>
      </c>
      <c r="D77" s="132">
        <f>SUM(D69:D76)</f>
        <v>0</v>
      </c>
      <c r="E77" s="135">
        <f t="shared" si="1"/>
        <v>200000</v>
      </c>
      <c r="F77" s="4"/>
      <c r="G77" s="4"/>
    </row>
    <row r="78" spans="1:7" ht="15.75">
      <c r="A78" s="13"/>
      <c r="B78" s="6"/>
      <c r="C78" s="115"/>
      <c r="D78" s="117"/>
      <c r="E78" s="135"/>
      <c r="F78" s="4"/>
      <c r="G78" s="4"/>
    </row>
    <row r="79" spans="1:7" ht="15.75">
      <c r="A79" s="13"/>
      <c r="B79" s="6"/>
      <c r="C79" s="117"/>
      <c r="D79" s="117"/>
      <c r="E79" s="135"/>
      <c r="F79" s="4"/>
      <c r="G79" s="4"/>
    </row>
    <row r="80" spans="1:7" ht="15.75">
      <c r="A80" s="13"/>
      <c r="B80" s="6"/>
      <c r="C80" s="117"/>
      <c r="D80" s="117"/>
      <c r="E80" s="135"/>
      <c r="F80" s="4"/>
      <c r="G80" s="4"/>
    </row>
    <row r="81" spans="1:7" ht="15.75">
      <c r="A81" s="13"/>
      <c r="B81" s="6"/>
      <c r="C81" s="117"/>
      <c r="D81" s="117"/>
      <c r="E81" s="135"/>
      <c r="F81" s="4"/>
      <c r="G81" s="4"/>
    </row>
    <row r="82" spans="1:7" ht="15">
      <c r="A82" s="7" t="s">
        <v>177</v>
      </c>
      <c r="B82" s="8" t="s">
        <v>178</v>
      </c>
      <c r="C82" s="132">
        <f>SUM(C78:C81)</f>
        <v>0</v>
      </c>
      <c r="D82" s="132">
        <f>SUM(D78:D81)</f>
        <v>0</v>
      </c>
      <c r="E82" s="135">
        <f t="shared" si="1"/>
        <v>0</v>
      </c>
      <c r="F82" s="4"/>
      <c r="G82" s="4"/>
    </row>
    <row r="83" spans="1:7" ht="15.75">
      <c r="A83" s="13" t="s">
        <v>596</v>
      </c>
      <c r="B83" s="6"/>
      <c r="C83" s="115">
        <v>790000</v>
      </c>
      <c r="D83" s="117">
        <v>213000</v>
      </c>
      <c r="E83" s="135">
        <f t="shared" si="1"/>
        <v>1003000</v>
      </c>
      <c r="F83" s="4"/>
      <c r="G83" s="4"/>
    </row>
    <row r="84" spans="1:7" ht="15.75">
      <c r="A84" s="13" t="s">
        <v>597</v>
      </c>
      <c r="B84" s="6"/>
      <c r="C84" s="115">
        <v>1150000</v>
      </c>
      <c r="D84" s="117">
        <v>311000</v>
      </c>
      <c r="E84" s="135">
        <f t="shared" si="1"/>
        <v>1461000</v>
      </c>
      <c r="F84" s="4"/>
      <c r="G84" s="4"/>
    </row>
    <row r="85" spans="1:7" ht="15.75">
      <c r="A85" s="13" t="s">
        <v>598</v>
      </c>
      <c r="B85" s="6"/>
      <c r="C85" s="115">
        <v>850000</v>
      </c>
      <c r="D85" s="117">
        <v>230000</v>
      </c>
      <c r="E85" s="135">
        <f t="shared" si="1"/>
        <v>1080000</v>
      </c>
      <c r="F85" s="4"/>
      <c r="G85" s="4"/>
    </row>
    <row r="86" spans="1:7" ht="15.75">
      <c r="A86" s="13" t="s">
        <v>599</v>
      </c>
      <c r="B86" s="6"/>
      <c r="C86" s="115">
        <v>434000</v>
      </c>
      <c r="D86" s="117">
        <v>117000</v>
      </c>
      <c r="E86" s="135">
        <f t="shared" si="1"/>
        <v>551000</v>
      </c>
      <c r="F86" s="4"/>
      <c r="G86" s="4"/>
    </row>
    <row r="87" spans="1:7" ht="15.75">
      <c r="A87" s="13" t="s">
        <v>600</v>
      </c>
      <c r="B87" s="6"/>
      <c r="C87" s="115">
        <v>4000000</v>
      </c>
      <c r="D87" s="117">
        <v>1000000</v>
      </c>
      <c r="E87" s="135">
        <f t="shared" si="1"/>
        <v>5000000</v>
      </c>
      <c r="F87" s="4"/>
      <c r="G87" s="4"/>
    </row>
    <row r="88" spans="1:7" ht="15.75">
      <c r="A88" s="13" t="s">
        <v>601</v>
      </c>
      <c r="B88" s="6"/>
      <c r="C88" s="115">
        <v>275000</v>
      </c>
      <c r="D88" s="117">
        <v>75000</v>
      </c>
      <c r="E88" s="135">
        <f t="shared" si="1"/>
        <v>350000</v>
      </c>
      <c r="F88" s="4"/>
      <c r="G88" s="4"/>
    </row>
    <row r="89" spans="1:7" ht="15.75">
      <c r="A89" s="13" t="s">
        <v>602</v>
      </c>
      <c r="B89" s="6"/>
      <c r="C89" s="115">
        <v>390000</v>
      </c>
      <c r="D89" s="117">
        <v>110000</v>
      </c>
      <c r="E89" s="135">
        <f t="shared" si="1"/>
        <v>500000</v>
      </c>
      <c r="F89" s="4"/>
      <c r="G89" s="4"/>
    </row>
    <row r="90" spans="1:7" ht="15.75">
      <c r="A90" s="13" t="s">
        <v>603</v>
      </c>
      <c r="B90" s="6"/>
      <c r="C90" s="115">
        <v>236000</v>
      </c>
      <c r="D90" s="117">
        <v>64000</v>
      </c>
      <c r="E90" s="135">
        <f t="shared" si="1"/>
        <v>300000</v>
      </c>
      <c r="F90" s="4"/>
      <c r="G90" s="4"/>
    </row>
    <row r="91" spans="1:7" ht="15.75">
      <c r="A91" s="13" t="s">
        <v>604</v>
      </c>
      <c r="B91" s="6"/>
      <c r="C91" s="115">
        <v>312000</v>
      </c>
      <c r="D91" s="117">
        <v>84000</v>
      </c>
      <c r="E91" s="135">
        <f t="shared" si="1"/>
        <v>396000</v>
      </c>
      <c r="F91" s="4"/>
      <c r="G91" s="4"/>
    </row>
    <row r="92" spans="1:7" ht="15.75">
      <c r="A92" s="13"/>
      <c r="B92" s="6"/>
      <c r="C92" s="117"/>
      <c r="D92" s="117"/>
      <c r="E92" s="135">
        <f t="shared" si="1"/>
        <v>0</v>
      </c>
      <c r="F92" s="4"/>
      <c r="G92" s="4"/>
    </row>
    <row r="93" spans="1:7" ht="15">
      <c r="A93" s="15" t="s">
        <v>179</v>
      </c>
      <c r="B93" s="8" t="s">
        <v>180</v>
      </c>
      <c r="C93" s="132">
        <f>SUM(C83:C92)</f>
        <v>8437000</v>
      </c>
      <c r="D93" s="132">
        <f>SUM(D83:D92)</f>
        <v>2204000</v>
      </c>
      <c r="E93" s="135">
        <f t="shared" si="1"/>
        <v>10641000</v>
      </c>
      <c r="F93" s="4"/>
      <c r="G93" s="4"/>
    </row>
    <row r="94" spans="1:7" ht="15.75">
      <c r="A94" s="18" t="s">
        <v>385</v>
      </c>
      <c r="B94" s="9" t="s">
        <v>187</v>
      </c>
      <c r="C94" s="132">
        <f>SUM(C68+C77+C82+C93)</f>
        <v>8637000</v>
      </c>
      <c r="D94" s="132">
        <f>SUM(D68+D77+D82+D93)</f>
        <v>2204000</v>
      </c>
      <c r="E94" s="135">
        <f t="shared" si="1"/>
        <v>10841000</v>
      </c>
      <c r="F94" s="4"/>
      <c r="G94" s="4"/>
    </row>
    <row r="95" spans="1:7" ht="15.75">
      <c r="A95" s="13" t="s">
        <v>605</v>
      </c>
      <c r="B95" s="8"/>
      <c r="C95" s="115">
        <v>315000</v>
      </c>
      <c r="D95" s="117">
        <v>85000</v>
      </c>
      <c r="E95" s="135">
        <f>SUM(C95:D95)</f>
        <v>400000</v>
      </c>
      <c r="F95" s="4"/>
      <c r="G95" s="4"/>
    </row>
    <row r="96" spans="1:7" ht="15.75">
      <c r="A96" s="13" t="s">
        <v>606</v>
      </c>
      <c r="B96" s="8"/>
      <c r="C96" s="115">
        <v>465000</v>
      </c>
      <c r="D96" s="117">
        <v>135000</v>
      </c>
      <c r="E96" s="135">
        <f>SUM(C96:D96)</f>
        <v>600000</v>
      </c>
      <c r="F96" s="4"/>
      <c r="G96" s="4"/>
    </row>
    <row r="97" spans="1:7" ht="15.75">
      <c r="A97" s="13" t="s">
        <v>607</v>
      </c>
      <c r="B97" s="8"/>
      <c r="C97" s="115">
        <v>78700</v>
      </c>
      <c r="D97" s="117">
        <v>21300</v>
      </c>
      <c r="E97" s="135">
        <f>SUM(C97:D97)</f>
        <v>100000</v>
      </c>
      <c r="F97" s="4"/>
      <c r="G97" s="4"/>
    </row>
    <row r="98" spans="1:7" ht="15.75">
      <c r="A98" s="13"/>
      <c r="B98" s="8"/>
      <c r="C98" s="117"/>
      <c r="D98" s="117"/>
      <c r="E98" s="135">
        <f>SUM(C98:D98)</f>
        <v>0</v>
      </c>
      <c r="F98" s="4"/>
      <c r="G98" s="4"/>
    </row>
    <row r="99" spans="1:7" ht="15">
      <c r="A99" s="15" t="s">
        <v>188</v>
      </c>
      <c r="B99" s="8" t="s">
        <v>189</v>
      </c>
      <c r="C99" s="132">
        <f>SUM(C95:C98)</f>
        <v>858700</v>
      </c>
      <c r="D99" s="132">
        <f>SUM(D95:D98)</f>
        <v>241300</v>
      </c>
      <c r="E99" s="135">
        <f t="shared" si="1"/>
        <v>1100000</v>
      </c>
      <c r="F99" s="4"/>
      <c r="G99" s="4"/>
    </row>
    <row r="100" spans="1:7" ht="15.75">
      <c r="A100" s="13"/>
      <c r="B100" s="6"/>
      <c r="C100" s="117"/>
      <c r="D100" s="117"/>
      <c r="E100" s="135">
        <f t="shared" si="1"/>
        <v>0</v>
      </c>
      <c r="F100" s="4"/>
      <c r="G100" s="4"/>
    </row>
    <row r="101" spans="1:7" ht="15.75">
      <c r="A101" s="13"/>
      <c r="B101" s="6"/>
      <c r="C101" s="117"/>
      <c r="D101" s="117"/>
      <c r="E101" s="135">
        <f t="shared" si="1"/>
        <v>0</v>
      </c>
      <c r="F101" s="4"/>
      <c r="G101" s="4"/>
    </row>
    <row r="102" spans="1:7" ht="15.75">
      <c r="A102" s="13"/>
      <c r="B102" s="6"/>
      <c r="C102" s="117"/>
      <c r="D102" s="117"/>
      <c r="E102" s="135">
        <f t="shared" si="1"/>
        <v>0</v>
      </c>
      <c r="F102" s="4"/>
      <c r="G102" s="4"/>
    </row>
    <row r="103" spans="1:7" ht="15.75">
      <c r="A103" s="13"/>
      <c r="B103" s="6"/>
      <c r="C103" s="117"/>
      <c r="D103" s="117"/>
      <c r="E103" s="135">
        <f t="shared" si="1"/>
        <v>0</v>
      </c>
      <c r="F103" s="4"/>
      <c r="G103" s="4"/>
    </row>
    <row r="104" spans="1:7" ht="15">
      <c r="A104" s="15" t="s">
        <v>190</v>
      </c>
      <c r="B104" s="8" t="s">
        <v>191</v>
      </c>
      <c r="C104" s="132">
        <v>0</v>
      </c>
      <c r="D104" s="132">
        <v>0</v>
      </c>
      <c r="E104" s="135">
        <f t="shared" si="1"/>
        <v>0</v>
      </c>
      <c r="F104" s="4"/>
      <c r="G104" s="4"/>
    </row>
    <row r="105" spans="1:7" ht="15.75">
      <c r="A105" s="13"/>
      <c r="B105" s="6"/>
      <c r="C105" s="117"/>
      <c r="D105" s="117"/>
      <c r="E105" s="135">
        <f t="shared" si="1"/>
        <v>0</v>
      </c>
      <c r="F105" s="4"/>
      <c r="G105" s="4"/>
    </row>
    <row r="106" spans="1:7" ht="15.75">
      <c r="A106" s="13"/>
      <c r="B106" s="6"/>
      <c r="C106" s="117"/>
      <c r="D106" s="117"/>
      <c r="E106" s="135">
        <f t="shared" si="1"/>
        <v>0</v>
      </c>
      <c r="F106" s="4"/>
      <c r="G106" s="4"/>
    </row>
    <row r="107" spans="1:7" ht="15.75">
      <c r="A107" s="13"/>
      <c r="B107" s="6"/>
      <c r="C107" s="117"/>
      <c r="D107" s="117"/>
      <c r="E107" s="135">
        <f t="shared" si="1"/>
        <v>0</v>
      </c>
      <c r="F107" s="4"/>
      <c r="G107" s="4"/>
    </row>
    <row r="108" spans="1:7" ht="15.75">
      <c r="A108" s="13"/>
      <c r="B108" s="6"/>
      <c r="C108" s="117"/>
      <c r="D108" s="117"/>
      <c r="E108" s="135">
        <f t="shared" si="1"/>
        <v>0</v>
      </c>
      <c r="F108" s="4"/>
      <c r="G108" s="4"/>
    </row>
    <row r="109" spans="1:7" ht="15">
      <c r="A109" s="15" t="s">
        <v>192</v>
      </c>
      <c r="B109" s="8" t="s">
        <v>193</v>
      </c>
      <c r="C109" s="132">
        <v>0</v>
      </c>
      <c r="D109" s="132">
        <v>0</v>
      </c>
      <c r="E109" s="135">
        <f t="shared" si="1"/>
        <v>0</v>
      </c>
      <c r="F109" s="4"/>
      <c r="G109" s="4"/>
    </row>
    <row r="110" spans="1:7" ht="15.75">
      <c r="A110" s="18" t="s">
        <v>386</v>
      </c>
      <c r="B110" s="9" t="s">
        <v>196</v>
      </c>
      <c r="C110" s="132">
        <f>SUM(C99+C104+C109)</f>
        <v>858700</v>
      </c>
      <c r="D110" s="132">
        <f>SUM(D99+D104+D109)</f>
        <v>241300</v>
      </c>
      <c r="E110" s="135">
        <f t="shared" si="1"/>
        <v>1100000</v>
      </c>
      <c r="F110" s="4"/>
      <c r="G110" s="4"/>
    </row>
    <row r="111" spans="1:7" ht="15">
      <c r="A111" s="4"/>
      <c r="B111" s="4"/>
      <c r="C111" s="133"/>
      <c r="D111" s="133"/>
      <c r="E111" s="4"/>
      <c r="F111" s="4"/>
      <c r="G111" s="4"/>
    </row>
    <row r="112" spans="1:7" ht="15">
      <c r="A112" s="4"/>
      <c r="B112" s="4"/>
      <c r="C112" s="4"/>
      <c r="D112" s="4"/>
      <c r="E112" s="4"/>
      <c r="F112" s="4"/>
      <c r="G112" s="4"/>
    </row>
    <row r="113" spans="1:7" ht="15">
      <c r="A113" s="4"/>
      <c r="B113" s="4"/>
      <c r="C113" s="4"/>
      <c r="D113" s="4"/>
      <c r="E113" s="4"/>
      <c r="F113" s="4"/>
      <c r="G113" s="4"/>
    </row>
    <row r="114" spans="1:7" ht="15">
      <c r="A114" s="4"/>
      <c r="B114" s="4"/>
      <c r="C114" s="4"/>
      <c r="D114" s="4"/>
      <c r="E114" s="4"/>
      <c r="F114" s="4"/>
      <c r="G114" s="4"/>
    </row>
    <row r="115" spans="1:7" ht="15">
      <c r="A115" s="4"/>
      <c r="B115" s="4"/>
      <c r="C115" s="4"/>
      <c r="D115" s="4"/>
      <c r="E115" s="4"/>
      <c r="F115" s="4"/>
      <c r="G115" s="4"/>
    </row>
    <row r="116" spans="1:7" ht="15">
      <c r="A116" s="4"/>
      <c r="B116" s="4"/>
      <c r="C116" s="4"/>
      <c r="D116" s="4"/>
      <c r="E116" s="4"/>
      <c r="F116" s="4"/>
      <c r="G116" s="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J48"/>
  <sheetViews>
    <sheetView zoomScalePageLayoutView="0" workbookViewId="0" topLeftCell="B46">
      <selection activeCell="A1" sqref="A1:J48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6" t="s">
        <v>608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46.5" customHeight="1">
      <c r="A2" s="149" t="s">
        <v>576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17</v>
      </c>
      <c r="G4" s="112" t="s">
        <v>563</v>
      </c>
    </row>
    <row r="5" spans="1:10" ht="61.5" customHeight="1">
      <c r="A5" s="2" t="s">
        <v>72</v>
      </c>
      <c r="B5" s="3" t="s">
        <v>73</v>
      </c>
      <c r="C5" s="62" t="s">
        <v>551</v>
      </c>
      <c r="D5" s="62" t="s">
        <v>554</v>
      </c>
      <c r="E5" s="62" t="s">
        <v>555</v>
      </c>
      <c r="F5" s="62" t="s">
        <v>556</v>
      </c>
      <c r="G5" s="62" t="s">
        <v>2</v>
      </c>
      <c r="H5" s="62" t="s">
        <v>552</v>
      </c>
      <c r="I5" s="62" t="s">
        <v>553</v>
      </c>
      <c r="J5" s="62" t="s">
        <v>557</v>
      </c>
    </row>
    <row r="6" spans="1:10" ht="25.5">
      <c r="A6" s="42"/>
      <c r="B6" s="42"/>
      <c r="C6" s="42"/>
      <c r="D6" s="42"/>
      <c r="E6" s="42"/>
      <c r="F6" s="68" t="s">
        <v>3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174</v>
      </c>
      <c r="B10" s="6" t="s">
        <v>175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384</v>
      </c>
      <c r="B15" s="6" t="s">
        <v>176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177</v>
      </c>
      <c r="B20" s="6" t="s">
        <v>178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179</v>
      </c>
      <c r="B23" s="6" t="s">
        <v>180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181</v>
      </c>
      <c r="B26" s="6" t="s">
        <v>182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183</v>
      </c>
      <c r="B29" s="6" t="s">
        <v>184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185</v>
      </c>
      <c r="B30" s="6" t="s">
        <v>186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385</v>
      </c>
      <c r="B31" s="9" t="s">
        <v>187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188</v>
      </c>
      <c r="B36" s="6" t="s">
        <v>189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190</v>
      </c>
      <c r="B41" s="6" t="s">
        <v>191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192</v>
      </c>
      <c r="B46" s="6" t="s">
        <v>193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194</v>
      </c>
      <c r="B47" s="6" t="s">
        <v>195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386</v>
      </c>
      <c r="B48" s="9" t="s">
        <v>196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I73"/>
  <sheetViews>
    <sheetView zoomScalePageLayoutView="0" workbookViewId="0" topLeftCell="E62">
      <selection activeCell="A1" sqref="A1:S7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6" t="s">
        <v>591</v>
      </c>
      <c r="B1" s="147"/>
      <c r="C1" s="147"/>
      <c r="D1" s="147"/>
      <c r="E1" s="147"/>
      <c r="F1" s="147"/>
      <c r="G1" s="147"/>
      <c r="H1" s="147"/>
    </row>
    <row r="2" spans="1:8" ht="82.5" customHeight="1">
      <c r="A2" s="149" t="s">
        <v>577</v>
      </c>
      <c r="B2" s="154"/>
      <c r="C2" s="154"/>
      <c r="D2" s="154"/>
      <c r="E2" s="154"/>
      <c r="F2" s="154"/>
      <c r="G2" s="154"/>
      <c r="H2" s="154"/>
    </row>
    <row r="3" spans="1:8" ht="20.25" customHeight="1">
      <c r="A3" s="146" t="s">
        <v>591</v>
      </c>
      <c r="B3" s="147"/>
      <c r="C3" s="147"/>
      <c r="D3" s="147"/>
      <c r="E3" s="147"/>
      <c r="F3" s="147"/>
      <c r="G3" s="147"/>
      <c r="H3" s="147"/>
    </row>
    <row r="4" spans="1:8" ht="18">
      <c r="A4" s="149" t="s">
        <v>577</v>
      </c>
      <c r="B4" s="154"/>
      <c r="C4" s="154"/>
      <c r="D4" s="154"/>
      <c r="E4" s="154"/>
      <c r="F4" s="154"/>
      <c r="G4" s="154"/>
      <c r="H4" s="154"/>
    </row>
    <row r="5" spans="1:8" ht="86.25" customHeight="1">
      <c r="A5" s="71"/>
      <c r="B5" s="72"/>
      <c r="C5" s="72"/>
      <c r="D5" s="72"/>
      <c r="E5" s="72"/>
      <c r="F5" s="72"/>
      <c r="G5" s="72"/>
      <c r="H5" s="72"/>
    </row>
    <row r="6" spans="1:8" ht="15">
      <c r="A6" s="4" t="s">
        <v>17</v>
      </c>
      <c r="H6" s="112" t="s">
        <v>564</v>
      </c>
    </row>
    <row r="7" spans="1:9" ht="75">
      <c r="A7" s="2" t="s">
        <v>72</v>
      </c>
      <c r="B7" s="3" t="s">
        <v>73</v>
      </c>
      <c r="C7" s="62" t="s">
        <v>552</v>
      </c>
      <c r="D7" s="62" t="s">
        <v>553</v>
      </c>
      <c r="E7" s="62" t="s">
        <v>558</v>
      </c>
      <c r="F7" s="113" t="s">
        <v>578</v>
      </c>
      <c r="G7" s="113" t="s">
        <v>587</v>
      </c>
      <c r="H7" s="113" t="s">
        <v>588</v>
      </c>
      <c r="I7" s="113" t="s">
        <v>609</v>
      </c>
    </row>
    <row r="8" spans="1:9" ht="15">
      <c r="A8" s="19" t="s">
        <v>463</v>
      </c>
      <c r="B8" s="5" t="s">
        <v>335</v>
      </c>
      <c r="C8" s="42"/>
      <c r="D8" s="42"/>
      <c r="E8" s="67"/>
      <c r="F8" s="42"/>
      <c r="G8" s="42"/>
      <c r="H8" s="42"/>
      <c r="I8" s="42"/>
    </row>
    <row r="9" spans="1:9" ht="15">
      <c r="A9" s="54" t="s">
        <v>210</v>
      </c>
      <c r="B9" s="54" t="s">
        <v>335</v>
      </c>
      <c r="C9" s="42"/>
      <c r="D9" s="42"/>
      <c r="E9" s="42"/>
      <c r="F9" s="42"/>
      <c r="G9" s="42"/>
      <c r="H9" s="42"/>
      <c r="I9" s="42"/>
    </row>
    <row r="10" spans="1:9" ht="30">
      <c r="A10" s="12" t="s">
        <v>336</v>
      </c>
      <c r="B10" s="5" t="s">
        <v>337</v>
      </c>
      <c r="C10" s="42"/>
      <c r="D10" s="42"/>
      <c r="E10" s="42"/>
      <c r="F10" s="42"/>
      <c r="G10" s="42"/>
      <c r="H10" s="42"/>
      <c r="I10" s="42"/>
    </row>
    <row r="11" spans="1:9" ht="15">
      <c r="A11" s="19" t="s">
        <v>503</v>
      </c>
      <c r="B11" s="5" t="s">
        <v>338</v>
      </c>
      <c r="C11" s="42"/>
      <c r="D11" s="42"/>
      <c r="E11" s="42"/>
      <c r="F11" s="42"/>
      <c r="G11" s="42"/>
      <c r="H11" s="42"/>
      <c r="I11" s="42"/>
    </row>
    <row r="12" spans="1:9" ht="15">
      <c r="A12" s="54" t="s">
        <v>210</v>
      </c>
      <c r="B12" s="54" t="s">
        <v>338</v>
      </c>
      <c r="C12" s="42"/>
      <c r="D12" s="42"/>
      <c r="E12" s="42"/>
      <c r="F12" s="42"/>
      <c r="G12" s="42"/>
      <c r="H12" s="42"/>
      <c r="I12" s="42"/>
    </row>
    <row r="13" spans="1:9" ht="15">
      <c r="A13" s="11" t="s">
        <v>482</v>
      </c>
      <c r="B13" s="7" t="s">
        <v>339</v>
      </c>
      <c r="C13" s="42"/>
      <c r="D13" s="42"/>
      <c r="E13" s="42"/>
      <c r="F13" s="42"/>
      <c r="G13" s="42"/>
      <c r="H13" s="42"/>
      <c r="I13" s="42"/>
    </row>
    <row r="14" spans="1:9" ht="15">
      <c r="A14" s="12" t="s">
        <v>504</v>
      </c>
      <c r="B14" s="5" t="s">
        <v>340</v>
      </c>
      <c r="C14" s="42"/>
      <c r="D14" s="42"/>
      <c r="E14" s="42"/>
      <c r="F14" s="42"/>
      <c r="G14" s="42"/>
      <c r="H14" s="42"/>
      <c r="I14" s="42"/>
    </row>
    <row r="15" spans="1:9" ht="15">
      <c r="A15" s="54" t="s">
        <v>218</v>
      </c>
      <c r="B15" s="54" t="s">
        <v>340</v>
      </c>
      <c r="C15" s="42"/>
      <c r="D15" s="42"/>
      <c r="E15" s="42"/>
      <c r="F15" s="42"/>
      <c r="G15" s="42"/>
      <c r="H15" s="42"/>
      <c r="I15" s="42"/>
    </row>
    <row r="16" spans="1:9" ht="15">
      <c r="A16" s="19" t="s">
        <v>341</v>
      </c>
      <c r="B16" s="5" t="s">
        <v>342</v>
      </c>
      <c r="C16" s="42"/>
      <c r="D16" s="42"/>
      <c r="E16" s="42"/>
      <c r="F16" s="42"/>
      <c r="G16" s="42"/>
      <c r="H16" s="42"/>
      <c r="I16" s="42"/>
    </row>
    <row r="17" spans="1:9" ht="15">
      <c r="A17" s="13" t="s">
        <v>505</v>
      </c>
      <c r="B17" s="5" t="s">
        <v>343</v>
      </c>
      <c r="C17" s="27"/>
      <c r="D17" s="27"/>
      <c r="E17" s="27"/>
      <c r="F17" s="27"/>
      <c r="G17" s="27"/>
      <c r="H17" s="27"/>
      <c r="I17" s="27"/>
    </row>
    <row r="18" spans="1:9" ht="15">
      <c r="A18" s="54" t="s">
        <v>219</v>
      </c>
      <c r="B18" s="54" t="s">
        <v>343</v>
      </c>
      <c r="C18" s="27"/>
      <c r="D18" s="27"/>
      <c r="E18" s="27"/>
      <c r="F18" s="27"/>
      <c r="G18" s="27"/>
      <c r="H18" s="27"/>
      <c r="I18" s="27"/>
    </row>
    <row r="19" spans="1:9" ht="15">
      <c r="A19" s="19" t="s">
        <v>344</v>
      </c>
      <c r="B19" s="5" t="s">
        <v>345</v>
      </c>
      <c r="C19" s="27"/>
      <c r="D19" s="27"/>
      <c r="E19" s="27"/>
      <c r="F19" s="27"/>
      <c r="G19" s="27"/>
      <c r="H19" s="27"/>
      <c r="I19" s="27"/>
    </row>
    <row r="20" spans="1:9" ht="15">
      <c r="A20" s="20" t="s">
        <v>483</v>
      </c>
      <c r="B20" s="7" t="s">
        <v>346</v>
      </c>
      <c r="C20" s="27"/>
      <c r="D20" s="27"/>
      <c r="E20" s="27"/>
      <c r="F20" s="27"/>
      <c r="G20" s="27"/>
      <c r="H20" s="27"/>
      <c r="I20" s="27"/>
    </row>
    <row r="21" spans="1:9" ht="15">
      <c r="A21" s="12" t="s">
        <v>361</v>
      </c>
      <c r="B21" s="5" t="s">
        <v>362</v>
      </c>
      <c r="C21" s="27"/>
      <c r="D21" s="27"/>
      <c r="E21" s="27"/>
      <c r="F21" s="27"/>
      <c r="G21" s="27"/>
      <c r="H21" s="27"/>
      <c r="I21" s="27"/>
    </row>
    <row r="22" spans="1:9" ht="15">
      <c r="A22" s="13" t="s">
        <v>363</v>
      </c>
      <c r="B22" s="5" t="s">
        <v>364</v>
      </c>
      <c r="C22" s="27"/>
      <c r="D22" s="27"/>
      <c r="E22" s="27"/>
      <c r="F22" s="27"/>
      <c r="G22" s="27"/>
      <c r="H22" s="27"/>
      <c r="I22" s="27"/>
    </row>
    <row r="23" spans="1:9" ht="15">
      <c r="A23" s="19" t="s">
        <v>365</v>
      </c>
      <c r="B23" s="5" t="s">
        <v>366</v>
      </c>
      <c r="C23" s="27"/>
      <c r="D23" s="27"/>
      <c r="E23" s="27"/>
      <c r="F23" s="27"/>
      <c r="G23" s="27"/>
      <c r="H23" s="27"/>
      <c r="I23" s="27"/>
    </row>
    <row r="24" spans="1:9" ht="15">
      <c r="A24" s="19" t="s">
        <v>468</v>
      </c>
      <c r="B24" s="5" t="s">
        <v>367</v>
      </c>
      <c r="C24" s="27"/>
      <c r="D24" s="27"/>
      <c r="E24" s="27"/>
      <c r="F24" s="27"/>
      <c r="G24" s="27"/>
      <c r="H24" s="27"/>
      <c r="I24" s="27"/>
    </row>
    <row r="25" spans="1:9" ht="15">
      <c r="A25" s="54" t="s">
        <v>244</v>
      </c>
      <c r="B25" s="54" t="s">
        <v>367</v>
      </c>
      <c r="C25" s="27"/>
      <c r="D25" s="27"/>
      <c r="E25" s="27"/>
      <c r="F25" s="27"/>
      <c r="G25" s="27"/>
      <c r="H25" s="27"/>
      <c r="I25" s="27"/>
    </row>
    <row r="26" spans="1:9" ht="15">
      <c r="A26" s="54" t="s">
        <v>245</v>
      </c>
      <c r="B26" s="54" t="s">
        <v>367</v>
      </c>
      <c r="C26" s="27"/>
      <c r="D26" s="27"/>
      <c r="E26" s="27"/>
      <c r="F26" s="27"/>
      <c r="G26" s="27"/>
      <c r="H26" s="27"/>
      <c r="I26" s="27"/>
    </row>
    <row r="27" spans="1:9" ht="15">
      <c r="A27" s="55" t="s">
        <v>246</v>
      </c>
      <c r="B27" s="55" t="s">
        <v>367</v>
      </c>
      <c r="C27" s="27"/>
      <c r="D27" s="27"/>
      <c r="E27" s="27"/>
      <c r="F27" s="27"/>
      <c r="G27" s="27"/>
      <c r="H27" s="27"/>
      <c r="I27" s="27"/>
    </row>
    <row r="28" spans="1:9" ht="24.75" customHeight="1">
      <c r="A28" s="56" t="s">
        <v>486</v>
      </c>
      <c r="B28" s="39" t="s">
        <v>368</v>
      </c>
      <c r="C28" s="27"/>
      <c r="D28" s="27"/>
      <c r="E28" s="27"/>
      <c r="F28" s="27"/>
      <c r="G28" s="27"/>
      <c r="H28" s="27"/>
      <c r="I28" s="27"/>
    </row>
    <row r="29" spans="1:2" ht="15">
      <c r="A29" s="105"/>
      <c r="B29" s="106"/>
    </row>
    <row r="30" spans="1:5" ht="15">
      <c r="A30" s="2" t="s">
        <v>72</v>
      </c>
      <c r="B30" s="3" t="s">
        <v>73</v>
      </c>
      <c r="C30" s="115"/>
      <c r="D30" s="27"/>
      <c r="E30" s="27"/>
    </row>
    <row r="31" spans="1:5" ht="26.25">
      <c r="A31" s="110" t="s">
        <v>70</v>
      </c>
      <c r="B31" s="39"/>
      <c r="C31" s="115"/>
      <c r="D31" s="27"/>
      <c r="E31" s="27"/>
    </row>
    <row r="32" spans="1:5" ht="15.75">
      <c r="A32" s="108" t="s">
        <v>64</v>
      </c>
      <c r="B32" s="39"/>
      <c r="C32" s="115">
        <v>11000000</v>
      </c>
      <c r="D32" s="27"/>
      <c r="E32" s="27"/>
    </row>
    <row r="33" spans="1:5" ht="31.5">
      <c r="A33" s="108" t="s">
        <v>65</v>
      </c>
      <c r="B33" s="39"/>
      <c r="C33" s="115"/>
      <c r="D33" s="27"/>
      <c r="E33" s="27"/>
    </row>
    <row r="34" spans="1:5" ht="15.75">
      <c r="A34" s="108" t="s">
        <v>66</v>
      </c>
      <c r="B34" s="39"/>
      <c r="C34" s="115"/>
      <c r="D34" s="27"/>
      <c r="E34" s="27"/>
    </row>
    <row r="35" spans="1:5" ht="31.5">
      <c r="A35" s="108" t="s">
        <v>67</v>
      </c>
      <c r="B35" s="39"/>
      <c r="C35" s="115"/>
      <c r="D35" s="27"/>
      <c r="E35" s="27"/>
    </row>
    <row r="36" spans="1:5" ht="15.75">
      <c r="A36" s="108" t="s">
        <v>68</v>
      </c>
      <c r="B36" s="39"/>
      <c r="C36" s="115">
        <v>80000</v>
      </c>
      <c r="D36" s="27"/>
      <c r="E36" s="27"/>
    </row>
    <row r="37" spans="1:5" ht="15.75">
      <c r="A37" s="108" t="s">
        <v>69</v>
      </c>
      <c r="B37" s="39"/>
      <c r="C37" s="115"/>
      <c r="D37" s="27"/>
      <c r="E37" s="27"/>
    </row>
    <row r="38" spans="1:5" ht="15">
      <c r="A38" s="56" t="s">
        <v>47</v>
      </c>
      <c r="B38" s="39" t="s">
        <v>302</v>
      </c>
      <c r="C38" s="115">
        <f>SUM(C31:C37)</f>
        <v>11080000</v>
      </c>
      <c r="D38" s="27"/>
      <c r="E38" s="27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6" spans="1:2" ht="15">
      <c r="A46" s="105"/>
      <c r="B46" s="106"/>
    </row>
    <row r="47" spans="1:2" ht="15">
      <c r="A47" s="105"/>
      <c r="B47" s="106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69" t="s">
        <v>0</v>
      </c>
      <c r="B50" s="4"/>
      <c r="C50" s="4"/>
      <c r="D50" s="4"/>
      <c r="E50" s="4"/>
      <c r="F50" s="4"/>
      <c r="G50" s="4"/>
    </row>
    <row r="51" spans="1:7" ht="15.75">
      <c r="A51" s="70" t="s">
        <v>4</v>
      </c>
      <c r="B51" s="4"/>
      <c r="C51" s="4"/>
      <c r="D51" s="4"/>
      <c r="E51" s="4"/>
      <c r="F51" s="4"/>
      <c r="G51" s="4"/>
    </row>
    <row r="52" spans="1:7" ht="15.75">
      <c r="A52" s="70" t="s">
        <v>5</v>
      </c>
      <c r="B52" s="4"/>
      <c r="C52" s="4"/>
      <c r="D52" s="4"/>
      <c r="E52" s="4"/>
      <c r="F52" s="4"/>
      <c r="G52" s="4"/>
    </row>
    <row r="53" spans="1:7" ht="15.75">
      <c r="A53" s="70" t="s">
        <v>6</v>
      </c>
      <c r="B53" s="4"/>
      <c r="C53" s="4"/>
      <c r="D53" s="4"/>
      <c r="E53" s="4"/>
      <c r="F53" s="4"/>
      <c r="G53" s="4"/>
    </row>
    <row r="54" spans="1:7" ht="15.75">
      <c r="A54" s="70" t="s">
        <v>7</v>
      </c>
      <c r="B54" s="4"/>
      <c r="C54" s="4"/>
      <c r="D54" s="4"/>
      <c r="E54" s="4"/>
      <c r="F54" s="4"/>
      <c r="G54" s="4"/>
    </row>
    <row r="55" spans="1:7" ht="15.75">
      <c r="A55" s="70" t="s">
        <v>8</v>
      </c>
      <c r="B55" s="4"/>
      <c r="C55" s="4"/>
      <c r="D55" s="4"/>
      <c r="E55" s="4"/>
      <c r="F55" s="4"/>
      <c r="G55" s="4"/>
    </row>
    <row r="56" spans="1:7" ht="45.75" customHeight="1">
      <c r="A56" s="69" t="s">
        <v>1</v>
      </c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8" ht="94.5">
      <c r="A58" s="144" t="s">
        <v>9</v>
      </c>
      <c r="B58" s="145"/>
      <c r="C58" s="145"/>
      <c r="D58" s="145"/>
      <c r="E58" s="145"/>
      <c r="F58" s="145"/>
      <c r="G58" s="145"/>
      <c r="H58" s="145"/>
    </row>
    <row r="61" ht="15.75">
      <c r="A61" s="57" t="s">
        <v>11</v>
      </c>
    </row>
    <row r="62" ht="15.75">
      <c r="A62" s="70" t="s">
        <v>12</v>
      </c>
    </row>
    <row r="63" ht="15.75">
      <c r="A63" s="70" t="s">
        <v>13</v>
      </c>
    </row>
    <row r="64" ht="15.75">
      <c r="A64" s="70" t="s">
        <v>14</v>
      </c>
    </row>
    <row r="65" ht="15">
      <c r="A65" s="69" t="s">
        <v>10</v>
      </c>
    </row>
    <row r="66" ht="15.75">
      <c r="A66" s="70" t="s">
        <v>15</v>
      </c>
    </row>
    <row r="68" ht="15.75">
      <c r="A68" s="103" t="s">
        <v>62</v>
      </c>
    </row>
    <row r="69" ht="15.75">
      <c r="A69" s="103" t="s">
        <v>63</v>
      </c>
    </row>
    <row r="70" ht="15.75">
      <c r="A70" s="104" t="s">
        <v>64</v>
      </c>
    </row>
    <row r="71" ht="15.75">
      <c r="A71" s="104" t="s">
        <v>65</v>
      </c>
    </row>
    <row r="72" ht="15.75">
      <c r="A72" s="104" t="s">
        <v>66</v>
      </c>
    </row>
    <row r="73" ht="15.75">
      <c r="A73" s="104" t="s">
        <v>67</v>
      </c>
    </row>
  </sheetData>
  <sheetProtection/>
  <mergeCells count="4">
    <mergeCell ref="A2:H2"/>
    <mergeCell ref="A1:H1"/>
    <mergeCell ref="A4:H4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D69"/>
  <sheetViews>
    <sheetView zoomScalePageLayoutView="0" workbookViewId="0" topLeftCell="A54">
      <selection activeCell="A1" sqref="A1:D70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6" t="s">
        <v>591</v>
      </c>
      <c r="B1" s="150"/>
      <c r="C1" s="150"/>
      <c r="D1" s="150"/>
    </row>
    <row r="2" spans="1:4" ht="48.75" customHeight="1">
      <c r="A2" s="149" t="s">
        <v>579</v>
      </c>
      <c r="B2" s="150"/>
      <c r="C2" s="150"/>
      <c r="D2" s="148"/>
    </row>
    <row r="3" spans="1:3" ht="21" customHeight="1">
      <c r="A3" s="73"/>
      <c r="B3" s="74"/>
      <c r="C3" s="74"/>
    </row>
    <row r="4" ht="15">
      <c r="A4" s="4" t="s">
        <v>17</v>
      </c>
    </row>
    <row r="5" spans="1:4" ht="25.5">
      <c r="A5" s="43" t="s">
        <v>548</v>
      </c>
      <c r="B5" s="3" t="s">
        <v>73</v>
      </c>
      <c r="C5" s="90" t="s">
        <v>49</v>
      </c>
      <c r="D5" s="90" t="s">
        <v>51</v>
      </c>
    </row>
    <row r="6" spans="1:4" ht="15">
      <c r="A6" s="12" t="s">
        <v>390</v>
      </c>
      <c r="B6" s="5" t="s">
        <v>209</v>
      </c>
      <c r="C6" s="27"/>
      <c r="D6" s="27"/>
    </row>
    <row r="7" spans="1:4" ht="15">
      <c r="A7" s="17" t="s">
        <v>210</v>
      </c>
      <c r="B7" s="17" t="s">
        <v>209</v>
      </c>
      <c r="C7" s="27"/>
      <c r="D7" s="27"/>
    </row>
    <row r="8" spans="1:4" ht="15">
      <c r="A8" s="17" t="s">
        <v>211</v>
      </c>
      <c r="B8" s="17" t="s">
        <v>209</v>
      </c>
      <c r="C8" s="27"/>
      <c r="D8" s="27"/>
    </row>
    <row r="9" spans="1:4" ht="30">
      <c r="A9" s="12" t="s">
        <v>212</v>
      </c>
      <c r="B9" s="5" t="s">
        <v>213</v>
      </c>
      <c r="C9" s="27"/>
      <c r="D9" s="27"/>
    </row>
    <row r="10" spans="1:4" ht="15">
      <c r="A10" s="12" t="s">
        <v>389</v>
      </c>
      <c r="B10" s="5" t="s">
        <v>214</v>
      </c>
      <c r="C10" s="27"/>
      <c r="D10" s="27"/>
    </row>
    <row r="11" spans="1:4" ht="15">
      <c r="A11" s="17" t="s">
        <v>210</v>
      </c>
      <c r="B11" s="17" t="s">
        <v>214</v>
      </c>
      <c r="C11" s="27"/>
      <c r="D11" s="27"/>
    </row>
    <row r="12" spans="1:4" ht="15">
      <c r="A12" s="17" t="s">
        <v>211</v>
      </c>
      <c r="B12" s="17" t="s">
        <v>215</v>
      </c>
      <c r="C12" s="27"/>
      <c r="D12" s="27"/>
    </row>
    <row r="13" spans="1:4" ht="15">
      <c r="A13" s="11" t="s">
        <v>388</v>
      </c>
      <c r="B13" s="7" t="s">
        <v>216</v>
      </c>
      <c r="C13" s="27"/>
      <c r="D13" s="27"/>
    </row>
    <row r="14" spans="1:4" ht="15">
      <c r="A14" s="19" t="s">
        <v>393</v>
      </c>
      <c r="B14" s="5" t="s">
        <v>217</v>
      </c>
      <c r="C14" s="27"/>
      <c r="D14" s="27"/>
    </row>
    <row r="15" spans="1:4" ht="15">
      <c r="A15" s="17" t="s">
        <v>218</v>
      </c>
      <c r="B15" s="17" t="s">
        <v>217</v>
      </c>
      <c r="C15" s="27"/>
      <c r="D15" s="27"/>
    </row>
    <row r="16" spans="1:4" ht="15">
      <c r="A16" s="17" t="s">
        <v>219</v>
      </c>
      <c r="B16" s="17" t="s">
        <v>217</v>
      </c>
      <c r="C16" s="27"/>
      <c r="D16" s="27"/>
    </row>
    <row r="17" spans="1:4" ht="15">
      <c r="A17" s="19" t="s">
        <v>394</v>
      </c>
      <c r="B17" s="5" t="s">
        <v>220</v>
      </c>
      <c r="C17" s="27"/>
      <c r="D17" s="27"/>
    </row>
    <row r="18" spans="1:4" ht="15">
      <c r="A18" s="17" t="s">
        <v>211</v>
      </c>
      <c r="B18" s="17" t="s">
        <v>220</v>
      </c>
      <c r="C18" s="27"/>
      <c r="D18" s="27"/>
    </row>
    <row r="19" spans="1:4" ht="15">
      <c r="A19" s="13" t="s">
        <v>221</v>
      </c>
      <c r="B19" s="5" t="s">
        <v>222</v>
      </c>
      <c r="C19" s="27"/>
      <c r="D19" s="27"/>
    </row>
    <row r="20" spans="1:4" ht="15">
      <c r="A20" s="13" t="s">
        <v>395</v>
      </c>
      <c r="B20" s="5" t="s">
        <v>223</v>
      </c>
      <c r="C20" s="27"/>
      <c r="D20" s="27"/>
    </row>
    <row r="21" spans="1:4" ht="15">
      <c r="A21" s="17" t="s">
        <v>219</v>
      </c>
      <c r="B21" s="17" t="s">
        <v>223</v>
      </c>
      <c r="C21" s="27"/>
      <c r="D21" s="27"/>
    </row>
    <row r="22" spans="1:4" ht="15">
      <c r="A22" s="17" t="s">
        <v>211</v>
      </c>
      <c r="B22" s="17" t="s">
        <v>223</v>
      </c>
      <c r="C22" s="27"/>
      <c r="D22" s="27"/>
    </row>
    <row r="23" spans="1:4" ht="15">
      <c r="A23" s="20" t="s">
        <v>391</v>
      </c>
      <c r="B23" s="7" t="s">
        <v>224</v>
      </c>
      <c r="C23" s="27"/>
      <c r="D23" s="27"/>
    </row>
    <row r="24" spans="1:4" ht="15">
      <c r="A24" s="19" t="s">
        <v>225</v>
      </c>
      <c r="B24" s="5" t="s">
        <v>226</v>
      </c>
      <c r="C24" s="27"/>
      <c r="D24" s="27"/>
    </row>
    <row r="25" spans="1:4" ht="15">
      <c r="A25" s="19" t="s">
        <v>227</v>
      </c>
      <c r="B25" s="5" t="s">
        <v>228</v>
      </c>
      <c r="C25" s="27"/>
      <c r="D25" s="27"/>
    </row>
    <row r="26" spans="1:4" ht="15">
      <c r="A26" s="19" t="s">
        <v>231</v>
      </c>
      <c r="B26" s="5" t="s">
        <v>232</v>
      </c>
      <c r="C26" s="27"/>
      <c r="D26" s="27"/>
    </row>
    <row r="27" spans="1:4" ht="15">
      <c r="A27" s="19" t="s">
        <v>233</v>
      </c>
      <c r="B27" s="5" t="s">
        <v>234</v>
      </c>
      <c r="C27" s="27"/>
      <c r="D27" s="27"/>
    </row>
    <row r="28" spans="1:4" ht="15">
      <c r="A28" s="19" t="s">
        <v>235</v>
      </c>
      <c r="B28" s="5" t="s">
        <v>236</v>
      </c>
      <c r="C28" s="27"/>
      <c r="D28" s="27"/>
    </row>
    <row r="29" spans="1:4" ht="15">
      <c r="A29" s="46" t="s">
        <v>392</v>
      </c>
      <c r="B29" s="47" t="s">
        <v>237</v>
      </c>
      <c r="C29" s="27"/>
      <c r="D29" s="27"/>
    </row>
    <row r="30" spans="1:4" ht="15">
      <c r="A30" s="19" t="s">
        <v>238</v>
      </c>
      <c r="B30" s="5" t="s">
        <v>239</v>
      </c>
      <c r="C30" s="27"/>
      <c r="D30" s="27"/>
    </row>
    <row r="31" spans="1:4" ht="15">
      <c r="A31" s="12" t="s">
        <v>240</v>
      </c>
      <c r="B31" s="5" t="s">
        <v>241</v>
      </c>
      <c r="C31" s="27"/>
      <c r="D31" s="27"/>
    </row>
    <row r="32" spans="1:4" ht="15">
      <c r="A32" s="19" t="s">
        <v>396</v>
      </c>
      <c r="B32" s="5" t="s">
        <v>242</v>
      </c>
      <c r="C32" s="27"/>
      <c r="D32" s="27"/>
    </row>
    <row r="33" spans="1:4" ht="15">
      <c r="A33" s="17" t="s">
        <v>211</v>
      </c>
      <c r="B33" s="17" t="s">
        <v>242</v>
      </c>
      <c r="C33" s="27"/>
      <c r="D33" s="27"/>
    </row>
    <row r="34" spans="1:4" ht="15">
      <c r="A34" s="19" t="s">
        <v>397</v>
      </c>
      <c r="B34" s="5" t="s">
        <v>243</v>
      </c>
      <c r="C34" s="27"/>
      <c r="D34" s="27"/>
    </row>
    <row r="35" spans="1:4" ht="15">
      <c r="A35" s="17" t="s">
        <v>244</v>
      </c>
      <c r="B35" s="17" t="s">
        <v>243</v>
      </c>
      <c r="C35" s="27"/>
      <c r="D35" s="27"/>
    </row>
    <row r="36" spans="1:4" ht="15">
      <c r="A36" s="17" t="s">
        <v>245</v>
      </c>
      <c r="B36" s="17" t="s">
        <v>243</v>
      </c>
      <c r="C36" s="27"/>
      <c r="D36" s="27"/>
    </row>
    <row r="37" spans="1:4" ht="15">
      <c r="A37" s="17" t="s">
        <v>246</v>
      </c>
      <c r="B37" s="17" t="s">
        <v>243</v>
      </c>
      <c r="C37" s="27"/>
      <c r="D37" s="27"/>
    </row>
    <row r="38" spans="1:4" ht="15">
      <c r="A38" s="17" t="s">
        <v>211</v>
      </c>
      <c r="B38" s="17" t="s">
        <v>243</v>
      </c>
      <c r="C38" s="27"/>
      <c r="D38" s="27"/>
    </row>
    <row r="39" spans="1:4" ht="15">
      <c r="A39" s="46" t="s">
        <v>398</v>
      </c>
      <c r="B39" s="47" t="s">
        <v>247</v>
      </c>
      <c r="C39" s="27"/>
      <c r="D39" s="27"/>
    </row>
    <row r="42" spans="1:4" ht="25.5">
      <c r="A42" s="43" t="s">
        <v>548</v>
      </c>
      <c r="B42" s="3" t="s">
        <v>73</v>
      </c>
      <c r="C42" s="90" t="s">
        <v>49</v>
      </c>
      <c r="D42" s="90" t="s">
        <v>50</v>
      </c>
    </row>
    <row r="43" spans="1:4" ht="15">
      <c r="A43" s="19" t="s">
        <v>463</v>
      </c>
      <c r="B43" s="5" t="s">
        <v>335</v>
      </c>
      <c r="C43" s="27"/>
      <c r="D43" s="27"/>
    </row>
    <row r="44" spans="1:4" ht="15">
      <c r="A44" s="54" t="s">
        <v>210</v>
      </c>
      <c r="B44" s="54" t="s">
        <v>335</v>
      </c>
      <c r="C44" s="27"/>
      <c r="D44" s="27"/>
    </row>
    <row r="45" spans="1:4" ht="30">
      <c r="A45" s="12" t="s">
        <v>336</v>
      </c>
      <c r="B45" s="5" t="s">
        <v>337</v>
      </c>
      <c r="C45" s="27"/>
      <c r="D45" s="27"/>
    </row>
    <row r="46" spans="1:4" ht="15">
      <c r="A46" s="19" t="s">
        <v>503</v>
      </c>
      <c r="B46" s="5" t="s">
        <v>338</v>
      </c>
      <c r="C46" s="27"/>
      <c r="D46" s="27"/>
    </row>
    <row r="47" spans="1:4" ht="15">
      <c r="A47" s="54" t="s">
        <v>210</v>
      </c>
      <c r="B47" s="54" t="s">
        <v>338</v>
      </c>
      <c r="C47" s="27"/>
      <c r="D47" s="27"/>
    </row>
    <row r="48" spans="1:4" ht="15">
      <c r="A48" s="11" t="s">
        <v>482</v>
      </c>
      <c r="B48" s="7" t="s">
        <v>339</v>
      </c>
      <c r="C48" s="27"/>
      <c r="D48" s="27"/>
    </row>
    <row r="49" spans="1:4" ht="15">
      <c r="A49" s="12" t="s">
        <v>504</v>
      </c>
      <c r="B49" s="5" t="s">
        <v>340</v>
      </c>
      <c r="C49" s="27"/>
      <c r="D49" s="27"/>
    </row>
    <row r="50" spans="1:4" ht="15">
      <c r="A50" s="54" t="s">
        <v>218</v>
      </c>
      <c r="B50" s="54" t="s">
        <v>340</v>
      </c>
      <c r="C50" s="27"/>
      <c r="D50" s="27"/>
    </row>
    <row r="51" spans="1:4" ht="15">
      <c r="A51" s="19" t="s">
        <v>341</v>
      </c>
      <c r="B51" s="5" t="s">
        <v>342</v>
      </c>
      <c r="C51" s="27"/>
      <c r="D51" s="27"/>
    </row>
    <row r="52" spans="1:4" ht="15">
      <c r="A52" s="13" t="s">
        <v>505</v>
      </c>
      <c r="B52" s="5" t="s">
        <v>343</v>
      </c>
      <c r="C52" s="27"/>
      <c r="D52" s="27"/>
    </row>
    <row r="53" spans="1:4" ht="15">
      <c r="A53" s="54" t="s">
        <v>219</v>
      </c>
      <c r="B53" s="54" t="s">
        <v>343</v>
      </c>
      <c r="C53" s="27"/>
      <c r="D53" s="27"/>
    </row>
    <row r="54" spans="1:4" ht="15">
      <c r="A54" s="19" t="s">
        <v>344</v>
      </c>
      <c r="B54" s="5" t="s">
        <v>345</v>
      </c>
      <c r="C54" s="27"/>
      <c r="D54" s="27"/>
    </row>
    <row r="55" spans="1:4" ht="15">
      <c r="A55" s="20" t="s">
        <v>483</v>
      </c>
      <c r="B55" s="7" t="s">
        <v>346</v>
      </c>
      <c r="C55" s="27"/>
      <c r="D55" s="27"/>
    </row>
    <row r="56" spans="1:4" ht="15">
      <c r="A56" s="20" t="s">
        <v>350</v>
      </c>
      <c r="B56" s="7" t="s">
        <v>351</v>
      </c>
      <c r="C56" s="27"/>
      <c r="D56" s="27"/>
    </row>
    <row r="57" spans="1:4" ht="15">
      <c r="A57" s="20" t="s">
        <v>352</v>
      </c>
      <c r="B57" s="7" t="s">
        <v>353</v>
      </c>
      <c r="C57" s="27"/>
      <c r="D57" s="27"/>
    </row>
    <row r="58" spans="1:4" ht="15">
      <c r="A58" s="20" t="s">
        <v>356</v>
      </c>
      <c r="B58" s="7" t="s">
        <v>357</v>
      </c>
      <c r="C58" s="27"/>
      <c r="D58" s="27"/>
    </row>
    <row r="59" spans="1:4" ht="15">
      <c r="A59" s="11" t="s">
        <v>16</v>
      </c>
      <c r="B59" s="7" t="s">
        <v>358</v>
      </c>
      <c r="C59" s="27"/>
      <c r="D59" s="27"/>
    </row>
    <row r="60" spans="1:4" ht="15">
      <c r="A60" s="15" t="s">
        <v>359</v>
      </c>
      <c r="B60" s="7" t="s">
        <v>358</v>
      </c>
      <c r="C60" s="27"/>
      <c r="D60" s="27"/>
    </row>
    <row r="61" spans="1:4" ht="15">
      <c r="A61" s="91" t="s">
        <v>485</v>
      </c>
      <c r="B61" s="47" t="s">
        <v>360</v>
      </c>
      <c r="C61" s="27"/>
      <c r="D61" s="27"/>
    </row>
    <row r="62" spans="1:4" ht="15">
      <c r="A62" s="12" t="s">
        <v>361</v>
      </c>
      <c r="B62" s="5" t="s">
        <v>362</v>
      </c>
      <c r="C62" s="27"/>
      <c r="D62" s="27"/>
    </row>
    <row r="63" spans="1:4" ht="15">
      <c r="A63" s="13" t="s">
        <v>363</v>
      </c>
      <c r="B63" s="5" t="s">
        <v>364</v>
      </c>
      <c r="C63" s="27"/>
      <c r="D63" s="27"/>
    </row>
    <row r="64" spans="1:4" ht="15">
      <c r="A64" s="19" t="s">
        <v>365</v>
      </c>
      <c r="B64" s="5" t="s">
        <v>366</v>
      </c>
      <c r="C64" s="27"/>
      <c r="D64" s="27"/>
    </row>
    <row r="65" spans="1:4" ht="15">
      <c r="A65" s="19" t="s">
        <v>468</v>
      </c>
      <c r="B65" s="5" t="s">
        <v>367</v>
      </c>
      <c r="C65" s="27"/>
      <c r="D65" s="27"/>
    </row>
    <row r="66" spans="1:4" ht="15">
      <c r="A66" s="54" t="s">
        <v>244</v>
      </c>
      <c r="B66" s="54" t="s">
        <v>367</v>
      </c>
      <c r="C66" s="27"/>
      <c r="D66" s="27"/>
    </row>
    <row r="67" spans="1:4" ht="15">
      <c r="A67" s="54" t="s">
        <v>245</v>
      </c>
      <c r="B67" s="54" t="s">
        <v>367</v>
      </c>
      <c r="C67" s="27"/>
      <c r="D67" s="27"/>
    </row>
    <row r="68" spans="1:4" ht="15">
      <c r="A68" s="55" t="s">
        <v>246</v>
      </c>
      <c r="B68" s="55" t="s">
        <v>367</v>
      </c>
      <c r="C68" s="27"/>
      <c r="D68" s="27"/>
    </row>
    <row r="69" spans="1:4" ht="15">
      <c r="A69" s="46" t="s">
        <v>486</v>
      </c>
      <c r="B69" s="47" t="s">
        <v>368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32"/>
  <sheetViews>
    <sheetView zoomScalePageLayoutView="0" workbookViewId="0" topLeftCell="A15">
      <selection activeCell="A1" sqref="A1:C32"/>
    </sheetView>
  </sheetViews>
  <sheetFormatPr defaultColWidth="9.140625" defaultRowHeight="15"/>
  <cols>
    <col min="1" max="1" width="61.57421875" style="0" customWidth="1"/>
    <col min="2" max="2" width="7.7109375" style="0" customWidth="1"/>
    <col min="3" max="3" width="17.00390625" style="0" customWidth="1"/>
  </cols>
  <sheetData>
    <row r="1" spans="1:3" ht="24" customHeight="1">
      <c r="A1" s="146" t="s">
        <v>591</v>
      </c>
      <c r="B1" s="150"/>
      <c r="C1" s="150"/>
    </row>
    <row r="2" spans="1:3" ht="26.25" customHeight="1">
      <c r="A2" s="149" t="s">
        <v>585</v>
      </c>
      <c r="B2" s="150"/>
      <c r="C2" s="150"/>
    </row>
    <row r="4" spans="1:3" ht="25.5">
      <c r="A4" s="43" t="s">
        <v>548</v>
      </c>
      <c r="B4" s="3" t="s">
        <v>73</v>
      </c>
      <c r="C4" s="116" t="s">
        <v>48</v>
      </c>
    </row>
    <row r="5" spans="1:3" ht="15">
      <c r="A5" s="5" t="s">
        <v>488</v>
      </c>
      <c r="B5" s="5" t="s">
        <v>285</v>
      </c>
      <c r="C5" s="115"/>
    </row>
    <row r="6" spans="1:3" ht="15">
      <c r="A6" s="5" t="s">
        <v>489</v>
      </c>
      <c r="B6" s="5" t="s">
        <v>285</v>
      </c>
      <c r="C6" s="115"/>
    </row>
    <row r="7" spans="1:3" ht="15">
      <c r="A7" s="5" t="s">
        <v>490</v>
      </c>
      <c r="B7" s="5" t="s">
        <v>285</v>
      </c>
      <c r="C7" s="115">
        <v>2400000</v>
      </c>
    </row>
    <row r="8" spans="1:3" ht="15">
      <c r="A8" s="5" t="s">
        <v>491</v>
      </c>
      <c r="B8" s="5" t="s">
        <v>285</v>
      </c>
      <c r="C8" s="115"/>
    </row>
    <row r="9" spans="1:3" ht="15">
      <c r="A9" s="7" t="s">
        <v>443</v>
      </c>
      <c r="B9" s="8" t="s">
        <v>285</v>
      </c>
      <c r="C9" s="130">
        <f>SUM(C5:C8)</f>
        <v>2400000</v>
      </c>
    </row>
    <row r="10" spans="1:3" ht="15">
      <c r="A10" s="5" t="s">
        <v>444</v>
      </c>
      <c r="B10" s="6" t="s">
        <v>286</v>
      </c>
      <c r="C10" s="115">
        <v>7500000</v>
      </c>
    </row>
    <row r="11" spans="1:3" ht="27">
      <c r="A11" s="54" t="s">
        <v>287</v>
      </c>
      <c r="B11" s="54" t="s">
        <v>286</v>
      </c>
      <c r="C11" s="115">
        <v>7500000</v>
      </c>
    </row>
    <row r="12" spans="1:3" ht="27">
      <c r="A12" s="54" t="s">
        <v>288</v>
      </c>
      <c r="B12" s="54" t="s">
        <v>286</v>
      </c>
      <c r="C12" s="115"/>
    </row>
    <row r="13" spans="1:3" ht="15">
      <c r="A13" s="5" t="s">
        <v>446</v>
      </c>
      <c r="B13" s="6" t="s">
        <v>292</v>
      </c>
      <c r="C13" s="115">
        <v>1100000</v>
      </c>
    </row>
    <row r="14" spans="1:3" ht="27">
      <c r="A14" s="54" t="s">
        <v>293</v>
      </c>
      <c r="B14" s="54" t="s">
        <v>292</v>
      </c>
      <c r="C14" s="115"/>
    </row>
    <row r="15" spans="1:3" ht="27">
      <c r="A15" s="54" t="s">
        <v>294</v>
      </c>
      <c r="B15" s="54" t="s">
        <v>292</v>
      </c>
      <c r="C15" s="115">
        <v>1100000</v>
      </c>
    </row>
    <row r="16" spans="1:3" ht="15">
      <c r="A16" s="54" t="s">
        <v>295</v>
      </c>
      <c r="B16" s="54" t="s">
        <v>292</v>
      </c>
      <c r="C16" s="115"/>
    </row>
    <row r="17" spans="1:3" ht="15">
      <c r="A17" s="54" t="s">
        <v>296</v>
      </c>
      <c r="B17" s="54" t="s">
        <v>292</v>
      </c>
      <c r="C17" s="115"/>
    </row>
    <row r="18" spans="1:3" ht="15">
      <c r="A18" s="5" t="s">
        <v>492</v>
      </c>
      <c r="B18" s="6" t="s">
        <v>297</v>
      </c>
      <c r="C18" s="115"/>
    </row>
    <row r="19" spans="1:3" ht="15">
      <c r="A19" s="54" t="s">
        <v>298</v>
      </c>
      <c r="B19" s="54" t="s">
        <v>297</v>
      </c>
      <c r="C19" s="115"/>
    </row>
    <row r="20" spans="1:3" ht="15">
      <c r="A20" s="54" t="s">
        <v>299</v>
      </c>
      <c r="B20" s="54" t="s">
        <v>297</v>
      </c>
      <c r="C20" s="115"/>
    </row>
    <row r="21" spans="1:3" ht="15">
      <c r="A21" s="7" t="s">
        <v>475</v>
      </c>
      <c r="B21" s="8" t="s">
        <v>300</v>
      </c>
      <c r="C21" s="130">
        <f>SUM(C10,C13,C18)</f>
        <v>8600000</v>
      </c>
    </row>
    <row r="22" spans="1:3" ht="15">
      <c r="A22" s="5" t="s">
        <v>493</v>
      </c>
      <c r="B22" s="5" t="s">
        <v>301</v>
      </c>
      <c r="C22" s="115"/>
    </row>
    <row r="23" spans="1:3" ht="15">
      <c r="A23" s="5" t="s">
        <v>494</v>
      </c>
      <c r="B23" s="5" t="s">
        <v>301</v>
      </c>
      <c r="C23" s="115"/>
    </row>
    <row r="24" spans="1:3" ht="15">
      <c r="A24" s="5" t="s">
        <v>495</v>
      </c>
      <c r="B24" s="5" t="s">
        <v>301</v>
      </c>
      <c r="C24" s="115"/>
    </row>
    <row r="25" spans="1:3" ht="15">
      <c r="A25" s="5" t="s">
        <v>496</v>
      </c>
      <c r="B25" s="5" t="s">
        <v>301</v>
      </c>
      <c r="C25" s="115"/>
    </row>
    <row r="26" spans="1:3" ht="15">
      <c r="A26" s="5" t="s">
        <v>497</v>
      </c>
      <c r="B26" s="5" t="s">
        <v>301</v>
      </c>
      <c r="C26" s="115"/>
    </row>
    <row r="27" spans="1:3" ht="15">
      <c r="A27" s="5" t="s">
        <v>498</v>
      </c>
      <c r="B27" s="5" t="s">
        <v>301</v>
      </c>
      <c r="C27" s="115"/>
    </row>
    <row r="28" spans="1:3" ht="15">
      <c r="A28" s="5" t="s">
        <v>499</v>
      </c>
      <c r="B28" s="5" t="s">
        <v>301</v>
      </c>
      <c r="C28" s="115"/>
    </row>
    <row r="29" spans="1:3" ht="15">
      <c r="A29" s="5" t="s">
        <v>500</v>
      </c>
      <c r="B29" s="5" t="s">
        <v>301</v>
      </c>
      <c r="C29" s="115"/>
    </row>
    <row r="30" spans="1:3" ht="45">
      <c r="A30" s="5" t="s">
        <v>501</v>
      </c>
      <c r="B30" s="5" t="s">
        <v>301</v>
      </c>
      <c r="C30" s="115"/>
    </row>
    <row r="31" spans="1:3" ht="15">
      <c r="A31" s="5" t="s">
        <v>502</v>
      </c>
      <c r="B31" s="5" t="s">
        <v>301</v>
      </c>
      <c r="C31" s="115">
        <v>80000</v>
      </c>
    </row>
    <row r="32" spans="1:3" ht="15">
      <c r="A32" s="7" t="s">
        <v>448</v>
      </c>
      <c r="B32" s="8" t="s">
        <v>301</v>
      </c>
      <c r="C32" s="130">
        <f>SUM(C22:C31)</f>
        <v>80000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user-20124</cp:lastModifiedBy>
  <cp:lastPrinted>2019-03-07T14:17:12Z</cp:lastPrinted>
  <dcterms:created xsi:type="dcterms:W3CDTF">2014-01-03T21:48:14Z</dcterms:created>
  <dcterms:modified xsi:type="dcterms:W3CDTF">2019-03-07T14:17:23Z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