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tartalomjegyzék" sheetId="17" r:id="rId17"/>
  </sheets>
  <definedNames/>
  <calcPr fullCalcOnLoad="1"/>
</workbook>
</file>

<file path=xl/sharedStrings.xml><?xml version="1.0" encoding="utf-8"?>
<sst xmlns="http://schemas.openxmlformats.org/spreadsheetml/2006/main" count="554" uniqueCount="445">
  <si>
    <t>Működési bevételek</t>
  </si>
  <si>
    <t>Felújítások</t>
  </si>
  <si>
    <t>Bevételeinek és kiadásainak alakulása</t>
  </si>
  <si>
    <t>BEVÉTELEK</t>
  </si>
  <si>
    <t>Megnevezés</t>
  </si>
  <si>
    <t>eredeti 
előirányzat</t>
  </si>
  <si>
    <t>módosított 
előirányzat</t>
  </si>
  <si>
    <t>teljesítés
%-ban</t>
  </si>
  <si>
    <t>Bevételek összesen</t>
  </si>
  <si>
    <t>KIADÁSOK</t>
  </si>
  <si>
    <t>eredeti</t>
  </si>
  <si>
    <t>módosított</t>
  </si>
  <si>
    <t>Munkaadókat terhelő járulékok</t>
  </si>
  <si>
    <t>Dologi kiadás</t>
  </si>
  <si>
    <t>Beruházási kiadások</t>
  </si>
  <si>
    <t>Kiadások összesen</t>
  </si>
  <si>
    <t>Bevételeinek alakulása</t>
  </si>
  <si>
    <t>Teljesítés</t>
  </si>
  <si>
    <t>%</t>
  </si>
  <si>
    <t>Pénzeszköz átadás</t>
  </si>
  <si>
    <t>Tárgyévi költésvetési 
beszámoló záró adatai</t>
  </si>
  <si>
    <t>ESZKÖZÖK</t>
  </si>
  <si>
    <t>1.</t>
  </si>
  <si>
    <t>2.</t>
  </si>
  <si>
    <t>3.</t>
  </si>
  <si>
    <t>4.</t>
  </si>
  <si>
    <t>5.</t>
  </si>
  <si>
    <t>6.</t>
  </si>
  <si>
    <t>I. Immateriális javak</t>
  </si>
  <si>
    <t>II.Tárgyi eszközök</t>
  </si>
  <si>
    <t>III. Befektetett pénzügyi eszközök</t>
  </si>
  <si>
    <t>I. Készletek</t>
  </si>
  <si>
    <t>ESZKÖZÖK ÖSSZESEN</t>
  </si>
  <si>
    <t>FORRÁSOK</t>
  </si>
  <si>
    <t>FORRÁSOK ÖSSZESEN</t>
  </si>
  <si>
    <t>KIMUTATÁS</t>
  </si>
  <si>
    <t>Összesen: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</si>
  <si>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</si>
  <si>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</si>
  <si>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</si>
  <si>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</si>
  <si>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</si>
  <si>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</si>
  <si>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</si>
  <si>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</si>
  <si>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</si>
  <si>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</si>
  <si>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</si>
  <si>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</si>
  <si>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</si>
  <si>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1.  melléklet</t>
  </si>
  <si>
    <t>Irányító szervtől kapott támogatás</t>
  </si>
  <si>
    <t>2. melléklet</t>
  </si>
  <si>
    <t>Sorszám</t>
  </si>
  <si>
    <t xml:space="preserve">Eredeti </t>
  </si>
  <si>
    <t>Módosított</t>
  </si>
  <si>
    <t>előirányzat</t>
  </si>
  <si>
    <t>Ellátottak pénzbeli juttatásai</t>
  </si>
  <si>
    <t>Közhatalmi bevételek</t>
  </si>
  <si>
    <t>Önkorm. Működési támogatásai</t>
  </si>
  <si>
    <t>egyéb műk.c.tám.bev. Áh-on belül</t>
  </si>
  <si>
    <t>Felhalm.c.önkormányzati támogatsok</t>
  </si>
  <si>
    <t>egyéb felh.c.tám.bevételei áh-on belül</t>
  </si>
  <si>
    <t>Működési c.átvett pénzeszközök</t>
  </si>
  <si>
    <t>Felhalmozási c.átvett pénzeszközök</t>
  </si>
  <si>
    <t>Belföldi értékpapírok bevételei</t>
  </si>
  <si>
    <t>Maradvány igénybevétele</t>
  </si>
  <si>
    <t>Államháztartáson belüli megelőlegezések</t>
  </si>
  <si>
    <t>Központi, irányító szervi támogatás</t>
  </si>
  <si>
    <t>Felhalmozási bevételek</t>
  </si>
  <si>
    <t>Személyi juttatások összesen</t>
  </si>
  <si>
    <t>Egyéb működési c. kiadások</t>
  </si>
  <si>
    <t>Egyéb felhalmozási c. kiadások</t>
  </si>
  <si>
    <t>Helyi önk.működésének általános tám.B111</t>
  </si>
  <si>
    <t>Települési önk. Egyes köznev.felad.B112</t>
  </si>
  <si>
    <t>Tel.önk.szociális feladatoainak tám.B113</t>
  </si>
  <si>
    <t>Tel.önk.kulturális feladatinak tám.B114</t>
  </si>
  <si>
    <t>Egyéb műk.c.tám.bev.áh-n belül B16</t>
  </si>
  <si>
    <t>- ebből:központi költségvetési szervek</t>
  </si>
  <si>
    <t xml:space="preserve">- ebből:egyéb fejezeti kezelésű </t>
  </si>
  <si>
    <t xml:space="preserve">- ebből:társadalombiztosítás pénzügyi </t>
  </si>
  <si>
    <t>- ebből:elkülönített állami pénzalapok</t>
  </si>
  <si>
    <t>- ebből:társulások és költségvetési szerveik</t>
  </si>
  <si>
    <t>ÖNKORM.MŰKÖDÉSI TÁMOGATÁSAI</t>
  </si>
  <si>
    <t xml:space="preserve">MŰKÖDÉSI C.TÁM.ÁH-ON BELÜL </t>
  </si>
  <si>
    <t>Felhalm.c.önkormányzati tám.B21</t>
  </si>
  <si>
    <t>Egyéb felhal.c.tám.bev.áh-on belül B25</t>
  </si>
  <si>
    <t>-ebből:fejezeti kezelésű előirány EU-B23alp</t>
  </si>
  <si>
    <t>FELHALM.C.TÁM.ÁH-ON BELÜL</t>
  </si>
  <si>
    <t>KÖZHATALMI BEVÉTELEK</t>
  </si>
  <si>
    <t>Magánszemélyek kommunális adójaB34</t>
  </si>
  <si>
    <t>Iparűzési adóB351</t>
  </si>
  <si>
    <t>Gépjármű adóB354</t>
  </si>
  <si>
    <t>Egyéb közhatalmi bevételB36</t>
  </si>
  <si>
    <t>Készletértékesítés ellenértékeB401</t>
  </si>
  <si>
    <t>Szolgáltatások ellenértékeB402</t>
  </si>
  <si>
    <t>Közvetített szolgáltatások B403</t>
  </si>
  <si>
    <t>Tulajdonosi bevételek B404</t>
  </si>
  <si>
    <t>Kiszámlázott áfa B406</t>
  </si>
  <si>
    <t>áfa visszatérítése B407</t>
  </si>
  <si>
    <t>MŰKÖDÉSI BEVÉTELEK</t>
  </si>
  <si>
    <t>FELHALMOZÁSI BEVÉTELEK</t>
  </si>
  <si>
    <t>Tárgyi eszköz értékesítésB53</t>
  </si>
  <si>
    <t>Egyéb műk.c.átvett pénzeszközökB63</t>
  </si>
  <si>
    <t>- ebből: egyéb civil szervezetek</t>
  </si>
  <si>
    <t>- ebből: háztartások</t>
  </si>
  <si>
    <t>MŰKÖDÉSI C.ÁTVETT PÉNZESZKÖZÖK</t>
  </si>
  <si>
    <t>Felh.c.visszatérítendő tám.kölcsön B72</t>
  </si>
  <si>
    <t>Felh.c.visszatérítendő tám.kölcsön</t>
  </si>
  <si>
    <t>Maradvány igénybevételeB813</t>
  </si>
  <si>
    <t>Államháztartáson belüli megelőlegezésekB814</t>
  </si>
  <si>
    <t>Központi, irányító szervi támogatásB816</t>
  </si>
  <si>
    <t>Belföldi értékpapírok bevételeiB8122</t>
  </si>
  <si>
    <t>G)SAJÁT TŐKE</t>
  </si>
  <si>
    <t>A), NEMZETI VAGYONBA TARTOZÓ
 BEFEKTETETT ESZKÖZÖK</t>
  </si>
  <si>
    <t>B). NEMZETI VAGYONBA TARTOZÓ 
FORGÓESZKÖZÖK</t>
  </si>
  <si>
    <t>II. Értékpapirok</t>
  </si>
  <si>
    <t>D) KÖVETELÉSEK</t>
  </si>
  <si>
    <t>I. Költségvetési évben esedékes követelések</t>
  </si>
  <si>
    <t>C) PÉNZESZKÖZÖK</t>
  </si>
  <si>
    <t>E) EGYÉB SAJÁTOS ESZKÖZOLDALI ELSZ</t>
  </si>
  <si>
    <t>H) KÖTELEZETTSÉGEK</t>
  </si>
  <si>
    <t>Nemzeti vagyon induláskori értéke G/1</t>
  </si>
  <si>
    <t>Egyéb eszközök intuláskori érték G/III</t>
  </si>
  <si>
    <t>Felhalmozott eredmény G/IV</t>
  </si>
  <si>
    <t>Mérleg szerinti eredmény G/VI</t>
  </si>
  <si>
    <t>H/I költségv.évben esedékes kötelezettség</t>
  </si>
  <si>
    <t>H/II költségv.évet követően esedékes köt.</t>
  </si>
  <si>
    <t>H/III Kapott előlegek</t>
  </si>
  <si>
    <t>I) EGYÉB SAJÁTOS FORRÁSOLDALI ELSZ</t>
  </si>
  <si>
    <t>K) PASSZÍV IDŐBELI ELHATÁROLÁSOK</t>
  </si>
  <si>
    <t>C/III Forintszámlák</t>
  </si>
  <si>
    <t>C/V Idegen pénzeszközök</t>
  </si>
  <si>
    <t>Külső személyi juttatások K12</t>
  </si>
  <si>
    <t>Munkaadókat terhelő járulékok és szociális hozzájárulási adó K2</t>
  </si>
  <si>
    <t>Készletbeszerzés K31</t>
  </si>
  <si>
    <t>Kommunikációs szolgáltatások K32</t>
  </si>
  <si>
    <t>Szolgáltatási kiadások K33</t>
  </si>
  <si>
    <t>Kiküldetések, reklám- és propagandakiadások K34</t>
  </si>
  <si>
    <t>Különféle befizetések és egyéb dologi kiadások K35</t>
  </si>
  <si>
    <t>Törvény szerinti illetmények, munkabérek K1101</t>
  </si>
  <si>
    <t>Jubileumi jutalom K1106</t>
  </si>
  <si>
    <t>Béren kívüli juttatások K1107</t>
  </si>
  <si>
    <t>Közlekedési költségtérítés K1109</t>
  </si>
  <si>
    <t>Foglalkoztatottak személyi juttatásai K1101</t>
  </si>
  <si>
    <t>Egyéb költségtérítések K1110</t>
  </si>
  <si>
    <t>Választott tisztségviselők juttatásai K121</t>
  </si>
  <si>
    <t>Munkavégzésre irányuló egyéb jogviszonyba nem saját foglalkoztatottnak K122</t>
  </si>
  <si>
    <t>Egyéb külső személyi juttatások K123</t>
  </si>
  <si>
    <t>SZEMÉLYI JUTTATÁSOK ÖSSZESEN: K1</t>
  </si>
  <si>
    <t>Szakmai anyagok beszerzése K311</t>
  </si>
  <si>
    <t>Üzemeltetési anyagok beszerzése K312</t>
  </si>
  <si>
    <t>Egyéb kommunikációs szolgáltatások K322</t>
  </si>
  <si>
    <t>Közüzemi díjak K331</t>
  </si>
  <si>
    <t>Vásárolt élelmezés K332</t>
  </si>
  <si>
    <t>Karbantartási, kisjavítási szolgáltatások K334</t>
  </si>
  <si>
    <t>Közvetített szolgáltatások K335</t>
  </si>
  <si>
    <t>Szakmai tevékenységet segítő szolgáltatások K336</t>
  </si>
  <si>
    <t>Egyéb szolgáltatások K337</t>
  </si>
  <si>
    <t>Reklám- és propagandakiadások K342</t>
  </si>
  <si>
    <t>Működési célú előzetesen felszámított áfa K351</t>
  </si>
  <si>
    <t>Fizetendő áfa K352</t>
  </si>
  <si>
    <t>Egyéb dologi kiadások K355</t>
  </si>
  <si>
    <t>DOLOGI KIADÁSOK K3</t>
  </si>
  <si>
    <t>ELLÁTOTTAK PÉNZBELI JUTTATÁSAI K4</t>
  </si>
  <si>
    <t>Egyéb műk.c.tám.áh-on kívülre K511</t>
  </si>
  <si>
    <t>Tartalékok K512</t>
  </si>
  <si>
    <t>-ebből: egyéb civil szervezetek</t>
  </si>
  <si>
    <t>EGYÉB MŰKÖDÉSI CÉLÚ KIADÁSOK k5</t>
  </si>
  <si>
    <t>BERUHÁZÁSOK K6</t>
  </si>
  <si>
    <t>FELÚJÍTÁSOK K7</t>
  </si>
  <si>
    <t>Egyéb felhalmozási célú támogatások áh-on belülre K84</t>
  </si>
  <si>
    <t>ebből: társulások és költségvetési szerveik</t>
  </si>
  <si>
    <t>Egyéb felhalmozási célú támogatások áh-on kívülre K88</t>
  </si>
  <si>
    <t xml:space="preserve">ebből: háztartások </t>
  </si>
  <si>
    <t>EGYÉB FELHALMOZÁSI CÉLÚ KIADÁSOK K8</t>
  </si>
  <si>
    <t>KÖLTSÉGVETÉSI KIADÁSOK</t>
  </si>
  <si>
    <t>Államháztartáson belüli megelőlegezések visszafizetése K914</t>
  </si>
  <si>
    <t>Központi, irányítő szervi támogatások folyósítása K915</t>
  </si>
  <si>
    <t xml:space="preserve">FINANSZÍROZÁSI KIADÁSOK </t>
  </si>
  <si>
    <t>KIADÁSOK ÖSSZESEN:</t>
  </si>
  <si>
    <t>Kiadásainak alakulása</t>
  </si>
  <si>
    <t>3.melléklet</t>
  </si>
  <si>
    <t>tárgyi időszak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</si>
  <si>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</si>
  <si>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</si>
  <si>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</si>
  <si>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I. Tevékenység nettó eredményszemléletű bevételei</t>
  </si>
  <si>
    <t>Saját termelésű készletek állományváltozása</t>
  </si>
  <si>
    <t>Saját előállítású eszközök aktivált értéke</t>
  </si>
  <si>
    <t>II. 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</si>
  <si>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</si>
  <si>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</si>
  <si>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</si>
  <si>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III. 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</si>
  <si>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</si>
  <si>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</si>
  <si>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</si>
  <si>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</si>
  <si>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</si>
  <si>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</si>
  <si>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</si>
  <si>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</si>
  <si>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</si>
  <si>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</si>
  <si>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</si>
  <si>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EREDMÉNYE</t>
  </si>
  <si>
    <t>Kapott osztalék és részesedés</t>
  </si>
  <si>
    <t>Kapott kamatok és kamatjellegű eredményszemléletű bevételek</t>
  </si>
  <si>
    <t>Pénzügyi műveletek egyéb eredményszemléletű bevételei</t>
  </si>
  <si>
    <t>VIII. Pénzügyi műveletek eredményszemléletű bevételei</t>
  </si>
  <si>
    <t>Fiztendő kamatok és kamatjellegű ráfordítások</t>
  </si>
  <si>
    <t>Részesedések, értékpapírok, pénzeszközök értékvesztése</t>
  </si>
  <si>
    <t>Pénzügyi műveletek egyéb ráfordításai</t>
  </si>
  <si>
    <t>IX. Pénzügyi műveletek ráfordításai</t>
  </si>
  <si>
    <t>B) PÉNZÜGYI MŰVELETEK EREDMÉNYE</t>
  </si>
  <si>
    <t>C) SZOKÁSOS EREDMÉNY</t>
  </si>
  <si>
    <t>Felhalmozási célú támogatások eredményszemléletű bevételei</t>
  </si>
  <si>
    <t>Különféle rendkívüli eredményszemléletű bevételek</t>
  </si>
  <si>
    <t>X. Rendkívüli eredményszemléletű bevételek</t>
  </si>
  <si>
    <t>XI. Rendkívüli ráfordítások</t>
  </si>
  <si>
    <t>D) RENDKÍVÜLI EREDMÉNY</t>
  </si>
  <si>
    <t>E) MÉRLEG SZERINTI EREDMÉNY</t>
  </si>
  <si>
    <t>K13. Önkormányzati konszolidált beszámoló - Konszolidált eredménykimutatás</t>
  </si>
  <si>
    <t>7. Melléklet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</si>
  <si>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</si>
  <si>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</si>
  <si>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</si>
  <si>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</si>
  <si>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</si>
  <si>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</si>
  <si>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</si>
  <si>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</si>
  <si>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</si>
  <si>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</si>
  <si>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</si>
  <si>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</si>
  <si>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</si>
  <si>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</si>
  <si>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</si>
  <si>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
maradványa</t>
  </si>
  <si>
    <t>Alaptevékenység szabad maradványa</t>
  </si>
  <si>
    <t>Vállalkozási tevékenységet terhelő befizetési
kötelezettség</t>
  </si>
  <si>
    <t>Vállakozási tevékenység felhasználható maradványa</t>
  </si>
  <si>
    <t>8. Melléklet</t>
  </si>
  <si>
    <t>07/A Maradványkimutatás</t>
  </si>
  <si>
    <t>4. Melléklet</t>
  </si>
  <si>
    <t>K12 Önkormányzati konszolidált beszámoló - Konszolidált mérleg</t>
  </si>
  <si>
    <t>5. Melléklet</t>
  </si>
  <si>
    <t>9.melléklet</t>
  </si>
  <si>
    <t>12. Melléklet</t>
  </si>
  <si>
    <t>6 . melléklet</t>
  </si>
  <si>
    <t>INTÉZMÉNYEK</t>
  </si>
  <si>
    <t>Munkaadókat terhelő járulékok össz.:</t>
  </si>
  <si>
    <t>Dologi kiadások összesen:</t>
  </si>
  <si>
    <t>Felhalmozási kiadások</t>
  </si>
  <si>
    <t>KIADÁSOK ÖSSZESEN</t>
  </si>
  <si>
    <t>Önkormányzat</t>
  </si>
  <si>
    <t>ALAPTEVÉKENYSÉG KIADÁSA ÖSSZESEN:</t>
  </si>
  <si>
    <t>Önkormányzatok működési támogatásai</t>
  </si>
  <si>
    <t>Egyéb műk.c. támogatások
intézményfinanszírozás</t>
  </si>
  <si>
    <t>Maradvány igénybevétele
Belföldi finanszírozás bevételei</t>
  </si>
  <si>
    <t>BEVÉTELEK ÖSSZESEN</t>
  </si>
  <si>
    <t>Kiadások és Bevételek alakulása Intézményenként</t>
  </si>
  <si>
    <t>13. melléklet</t>
  </si>
  <si>
    <t>Szabadkígyós Község Önkormányzata</t>
  </si>
  <si>
    <t>Szabadkígyós Község Önkormányzatának</t>
  </si>
  <si>
    <t>Ellátási díjak B405</t>
  </si>
  <si>
    <t>Kamatbevételek B408</t>
  </si>
  <si>
    <t>Céljuttatás K1103</t>
  </si>
  <si>
    <t>Készenléti,ügyeleti,helyettsítési díj K1104</t>
  </si>
  <si>
    <t>Foglalkoztatottak egyéb személyi jutt. K1113</t>
  </si>
  <si>
    <t>Informatikai szolgáltatások igénybevétele K321</t>
  </si>
  <si>
    <t>Bérleti és lízing díjak K333</t>
  </si>
  <si>
    <t>Kiküldetések kiadásai K341</t>
  </si>
  <si>
    <t>Kamatkiadások K353</t>
  </si>
  <si>
    <t>Egyéb pénzügyi műveletek kiadásai K354</t>
  </si>
  <si>
    <t>ebből: nonprofit gazdasági társaságok</t>
  </si>
  <si>
    <t>Szabadkígyós Község Önkormányzat</t>
  </si>
  <si>
    <t>IV. Koncesszióba, vagyonkezelésbe adott</t>
  </si>
  <si>
    <t>C/II Pénztárak, csekkek, betétkönyvek</t>
  </si>
  <si>
    <t>II. Koltségvetési évet követően esedékes</t>
  </si>
  <si>
    <t>III. Követelés jellegű sajátos elszámolások</t>
  </si>
  <si>
    <t>F) AKTÍV IDŐBELI ELHATÁROLÁSOK</t>
  </si>
  <si>
    <t>Adatok E Ft-ban</t>
  </si>
  <si>
    <t>Adatok főben</t>
  </si>
  <si>
    <t>Intézmények megnevezése</t>
  </si>
  <si>
    <t>közalkalmazott</t>
  </si>
  <si>
    <t>köztisztviselő</t>
  </si>
  <si>
    <t>képviselő, polgármester</t>
  </si>
  <si>
    <t>egyéb bérrendszer</t>
  </si>
  <si>
    <t>Közfoglal-koztatott</t>
  </si>
  <si>
    <t>összesen</t>
  </si>
  <si>
    <t>ÖNÁLLÓAN MŰKÖDŐ INTÉZMÉNYEK</t>
  </si>
  <si>
    <t>ÁLTALÁNOS MŰVELŐDÉSI KÖZPONT</t>
  </si>
  <si>
    <t>SZOCIÁLIS ALAPSZOLGÁLTATÁSI KÖZPONT</t>
  </si>
  <si>
    <t>ÖNÁLLÓAN MŰKÖDŐ ÉS GAZDÁLKODÓ INTÉZMÉNYEK</t>
  </si>
  <si>
    <t>POLGÁRMESTERI HIVATAL</t>
  </si>
  <si>
    <t>ÖNKORMÁNYZAT</t>
  </si>
  <si>
    <t xml:space="preserve">ÖNKORMÁNYZAT ALAPTEVÉKENYSÉG </t>
  </si>
  <si>
    <t>ÖNKORMÁNYZAT ÖSSZESEN</t>
  </si>
  <si>
    <t>MINDÖSSZESEN</t>
  </si>
  <si>
    <t>Megnevezés      </t>
  </si>
  <si>
    <t>2015. év  </t>
  </si>
  <si>
    <t>2016. év  </t>
  </si>
  <si>
    <t>2017. év  </t>
  </si>
  <si>
    <t>2018. év </t>
  </si>
  <si>
    <t>Együtt  </t>
  </si>
  <si>
    <t> </t>
  </si>
  <si>
    <t> és utáni</t>
  </si>
  <si>
    <t xml:space="preserve">Természetvédelmi terület bérleti díja </t>
  </si>
  <si>
    <t xml:space="preserve">Földhaszonbérlet </t>
  </si>
  <si>
    <t xml:space="preserve">Határozatlan időre foglalkoztatott
létszám rendszeres személyi juttatása  </t>
  </si>
  <si>
    <t>Mindösszesen</t>
  </si>
  <si>
    <t xml:space="preserve">adósságot keletkeztető ügyletekből fennálló kötelezettségei </t>
  </si>
  <si>
    <t>Hitelt nyújtó bank neve</t>
  </si>
  <si>
    <t>Felvett hitel összege</t>
  </si>
  <si>
    <t>Lejárat időtartama</t>
  </si>
  <si>
    <t xml:space="preserve">Törlesztő részlet évenkénti bontásban     E Ft-ban   </t>
  </si>
  <si>
    <t>Visszatérítendő támogatásban részesülő neve</t>
  </si>
  <si>
    <t>Kölcsön összege (Ft)</t>
  </si>
  <si>
    <t>Folyósítás éve</t>
  </si>
  <si>
    <t>Törlesztés éve</t>
  </si>
  <si>
    <t>Általános Művelődési Központ</t>
  </si>
  <si>
    <t>Szociális Alapszolgáltató Központ</t>
  </si>
  <si>
    <t>Polgármesteri Hivatal</t>
  </si>
  <si>
    <t>14.melléklet</t>
  </si>
  <si>
    <t>15.melléklet</t>
  </si>
  <si>
    <t>16.melléklet</t>
  </si>
  <si>
    <t>Hitelek értékpapírok kiadásai</t>
  </si>
  <si>
    <t>Működési célú pénzeszköz átadás államháztartáson kívülre</t>
  </si>
  <si>
    <t>Működési célú pénzeszköz átadás államháztartáson kívülre összesen :</t>
  </si>
  <si>
    <t>Összesen</t>
  </si>
  <si>
    <t>11.melléklet</t>
  </si>
  <si>
    <t>SZABADKÍGYÓS KÖZSÉG ÖNKORMÁNYZAT</t>
  </si>
  <si>
    <t>RÉSZESEDÉSEINEK ALAKULÁSA</t>
  </si>
  <si>
    <t>Könyv szerinti érték</t>
  </si>
  <si>
    <t>BM Vízművek Zrt. részvény</t>
  </si>
  <si>
    <t>Kígyós TV Bt. alapító kültag részesedés</t>
  </si>
  <si>
    <t>Magyar Termés TÉSZ Kft. üzletrész</t>
  </si>
  <si>
    <t>Szabadkígyósi Közösségi Célú Nonprofit Kft.</t>
  </si>
  <si>
    <t>Wenckheim kastély működési kiadás</t>
  </si>
  <si>
    <t>10.melléklet</t>
  </si>
  <si>
    <t>Melléklet száma</t>
  </si>
  <si>
    <t>Melléklet címe</t>
  </si>
  <si>
    <t>Oldalak száma</t>
  </si>
  <si>
    <t>1.melléklet</t>
  </si>
  <si>
    <t xml:space="preserve">2.melléklet </t>
  </si>
  <si>
    <t>4.melléklet</t>
  </si>
  <si>
    <t>5.melléklet</t>
  </si>
  <si>
    <t>6.melléklet</t>
  </si>
  <si>
    <t>7.melléklet</t>
  </si>
  <si>
    <t>8.melléklet</t>
  </si>
  <si>
    <t>Létszámadatok  alakulása intézményenként</t>
  </si>
  <si>
    <t>12.melléklet</t>
  </si>
  <si>
    <t>13.melléklet</t>
  </si>
  <si>
    <t>15. melléklet</t>
  </si>
  <si>
    <t>Költségvetési bevételek alakulása rovatrendnek megfelelően</t>
  </si>
  <si>
    <t>Költségvetési kiadások alakulása rovatrendnek megfelelően</t>
  </si>
  <si>
    <t>Konszolidált mérleg</t>
  </si>
  <si>
    <t>Beruházás kimutatás</t>
  </si>
  <si>
    <t>Konszolidált eredménykimutatás</t>
  </si>
  <si>
    <t>Maradvány kimutatás</t>
  </si>
  <si>
    <t>Részesedések</t>
  </si>
  <si>
    <t>Kiadások és bevételek alakulása intézményenként</t>
  </si>
  <si>
    <t>Kötelezettségvállalás</t>
  </si>
  <si>
    <t>Adósságot keletkeztető ügyletek</t>
  </si>
  <si>
    <t>Hitelállomány alakulása</t>
  </si>
  <si>
    <t>Elszámolásból származó bevételek B116</t>
  </si>
  <si>
    <t>Elvonások, befizetések K502</t>
  </si>
  <si>
    <t>Pénzeszközök lekötött bankbetétK916</t>
  </si>
  <si>
    <t>Nemzeti vagyon változásai G/II</t>
  </si>
  <si>
    <t>előző időszak</t>
  </si>
  <si>
    <t>Előző évi</t>
  </si>
  <si>
    <t>Műk.c.költségv.tám.és kigészítő B115</t>
  </si>
  <si>
    <t>forintban</t>
  </si>
  <si>
    <t xml:space="preserve"> forint</t>
  </si>
  <si>
    <t>Egyéb műk.bevétel B411</t>
  </si>
  <si>
    <t>( forintban)</t>
  </si>
  <si>
    <t>adatok:ft-ban</t>
  </si>
  <si>
    <t>Rendszeres szem.jutt.járuléka 27%/22%</t>
  </si>
  <si>
    <t xml:space="preserve">Működési c.pénzeszköz átadás
</t>
  </si>
  <si>
    <t>finanszírozási kiadások</t>
  </si>
  <si>
    <t>Működési c.átvett pénzeszköz</t>
  </si>
  <si>
    <t>Országos mentőszolgálat,alapítvány:</t>
  </si>
  <si>
    <t>Középbékési térség hozzájárulás</t>
  </si>
  <si>
    <t>Szabadkígyósi Polgárőrség:</t>
  </si>
  <si>
    <t>Szabadidő SC</t>
  </si>
  <si>
    <t>Nagycsaládos Egyesület</t>
  </si>
  <si>
    <t>Szabadkígyósi Barátság Nyugdíjasklub</t>
  </si>
  <si>
    <t xml:space="preserve"> forintban</t>
  </si>
  <si>
    <t>1111</t>
  </si>
  <si>
    <t xml:space="preserve"> Ingatlan és vagyontárgy</t>
  </si>
  <si>
    <t>A 2016.évi zárszámadási rendelet mellékleteinek tartalomjegyzéke</t>
  </si>
  <si>
    <t xml:space="preserve">Szabadkígyós Község Önkormányzatának 2016 évi bevételei és kiadásai </t>
  </si>
  <si>
    <t>Mezőgazdasági tevékenység bemutatása</t>
  </si>
  <si>
    <t>2017. évi</t>
  </si>
  <si>
    <t>2016.
teljesítés EfT</t>
  </si>
  <si>
    <t>2017.
teljesítés</t>
  </si>
  <si>
    <t>2016.teljesítés
EfT</t>
  </si>
  <si>
    <t>- ebből központi kezelésű előirányzatok</t>
  </si>
  <si>
    <t>idegenforgalmi adó B35</t>
  </si>
  <si>
    <t>Biztosító által fizetett bevétel B410</t>
  </si>
  <si>
    <t>Árubeszerzés (K313)</t>
  </si>
  <si>
    <t>A …/2018. (….) sz. rendelethez</t>
  </si>
  <si>
    <t>2017. év</t>
  </si>
  <si>
    <t xml:space="preserve"> 2017. évi nyitó</t>
  </si>
  <si>
    <t>SZABADKÍGYÓS KÖZSÉGI ÖNKORMÁNYZAT ÉS INTÉZMÉNYEI LÉTSZÁMADATOK ALAKULÁSA 2017.ÉVBEN</t>
  </si>
  <si>
    <t>Szabadkígyós Község Önkormányzat 2017. év</t>
  </si>
  <si>
    <t>2017.er.ei</t>
  </si>
  <si>
    <t>2017.mód.ei.</t>
  </si>
  <si>
    <t>2017.telj.</t>
  </si>
  <si>
    <t>Felhalmozási  c. átvett pénzeszközök</t>
  </si>
  <si>
    <t>2017.december 31-én nincs állomány</t>
  </si>
  <si>
    <t>Kimutatás a Szabadkígyós Község Önkormányzat által nyújtott visszatérítendő támogatásokról              (Kölcsönök állománya 2017.12.31-én)</t>
  </si>
  <si>
    <t>90.000</t>
  </si>
  <si>
    <t>142.805</t>
  </si>
  <si>
    <t>500.000</t>
  </si>
  <si>
    <t>2.100.000</t>
  </si>
  <si>
    <t>250.000</t>
  </si>
  <si>
    <t>200.000</t>
  </si>
  <si>
    <t>Arany János ösztöndíj</t>
  </si>
  <si>
    <t>110.000</t>
  </si>
  <si>
    <t>Bursa ösztöndíj</t>
  </si>
  <si>
    <t>660.000</t>
  </si>
  <si>
    <t>Békéscsabai atlétikai club</t>
  </si>
  <si>
    <t>20.000</t>
  </si>
  <si>
    <t>4.072.805</t>
  </si>
  <si>
    <t>Az önkormányzat 2017. évi beruházási és felújítási kiadásairól</t>
  </si>
  <si>
    <t>Beruházás</t>
  </si>
  <si>
    <t>ASP informatikai eszközök beszerzése</t>
  </si>
  <si>
    <t>Urnafal építés</t>
  </si>
  <si>
    <t>Gyepszéna vásárlás</t>
  </si>
  <si>
    <t>Óvodai bútorok vásárlása</t>
  </si>
  <si>
    <t>Felújítás</t>
  </si>
  <si>
    <t>pályázati-műszaki terv inkubátorház</t>
  </si>
  <si>
    <t>TOP pályázat óvoda</t>
  </si>
  <si>
    <t>TOP pályázat piac előkészítő munkálatok</t>
  </si>
  <si>
    <t>TOP pályázat EÜ centrum előkészítő munka</t>
  </si>
  <si>
    <t>Útfejújítási munkák</t>
  </si>
  <si>
    <t>Szabadkígyós Községi Önkormányzat 
2017. évi és azt követő kötelezettségvállalásai</t>
  </si>
  <si>
    <t>Az 5/2018. (IV.27.) sz. rendelethez</t>
  </si>
  <si>
    <t>Az 5/2018.(IV.27.) rendelethez</t>
  </si>
  <si>
    <t>Az 5 /2018. (IV.27. ) sz. rendelethez</t>
  </si>
  <si>
    <t>A 5/2018. (IV.27.) sz.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</si>
</sst>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yyyy\-mm\-dd"/>
    <numFmt numFmtId="166" formatCode="#,##0.0"/>
    <numFmt numFmtId="167" formatCode="_-* #,##0\ _F_t_-;\-* #,##0\ _F_t_-;_-* &quot;-&quot;??\ _F_t_-;_-@_-"/>
    <numFmt numFmtId="168" formatCode="_-* #,##0.0\ _F_t_-;\-* #,##0.0\ _F_t_-;_-* &quot;-&quot;??\ _F_t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€-2]\ #\ ##,000_);[Red]\([$€-2]\ #\ ##,000\)"/>
    <numFmt numFmtId="179" formatCode="#,##0\ _F_t"/>
    <numFmt numFmtId="180" formatCode="#,##0&quot;   &quot;"/>
    <numFmt numFmtId="181" formatCode="[$¥€-2]\ #\ ##,000_);[Red]\([$€-2]\ #\ ##,000\)"/>
    <numFmt numFmtId="182" formatCode="#,##0\ &quot;Ft&quot;"/>
    <numFmt numFmtId="183" formatCode="yyyy/mm/dd;@"/>
    <numFmt numFmtId="184" formatCode="#,##0.00\ &quot;Ft&quot;"/>
  </numFmts>
  <fonts count="6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2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9" fontId="3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wrapText="1"/>
    </xf>
    <xf numFmtId="3" fontId="0" fillId="0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7" fontId="0" fillId="0" borderId="10" xfId="40" applyNumberFormat="1" applyBorder="1" applyAlignment="1">
      <alignment horizontal="right"/>
    </xf>
    <xf numFmtId="167" fontId="0" fillId="0" borderId="10" xfId="40" applyNumberFormat="1" applyBorder="1" applyAlignment="1">
      <alignment horizontal="left" wrapText="1"/>
    </xf>
    <xf numFmtId="167" fontId="1" fillId="0" borderId="10" xfId="4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3" fontId="1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1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4" xfId="0" applyFill="1" applyBorder="1" applyAlignment="1">
      <alignment horizontal="left"/>
    </xf>
    <xf numFmtId="167" fontId="0" fillId="0" borderId="14" xfId="40" applyNumberFormat="1" applyFill="1" applyBorder="1" applyAlignment="1">
      <alignment horizontal="left" wrapText="1"/>
    </xf>
    <xf numFmtId="167" fontId="1" fillId="0" borderId="10" xfId="40" applyNumberFormat="1" applyFont="1" applyBorder="1" applyAlignment="1">
      <alignment horizontal="left" wrapText="1"/>
    </xf>
    <xf numFmtId="167" fontId="0" fillId="0" borderId="10" xfId="40" applyNumberFormat="1" applyFont="1" applyBorder="1" applyAlignment="1">
      <alignment horizontal="left" wrapText="1"/>
    </xf>
    <xf numFmtId="167" fontId="0" fillId="0" borderId="10" xfId="40" applyNumberFormat="1" applyFont="1" applyBorder="1" applyAlignment="1">
      <alignment horizontal="right"/>
    </xf>
    <xf numFmtId="167" fontId="0" fillId="0" borderId="14" xfId="40" applyNumberFormat="1" applyFont="1" applyFill="1" applyBorder="1" applyAlignment="1">
      <alignment horizontal="right"/>
    </xf>
    <xf numFmtId="167" fontId="0" fillId="0" borderId="0" xfId="40" applyNumberFormat="1" applyFont="1" applyAlignment="1">
      <alignment horizontal="center"/>
    </xf>
    <xf numFmtId="49" fontId="0" fillId="0" borderId="10" xfId="0" applyNumberFormat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167" fontId="0" fillId="0" borderId="15" xfId="40" applyNumberFormat="1" applyBorder="1" applyAlignment="1">
      <alignment horizontal="left" wrapText="1"/>
    </xf>
    <xf numFmtId="167" fontId="0" fillId="0" borderId="15" xfId="40" applyNumberFormat="1" applyFont="1" applyBorder="1" applyAlignment="1">
      <alignment horizontal="left" wrapText="1"/>
    </xf>
    <xf numFmtId="167" fontId="1" fillId="0" borderId="15" xfId="40" applyNumberFormat="1" applyFont="1" applyBorder="1" applyAlignment="1">
      <alignment horizontal="right"/>
    </xf>
    <xf numFmtId="167" fontId="0" fillId="0" borderId="15" xfId="40" applyNumberFormat="1" applyFont="1" applyBorder="1" applyAlignment="1">
      <alignment horizontal="right"/>
    </xf>
    <xf numFmtId="167" fontId="0" fillId="0" borderId="15" xfId="40" applyNumberFormat="1" applyBorder="1" applyAlignment="1">
      <alignment horizontal="right"/>
    </xf>
    <xf numFmtId="0" fontId="0" fillId="0" borderId="12" xfId="0" applyBorder="1" applyAlignment="1">
      <alignment horizontal="center"/>
    </xf>
    <xf numFmtId="167" fontId="0" fillId="0" borderId="12" xfId="4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167" fontId="0" fillId="0" borderId="16" xfId="40" applyNumberFormat="1" applyBorder="1" applyAlignment="1">
      <alignment horizontal="right"/>
    </xf>
    <xf numFmtId="167" fontId="0" fillId="0" borderId="17" xfId="40" applyNumberFormat="1" applyBorder="1" applyAlignment="1">
      <alignment horizontal="right"/>
    </xf>
    <xf numFmtId="167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167" fontId="0" fillId="0" borderId="12" xfId="4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167" fontId="1" fillId="0" borderId="12" xfId="4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67" fontId="0" fillId="0" borderId="22" xfId="40" applyNumberFormat="1" applyFont="1" applyBorder="1" applyAlignment="1">
      <alignment horizontal="right"/>
    </xf>
    <xf numFmtId="0" fontId="1" fillId="0" borderId="21" xfId="0" applyFont="1" applyBorder="1" applyAlignment="1">
      <alignment wrapText="1"/>
    </xf>
    <xf numFmtId="167" fontId="1" fillId="0" borderId="22" xfId="40" applyNumberFormat="1" applyFont="1" applyBorder="1" applyAlignment="1">
      <alignment horizontal="right"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/>
    </xf>
    <xf numFmtId="167" fontId="0" fillId="0" borderId="25" xfId="40" applyNumberFormat="1" applyFont="1" applyBorder="1" applyAlignment="1">
      <alignment horizontal="right"/>
    </xf>
    <xf numFmtId="0" fontId="1" fillId="0" borderId="12" xfId="0" applyFont="1" applyFill="1" applyBorder="1" applyAlignment="1">
      <alignment wrapText="1"/>
    </xf>
    <xf numFmtId="167" fontId="1" fillId="0" borderId="26" xfId="4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67" fontId="1" fillId="0" borderId="26" xfId="40" applyNumberFormat="1" applyFont="1" applyBorder="1" applyAlignment="1">
      <alignment horizontal="right"/>
    </xf>
    <xf numFmtId="167" fontId="1" fillId="0" borderId="26" xfId="4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/>
    </xf>
    <xf numFmtId="167" fontId="1" fillId="0" borderId="29" xfId="40" applyNumberFormat="1" applyFont="1" applyBorder="1" applyAlignment="1">
      <alignment/>
    </xf>
    <xf numFmtId="0" fontId="60" fillId="0" borderId="0" xfId="0" applyFont="1" applyAlignment="1">
      <alignment/>
    </xf>
    <xf numFmtId="0" fontId="60" fillId="0" borderId="12" xfId="0" applyFont="1" applyBorder="1" applyAlignment="1">
      <alignment/>
    </xf>
    <xf numFmtId="167" fontId="60" fillId="0" borderId="12" xfId="40" applyNumberFormat="1" applyFont="1" applyBorder="1" applyAlignment="1">
      <alignment/>
    </xf>
    <xf numFmtId="0" fontId="60" fillId="0" borderId="30" xfId="0" applyFont="1" applyBorder="1" applyAlignment="1">
      <alignment/>
    </xf>
    <xf numFmtId="167" fontId="60" fillId="0" borderId="30" xfId="40" applyNumberFormat="1" applyFont="1" applyBorder="1" applyAlignment="1">
      <alignment/>
    </xf>
    <xf numFmtId="0" fontId="61" fillId="0" borderId="31" xfId="0" applyFont="1" applyBorder="1" applyAlignment="1">
      <alignment/>
    </xf>
    <xf numFmtId="167" fontId="61" fillId="0" borderId="32" xfId="40" applyNumberFormat="1" applyFont="1" applyBorder="1" applyAlignment="1">
      <alignment/>
    </xf>
    <xf numFmtId="167" fontId="60" fillId="0" borderId="0" xfId="40" applyNumberFormat="1" applyFont="1" applyAlignment="1">
      <alignment/>
    </xf>
    <xf numFmtId="0" fontId="61" fillId="0" borderId="0" xfId="0" applyFont="1" applyAlignment="1">
      <alignment horizontal="center"/>
    </xf>
    <xf numFmtId="167" fontId="61" fillId="0" borderId="33" xfId="40" applyNumberFormat="1" applyFont="1" applyBorder="1" applyAlignment="1">
      <alignment/>
    </xf>
    <xf numFmtId="167" fontId="61" fillId="0" borderId="31" xfId="40" applyNumberFormat="1" applyFont="1" applyBorder="1" applyAlignment="1">
      <alignment/>
    </xf>
    <xf numFmtId="167" fontId="61" fillId="0" borderId="34" xfId="40" applyNumberFormat="1" applyFont="1" applyBorder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6" xfId="0" applyBorder="1" applyAlignment="1">
      <alignment horizontal="left"/>
    </xf>
    <xf numFmtId="167" fontId="0" fillId="0" borderId="16" xfId="40" applyNumberFormat="1" applyFont="1" applyBorder="1" applyAlignment="1">
      <alignment horizontal="right"/>
    </xf>
    <xf numFmtId="167" fontId="0" fillId="0" borderId="17" xfId="40" applyNumberFormat="1" applyFont="1" applyBorder="1" applyAlignment="1">
      <alignment horizontal="right"/>
    </xf>
    <xf numFmtId="0" fontId="0" fillId="0" borderId="35" xfId="0" applyBorder="1" applyAlignment="1">
      <alignment horizontal="left"/>
    </xf>
    <xf numFmtId="167" fontId="0" fillId="0" borderId="35" xfId="40" applyNumberFormat="1" applyFont="1" applyBorder="1" applyAlignment="1">
      <alignment horizontal="right"/>
    </xf>
    <xf numFmtId="167" fontId="0" fillId="0" borderId="36" xfId="40" applyNumberFormat="1" applyFont="1" applyBorder="1" applyAlignment="1">
      <alignment horizontal="right"/>
    </xf>
    <xf numFmtId="0" fontId="0" fillId="0" borderId="12" xfId="0" applyFill="1" applyBorder="1" applyAlignment="1">
      <alignment horizontal="left"/>
    </xf>
    <xf numFmtId="167" fontId="0" fillId="0" borderId="12" xfId="4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7" fillId="0" borderId="11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179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 wrapText="1"/>
    </xf>
    <xf numFmtId="167" fontId="0" fillId="0" borderId="0" xfId="40" applyNumberFormat="1" applyAlignment="1">
      <alignment/>
    </xf>
    <xf numFmtId="0" fontId="13" fillId="0" borderId="11" xfId="0" applyFont="1" applyBorder="1" applyAlignment="1">
      <alignment/>
    </xf>
    <xf numFmtId="0" fontId="62" fillId="0" borderId="0" xfId="0" applyFont="1" applyAlignment="1">
      <alignment horizontal="center" vertical="center"/>
    </xf>
    <xf numFmtId="0" fontId="63" fillId="0" borderId="0" xfId="0" applyFont="1" applyFill="1" applyAlignment="1">
      <alignment horizontal="right" vertical="center" wrapText="1"/>
    </xf>
    <xf numFmtId="0" fontId="62" fillId="35" borderId="37" xfId="0" applyFont="1" applyFill="1" applyBorder="1" applyAlignment="1">
      <alignment horizontal="center"/>
    </xf>
    <xf numFmtId="0" fontId="62" fillId="35" borderId="37" xfId="0" applyFont="1" applyFill="1" applyBorder="1" applyAlignment="1">
      <alignment horizontal="center" wrapText="1"/>
    </xf>
    <xf numFmtId="0" fontId="63" fillId="0" borderId="37" xfId="0" applyFont="1" applyFill="1" applyBorder="1" applyAlignment="1">
      <alignment/>
    </xf>
    <xf numFmtId="3" fontId="63" fillId="0" borderId="37" xfId="0" applyNumberFormat="1" applyFont="1" applyFill="1" applyBorder="1" applyAlignment="1">
      <alignment horizontal="right"/>
    </xf>
    <xf numFmtId="0" fontId="62" fillId="0" borderId="37" xfId="0" applyFont="1" applyFill="1" applyBorder="1" applyAlignment="1">
      <alignment/>
    </xf>
    <xf numFmtId="3" fontId="62" fillId="0" borderId="37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0" xfId="0" applyFont="1" applyAlignment="1">
      <alignment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justify"/>
    </xf>
    <xf numFmtId="179" fontId="1" fillId="34" borderId="12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 vertical="center"/>
    </xf>
    <xf numFmtId="49" fontId="56" fillId="0" borderId="0" xfId="56" applyNumberFormat="1" applyFont="1" applyFill="1" applyBorder="1" applyAlignment="1">
      <alignment horizontal="right"/>
      <protection/>
    </xf>
    <xf numFmtId="49" fontId="56" fillId="0" borderId="0" xfId="56" applyNumberFormat="1" applyFont="1" applyFill="1" applyBorder="1">
      <alignment/>
      <protection/>
    </xf>
    <xf numFmtId="167" fontId="0" fillId="0" borderId="0" xfId="40" applyNumberFormat="1" applyAlignment="1">
      <alignment horizontal="center"/>
    </xf>
    <xf numFmtId="0" fontId="8" fillId="0" borderId="0" xfId="0" applyFont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/>
    </xf>
    <xf numFmtId="0" fontId="13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wrapText="1"/>
    </xf>
    <xf numFmtId="0" fontId="6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0" fillId="0" borderId="39" xfId="0" applyFont="1" applyBorder="1" applyAlignment="1">
      <alignment horizontal="center"/>
    </xf>
    <xf numFmtId="0" fontId="60" fillId="0" borderId="40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41" xfId="0" applyFont="1" applyBorder="1" applyAlignment="1">
      <alignment horizontal="center"/>
    </xf>
    <xf numFmtId="0" fontId="60" fillId="0" borderId="42" xfId="0" applyFont="1" applyBorder="1" applyAlignment="1">
      <alignment horizontal="center"/>
    </xf>
    <xf numFmtId="0" fontId="60" fillId="0" borderId="43" xfId="0" applyFont="1" applyBorder="1" applyAlignment="1">
      <alignment horizontal="center"/>
    </xf>
    <xf numFmtId="167" fontId="60" fillId="0" borderId="42" xfId="0" applyNumberFormat="1" applyFont="1" applyBorder="1" applyAlignment="1">
      <alignment horizontal="center" wrapText="1"/>
    </xf>
    <xf numFmtId="167" fontId="60" fillId="0" borderId="43" xfId="0" applyNumberFormat="1" applyFont="1" applyBorder="1" applyAlignment="1">
      <alignment horizontal="center"/>
    </xf>
    <xf numFmtId="0" fontId="60" fillId="0" borderId="42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4" fillId="33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9.57421875" style="36" customWidth="1"/>
    <col min="2" max="2" width="13.140625" style="36" bestFit="1" customWidth="1"/>
    <col min="3" max="5" width="11.140625" style="37" bestFit="1" customWidth="1"/>
    <col min="6" max="6" width="11.57421875" style="39" customWidth="1"/>
    <col min="7" max="7" width="9.140625" style="36" customWidth="1"/>
    <col min="8" max="8" width="9.57421875" style="36" bestFit="1" customWidth="1"/>
    <col min="9" max="9" width="9.140625" style="36" customWidth="1"/>
    <col min="10" max="10" width="9.7109375" style="36" bestFit="1" customWidth="1"/>
    <col min="11" max="16384" width="9.140625" style="36" customWidth="1"/>
  </cols>
  <sheetData>
    <row r="2" spans="1:5" ht="12.75">
      <c r="A2" t="s">
        <v>441</v>
      </c>
      <c r="B2"/>
      <c r="E2" s="60" t="s">
        <v>50</v>
      </c>
    </row>
    <row r="4" spans="1:6" ht="17.25" customHeight="1">
      <c r="A4" s="218" t="s">
        <v>265</v>
      </c>
      <c r="B4" s="218"/>
      <c r="C4" s="218"/>
      <c r="D4" s="218"/>
      <c r="E4" s="218"/>
      <c r="F4" s="218"/>
    </row>
    <row r="5" spans="1:6" ht="17.25" customHeight="1">
      <c r="A5" s="218" t="s">
        <v>396</v>
      </c>
      <c r="B5" s="218"/>
      <c r="C5" s="218"/>
      <c r="D5" s="218"/>
      <c r="E5" s="218"/>
      <c r="F5" s="218"/>
    </row>
    <row r="6" spans="1:6" ht="17.25" customHeight="1">
      <c r="A6" s="218" t="s">
        <v>2</v>
      </c>
      <c r="B6" s="218"/>
      <c r="C6" s="218"/>
      <c r="D6" s="218"/>
      <c r="E6" s="218"/>
      <c r="F6" s="218"/>
    </row>
    <row r="7" spans="1:6" ht="17.25" customHeight="1">
      <c r="A7" s="218" t="s">
        <v>375</v>
      </c>
      <c r="B7" s="218"/>
      <c r="C7" s="218"/>
      <c r="D7" s="218"/>
      <c r="E7" s="218"/>
      <c r="F7" s="218"/>
    </row>
    <row r="9" spans="1:2" ht="12.75">
      <c r="A9" s="3" t="s">
        <v>3</v>
      </c>
      <c r="B9" s="3"/>
    </row>
    <row r="10" spans="1:6" ht="44.25" customHeight="1">
      <c r="A10" s="40" t="s">
        <v>4</v>
      </c>
      <c r="B10" s="179" t="s">
        <v>397</v>
      </c>
      <c r="C10" s="41" t="s">
        <v>5</v>
      </c>
      <c r="D10" s="41" t="s">
        <v>6</v>
      </c>
      <c r="E10" s="180" t="s">
        <v>398</v>
      </c>
      <c r="F10" s="43" t="s">
        <v>7</v>
      </c>
    </row>
    <row r="11" spans="1:6" ht="13.5" customHeight="1">
      <c r="A11" s="34" t="s">
        <v>59</v>
      </c>
      <c r="B11" s="45">
        <v>206316423</v>
      </c>
      <c r="C11" s="45">
        <v>220408595</v>
      </c>
      <c r="D11" s="45">
        <v>223932017</v>
      </c>
      <c r="E11" s="45">
        <v>220355762</v>
      </c>
      <c r="F11" s="46">
        <f aca="true" t="shared" si="0" ref="F11:F23">E11/D11</f>
        <v>0.9840297289869006</v>
      </c>
    </row>
    <row r="12" spans="1:6" ht="13.5" customHeight="1">
      <c r="A12" s="34" t="s">
        <v>60</v>
      </c>
      <c r="B12" s="45">
        <v>142677944</v>
      </c>
      <c r="C12" s="45">
        <v>152158450</v>
      </c>
      <c r="D12" s="45">
        <v>116861441</v>
      </c>
      <c r="E12" s="45">
        <v>106080792</v>
      </c>
      <c r="F12" s="46">
        <f t="shared" si="0"/>
        <v>0.9077484505774663</v>
      </c>
    </row>
    <row r="13" spans="1:8" ht="12.75">
      <c r="A13" s="34" t="s">
        <v>61</v>
      </c>
      <c r="B13" s="45">
        <v>0</v>
      </c>
      <c r="C13" s="45">
        <v>0</v>
      </c>
      <c r="D13" s="45">
        <v>191624168</v>
      </c>
      <c r="E13" s="45">
        <v>124051794</v>
      </c>
      <c r="F13" s="46"/>
      <c r="H13" s="35"/>
    </row>
    <row r="14" spans="1:8" ht="12.75">
      <c r="A14" s="34" t="s">
        <v>62</v>
      </c>
      <c r="B14" s="45">
        <v>0</v>
      </c>
      <c r="C14" s="45"/>
      <c r="D14" s="45">
        <v>0</v>
      </c>
      <c r="E14" s="45">
        <v>0</v>
      </c>
      <c r="F14" s="46"/>
      <c r="H14" s="35"/>
    </row>
    <row r="15" spans="1:8" ht="12.75">
      <c r="A15" s="73" t="s">
        <v>58</v>
      </c>
      <c r="B15" s="45">
        <v>22843969</v>
      </c>
      <c r="C15" s="45">
        <v>25650000</v>
      </c>
      <c r="D15" s="45">
        <v>29390000</v>
      </c>
      <c r="E15" s="45">
        <v>21768108</v>
      </c>
      <c r="F15" s="46">
        <f t="shared" si="0"/>
        <v>0.7406637631847567</v>
      </c>
      <c r="H15" s="35"/>
    </row>
    <row r="16" spans="1:6" ht="12.75">
      <c r="A16" s="34" t="s">
        <v>0</v>
      </c>
      <c r="B16" s="45">
        <v>58357253</v>
      </c>
      <c r="C16" s="45">
        <v>62268300</v>
      </c>
      <c r="D16" s="45">
        <v>86935236</v>
      </c>
      <c r="E16" s="45">
        <v>60910619</v>
      </c>
      <c r="F16" s="46">
        <f t="shared" si="0"/>
        <v>0.7006436262506954</v>
      </c>
    </row>
    <row r="17" spans="1:6" ht="12.75">
      <c r="A17" s="34" t="s">
        <v>69</v>
      </c>
      <c r="B17" s="45">
        <v>500005</v>
      </c>
      <c r="C17" s="45">
        <v>0</v>
      </c>
      <c r="D17" s="45">
        <v>3216546</v>
      </c>
      <c r="E17" s="45">
        <v>3216546</v>
      </c>
      <c r="F17" s="46">
        <f t="shared" si="0"/>
        <v>1</v>
      </c>
    </row>
    <row r="18" spans="1:6" ht="12.75">
      <c r="A18" s="34" t="s">
        <v>63</v>
      </c>
      <c r="B18" s="45">
        <v>7251350</v>
      </c>
      <c r="C18" s="45">
        <v>0</v>
      </c>
      <c r="D18" s="45">
        <v>500000</v>
      </c>
      <c r="E18" s="45">
        <v>500000</v>
      </c>
      <c r="F18" s="46">
        <f t="shared" si="0"/>
        <v>1</v>
      </c>
    </row>
    <row r="19" spans="1:6" ht="12.75">
      <c r="A19" s="34" t="s">
        <v>64</v>
      </c>
      <c r="B19" s="45">
        <v>3000000</v>
      </c>
      <c r="C19" s="45">
        <v>0</v>
      </c>
      <c r="D19" s="45">
        <v>0</v>
      </c>
      <c r="E19" s="45">
        <v>0</v>
      </c>
      <c r="F19" s="46"/>
    </row>
    <row r="20" spans="1:6" ht="12.75">
      <c r="A20" s="34" t="s">
        <v>65</v>
      </c>
      <c r="B20" s="45">
        <v>0</v>
      </c>
      <c r="C20" s="45">
        <v>0</v>
      </c>
      <c r="D20" s="45">
        <v>0</v>
      </c>
      <c r="E20" s="45">
        <v>0</v>
      </c>
      <c r="F20" s="46"/>
    </row>
    <row r="21" spans="1:6" ht="12.75">
      <c r="A21" s="34" t="s">
        <v>66</v>
      </c>
      <c r="B21" s="45">
        <v>71237553</v>
      </c>
      <c r="C21" s="45">
        <v>15136400</v>
      </c>
      <c r="D21" s="45">
        <v>50495436</v>
      </c>
      <c r="E21" s="45">
        <v>50495436</v>
      </c>
      <c r="F21" s="46">
        <f t="shared" si="0"/>
        <v>1</v>
      </c>
    </row>
    <row r="22" spans="1:6" ht="12.75">
      <c r="A22" s="34" t="s">
        <v>67</v>
      </c>
      <c r="B22" s="45">
        <v>7226738</v>
      </c>
      <c r="C22" s="45">
        <v>0</v>
      </c>
      <c r="D22" s="45">
        <v>7791854</v>
      </c>
      <c r="E22" s="45">
        <v>7791854</v>
      </c>
      <c r="F22" s="46">
        <f t="shared" si="0"/>
        <v>1</v>
      </c>
    </row>
    <row r="23" spans="1:6" ht="12.75">
      <c r="A23" s="34" t="s">
        <v>68</v>
      </c>
      <c r="B23" s="45">
        <v>143016157</v>
      </c>
      <c r="C23" s="45">
        <v>169952840</v>
      </c>
      <c r="D23" s="45">
        <v>192934968</v>
      </c>
      <c r="E23" s="45">
        <v>155681044</v>
      </c>
      <c r="F23" s="46">
        <f t="shared" si="0"/>
        <v>0.8069094245269214</v>
      </c>
    </row>
    <row r="24" spans="1:6" ht="12.75">
      <c r="A24" s="5" t="s">
        <v>8</v>
      </c>
      <c r="B24" s="5">
        <f>SUM(B11:B23)</f>
        <v>662427392</v>
      </c>
      <c r="C24" s="6">
        <f>SUM(C11:C23)</f>
        <v>645574585</v>
      </c>
      <c r="D24" s="6">
        <f>SUM(D11:D23)</f>
        <v>903681666</v>
      </c>
      <c r="E24" s="6">
        <f>SUM(E11:E23)</f>
        <v>750851955</v>
      </c>
      <c r="F24" s="46">
        <f>E24/D24</f>
        <v>0.8308810317282679</v>
      </c>
    </row>
    <row r="25" ht="12.75">
      <c r="F25" s="47"/>
    </row>
    <row r="26" ht="12.75">
      <c r="F26" s="47"/>
    </row>
    <row r="27" spans="1:6" ht="27.75" customHeight="1">
      <c r="A27" s="3" t="s">
        <v>9</v>
      </c>
      <c r="B27" s="3"/>
      <c r="F27" s="47"/>
    </row>
    <row r="28" spans="1:6" ht="24.75" customHeight="1">
      <c r="A28" s="44" t="s">
        <v>4</v>
      </c>
      <c r="B28" s="207" t="s">
        <v>399</v>
      </c>
      <c r="C28" s="42" t="s">
        <v>10</v>
      </c>
      <c r="D28" s="42" t="s">
        <v>11</v>
      </c>
      <c r="E28" s="180" t="s">
        <v>398</v>
      </c>
      <c r="F28" s="43" t="s">
        <v>7</v>
      </c>
    </row>
    <row r="29" spans="1:6" ht="13.5" customHeight="1">
      <c r="A29" s="34" t="s">
        <v>70</v>
      </c>
      <c r="B29" s="45">
        <v>230260776</v>
      </c>
      <c r="C29" s="45">
        <v>249269350</v>
      </c>
      <c r="D29" s="45">
        <v>286439222</v>
      </c>
      <c r="E29" s="45">
        <v>231623629</v>
      </c>
      <c r="F29" s="46">
        <f aca="true" t="shared" si="1" ref="F29:F38">E29/D29</f>
        <v>0.8086309807111541</v>
      </c>
    </row>
    <row r="30" spans="1:6" ht="12.75">
      <c r="A30" s="34" t="s">
        <v>12</v>
      </c>
      <c r="B30" s="45">
        <v>46640494</v>
      </c>
      <c r="C30" s="45">
        <v>44488555</v>
      </c>
      <c r="D30" s="45">
        <v>48245578</v>
      </c>
      <c r="E30" s="45">
        <v>43828157</v>
      </c>
      <c r="F30" s="46">
        <f t="shared" si="1"/>
        <v>0.9084388417939567</v>
      </c>
    </row>
    <row r="31" spans="1:6" ht="12.75">
      <c r="A31" s="44" t="s">
        <v>13</v>
      </c>
      <c r="B31" s="45">
        <v>136934655</v>
      </c>
      <c r="C31" s="45">
        <v>150357440</v>
      </c>
      <c r="D31" s="45">
        <v>153974633</v>
      </c>
      <c r="E31" s="45">
        <v>131346858</v>
      </c>
      <c r="F31" s="46">
        <f t="shared" si="1"/>
        <v>0.8530421890987718</v>
      </c>
    </row>
    <row r="32" spans="1:6" ht="12.75">
      <c r="A32" s="73" t="s">
        <v>57</v>
      </c>
      <c r="B32" s="45">
        <v>10972510</v>
      </c>
      <c r="C32" s="45">
        <v>10770000</v>
      </c>
      <c r="D32" s="45">
        <v>12591305</v>
      </c>
      <c r="E32" s="45">
        <v>7643600</v>
      </c>
      <c r="F32" s="46">
        <f t="shared" si="1"/>
        <v>0.6070538359606094</v>
      </c>
    </row>
    <row r="33" spans="1:6" ht="12.75">
      <c r="A33" s="34" t="s">
        <v>71</v>
      </c>
      <c r="B33" s="45">
        <v>7155410</v>
      </c>
      <c r="C33" s="45">
        <v>5600000</v>
      </c>
      <c r="D33" s="45">
        <v>7428508</v>
      </c>
      <c r="E33" s="45">
        <v>5901313</v>
      </c>
      <c r="F33" s="46">
        <f t="shared" si="1"/>
        <v>0.794414302306735</v>
      </c>
    </row>
    <row r="34" spans="1:6" ht="12.75">
      <c r="A34" s="44" t="s">
        <v>14</v>
      </c>
      <c r="B34" s="45">
        <v>28424715</v>
      </c>
      <c r="C34" s="45">
        <v>15136400</v>
      </c>
      <c r="D34" s="45">
        <v>19931411</v>
      </c>
      <c r="E34" s="45">
        <v>10241844</v>
      </c>
      <c r="F34" s="46">
        <f t="shared" si="1"/>
        <v>0.5138544381027514</v>
      </c>
    </row>
    <row r="35" spans="1:6" ht="12.75">
      <c r="A35" s="34" t="s">
        <v>1</v>
      </c>
      <c r="B35" s="45">
        <v>1394410</v>
      </c>
      <c r="C35" s="45">
        <v>0</v>
      </c>
      <c r="D35" s="45">
        <v>174909303</v>
      </c>
      <c r="E35" s="45">
        <v>34308626</v>
      </c>
      <c r="F35" s="46">
        <f t="shared" si="1"/>
        <v>0.19615095030136848</v>
      </c>
    </row>
    <row r="36" spans="1:6" ht="12.75">
      <c r="A36" s="34" t="s">
        <v>72</v>
      </c>
      <c r="B36" s="45">
        <v>0</v>
      </c>
      <c r="C36" s="45">
        <v>0</v>
      </c>
      <c r="D36" s="45">
        <v>0</v>
      </c>
      <c r="E36" s="45">
        <v>0</v>
      </c>
      <c r="F36" s="46"/>
    </row>
    <row r="37" spans="1:6" ht="12.75">
      <c r="A37" s="34" t="s">
        <v>51</v>
      </c>
      <c r="B37" s="45">
        <v>143016157</v>
      </c>
      <c r="C37" s="45">
        <v>169952840</v>
      </c>
      <c r="D37" s="45">
        <v>192934968</v>
      </c>
      <c r="E37" s="45">
        <v>155681044</v>
      </c>
      <c r="F37" s="46">
        <f t="shared" si="1"/>
        <v>0.8069094245269214</v>
      </c>
    </row>
    <row r="38" spans="1:6" ht="12.75">
      <c r="A38" s="34" t="s">
        <v>67</v>
      </c>
      <c r="B38" s="45">
        <v>7132829</v>
      </c>
      <c r="C38" s="45">
        <v>0</v>
      </c>
      <c r="D38" s="45">
        <v>7226738</v>
      </c>
      <c r="E38" s="45">
        <v>7226738</v>
      </c>
      <c r="F38" s="46">
        <f t="shared" si="1"/>
        <v>1</v>
      </c>
    </row>
    <row r="39" spans="1:6" ht="12.75">
      <c r="A39" s="34" t="s">
        <v>329</v>
      </c>
      <c r="B39" s="45">
        <v>0</v>
      </c>
      <c r="C39" s="45">
        <v>0</v>
      </c>
      <c r="D39" s="45">
        <v>0</v>
      </c>
      <c r="E39" s="45">
        <v>0</v>
      </c>
      <c r="F39" s="46"/>
    </row>
    <row r="40" spans="1:6" ht="12.75">
      <c r="A40" s="5" t="s">
        <v>15</v>
      </c>
      <c r="B40" s="5">
        <f>SUM(B29:B39)</f>
        <v>611931956</v>
      </c>
      <c r="C40" s="6">
        <f>SUM(C29:C39)</f>
        <v>645574585</v>
      </c>
      <c r="D40" s="6">
        <f>SUM(D29:D39)</f>
        <v>903681666</v>
      </c>
      <c r="E40" s="6">
        <f>SUM(E29:E39)</f>
        <v>627801809</v>
      </c>
      <c r="F40" s="46">
        <f>E40/D40</f>
        <v>0.6947156643985737</v>
      </c>
    </row>
    <row r="48" ht="12.75">
      <c r="F48" s="38"/>
    </row>
    <row r="49" ht="12.75">
      <c r="F49" s="38"/>
    </row>
    <row r="50" ht="12.75">
      <c r="F50" s="38"/>
    </row>
    <row r="51" ht="12.75">
      <c r="F51" s="38"/>
    </row>
    <row r="52" ht="12.75">
      <c r="F52" s="38"/>
    </row>
    <row r="53" ht="12.75">
      <c r="F53" s="38"/>
    </row>
    <row r="54" ht="12.75">
      <c r="F54" s="38"/>
    </row>
    <row r="55" ht="12.75">
      <c r="F55" s="38"/>
    </row>
    <row r="56" ht="12.75">
      <c r="F56" s="38"/>
    </row>
    <row r="57" ht="12.75">
      <c r="F57" s="38"/>
    </row>
    <row r="58" ht="12.75">
      <c r="F58" s="38"/>
    </row>
    <row r="59" ht="12.75">
      <c r="F59" s="38"/>
    </row>
    <row r="60" ht="12.75">
      <c r="F60" s="38"/>
    </row>
    <row r="61" ht="12.75">
      <c r="F61" s="38"/>
    </row>
    <row r="62" ht="12.75">
      <c r="F62" s="38"/>
    </row>
    <row r="63" ht="12.75">
      <c r="F63" s="38"/>
    </row>
    <row r="64" ht="12.75">
      <c r="F64" s="38"/>
    </row>
    <row r="65" ht="12.75">
      <c r="F65" s="38"/>
    </row>
    <row r="66" ht="12.75">
      <c r="F66" s="38"/>
    </row>
    <row r="67" ht="12.75">
      <c r="F67" s="38"/>
    </row>
    <row r="68" ht="12.75">
      <c r="F68" s="38"/>
    </row>
    <row r="69" ht="12.75">
      <c r="F69" s="38"/>
    </row>
    <row r="70" ht="12.75">
      <c r="F70" s="38"/>
    </row>
    <row r="71" ht="12.75">
      <c r="F71" s="38"/>
    </row>
    <row r="72" ht="12.75">
      <c r="F72" s="38"/>
    </row>
    <row r="73" ht="12.75">
      <c r="F73" s="38"/>
    </row>
    <row r="74" ht="12.75">
      <c r="F74" s="38"/>
    </row>
    <row r="75" ht="12.75">
      <c r="F75" s="38"/>
    </row>
    <row r="76" ht="12.75">
      <c r="F76" s="38"/>
    </row>
    <row r="77" ht="12.75">
      <c r="F77" s="38"/>
    </row>
    <row r="78" ht="12.75">
      <c r="F78" s="38"/>
    </row>
    <row r="79" ht="12.75">
      <c r="F79" s="38"/>
    </row>
    <row r="80" ht="12.75">
      <c r="F80" s="38"/>
    </row>
    <row r="81" ht="12.75">
      <c r="F81" s="38"/>
    </row>
    <row r="82" ht="12.75">
      <c r="F82" s="38"/>
    </row>
    <row r="83" ht="12.75">
      <c r="F83" s="38"/>
    </row>
    <row r="84" ht="12.75">
      <c r="F84" s="38"/>
    </row>
    <row r="85" ht="12.75">
      <c r="F85" s="38"/>
    </row>
    <row r="86" ht="12.75">
      <c r="F86" s="38"/>
    </row>
    <row r="87" ht="12.75">
      <c r="F87" s="38"/>
    </row>
    <row r="88" ht="12.75">
      <c r="F88" s="38"/>
    </row>
    <row r="89" ht="12.75">
      <c r="F89" s="38"/>
    </row>
    <row r="90" ht="12.75">
      <c r="F90" s="38"/>
    </row>
    <row r="91" ht="12.75">
      <c r="F91" s="38"/>
    </row>
    <row r="92" ht="12.75">
      <c r="F92" s="38"/>
    </row>
    <row r="93" ht="12.75">
      <c r="F93" s="38"/>
    </row>
    <row r="94" ht="12.75">
      <c r="F94" s="38"/>
    </row>
    <row r="95" ht="12.75">
      <c r="F95" s="38"/>
    </row>
    <row r="96" ht="12.75">
      <c r="F96" s="38"/>
    </row>
    <row r="97" ht="12.75">
      <c r="F97" s="38"/>
    </row>
    <row r="98" ht="12.75">
      <c r="F98" s="38"/>
    </row>
    <row r="99" ht="12.75">
      <c r="F99" s="38"/>
    </row>
    <row r="100" ht="12.75">
      <c r="F100" s="38"/>
    </row>
    <row r="101" ht="12.75">
      <c r="F101" s="38"/>
    </row>
    <row r="102" ht="12.75">
      <c r="F102" s="38"/>
    </row>
    <row r="103" ht="12.75">
      <c r="F103" s="38"/>
    </row>
    <row r="104" ht="12.75">
      <c r="F104" s="38"/>
    </row>
    <row r="105" ht="12.75">
      <c r="F105" s="38"/>
    </row>
    <row r="106" ht="12.75">
      <c r="F106" s="38"/>
    </row>
    <row r="107" ht="12.75">
      <c r="F107" s="38"/>
    </row>
    <row r="108" ht="12.75">
      <c r="F108" s="38"/>
    </row>
    <row r="109" ht="12.75">
      <c r="F109" s="38"/>
    </row>
    <row r="110" ht="12.75">
      <c r="F110" s="38"/>
    </row>
    <row r="111" ht="12.75">
      <c r="F111" s="38"/>
    </row>
    <row r="112" ht="12.75">
      <c r="F112" s="38"/>
    </row>
    <row r="113" ht="12.75">
      <c r="F113" s="38"/>
    </row>
    <row r="114" ht="12.75">
      <c r="F114" s="38"/>
    </row>
    <row r="115" ht="12.75">
      <c r="F115" s="38"/>
    </row>
    <row r="116" ht="12.75">
      <c r="F116" s="38"/>
    </row>
    <row r="117" ht="12.75">
      <c r="F117" s="38"/>
    </row>
    <row r="118" ht="12.75">
      <c r="F118" s="38"/>
    </row>
    <row r="119" ht="12.75">
      <c r="F119" s="38"/>
    </row>
    <row r="120" ht="12.75">
      <c r="F120" s="38"/>
    </row>
    <row r="121" ht="12.75">
      <c r="F121" s="38"/>
    </row>
    <row r="122" ht="12.75">
      <c r="F122" s="38"/>
    </row>
    <row r="123" ht="12.75">
      <c r="F123" s="38"/>
    </row>
    <row r="124" ht="12.75">
      <c r="F124" s="38"/>
    </row>
    <row r="125" ht="12.75">
      <c r="F125" s="38"/>
    </row>
    <row r="126" ht="12.75">
      <c r="F126" s="38"/>
    </row>
    <row r="127" ht="12.75">
      <c r="F127" s="38"/>
    </row>
    <row r="128" ht="12.75">
      <c r="F128" s="38"/>
    </row>
    <row r="129" ht="12.75">
      <c r="F129" s="38"/>
    </row>
    <row r="130" ht="12.75">
      <c r="F130" s="38"/>
    </row>
    <row r="131" ht="12.75">
      <c r="F131" s="38"/>
    </row>
    <row r="132" ht="12.75">
      <c r="F132" s="38"/>
    </row>
    <row r="133" ht="12.75">
      <c r="F133" s="38"/>
    </row>
    <row r="134" ht="12.75">
      <c r="F134" s="38"/>
    </row>
    <row r="135" ht="12.75">
      <c r="F135" s="38"/>
    </row>
    <row r="136" ht="12.75">
      <c r="F136" s="38"/>
    </row>
    <row r="137" ht="12.75">
      <c r="F137" s="38"/>
    </row>
    <row r="138" ht="12.75">
      <c r="F138" s="38"/>
    </row>
    <row r="139" ht="12.75">
      <c r="F139" s="38"/>
    </row>
    <row r="140" ht="12.75">
      <c r="F140" s="38"/>
    </row>
    <row r="141" ht="12.75">
      <c r="F141" s="38"/>
    </row>
    <row r="142" ht="12.75">
      <c r="F142" s="38"/>
    </row>
    <row r="143" ht="12.75">
      <c r="F143" s="38"/>
    </row>
    <row r="144" ht="12.75">
      <c r="F144" s="38"/>
    </row>
    <row r="145" ht="12.75">
      <c r="F145" s="38"/>
    </row>
    <row r="146" ht="12.75">
      <c r="F146" s="38"/>
    </row>
    <row r="147" ht="12.75">
      <c r="F147" s="38"/>
    </row>
    <row r="148" ht="12.75">
      <c r="F148" s="38"/>
    </row>
    <row r="149" ht="12.75">
      <c r="F149" s="38"/>
    </row>
    <row r="150" ht="12.75">
      <c r="F150" s="38"/>
    </row>
    <row r="151" ht="12.75">
      <c r="F151" s="38"/>
    </row>
    <row r="152" ht="12.75">
      <c r="F152" s="38"/>
    </row>
    <row r="153" ht="12.75">
      <c r="F153" s="38"/>
    </row>
    <row r="154" ht="12.75">
      <c r="F154" s="38"/>
    </row>
  </sheetData>
  <sheetProtection/>
  <mergeCells count="4">
    <mergeCell ref="A4:F4"/>
    <mergeCell ref="A5:F5"/>
    <mergeCell ref="A6:F6"/>
    <mergeCell ref="A7:F7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Roman,Normál"&amp;12&amp;P&amp;R&amp;"Times New Roman,Normál"&amp;12&amp;F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B1">
      <selection activeCell="D1" sqref="D1"/>
    </sheetView>
  </sheetViews>
  <sheetFormatPr defaultColWidth="9.140625" defaultRowHeight="12.75"/>
  <cols>
    <col min="1" max="1" width="9.140625" style="33" customWidth="1"/>
    <col min="2" max="2" width="46.140625" style="0" customWidth="1"/>
    <col min="3" max="3" width="14.57421875" style="210" customWidth="1"/>
    <col min="4" max="5" width="8.7109375" style="0" customWidth="1"/>
    <col min="6" max="6" width="14.140625" style="210" customWidth="1"/>
    <col min="7" max="7" width="12.7109375" style="211" customWidth="1"/>
  </cols>
  <sheetData>
    <row r="1" spans="3:5" ht="12.75">
      <c r="C1"/>
      <c r="E1" s="59"/>
    </row>
    <row r="2" spans="3:5" ht="12.75">
      <c r="C2"/>
      <c r="E2" s="59"/>
    </row>
    <row r="3" spans="3:5" ht="12.75">
      <c r="C3"/>
      <c r="E3" s="59"/>
    </row>
    <row r="4" spans="3:5" ht="12.75">
      <c r="C4"/>
      <c r="E4" s="59"/>
    </row>
    <row r="5" spans="2:5" ht="48.75" customHeight="1">
      <c r="B5" s="231"/>
      <c r="C5" s="231"/>
      <c r="D5" s="231"/>
      <c r="E5" s="231"/>
    </row>
    <row r="6" ht="12.75">
      <c r="C6"/>
    </row>
    <row r="7" spans="1:2" ht="15">
      <c r="A7" s="212" t="s">
        <v>391</v>
      </c>
      <c r="B7" s="213"/>
    </row>
  </sheetData>
  <sheetProtection/>
  <mergeCells count="1">
    <mergeCell ref="B5:E5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Roman,Normál"&amp;12&amp;P&amp;R&amp;"Times New Roman,Normál"&amp;12&amp;F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18.421875" defaultRowHeight="12.75"/>
  <cols>
    <col min="1" max="1" width="18.421875" style="51" customWidth="1"/>
    <col min="2" max="2" width="18.421875" style="36" customWidth="1"/>
    <col min="3" max="3" width="18.421875" style="55" customWidth="1"/>
    <col min="4" max="16384" width="18.421875" style="36" customWidth="1"/>
  </cols>
  <sheetData/>
  <sheetProtection/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1.57421875" style="33" bestFit="1" customWidth="1"/>
    <col min="2" max="2" width="27.57421875" style="33" customWidth="1"/>
    <col min="3" max="3" width="7.140625" style="8" customWidth="1"/>
    <col min="4" max="4" width="8.140625" style="0" bestFit="1" customWidth="1"/>
    <col min="5" max="5" width="19.7109375" style="0" customWidth="1"/>
    <col min="6" max="6" width="13.8515625" style="0" bestFit="1" customWidth="1"/>
  </cols>
  <sheetData>
    <row r="1" spans="1:3" ht="12.75">
      <c r="A1" s="25" t="s">
        <v>443</v>
      </c>
      <c r="C1" s="33" t="s">
        <v>250</v>
      </c>
    </row>
    <row r="2" spans="1:6" ht="12.75">
      <c r="A2" s="233"/>
      <c r="B2" s="233"/>
      <c r="C2" s="233"/>
      <c r="D2" s="233"/>
      <c r="E2" s="233"/>
      <c r="F2" s="233"/>
    </row>
    <row r="3" spans="1:6" ht="12.75">
      <c r="A3" s="54"/>
      <c r="B3" s="233"/>
      <c r="C3" s="233"/>
      <c r="D3" s="233"/>
      <c r="E3" s="233"/>
      <c r="F3" s="233"/>
    </row>
    <row r="4" spans="1:2" ht="15.75">
      <c r="A4" s="232" t="s">
        <v>334</v>
      </c>
      <c r="B4" s="232"/>
    </row>
    <row r="5" spans="1:2" ht="31.5" customHeight="1">
      <c r="A5" s="232" t="s">
        <v>335</v>
      </c>
      <c r="B5" s="232"/>
    </row>
    <row r="6" spans="1:2" ht="15.75">
      <c r="A6" s="186"/>
      <c r="B6" s="186"/>
    </row>
    <row r="7" spans="1:2" ht="15.75">
      <c r="A7" s="186"/>
      <c r="B7" s="187"/>
    </row>
    <row r="8" spans="1:2" ht="15.75">
      <c r="A8" s="188" t="s">
        <v>4</v>
      </c>
      <c r="B8" s="189" t="s">
        <v>336</v>
      </c>
    </row>
    <row r="9" spans="1:2" ht="15.75">
      <c r="A9" s="190" t="s">
        <v>337</v>
      </c>
      <c r="B9" s="191">
        <v>18116</v>
      </c>
    </row>
    <row r="10" spans="1:2" ht="15.75">
      <c r="A10" s="190" t="s">
        <v>338</v>
      </c>
      <c r="B10" s="191">
        <v>100</v>
      </c>
    </row>
    <row r="11" spans="1:2" ht="15.75">
      <c r="A11" s="190" t="s">
        <v>339</v>
      </c>
      <c r="B11" s="191">
        <v>10</v>
      </c>
    </row>
    <row r="12" spans="1:2" ht="15.75">
      <c r="A12" s="190" t="s">
        <v>340</v>
      </c>
      <c r="B12" s="191">
        <v>500</v>
      </c>
    </row>
    <row r="13" spans="1:2" ht="15.75">
      <c r="A13" s="192" t="s">
        <v>332</v>
      </c>
      <c r="B13" s="193">
        <v>18726</v>
      </c>
    </row>
  </sheetData>
  <sheetProtection/>
  <mergeCells count="4">
    <mergeCell ref="A4:B4"/>
    <mergeCell ref="A5:B5"/>
    <mergeCell ref="A2:F2"/>
    <mergeCell ref="B3:F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J1">
      <selection activeCell="J1" sqref="J1"/>
    </sheetView>
  </sheetViews>
  <sheetFormatPr defaultColWidth="9.140625" defaultRowHeight="12.75"/>
  <cols>
    <col min="1" max="1" width="25.421875" style="134" customWidth="1"/>
    <col min="2" max="2" width="14.140625" style="134" bestFit="1" customWidth="1"/>
    <col min="3" max="4" width="14.00390625" style="134" bestFit="1" customWidth="1"/>
    <col min="5" max="7" width="12.8515625" style="134" bestFit="1" customWidth="1"/>
    <col min="8" max="10" width="14.140625" style="134" bestFit="1" customWidth="1"/>
    <col min="11" max="11" width="14.00390625" style="134" bestFit="1" customWidth="1"/>
    <col min="12" max="12" width="17.28125" style="134" customWidth="1"/>
    <col min="13" max="13" width="14.140625" style="134" bestFit="1" customWidth="1"/>
    <col min="14" max="14" width="12.8515625" style="134" bestFit="1" customWidth="1"/>
    <col min="15" max="15" width="13.140625" style="134" bestFit="1" customWidth="1"/>
    <col min="16" max="16" width="12.8515625" style="134" bestFit="1" customWidth="1"/>
    <col min="17" max="19" width="14.140625" style="134" bestFit="1" customWidth="1"/>
    <col min="20" max="20" width="12.8515625" style="134" bestFit="1" customWidth="1"/>
    <col min="21" max="21" width="14.00390625" style="134" bestFit="1" customWidth="1"/>
    <col min="22" max="22" width="13.140625" style="134" bestFit="1" customWidth="1"/>
    <col min="23" max="28" width="14.140625" style="134" bestFit="1" customWidth="1"/>
    <col min="29" max="16384" width="9.140625" style="134" customWidth="1"/>
  </cols>
  <sheetData>
    <row r="1" spans="1:13" ht="12.75">
      <c r="A1" t="s">
        <v>404</v>
      </c>
      <c r="M1" s="134" t="s">
        <v>264</v>
      </c>
    </row>
    <row r="3" ht="12.75">
      <c r="A3" s="147" t="s">
        <v>408</v>
      </c>
    </row>
    <row r="4" ht="12.75">
      <c r="A4" s="147" t="s">
        <v>263</v>
      </c>
    </row>
    <row r="6" ht="13.5" thickBot="1">
      <c r="A6" s="146" t="s">
        <v>9</v>
      </c>
    </row>
    <row r="7" spans="1:25" ht="46.5" customHeight="1" thickBot="1">
      <c r="A7" s="234" t="s">
        <v>252</v>
      </c>
      <c r="B7" s="236" t="s">
        <v>70</v>
      </c>
      <c r="C7" s="237"/>
      <c r="D7" s="237"/>
      <c r="E7" s="238" t="s">
        <v>253</v>
      </c>
      <c r="F7" s="239"/>
      <c r="G7" s="239"/>
      <c r="H7" s="238" t="s">
        <v>254</v>
      </c>
      <c r="I7" s="239"/>
      <c r="J7" s="239"/>
      <c r="K7" s="238" t="s">
        <v>57</v>
      </c>
      <c r="L7" s="239"/>
      <c r="M7" s="239"/>
      <c r="N7" s="240" t="s">
        <v>381</v>
      </c>
      <c r="O7" s="241"/>
      <c r="P7" s="241"/>
      <c r="Q7" s="238" t="s">
        <v>382</v>
      </c>
      <c r="R7" s="239"/>
      <c r="S7" s="239"/>
      <c r="T7" s="238" t="s">
        <v>255</v>
      </c>
      <c r="U7" s="239"/>
      <c r="V7" s="239"/>
      <c r="W7" s="238" t="s">
        <v>256</v>
      </c>
      <c r="X7" s="239"/>
      <c r="Y7" s="239"/>
    </row>
    <row r="8" spans="1:25" ht="12.75">
      <c r="A8" s="235"/>
      <c r="B8" s="135" t="s">
        <v>409</v>
      </c>
      <c r="C8" s="135" t="s">
        <v>410</v>
      </c>
      <c r="D8" s="135" t="s">
        <v>411</v>
      </c>
      <c r="E8" s="135" t="s">
        <v>409</v>
      </c>
      <c r="F8" s="135" t="s">
        <v>410</v>
      </c>
      <c r="G8" s="135" t="s">
        <v>411</v>
      </c>
      <c r="H8" s="135" t="s">
        <v>409</v>
      </c>
      <c r="I8" s="135" t="s">
        <v>410</v>
      </c>
      <c r="J8" s="135" t="s">
        <v>411</v>
      </c>
      <c r="K8" s="135" t="s">
        <v>409</v>
      </c>
      <c r="L8" s="135" t="s">
        <v>410</v>
      </c>
      <c r="M8" s="135" t="s">
        <v>411</v>
      </c>
      <c r="N8" s="135" t="s">
        <v>409</v>
      </c>
      <c r="O8" s="135" t="s">
        <v>410</v>
      </c>
      <c r="P8" s="135" t="s">
        <v>411</v>
      </c>
      <c r="Q8" s="135" t="s">
        <v>409</v>
      </c>
      <c r="R8" s="135" t="s">
        <v>410</v>
      </c>
      <c r="S8" s="135" t="s">
        <v>411</v>
      </c>
      <c r="T8" s="135" t="s">
        <v>409</v>
      </c>
      <c r="U8" s="135" t="s">
        <v>410</v>
      </c>
      <c r="V8" s="135" t="s">
        <v>411</v>
      </c>
      <c r="W8" s="135" t="s">
        <v>409</v>
      </c>
      <c r="X8" s="135" t="s">
        <v>410</v>
      </c>
      <c r="Y8" s="135" t="s">
        <v>411</v>
      </c>
    </row>
    <row r="9" spans="1:25" ht="27" customHeight="1">
      <c r="A9" s="135" t="s">
        <v>323</v>
      </c>
      <c r="B9" s="136">
        <v>53995000</v>
      </c>
      <c r="C9" s="136">
        <v>64326000</v>
      </c>
      <c r="D9" s="136">
        <v>52201291</v>
      </c>
      <c r="E9" s="136">
        <v>12048900</v>
      </c>
      <c r="F9" s="136">
        <v>12048900</v>
      </c>
      <c r="G9" s="136">
        <v>11648786</v>
      </c>
      <c r="H9" s="136">
        <v>51311440</v>
      </c>
      <c r="I9" s="136">
        <v>58955440</v>
      </c>
      <c r="J9" s="136">
        <v>40374721</v>
      </c>
      <c r="K9" s="136">
        <v>0</v>
      </c>
      <c r="L9" s="136"/>
      <c r="M9" s="135"/>
      <c r="N9" s="136"/>
      <c r="O9" s="136"/>
      <c r="P9" s="136"/>
      <c r="Q9" s="136"/>
      <c r="R9" s="135"/>
      <c r="S9" s="135"/>
      <c r="T9" s="136"/>
      <c r="U9" s="136"/>
      <c r="V9" s="136"/>
      <c r="W9" s="136">
        <f aca="true" t="shared" si="0" ref="W9:X12">B9+E9+H9+K9+N9+Q9+T9</f>
        <v>117355340</v>
      </c>
      <c r="X9" s="136">
        <f t="shared" si="0"/>
        <v>135330340</v>
      </c>
      <c r="Y9" s="136">
        <f>D9+G9+J9+P9+S9+V9+M9</f>
        <v>104224798</v>
      </c>
    </row>
    <row r="10" spans="1:25" ht="24.75" customHeight="1">
      <c r="A10" s="135" t="s">
        <v>324</v>
      </c>
      <c r="B10" s="136">
        <v>14970000</v>
      </c>
      <c r="C10" s="136">
        <v>20228285</v>
      </c>
      <c r="D10" s="136">
        <v>16053725</v>
      </c>
      <c r="E10" s="136">
        <v>3150000</v>
      </c>
      <c r="F10" s="136">
        <v>3479715</v>
      </c>
      <c r="G10" s="136">
        <v>3479715</v>
      </c>
      <c r="H10" s="136">
        <v>7446000</v>
      </c>
      <c r="I10" s="136">
        <v>9107000</v>
      </c>
      <c r="J10" s="136">
        <v>7159775</v>
      </c>
      <c r="K10" s="136"/>
      <c r="L10" s="136"/>
      <c r="M10" s="135"/>
      <c r="N10" s="136"/>
      <c r="O10" s="136"/>
      <c r="P10" s="136"/>
      <c r="Q10" s="136"/>
      <c r="R10" s="135"/>
      <c r="S10" s="135"/>
      <c r="T10" s="136"/>
      <c r="U10" s="136"/>
      <c r="V10" s="136"/>
      <c r="W10" s="136">
        <f t="shared" si="0"/>
        <v>25566000</v>
      </c>
      <c r="X10" s="136">
        <f t="shared" si="0"/>
        <v>32815000</v>
      </c>
      <c r="Y10" s="136">
        <f>D10+G10+J10+P10+S10+V10+M10</f>
        <v>26693215</v>
      </c>
    </row>
    <row r="11" spans="1:25" ht="27" customHeight="1">
      <c r="A11" s="135" t="s">
        <v>325</v>
      </c>
      <c r="B11" s="136">
        <v>28443500</v>
      </c>
      <c r="C11" s="136">
        <v>38476192</v>
      </c>
      <c r="D11" s="136">
        <v>30032894</v>
      </c>
      <c r="E11" s="136">
        <v>5970000</v>
      </c>
      <c r="F11" s="136">
        <v>7397308</v>
      </c>
      <c r="G11" s="136">
        <v>6713654</v>
      </c>
      <c r="H11" s="136">
        <v>4940000</v>
      </c>
      <c r="I11" s="136">
        <v>5514320</v>
      </c>
      <c r="J11" s="136">
        <v>3414489</v>
      </c>
      <c r="K11" s="136">
        <v>0</v>
      </c>
      <c r="L11" s="136"/>
      <c r="M11" s="135"/>
      <c r="N11" s="136"/>
      <c r="O11" s="136"/>
      <c r="P11" s="136"/>
      <c r="Q11" s="136"/>
      <c r="R11" s="135"/>
      <c r="S11" s="135"/>
      <c r="T11" s="136"/>
      <c r="U11" s="136">
        <v>153000</v>
      </c>
      <c r="V11" s="136">
        <v>145802</v>
      </c>
      <c r="W11" s="136">
        <f t="shared" si="0"/>
        <v>39353500</v>
      </c>
      <c r="X11" s="136">
        <f t="shared" si="0"/>
        <v>51540820</v>
      </c>
      <c r="Y11" s="136">
        <f>D11+G11+J11+P11+S11+V11+M11</f>
        <v>40306839</v>
      </c>
    </row>
    <row r="12" spans="1:25" ht="27" customHeight="1" thickBot="1">
      <c r="A12" s="137" t="s">
        <v>257</v>
      </c>
      <c r="B12" s="138">
        <v>151860850</v>
      </c>
      <c r="C12" s="138">
        <v>163408745</v>
      </c>
      <c r="D12" s="138">
        <v>133335719</v>
      </c>
      <c r="E12" s="138">
        <v>23319655</v>
      </c>
      <c r="F12" s="138">
        <v>25319655</v>
      </c>
      <c r="G12" s="138">
        <v>21986002</v>
      </c>
      <c r="H12" s="138">
        <v>86660000</v>
      </c>
      <c r="I12" s="138">
        <v>80397873</v>
      </c>
      <c r="J12" s="138">
        <v>80397873</v>
      </c>
      <c r="K12" s="138">
        <v>10770000</v>
      </c>
      <c r="L12" s="138">
        <v>12591305</v>
      </c>
      <c r="M12" s="137">
        <v>7643600</v>
      </c>
      <c r="N12" s="138">
        <v>5600000</v>
      </c>
      <c r="O12" s="138">
        <v>7428508</v>
      </c>
      <c r="P12" s="138">
        <v>5901313</v>
      </c>
      <c r="Q12" s="138">
        <v>169952840</v>
      </c>
      <c r="R12" s="137">
        <v>200161706</v>
      </c>
      <c r="S12" s="137">
        <v>162907782</v>
      </c>
      <c r="T12" s="138">
        <v>15136400</v>
      </c>
      <c r="U12" s="138">
        <v>194687714</v>
      </c>
      <c r="V12" s="138">
        <v>44404668</v>
      </c>
      <c r="W12" s="136">
        <f t="shared" si="0"/>
        <v>463299745</v>
      </c>
      <c r="X12" s="136">
        <f t="shared" si="0"/>
        <v>683995506</v>
      </c>
      <c r="Y12" s="136">
        <f>D12+G12+J12+P12+S12+V12+M12</f>
        <v>456576957</v>
      </c>
    </row>
    <row r="13" spans="1:25" ht="39.75" customHeight="1" thickBot="1">
      <c r="A13" s="139" t="s">
        <v>258</v>
      </c>
      <c r="B13" s="140">
        <f aca="true" t="shared" si="1" ref="B13:Y13">SUM(B9:B12)</f>
        <v>249269350</v>
      </c>
      <c r="C13" s="140">
        <f t="shared" si="1"/>
        <v>286439222</v>
      </c>
      <c r="D13" s="140">
        <f t="shared" si="1"/>
        <v>231623629</v>
      </c>
      <c r="E13" s="140">
        <f t="shared" si="1"/>
        <v>44488555</v>
      </c>
      <c r="F13" s="140">
        <f t="shared" si="1"/>
        <v>48245578</v>
      </c>
      <c r="G13" s="140">
        <f t="shared" si="1"/>
        <v>43828157</v>
      </c>
      <c r="H13" s="140">
        <f t="shared" si="1"/>
        <v>150357440</v>
      </c>
      <c r="I13" s="140">
        <f t="shared" si="1"/>
        <v>153974633</v>
      </c>
      <c r="J13" s="140">
        <f t="shared" si="1"/>
        <v>131346858</v>
      </c>
      <c r="K13" s="140">
        <f t="shared" si="1"/>
        <v>10770000</v>
      </c>
      <c r="L13" s="140">
        <f t="shared" si="1"/>
        <v>12591305</v>
      </c>
      <c r="M13" s="140">
        <f t="shared" si="1"/>
        <v>7643600</v>
      </c>
      <c r="N13" s="140">
        <f t="shared" si="1"/>
        <v>5600000</v>
      </c>
      <c r="O13" s="140">
        <f t="shared" si="1"/>
        <v>7428508</v>
      </c>
      <c r="P13" s="140">
        <f t="shared" si="1"/>
        <v>5901313</v>
      </c>
      <c r="Q13" s="140">
        <f t="shared" si="1"/>
        <v>169952840</v>
      </c>
      <c r="R13" s="140">
        <f t="shared" si="1"/>
        <v>200161706</v>
      </c>
      <c r="S13" s="140">
        <f t="shared" si="1"/>
        <v>162907782</v>
      </c>
      <c r="T13" s="140">
        <f t="shared" si="1"/>
        <v>15136400</v>
      </c>
      <c r="U13" s="140">
        <f t="shared" si="1"/>
        <v>194840714</v>
      </c>
      <c r="V13" s="140">
        <f t="shared" si="1"/>
        <v>44550470</v>
      </c>
      <c r="W13" s="140">
        <f t="shared" si="1"/>
        <v>645574585</v>
      </c>
      <c r="X13" s="140">
        <f t="shared" si="1"/>
        <v>903681666</v>
      </c>
      <c r="Y13" s="140">
        <f t="shared" si="1"/>
        <v>627801809</v>
      </c>
    </row>
    <row r="14" spans="2:12" ht="12.75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2:12" ht="12.75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13.5" thickBot="1">
      <c r="A16" s="142" t="s">
        <v>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28" ht="38.25" customHeight="1" thickBot="1">
      <c r="A17" s="236" t="s">
        <v>252</v>
      </c>
      <c r="B17" s="236" t="s">
        <v>259</v>
      </c>
      <c r="C17" s="237"/>
      <c r="D17" s="237"/>
      <c r="E17" s="238" t="s">
        <v>383</v>
      </c>
      <c r="F17" s="239"/>
      <c r="G17" s="239"/>
      <c r="H17" s="238" t="s">
        <v>58</v>
      </c>
      <c r="I17" s="239"/>
      <c r="J17" s="239"/>
      <c r="K17" s="242" t="s">
        <v>260</v>
      </c>
      <c r="L17" s="239"/>
      <c r="M17" s="239"/>
      <c r="N17" s="240" t="s">
        <v>0</v>
      </c>
      <c r="O17" s="241"/>
      <c r="P17" s="241"/>
      <c r="Q17" s="238" t="s">
        <v>69</v>
      </c>
      <c r="R17" s="239"/>
      <c r="S17" s="239"/>
      <c r="T17" s="238" t="s">
        <v>412</v>
      </c>
      <c r="U17" s="239"/>
      <c r="V17" s="239"/>
      <c r="W17" s="242" t="s">
        <v>261</v>
      </c>
      <c r="X17" s="239"/>
      <c r="Y17" s="239"/>
      <c r="Z17" s="238" t="s">
        <v>262</v>
      </c>
      <c r="AA17" s="239"/>
      <c r="AB17" s="239"/>
    </row>
    <row r="18" spans="1:28" ht="12.75">
      <c r="A18" s="235"/>
      <c r="B18" s="135" t="s">
        <v>409</v>
      </c>
      <c r="C18" s="135" t="s">
        <v>410</v>
      </c>
      <c r="D18" s="135" t="s">
        <v>411</v>
      </c>
      <c r="E18" s="135" t="s">
        <v>409</v>
      </c>
      <c r="F18" s="135" t="s">
        <v>410</v>
      </c>
      <c r="G18" s="135" t="s">
        <v>411</v>
      </c>
      <c r="H18" s="135" t="s">
        <v>409</v>
      </c>
      <c r="I18" s="135" t="s">
        <v>410</v>
      </c>
      <c r="J18" s="135" t="s">
        <v>411</v>
      </c>
      <c r="K18" s="135" t="s">
        <v>409</v>
      </c>
      <c r="L18" s="135" t="s">
        <v>410</v>
      </c>
      <c r="M18" s="135" t="s">
        <v>411</v>
      </c>
      <c r="N18" s="135" t="s">
        <v>409</v>
      </c>
      <c r="O18" s="135" t="s">
        <v>410</v>
      </c>
      <c r="P18" s="135" t="s">
        <v>411</v>
      </c>
      <c r="Q18" s="135" t="s">
        <v>409</v>
      </c>
      <c r="R18" s="135" t="s">
        <v>410</v>
      </c>
      <c r="S18" s="135" t="s">
        <v>411</v>
      </c>
      <c r="T18" s="135" t="s">
        <v>409</v>
      </c>
      <c r="U18" s="135" t="s">
        <v>410</v>
      </c>
      <c r="V18" s="135" t="s">
        <v>411</v>
      </c>
      <c r="W18" s="135" t="s">
        <v>409</v>
      </c>
      <c r="X18" s="135" t="s">
        <v>410</v>
      </c>
      <c r="Y18" s="135" t="s">
        <v>411</v>
      </c>
      <c r="Z18" s="135" t="s">
        <v>409</v>
      </c>
      <c r="AA18" s="135" t="s">
        <v>410</v>
      </c>
      <c r="AB18" s="135" t="s">
        <v>411</v>
      </c>
    </row>
    <row r="19" spans="1:28" ht="24" customHeight="1">
      <c r="A19" s="135" t="s">
        <v>323</v>
      </c>
      <c r="B19" s="136"/>
      <c r="C19" s="136"/>
      <c r="D19" s="136"/>
      <c r="E19" s="136"/>
      <c r="F19" s="136">
        <v>500000</v>
      </c>
      <c r="G19" s="136">
        <v>500000</v>
      </c>
      <c r="H19" s="136"/>
      <c r="I19" s="136"/>
      <c r="J19" s="136"/>
      <c r="K19" s="136">
        <v>108465340</v>
      </c>
      <c r="L19" s="136">
        <v>114982999</v>
      </c>
      <c r="M19" s="135">
        <v>92202035</v>
      </c>
      <c r="N19" s="136">
        <v>8890000</v>
      </c>
      <c r="O19" s="136">
        <v>19080000</v>
      </c>
      <c r="P19" s="136">
        <v>11753067</v>
      </c>
      <c r="Q19" s="136"/>
      <c r="R19" s="135"/>
      <c r="S19" s="135"/>
      <c r="T19" s="136">
        <v>0</v>
      </c>
      <c r="U19" s="136">
        <v>0</v>
      </c>
      <c r="V19" s="136">
        <v>0</v>
      </c>
      <c r="W19" s="135"/>
      <c r="X19" s="135">
        <v>767341</v>
      </c>
      <c r="Y19" s="135">
        <v>767341</v>
      </c>
      <c r="Z19" s="136">
        <f>B19+E19+H19+K19+N19+Q19+T19+W19</f>
        <v>117355340</v>
      </c>
      <c r="AA19" s="136">
        <f>C19+F19+I19+L19+O19+R19+U19+X19</f>
        <v>135330340</v>
      </c>
      <c r="AB19" s="136">
        <f>D19+G19+J19+P19+S19+V19+M19+Y19</f>
        <v>105222443</v>
      </c>
    </row>
    <row r="20" spans="1:28" ht="25.5" customHeight="1">
      <c r="A20" s="135" t="s">
        <v>324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>
        <v>22134000</v>
      </c>
      <c r="L20" s="136">
        <v>27320506</v>
      </c>
      <c r="M20" s="135">
        <v>23253221</v>
      </c>
      <c r="N20" s="136">
        <v>3432000</v>
      </c>
      <c r="O20" s="136">
        <v>5219000</v>
      </c>
      <c r="P20" s="136">
        <v>3193912</v>
      </c>
      <c r="Q20" s="136"/>
      <c r="R20" s="135"/>
      <c r="S20" s="135"/>
      <c r="T20" s="136"/>
      <c r="U20" s="136"/>
      <c r="V20" s="136"/>
      <c r="W20" s="135"/>
      <c r="X20" s="135">
        <v>275494</v>
      </c>
      <c r="Y20" s="135">
        <v>275494</v>
      </c>
      <c r="Z20" s="136">
        <f>B20+E20+H20+K20+N20+Q20+T20+W20</f>
        <v>25566000</v>
      </c>
      <c r="AA20" s="136">
        <f>C20+F20+I20+L20+O20+R20+U20+X20</f>
        <v>32815000</v>
      </c>
      <c r="AB20" s="136">
        <f>D20+G20+J20+P20+S20+V20+M20+Y20</f>
        <v>26722627</v>
      </c>
    </row>
    <row r="21" spans="1:28" ht="24.75" customHeight="1">
      <c r="A21" s="135" t="s">
        <v>325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>
        <v>39353500</v>
      </c>
      <c r="L21" s="136">
        <v>50631463</v>
      </c>
      <c r="M21" s="135">
        <v>40225788</v>
      </c>
      <c r="N21" s="136">
        <v>0</v>
      </c>
      <c r="O21" s="136">
        <v>880000</v>
      </c>
      <c r="P21" s="136">
        <v>81291</v>
      </c>
      <c r="Q21" s="136"/>
      <c r="R21" s="135"/>
      <c r="S21" s="135"/>
      <c r="T21" s="136"/>
      <c r="U21" s="136"/>
      <c r="V21" s="136"/>
      <c r="W21" s="135"/>
      <c r="X21" s="135">
        <v>29357</v>
      </c>
      <c r="Y21" s="135">
        <v>29357</v>
      </c>
      <c r="Z21" s="136">
        <f>B21+E21+H21+K21+N21+Q21+T21</f>
        <v>39353500</v>
      </c>
      <c r="AA21" s="136">
        <f>C21+F21+I21+L21+O21+R21+U21+X21</f>
        <v>51540820</v>
      </c>
      <c r="AB21" s="136">
        <f>D21+G21+J21+P21+S21+V21+M21+Y21</f>
        <v>40336436</v>
      </c>
    </row>
    <row r="22" spans="1:28" ht="24.75" customHeight="1" thickBot="1">
      <c r="A22" s="137" t="s">
        <v>257</v>
      </c>
      <c r="B22" s="138">
        <v>220408595</v>
      </c>
      <c r="C22" s="138">
        <v>223932017</v>
      </c>
      <c r="D22" s="138">
        <v>220355762</v>
      </c>
      <c r="E22" s="138">
        <v>0</v>
      </c>
      <c r="F22" s="138">
        <v>0</v>
      </c>
      <c r="G22" s="138">
        <v>0</v>
      </c>
      <c r="H22" s="138">
        <v>25650000</v>
      </c>
      <c r="I22" s="138">
        <v>29390000</v>
      </c>
      <c r="J22" s="138">
        <v>21768108</v>
      </c>
      <c r="K22" s="138">
        <v>152158450</v>
      </c>
      <c r="L22" s="138">
        <v>116861441</v>
      </c>
      <c r="M22" s="137">
        <v>106080792</v>
      </c>
      <c r="N22" s="138">
        <v>49946300</v>
      </c>
      <c r="O22" s="138">
        <v>61756236</v>
      </c>
      <c r="P22" s="138">
        <v>45882349</v>
      </c>
      <c r="Q22" s="138">
        <v>0</v>
      </c>
      <c r="R22" s="137">
        <v>194840714</v>
      </c>
      <c r="S22" s="137">
        <v>127268340</v>
      </c>
      <c r="T22" s="138">
        <v>0</v>
      </c>
      <c r="U22" s="138">
        <v>0</v>
      </c>
      <c r="V22" s="138">
        <v>0</v>
      </c>
      <c r="W22" s="137">
        <v>15136400</v>
      </c>
      <c r="X22" s="137">
        <v>57215098</v>
      </c>
      <c r="Y22" s="137">
        <v>57215098</v>
      </c>
      <c r="Z22" s="136">
        <f>B22+E22+H22+K22+N22+Q22+T22+W22</f>
        <v>463299745</v>
      </c>
      <c r="AA22" s="136">
        <f>C22+F22+I22+L22+O22+R22+U22+X22</f>
        <v>683995506</v>
      </c>
      <c r="AB22" s="136">
        <f>D22+G22+J22+P22+S22+V22+M22+Y22</f>
        <v>578570449</v>
      </c>
    </row>
    <row r="23" spans="1:28" ht="24.75" customHeight="1" thickBot="1">
      <c r="A23" s="139" t="s">
        <v>258</v>
      </c>
      <c r="B23" s="140">
        <f aca="true" t="shared" si="2" ref="B23:AB23">SUM(B19:B22)</f>
        <v>220408595</v>
      </c>
      <c r="C23" s="140">
        <f t="shared" si="2"/>
        <v>223932017</v>
      </c>
      <c r="D23" s="140">
        <f t="shared" si="2"/>
        <v>220355762</v>
      </c>
      <c r="E23" s="140">
        <f t="shared" si="2"/>
        <v>0</v>
      </c>
      <c r="F23" s="140">
        <f t="shared" si="2"/>
        <v>500000</v>
      </c>
      <c r="G23" s="140">
        <f t="shared" si="2"/>
        <v>500000</v>
      </c>
      <c r="H23" s="140">
        <f t="shared" si="2"/>
        <v>25650000</v>
      </c>
      <c r="I23" s="140">
        <f t="shared" si="2"/>
        <v>29390000</v>
      </c>
      <c r="J23" s="140">
        <f t="shared" si="2"/>
        <v>21768108</v>
      </c>
      <c r="K23" s="140">
        <f t="shared" si="2"/>
        <v>322111290</v>
      </c>
      <c r="L23" s="140">
        <f t="shared" si="2"/>
        <v>309796409</v>
      </c>
      <c r="M23" s="140">
        <f t="shared" si="2"/>
        <v>261761836</v>
      </c>
      <c r="N23" s="140">
        <f t="shared" si="2"/>
        <v>62268300</v>
      </c>
      <c r="O23" s="140">
        <f t="shared" si="2"/>
        <v>86935236</v>
      </c>
      <c r="P23" s="140">
        <f t="shared" si="2"/>
        <v>60910619</v>
      </c>
      <c r="Q23" s="140">
        <f t="shared" si="2"/>
        <v>0</v>
      </c>
      <c r="R23" s="140">
        <f t="shared" si="2"/>
        <v>194840714</v>
      </c>
      <c r="S23" s="140">
        <f t="shared" si="2"/>
        <v>127268340</v>
      </c>
      <c r="T23" s="140">
        <f t="shared" si="2"/>
        <v>0</v>
      </c>
      <c r="U23" s="140">
        <f t="shared" si="2"/>
        <v>0</v>
      </c>
      <c r="V23" s="143">
        <f t="shared" si="2"/>
        <v>0</v>
      </c>
      <c r="W23" s="144">
        <f t="shared" si="2"/>
        <v>15136400</v>
      </c>
      <c r="X23" s="144">
        <f t="shared" si="2"/>
        <v>58287290</v>
      </c>
      <c r="Y23" s="144">
        <f t="shared" si="2"/>
        <v>58287290</v>
      </c>
      <c r="Z23" s="145">
        <f t="shared" si="2"/>
        <v>645574585</v>
      </c>
      <c r="AA23" s="140">
        <f t="shared" si="2"/>
        <v>903681666</v>
      </c>
      <c r="AB23" s="140">
        <f t="shared" si="2"/>
        <v>750851955</v>
      </c>
    </row>
  </sheetData>
  <sheetProtection/>
  <mergeCells count="19">
    <mergeCell ref="T17:V17"/>
    <mergeCell ref="W17:Y17"/>
    <mergeCell ref="Z17:AB17"/>
    <mergeCell ref="Q7:S7"/>
    <mergeCell ref="T7:V7"/>
    <mergeCell ref="W7:Y7"/>
    <mergeCell ref="Q17:S17"/>
    <mergeCell ref="A17:A18"/>
    <mergeCell ref="B17:D17"/>
    <mergeCell ref="E17:G17"/>
    <mergeCell ref="H17:J17"/>
    <mergeCell ref="K17:M17"/>
    <mergeCell ref="N17:P17"/>
    <mergeCell ref="A7:A8"/>
    <mergeCell ref="B7:D7"/>
    <mergeCell ref="E7:G7"/>
    <mergeCell ref="H7:J7"/>
    <mergeCell ref="K7:M7"/>
    <mergeCell ref="N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1.8515625" style="0" customWidth="1"/>
  </cols>
  <sheetData>
    <row r="1" spans="1:5" ht="12.75">
      <c r="A1" t="s">
        <v>441</v>
      </c>
      <c r="E1" t="s">
        <v>326</v>
      </c>
    </row>
    <row r="4" spans="1:6" ht="30" customHeight="1">
      <c r="A4" s="243" t="s">
        <v>440</v>
      </c>
      <c r="B4" s="243"/>
      <c r="C4" s="243"/>
      <c r="D4" s="243"/>
      <c r="E4" s="243"/>
      <c r="F4" s="243"/>
    </row>
    <row r="5" ht="15.75">
      <c r="A5" s="164"/>
    </row>
    <row r="6" spans="1:6" ht="15.75">
      <c r="A6" s="164"/>
      <c r="E6" s="244" t="s">
        <v>284</v>
      </c>
      <c r="F6" s="244"/>
    </row>
    <row r="7" spans="1:6" ht="12.75">
      <c r="A7" s="245" t="s">
        <v>302</v>
      </c>
      <c r="B7" s="245" t="s">
        <v>303</v>
      </c>
      <c r="C7" s="245" t="s">
        <v>304</v>
      </c>
      <c r="D7" s="245" t="s">
        <v>305</v>
      </c>
      <c r="E7" s="165" t="s">
        <v>306</v>
      </c>
      <c r="F7" s="245" t="s">
        <v>307</v>
      </c>
    </row>
    <row r="8" spans="1:6" ht="12.75">
      <c r="A8" s="245"/>
      <c r="B8" s="245" t="s">
        <v>308</v>
      </c>
      <c r="C8" s="245" t="s">
        <v>308</v>
      </c>
      <c r="D8" s="245"/>
      <c r="E8" s="165" t="s">
        <v>309</v>
      </c>
      <c r="F8" s="245"/>
    </row>
    <row r="9" spans="1:6" ht="25.5">
      <c r="A9" s="166" t="s">
        <v>310</v>
      </c>
      <c r="B9" s="167">
        <v>3000</v>
      </c>
      <c r="C9" s="167">
        <v>3200</v>
      </c>
      <c r="D9" s="167">
        <v>3500</v>
      </c>
      <c r="E9" s="167">
        <v>3500</v>
      </c>
      <c r="F9" s="168">
        <f aca="true" t="shared" si="0" ref="F9:F14">SUM(B9:E9)</f>
        <v>13200</v>
      </c>
    </row>
    <row r="10" spans="1:6" ht="15.75">
      <c r="A10" s="166" t="s">
        <v>311</v>
      </c>
      <c r="B10" s="167">
        <v>1500</v>
      </c>
      <c r="C10" s="167">
        <v>1550</v>
      </c>
      <c r="D10" s="167">
        <v>1600</v>
      </c>
      <c r="E10" s="167">
        <v>1600</v>
      </c>
      <c r="F10" s="168">
        <f t="shared" si="0"/>
        <v>6250</v>
      </c>
    </row>
    <row r="11" spans="1:6" ht="25.5">
      <c r="A11" s="166" t="s">
        <v>341</v>
      </c>
      <c r="B11" s="167">
        <v>15000</v>
      </c>
      <c r="C11" s="167">
        <v>15000</v>
      </c>
      <c r="D11" s="167">
        <v>15000</v>
      </c>
      <c r="E11" s="167"/>
      <c r="F11" s="168">
        <f t="shared" si="0"/>
        <v>45000</v>
      </c>
    </row>
    <row r="12" spans="1:6" ht="51">
      <c r="A12" s="166" t="s">
        <v>312</v>
      </c>
      <c r="B12" s="167">
        <v>115000</v>
      </c>
      <c r="C12" s="167">
        <v>117000</v>
      </c>
      <c r="D12" s="167">
        <v>119000</v>
      </c>
      <c r="E12" s="167">
        <v>121000</v>
      </c>
      <c r="F12" s="168">
        <f t="shared" si="0"/>
        <v>472000</v>
      </c>
    </row>
    <row r="13" spans="1:6" ht="38.25">
      <c r="A13" s="166" t="s">
        <v>380</v>
      </c>
      <c r="B13" s="167">
        <f>B12*0.27</f>
        <v>31050.000000000004</v>
      </c>
      <c r="C13" s="167">
        <f>C12*0.27</f>
        <v>31590.000000000004</v>
      </c>
      <c r="D13" s="167">
        <f>D12*0.27</f>
        <v>32130.000000000004</v>
      </c>
      <c r="E13" s="167">
        <f>E12*0.27</f>
        <v>32670.000000000004</v>
      </c>
      <c r="F13" s="168">
        <f t="shared" si="0"/>
        <v>127440.00000000001</v>
      </c>
    </row>
    <row r="14" spans="1:6" ht="15.75">
      <c r="A14" s="169" t="s">
        <v>313</v>
      </c>
      <c r="B14" s="167">
        <f>SUM(B9:B13)</f>
        <v>165550</v>
      </c>
      <c r="C14" s="167">
        <f>SUM(C9:C13)</f>
        <v>168340</v>
      </c>
      <c r="D14" s="167">
        <f>SUM(D9:D13)</f>
        <v>171230</v>
      </c>
      <c r="E14" s="167">
        <f>SUM(E9:E13)</f>
        <v>158770</v>
      </c>
      <c r="F14" s="168">
        <f t="shared" si="0"/>
        <v>663890</v>
      </c>
    </row>
  </sheetData>
  <sheetProtection/>
  <mergeCells count="7">
    <mergeCell ref="A4:F4"/>
    <mergeCell ref="E6:F6"/>
    <mergeCell ref="A7:A8"/>
    <mergeCell ref="B7:B8"/>
    <mergeCell ref="C7:C8"/>
    <mergeCell ref="D7:D8"/>
    <mergeCell ref="F7:F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16.28125" style="0" customWidth="1"/>
    <col min="3" max="3" width="17.00390625" style="0" customWidth="1"/>
    <col min="4" max="4" width="14.8515625" style="0" customWidth="1"/>
  </cols>
  <sheetData>
    <row r="1" spans="1:4" ht="12.75">
      <c r="A1" t="s">
        <v>444</v>
      </c>
      <c r="D1" t="s">
        <v>327</v>
      </c>
    </row>
    <row r="3" spans="1:4" ht="18.75">
      <c r="A3" s="246" t="s">
        <v>278</v>
      </c>
      <c r="B3" s="246"/>
      <c r="C3" s="246"/>
      <c r="D3" s="246"/>
    </row>
    <row r="4" spans="1:4" ht="45.75" customHeight="1">
      <c r="A4" s="246" t="s">
        <v>314</v>
      </c>
      <c r="B4" s="246"/>
      <c r="C4" s="246"/>
      <c r="D4" s="246"/>
    </row>
    <row r="6" spans="1:4" ht="78.75">
      <c r="A6" s="170" t="s">
        <v>315</v>
      </c>
      <c r="B6" s="170" t="s">
        <v>316</v>
      </c>
      <c r="C6" s="170" t="s">
        <v>317</v>
      </c>
      <c r="D6" s="170" t="s">
        <v>318</v>
      </c>
    </row>
    <row r="7" spans="1:4" ht="15">
      <c r="A7" s="171"/>
      <c r="B7" s="171">
        <v>0</v>
      </c>
      <c r="C7" s="171"/>
      <c r="D7" s="172"/>
    </row>
    <row r="9" spans="1:4" ht="15.75">
      <c r="A9" s="247" t="s">
        <v>413</v>
      </c>
      <c r="B9" s="247"/>
      <c r="C9" s="247"/>
      <c r="D9" s="247"/>
    </row>
  </sheetData>
  <sheetProtection/>
  <mergeCells count="3">
    <mergeCell ref="A3:D3"/>
    <mergeCell ref="A4:D4"/>
    <mergeCell ref="A9:D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</cols>
  <sheetData>
    <row r="1" spans="1:3" ht="12.75">
      <c r="A1" t="s">
        <v>441</v>
      </c>
      <c r="C1" t="s">
        <v>328</v>
      </c>
    </row>
    <row r="4" spans="1:4" ht="55.5" customHeight="1">
      <c r="A4" s="243" t="s">
        <v>414</v>
      </c>
      <c r="B4" s="243"/>
      <c r="C4" s="243"/>
      <c r="D4" s="243"/>
    </row>
    <row r="8" spans="1:4" ht="47.25">
      <c r="A8" s="173" t="s">
        <v>319</v>
      </c>
      <c r="B8" s="174" t="s">
        <v>320</v>
      </c>
      <c r="C8" s="174" t="s">
        <v>321</v>
      </c>
      <c r="D8" s="174" t="s">
        <v>322</v>
      </c>
    </row>
    <row r="9" spans="1:4" ht="15.75">
      <c r="A9" s="175"/>
      <c r="B9" s="176">
        <v>0</v>
      </c>
      <c r="C9" s="176">
        <v>0</v>
      </c>
      <c r="D9" s="176">
        <v>0</v>
      </c>
    </row>
    <row r="10" spans="1:4" ht="15">
      <c r="A10" s="26"/>
      <c r="B10" s="49"/>
      <c r="C10" s="177"/>
      <c r="D10" s="177"/>
    </row>
    <row r="11" spans="1:4" ht="15.75">
      <c r="A11" s="178" t="s">
        <v>413</v>
      </c>
      <c r="B11" s="178"/>
      <c r="C11" s="178"/>
      <c r="D11" s="178"/>
    </row>
  </sheetData>
  <sheetProtection/>
  <mergeCells count="1">
    <mergeCell ref="A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5" sqref="B15"/>
    </sheetView>
  </sheetViews>
  <sheetFormatPr defaultColWidth="11.57421875" defaultRowHeight="12.75"/>
  <cols>
    <col min="1" max="1" width="16.28125" style="0" customWidth="1"/>
    <col min="2" max="2" width="81.57421875" style="0" customWidth="1"/>
    <col min="3" max="3" width="10.57421875" style="0" customWidth="1"/>
  </cols>
  <sheetData>
    <row r="1" spans="1:3" ht="18.75">
      <c r="A1" s="248" t="s">
        <v>393</v>
      </c>
      <c r="B1" s="248"/>
      <c r="C1" s="248"/>
    </row>
    <row r="2" spans="1:3" ht="18.75">
      <c r="A2" s="194"/>
      <c r="B2" s="195"/>
      <c r="C2" s="195"/>
    </row>
    <row r="3" spans="1:3" ht="31.5">
      <c r="A3" s="196" t="s">
        <v>343</v>
      </c>
      <c r="B3" s="196" t="s">
        <v>344</v>
      </c>
      <c r="C3" s="197" t="s">
        <v>345</v>
      </c>
    </row>
    <row r="4" spans="1:3" ht="15.75">
      <c r="A4" s="198" t="s">
        <v>346</v>
      </c>
      <c r="B4" s="198" t="s">
        <v>394</v>
      </c>
      <c r="C4" s="199">
        <v>1</v>
      </c>
    </row>
    <row r="5" spans="1:3" ht="15.75">
      <c r="A5" s="198" t="s">
        <v>347</v>
      </c>
      <c r="B5" s="198" t="s">
        <v>357</v>
      </c>
      <c r="C5" s="199">
        <v>1</v>
      </c>
    </row>
    <row r="6" spans="1:3" ht="15.75">
      <c r="A6" s="198" t="s">
        <v>182</v>
      </c>
      <c r="B6" s="198" t="s">
        <v>358</v>
      </c>
      <c r="C6" s="199">
        <v>1</v>
      </c>
    </row>
    <row r="7" spans="1:3" ht="15.75">
      <c r="A7" s="198" t="s">
        <v>348</v>
      </c>
      <c r="B7" s="198" t="s">
        <v>359</v>
      </c>
      <c r="C7" s="199">
        <v>1</v>
      </c>
    </row>
    <row r="8" spans="1:3" ht="15.75">
      <c r="A8" s="198" t="s">
        <v>349</v>
      </c>
      <c r="B8" s="198" t="s">
        <v>19</v>
      </c>
      <c r="C8" s="199">
        <v>1</v>
      </c>
    </row>
    <row r="9" spans="1:3" ht="15.75">
      <c r="A9" s="198" t="s">
        <v>350</v>
      </c>
      <c r="B9" s="198" t="s">
        <v>360</v>
      </c>
      <c r="C9" s="199">
        <v>1</v>
      </c>
    </row>
    <row r="10" spans="1:3" ht="15.75">
      <c r="A10" s="198" t="s">
        <v>351</v>
      </c>
      <c r="B10" s="198" t="s">
        <v>361</v>
      </c>
      <c r="C10" s="199">
        <v>1</v>
      </c>
    </row>
    <row r="11" spans="1:3" ht="15.75">
      <c r="A11" s="198" t="s">
        <v>352</v>
      </c>
      <c r="B11" s="198" t="s">
        <v>362</v>
      </c>
      <c r="C11" s="199">
        <v>1</v>
      </c>
    </row>
    <row r="12" spans="1:3" ht="15.75">
      <c r="A12" s="198" t="s">
        <v>249</v>
      </c>
      <c r="B12" s="198" t="s">
        <v>353</v>
      </c>
      <c r="C12" s="199">
        <v>1</v>
      </c>
    </row>
    <row r="13" spans="1:3" ht="15.75">
      <c r="A13" s="198" t="s">
        <v>342</v>
      </c>
      <c r="B13" s="198" t="s">
        <v>392</v>
      </c>
      <c r="C13" s="199">
        <v>1</v>
      </c>
    </row>
    <row r="14" spans="1:3" ht="15.75">
      <c r="A14" s="198" t="s">
        <v>333</v>
      </c>
      <c r="B14" s="200" t="s">
        <v>395</v>
      </c>
      <c r="C14" s="199">
        <v>1</v>
      </c>
    </row>
    <row r="15" spans="1:3" ht="15.75">
      <c r="A15" s="198" t="s">
        <v>354</v>
      </c>
      <c r="B15" s="198" t="s">
        <v>363</v>
      </c>
      <c r="C15" s="199">
        <v>1</v>
      </c>
    </row>
    <row r="16" spans="1:3" ht="15.75">
      <c r="A16" s="198" t="s">
        <v>355</v>
      </c>
      <c r="B16" s="198" t="s">
        <v>364</v>
      </c>
      <c r="C16" s="199">
        <v>1</v>
      </c>
    </row>
    <row r="17" spans="1:3" ht="15.75">
      <c r="A17" s="198" t="s">
        <v>326</v>
      </c>
      <c r="B17" s="198" t="s">
        <v>365</v>
      </c>
      <c r="C17" s="199">
        <v>1</v>
      </c>
    </row>
    <row r="18" spans="1:3" ht="15.75">
      <c r="A18" s="198" t="s">
        <v>356</v>
      </c>
      <c r="B18" s="198" t="s">
        <v>366</v>
      </c>
      <c r="C18" s="199">
        <v>1</v>
      </c>
    </row>
    <row r="19" spans="1:3" ht="15.75">
      <c r="A19" s="198" t="s">
        <v>328</v>
      </c>
      <c r="B19" s="198" t="s">
        <v>367</v>
      </c>
      <c r="C19" s="199">
        <v>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1.57421875" style="26" customWidth="1"/>
    <col min="2" max="3" width="14.140625" style="29" bestFit="1" customWidth="1"/>
    <col min="4" max="4" width="16.00390625" style="29" bestFit="1" customWidth="1"/>
    <col min="5" max="5" width="12.28125" style="26" customWidth="1"/>
    <col min="6" max="6" width="9.140625" style="26" customWidth="1"/>
    <col min="7" max="7" width="15.57421875" style="26" customWidth="1"/>
    <col min="8" max="8" width="9.8515625" style="26" bestFit="1" customWidth="1"/>
    <col min="9" max="16384" width="9.140625" style="26" customWidth="1"/>
  </cols>
  <sheetData>
    <row r="1" spans="1:5" ht="15">
      <c r="A1" s="26" t="s">
        <v>441</v>
      </c>
      <c r="D1" s="49"/>
      <c r="E1" s="49" t="s">
        <v>52</v>
      </c>
    </row>
    <row r="2" spans="1:5" ht="15" customHeight="1">
      <c r="A2" s="219" t="s">
        <v>266</v>
      </c>
      <c r="B2" s="219"/>
      <c r="C2" s="219"/>
      <c r="D2" s="219"/>
      <c r="E2" s="30"/>
    </row>
    <row r="3" spans="1:5" ht="15" customHeight="1">
      <c r="A3" s="219" t="s">
        <v>396</v>
      </c>
      <c r="B3" s="219"/>
      <c r="C3" s="219"/>
      <c r="D3" s="219"/>
      <c r="E3" s="30"/>
    </row>
    <row r="4" spans="1:5" ht="15" customHeight="1">
      <c r="A4" s="219" t="s">
        <v>16</v>
      </c>
      <c r="B4" s="219"/>
      <c r="C4" s="219"/>
      <c r="D4" s="219"/>
      <c r="E4" s="26" t="s">
        <v>376</v>
      </c>
    </row>
    <row r="5" spans="1:5" ht="39" customHeight="1">
      <c r="A5" s="56" t="s">
        <v>4</v>
      </c>
      <c r="B5" s="57" t="s">
        <v>5</v>
      </c>
      <c r="C5" s="57" t="s">
        <v>6</v>
      </c>
      <c r="D5" s="48" t="s">
        <v>17</v>
      </c>
      <c r="E5" s="31" t="s">
        <v>18</v>
      </c>
    </row>
    <row r="6" spans="1:5" ht="15">
      <c r="A6" s="34" t="s">
        <v>73</v>
      </c>
      <c r="B6" s="27">
        <v>89413080</v>
      </c>
      <c r="C6" s="27">
        <v>90602437</v>
      </c>
      <c r="D6" s="27">
        <v>90602437</v>
      </c>
      <c r="E6" s="50">
        <f aca="true" t="shared" si="0" ref="E6:E52">D6/C6</f>
        <v>1</v>
      </c>
    </row>
    <row r="7" spans="1:5" ht="15">
      <c r="A7" s="34" t="s">
        <v>74</v>
      </c>
      <c r="B7" s="27">
        <v>37389990</v>
      </c>
      <c r="C7" s="27">
        <v>37615030</v>
      </c>
      <c r="D7" s="27">
        <v>37615030</v>
      </c>
      <c r="E7" s="50">
        <f t="shared" si="0"/>
        <v>1</v>
      </c>
    </row>
    <row r="8" spans="1:5" ht="15">
      <c r="A8" s="34" t="s">
        <v>75</v>
      </c>
      <c r="B8" s="27">
        <v>67940944</v>
      </c>
      <c r="C8" s="27">
        <v>75281657</v>
      </c>
      <c r="D8" s="27">
        <v>75281657</v>
      </c>
      <c r="E8" s="50">
        <f t="shared" si="0"/>
        <v>1</v>
      </c>
    </row>
    <row r="9" spans="1:5" ht="15">
      <c r="A9" s="34" t="s">
        <v>76</v>
      </c>
      <c r="B9" s="27">
        <v>3064320</v>
      </c>
      <c r="C9" s="27">
        <v>3458868</v>
      </c>
      <c r="D9" s="27">
        <v>3458868</v>
      </c>
      <c r="E9" s="50">
        <f t="shared" si="0"/>
        <v>1</v>
      </c>
    </row>
    <row r="10" spans="1:8" ht="15">
      <c r="A10" s="34" t="s">
        <v>374</v>
      </c>
      <c r="B10" s="27">
        <v>22600261</v>
      </c>
      <c r="C10" s="27">
        <v>16313787</v>
      </c>
      <c r="D10" s="27">
        <v>12737532</v>
      </c>
      <c r="E10" s="50">
        <f t="shared" si="0"/>
        <v>0.7807832724553778</v>
      </c>
      <c r="G10" s="29"/>
      <c r="H10" s="29"/>
    </row>
    <row r="11" spans="1:5" ht="15">
      <c r="A11" s="34" t="s">
        <v>368</v>
      </c>
      <c r="B11" s="27">
        <v>0</v>
      </c>
      <c r="C11" s="27">
        <v>660238</v>
      </c>
      <c r="D11" s="27">
        <v>660238</v>
      </c>
      <c r="E11" s="50">
        <f t="shared" si="0"/>
        <v>1</v>
      </c>
    </row>
    <row r="12" spans="1:5" ht="15.75">
      <c r="A12" s="5" t="s">
        <v>83</v>
      </c>
      <c r="B12" s="32">
        <f>SUM(B6:B11)</f>
        <v>220408595</v>
      </c>
      <c r="C12" s="32">
        <f>SUM(C6:C11)</f>
        <v>223932017</v>
      </c>
      <c r="D12" s="32">
        <f>SUM(D6:D11)</f>
        <v>220355762</v>
      </c>
      <c r="E12" s="50">
        <f t="shared" si="0"/>
        <v>0.9840297289869006</v>
      </c>
    </row>
    <row r="13" spans="1:5" ht="15.75">
      <c r="A13" s="34" t="s">
        <v>77</v>
      </c>
      <c r="B13" s="32">
        <v>152158450</v>
      </c>
      <c r="C13" s="32">
        <v>116861441</v>
      </c>
      <c r="D13" s="32">
        <v>106080792</v>
      </c>
      <c r="E13" s="50">
        <f t="shared" si="0"/>
        <v>0.9077484505774663</v>
      </c>
    </row>
    <row r="14" spans="1:5" ht="15">
      <c r="A14" s="78" t="s">
        <v>78</v>
      </c>
      <c r="B14" s="27"/>
      <c r="C14" s="27"/>
      <c r="D14" s="27">
        <v>13056182</v>
      </c>
      <c r="E14" s="50"/>
    </row>
    <row r="15" spans="1:5" ht="15">
      <c r="A15" s="78" t="s">
        <v>400</v>
      </c>
      <c r="B15" s="27"/>
      <c r="C15" s="27"/>
      <c r="D15" s="27">
        <v>977000</v>
      </c>
      <c r="E15" s="50"/>
    </row>
    <row r="16" spans="1:7" ht="15">
      <c r="A16" s="78" t="s">
        <v>79</v>
      </c>
      <c r="B16" s="27"/>
      <c r="C16" s="27"/>
      <c r="D16" s="27">
        <v>11786835</v>
      </c>
      <c r="E16" s="50"/>
      <c r="G16" s="29"/>
    </row>
    <row r="17" spans="1:7" ht="15">
      <c r="A17" s="78" t="s">
        <v>80</v>
      </c>
      <c r="B17" s="27"/>
      <c r="C17" s="27"/>
      <c r="D17" s="27">
        <v>5921300</v>
      </c>
      <c r="E17" s="50"/>
      <c r="G17" s="29"/>
    </row>
    <row r="18" spans="1:5" ht="15">
      <c r="A18" s="78" t="s">
        <v>81</v>
      </c>
      <c r="B18" s="27"/>
      <c r="C18" s="27"/>
      <c r="D18" s="27">
        <v>74339475</v>
      </c>
      <c r="E18" s="50"/>
    </row>
    <row r="19" spans="1:5" ht="15">
      <c r="A19" s="78" t="s">
        <v>82</v>
      </c>
      <c r="B19" s="27"/>
      <c r="C19" s="27"/>
      <c r="D19" s="27">
        <v>0</v>
      </c>
      <c r="E19" s="50"/>
    </row>
    <row r="20" spans="1:7" ht="15.75">
      <c r="A20" s="5" t="s">
        <v>84</v>
      </c>
      <c r="B20" s="74">
        <f>B12+B13</f>
        <v>372567045</v>
      </c>
      <c r="C20" s="74">
        <f>C12+C13</f>
        <v>340793458</v>
      </c>
      <c r="D20" s="74">
        <f>D12+D13</f>
        <v>326436554</v>
      </c>
      <c r="E20" s="50">
        <f t="shared" si="0"/>
        <v>0.9578721255852276</v>
      </c>
      <c r="G20" s="74"/>
    </row>
    <row r="21" spans="1:5" ht="15">
      <c r="A21" s="34" t="s">
        <v>85</v>
      </c>
      <c r="B21" s="27"/>
      <c r="C21" s="27">
        <v>14969426</v>
      </c>
      <c r="D21" s="27">
        <v>14969426</v>
      </c>
      <c r="E21" s="50"/>
    </row>
    <row r="22" spans="1:7" ht="15">
      <c r="A22" s="34" t="s">
        <v>86</v>
      </c>
      <c r="B22" s="27"/>
      <c r="C22" s="27">
        <v>176654742</v>
      </c>
      <c r="D22" s="27">
        <v>109082368</v>
      </c>
      <c r="E22" s="50"/>
      <c r="G22" s="29"/>
    </row>
    <row r="23" spans="1:5" ht="15">
      <c r="A23" s="78" t="s">
        <v>87</v>
      </c>
      <c r="B23" s="27"/>
      <c r="C23" s="27"/>
      <c r="D23" s="27">
        <v>109082368</v>
      </c>
      <c r="E23" s="50"/>
    </row>
    <row r="24" spans="1:5" ht="15.75">
      <c r="A24" s="5" t="s">
        <v>88</v>
      </c>
      <c r="B24" s="32">
        <f>B21+B22</f>
        <v>0</v>
      </c>
      <c r="C24" s="32">
        <f>C21+C22</f>
        <v>191624168</v>
      </c>
      <c r="D24" s="32">
        <f>D21+D22</f>
        <v>124051794</v>
      </c>
      <c r="E24" s="50"/>
    </row>
    <row r="25" spans="1:5" ht="15">
      <c r="A25" s="34" t="s">
        <v>90</v>
      </c>
      <c r="B25" s="27">
        <v>5000000</v>
      </c>
      <c r="C25" s="27">
        <v>7240000</v>
      </c>
      <c r="D25" s="27">
        <v>5019843</v>
      </c>
      <c r="E25" s="50">
        <f t="shared" si="0"/>
        <v>0.6933484806629834</v>
      </c>
    </row>
    <row r="26" spans="1:5" ht="15">
      <c r="A26" s="34" t="s">
        <v>91</v>
      </c>
      <c r="B26" s="27">
        <v>15000000</v>
      </c>
      <c r="C26" s="27">
        <v>15000000</v>
      </c>
      <c r="D26" s="27">
        <v>11161746</v>
      </c>
      <c r="E26" s="50">
        <f t="shared" si="0"/>
        <v>0.7441164</v>
      </c>
    </row>
    <row r="27" spans="1:5" ht="15">
      <c r="A27" s="34" t="s">
        <v>92</v>
      </c>
      <c r="B27" s="27">
        <v>4500000</v>
      </c>
      <c r="C27" s="27">
        <v>5000000</v>
      </c>
      <c r="D27" s="27">
        <v>4749883</v>
      </c>
      <c r="E27" s="50">
        <f t="shared" si="0"/>
        <v>0.9499766</v>
      </c>
    </row>
    <row r="28" spans="1:5" ht="15">
      <c r="A28" s="34" t="s">
        <v>401</v>
      </c>
      <c r="B28" s="27">
        <v>650000</v>
      </c>
      <c r="C28" s="27">
        <v>650000</v>
      </c>
      <c r="D28" s="27">
        <v>91000</v>
      </c>
      <c r="E28" s="50"/>
    </row>
    <row r="29" spans="1:5" ht="15">
      <c r="A29" s="34" t="s">
        <v>93</v>
      </c>
      <c r="B29" s="27">
        <v>500000</v>
      </c>
      <c r="C29" s="27">
        <v>1500000</v>
      </c>
      <c r="D29" s="27">
        <v>745636</v>
      </c>
      <c r="E29" s="50">
        <f t="shared" si="0"/>
        <v>0.4970906666666667</v>
      </c>
    </row>
    <row r="30" spans="1:5" ht="15.75">
      <c r="A30" s="5" t="s">
        <v>89</v>
      </c>
      <c r="B30" s="32">
        <f>SUM(B25:B29)</f>
        <v>25650000</v>
      </c>
      <c r="C30" s="32">
        <f>SUM(C25:C29)</f>
        <v>29390000</v>
      </c>
      <c r="D30" s="32">
        <f>SUM(D25:D29)</f>
        <v>21768108</v>
      </c>
      <c r="E30" s="50">
        <f t="shared" si="0"/>
        <v>0.7406637631847567</v>
      </c>
    </row>
    <row r="31" spans="1:7" ht="15">
      <c r="A31" s="34" t="s">
        <v>94</v>
      </c>
      <c r="B31" s="27">
        <v>24962000</v>
      </c>
      <c r="C31" s="27">
        <v>14962000</v>
      </c>
      <c r="D31" s="27">
        <v>14029612</v>
      </c>
      <c r="E31" s="50">
        <f t="shared" si="0"/>
        <v>0.9376829300895603</v>
      </c>
      <c r="G31" s="29"/>
    </row>
    <row r="32" spans="1:7" ht="15">
      <c r="A32" s="34" t="s">
        <v>95</v>
      </c>
      <c r="B32" s="27">
        <v>7487000</v>
      </c>
      <c r="C32" s="27">
        <v>24873000</v>
      </c>
      <c r="D32" s="27">
        <v>18781559</v>
      </c>
      <c r="E32" s="50">
        <f t="shared" si="0"/>
        <v>0.7550982591565151</v>
      </c>
      <c r="G32" s="29"/>
    </row>
    <row r="33" spans="1:7" ht="15">
      <c r="A33" s="34" t="s">
        <v>96</v>
      </c>
      <c r="B33" s="27">
        <v>4000000</v>
      </c>
      <c r="C33" s="27">
        <v>6976000</v>
      </c>
      <c r="D33" s="27">
        <v>4599087</v>
      </c>
      <c r="E33" s="50">
        <f t="shared" si="0"/>
        <v>0.6592727924311926</v>
      </c>
      <c r="G33" s="29"/>
    </row>
    <row r="34" spans="1:7" ht="15">
      <c r="A34" s="34" t="s">
        <v>97</v>
      </c>
      <c r="B34" s="27">
        <v>4203000</v>
      </c>
      <c r="C34" s="27">
        <v>8406000</v>
      </c>
      <c r="D34" s="27">
        <v>0</v>
      </c>
      <c r="E34" s="50">
        <v>0</v>
      </c>
      <c r="G34" s="29"/>
    </row>
    <row r="35" spans="1:7" ht="15">
      <c r="A35" s="34" t="s">
        <v>267</v>
      </c>
      <c r="B35" s="27">
        <v>8702000</v>
      </c>
      <c r="C35" s="27">
        <v>9002000</v>
      </c>
      <c r="D35" s="27">
        <v>6950856</v>
      </c>
      <c r="E35" s="50">
        <f t="shared" si="0"/>
        <v>0.7721457453899133</v>
      </c>
      <c r="G35" s="29"/>
    </row>
    <row r="36" spans="1:7" ht="15">
      <c r="A36" s="34" t="s">
        <v>98</v>
      </c>
      <c r="B36" s="27">
        <v>12914300</v>
      </c>
      <c r="C36" s="27">
        <v>15251300</v>
      </c>
      <c r="D36" s="27">
        <v>10127363</v>
      </c>
      <c r="E36" s="50">
        <f t="shared" si="0"/>
        <v>0.6640327709769003</v>
      </c>
      <c r="G36" s="29"/>
    </row>
    <row r="37" spans="1:7" ht="15">
      <c r="A37" s="34" t="s">
        <v>99</v>
      </c>
      <c r="B37" s="27">
        <v>0</v>
      </c>
      <c r="C37" s="27">
        <v>0</v>
      </c>
      <c r="D37" s="27">
        <v>0</v>
      </c>
      <c r="E37" s="50"/>
      <c r="G37" s="29"/>
    </row>
    <row r="38" spans="1:7" ht="15">
      <c r="A38" s="34" t="s">
        <v>268</v>
      </c>
      <c r="B38" s="27">
        <v>0</v>
      </c>
      <c r="C38" s="27">
        <v>25</v>
      </c>
      <c r="D38" s="27">
        <v>22</v>
      </c>
      <c r="E38" s="50">
        <f t="shared" si="0"/>
        <v>0.88</v>
      </c>
      <c r="G38" s="29"/>
    </row>
    <row r="39" spans="1:7" ht="15">
      <c r="A39" s="34" t="s">
        <v>402</v>
      </c>
      <c r="B39" s="27">
        <v>0</v>
      </c>
      <c r="C39" s="27">
        <v>48600</v>
      </c>
      <c r="D39" s="27">
        <v>48600</v>
      </c>
      <c r="E39" s="50">
        <f t="shared" si="0"/>
        <v>1</v>
      </c>
      <c r="G39" s="29"/>
    </row>
    <row r="40" spans="1:7" ht="15">
      <c r="A40" s="34" t="s">
        <v>377</v>
      </c>
      <c r="B40" s="27">
        <v>0</v>
      </c>
      <c r="C40" s="27">
        <v>7416311</v>
      </c>
      <c r="D40" s="27">
        <v>6373520</v>
      </c>
      <c r="E40" s="50">
        <f t="shared" si="0"/>
        <v>0.8593922234383105</v>
      </c>
      <c r="G40" s="29"/>
    </row>
    <row r="41" spans="1:7" ht="15.75">
      <c r="A41" s="5" t="s">
        <v>100</v>
      </c>
      <c r="B41" s="32">
        <f>SUM(B31:B40)</f>
        <v>62268300</v>
      </c>
      <c r="C41" s="32">
        <f>SUM(C31:C40)</f>
        <v>86935236</v>
      </c>
      <c r="D41" s="32">
        <f>SUM(D31:D40)</f>
        <v>60910619</v>
      </c>
      <c r="E41" s="50">
        <f t="shared" si="0"/>
        <v>0.7006436262506954</v>
      </c>
      <c r="G41" s="29"/>
    </row>
    <row r="42" spans="1:5" ht="15">
      <c r="A42" s="34" t="s">
        <v>102</v>
      </c>
      <c r="B42" s="27">
        <v>0</v>
      </c>
      <c r="C42" s="27">
        <v>3216546</v>
      </c>
      <c r="D42" s="27">
        <v>3216546</v>
      </c>
      <c r="E42" s="50">
        <v>0</v>
      </c>
    </row>
    <row r="43" spans="1:5" ht="15.75">
      <c r="A43" s="5" t="s">
        <v>101</v>
      </c>
      <c r="B43" s="32">
        <f>SUM(B42)</f>
        <v>0</v>
      </c>
      <c r="C43" s="32">
        <f>SUM(C42)</f>
        <v>3216546</v>
      </c>
      <c r="D43" s="32">
        <f>SUM(D42)</f>
        <v>3216546</v>
      </c>
      <c r="E43" s="50">
        <v>0</v>
      </c>
    </row>
    <row r="44" spans="1:5" ht="15">
      <c r="A44" s="34" t="s">
        <v>103</v>
      </c>
      <c r="B44" s="27">
        <v>0</v>
      </c>
      <c r="C44" s="27">
        <v>500000</v>
      </c>
      <c r="D44" s="27">
        <v>500000</v>
      </c>
      <c r="E44" s="50">
        <v>0</v>
      </c>
    </row>
    <row r="45" spans="1:5" ht="15">
      <c r="A45" s="78" t="s">
        <v>104</v>
      </c>
      <c r="B45" s="27"/>
      <c r="C45" s="27"/>
      <c r="D45" s="27">
        <v>0</v>
      </c>
      <c r="E45" s="50">
        <v>0</v>
      </c>
    </row>
    <row r="46" spans="1:5" ht="15">
      <c r="A46" s="78" t="s">
        <v>105</v>
      </c>
      <c r="B46" s="27"/>
      <c r="C46" s="27"/>
      <c r="D46" s="27">
        <v>500000</v>
      </c>
      <c r="E46" s="50">
        <v>0</v>
      </c>
    </row>
    <row r="47" spans="1:5" ht="15.75">
      <c r="A47" s="5" t="s">
        <v>106</v>
      </c>
      <c r="B47" s="32">
        <f>B44</f>
        <v>0</v>
      </c>
      <c r="C47" s="32">
        <f>C44</f>
        <v>500000</v>
      </c>
      <c r="D47" s="32">
        <f>D44</f>
        <v>500000</v>
      </c>
      <c r="E47" s="50">
        <v>0</v>
      </c>
    </row>
    <row r="48" spans="1:5" ht="15">
      <c r="A48" s="34" t="s">
        <v>107</v>
      </c>
      <c r="B48" s="27"/>
      <c r="C48" s="27"/>
      <c r="D48" s="27"/>
      <c r="E48" s="50"/>
    </row>
    <row r="49" spans="1:5" ht="15.75">
      <c r="A49" s="5" t="s">
        <v>108</v>
      </c>
      <c r="B49" s="32">
        <f>B48</f>
        <v>0</v>
      </c>
      <c r="C49" s="32">
        <f>C48</f>
        <v>0</v>
      </c>
      <c r="D49" s="32">
        <f>D48</f>
        <v>0</v>
      </c>
      <c r="E49" s="50"/>
    </row>
    <row r="50" spans="1:5" ht="15">
      <c r="A50" s="34" t="s">
        <v>109</v>
      </c>
      <c r="B50" s="45">
        <v>15136400</v>
      </c>
      <c r="C50" s="45">
        <v>50495436</v>
      </c>
      <c r="D50" s="45">
        <v>50495436</v>
      </c>
      <c r="E50" s="50">
        <f t="shared" si="0"/>
        <v>1</v>
      </c>
    </row>
    <row r="51" spans="1:5" ht="15">
      <c r="A51" s="34" t="s">
        <v>110</v>
      </c>
      <c r="B51" s="45">
        <v>0</v>
      </c>
      <c r="C51" s="45">
        <v>7791854</v>
      </c>
      <c r="D51" s="45">
        <v>7791854</v>
      </c>
      <c r="E51" s="50">
        <f t="shared" si="0"/>
        <v>1</v>
      </c>
    </row>
    <row r="52" spans="1:5" ht="15">
      <c r="A52" s="34" t="s">
        <v>111</v>
      </c>
      <c r="B52" s="45">
        <v>169952840</v>
      </c>
      <c r="C52" s="45">
        <v>192934968</v>
      </c>
      <c r="D52" s="45">
        <v>155681044</v>
      </c>
      <c r="E52" s="50">
        <f t="shared" si="0"/>
        <v>0.8069094245269214</v>
      </c>
    </row>
    <row r="53" spans="1:5" ht="15">
      <c r="A53" s="34" t="s">
        <v>112</v>
      </c>
      <c r="B53" s="45">
        <v>0</v>
      </c>
      <c r="C53" s="45">
        <v>0</v>
      </c>
      <c r="D53" s="45">
        <v>0</v>
      </c>
      <c r="E53" s="50"/>
    </row>
    <row r="54" spans="1:5" ht="15">
      <c r="A54" s="73"/>
      <c r="B54" s="27"/>
      <c r="C54" s="27"/>
      <c r="D54" s="27"/>
      <c r="E54" s="50"/>
    </row>
    <row r="55" spans="1:5" ht="15">
      <c r="A55" s="73"/>
      <c r="B55" s="27"/>
      <c r="C55" s="27"/>
      <c r="D55" s="27"/>
      <c r="E55" s="50"/>
    </row>
    <row r="56" spans="1:5" ht="22.5" customHeight="1">
      <c r="A56" s="28" t="s">
        <v>36</v>
      </c>
      <c r="B56" s="32">
        <f>B20+B24+B30+B41+B47+B49+B43+B50+B51+B52+B53</f>
        <v>645574585</v>
      </c>
      <c r="C56" s="32">
        <f>C20+C24+C30+C41+C47+C49+C43+C50+C51+C52+C53</f>
        <v>903681666</v>
      </c>
      <c r="D56" s="32">
        <f>D20+D24+D30+D41+D47+D49+D43+D50+D51+D52+D53</f>
        <v>750851955</v>
      </c>
      <c r="E56" s="50">
        <f>D56/C56</f>
        <v>0.8308810317282679</v>
      </c>
    </row>
  </sheetData>
  <sheetProtection/>
  <mergeCells count="3">
    <mergeCell ref="A2:D2"/>
    <mergeCell ref="A3:D3"/>
    <mergeCell ref="A4:D4"/>
  </mergeCells>
  <printOptions/>
  <pageMargins left="0.7479166666666667" right="0.7479166666666667" top="0.9840277777777778" bottom="1.1506944444444445" header="0.5118055555555556" footer="0.9840277777777778"/>
  <pageSetup horizontalDpi="300" verticalDpi="300" orientation="portrait" paperSize="9" r:id="rId1"/>
  <headerFooter alignWithMargins="0">
    <oddFooter>&amp;C&amp;"Times New Roman,Normál"&amp;12beszámoló 2009.&amp;R&amp;"Times New Roman,Normál"&amp;12&amp;P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F2" sqref="F2"/>
    </sheetView>
  </sheetViews>
  <sheetFormatPr defaultColWidth="11.7109375" defaultRowHeight="12.75"/>
  <cols>
    <col min="1" max="1" width="33.8515625" style="0" customWidth="1"/>
    <col min="2" max="2" width="14.7109375" style="0" bestFit="1" customWidth="1"/>
    <col min="3" max="3" width="16.421875" style="8" bestFit="1" customWidth="1"/>
    <col min="4" max="4" width="16.28125" style="8" bestFit="1" customWidth="1"/>
    <col min="5" max="5" width="8.140625" style="0" customWidth="1"/>
  </cols>
  <sheetData>
    <row r="1" spans="1:4" ht="15">
      <c r="A1" s="26" t="s">
        <v>441</v>
      </c>
      <c r="B1" s="29"/>
      <c r="C1" s="29"/>
      <c r="D1" s="49" t="s">
        <v>182</v>
      </c>
    </row>
    <row r="2" spans="1:4" ht="15.75">
      <c r="A2" s="219" t="s">
        <v>266</v>
      </c>
      <c r="B2" s="219"/>
      <c r="C2" s="219"/>
      <c r="D2" s="219"/>
    </row>
    <row r="3" spans="1:4" ht="15.75">
      <c r="A3" s="219" t="s">
        <v>396</v>
      </c>
      <c r="B3" s="219"/>
      <c r="C3" s="219"/>
      <c r="D3" s="219"/>
    </row>
    <row r="4" spans="1:4" ht="15.75">
      <c r="A4" s="219" t="s">
        <v>181</v>
      </c>
      <c r="B4" s="219"/>
      <c r="C4" s="219"/>
      <c r="D4" s="219"/>
    </row>
    <row r="5" ht="12.75">
      <c r="D5" s="8" t="s">
        <v>390</v>
      </c>
    </row>
    <row r="6" spans="1:5" ht="13.5" customHeight="1">
      <c r="A6" s="220" t="s">
        <v>4</v>
      </c>
      <c r="B6" s="63" t="s">
        <v>54</v>
      </c>
      <c r="C6" s="63" t="s">
        <v>55</v>
      </c>
      <c r="D6" s="221" t="s">
        <v>17</v>
      </c>
      <c r="E6" s="53"/>
    </row>
    <row r="7" spans="1:5" ht="12.75">
      <c r="A7" s="220"/>
      <c r="B7" s="222" t="s">
        <v>56</v>
      </c>
      <c r="C7" s="222"/>
      <c r="D7" s="221"/>
      <c r="E7" s="102" t="s">
        <v>18</v>
      </c>
    </row>
    <row r="8" spans="1:5" ht="12.75">
      <c r="A8" s="4">
        <v>2</v>
      </c>
      <c r="B8" s="64">
        <v>3</v>
      </c>
      <c r="C8" s="64">
        <v>4</v>
      </c>
      <c r="D8" s="96">
        <v>5</v>
      </c>
      <c r="E8" s="53"/>
    </row>
    <row r="9" spans="1:5" ht="12.75">
      <c r="A9" s="65" t="s">
        <v>140</v>
      </c>
      <c r="B9" s="71">
        <v>228971950</v>
      </c>
      <c r="C9" s="71">
        <v>250435711</v>
      </c>
      <c r="D9" s="97">
        <v>201027067</v>
      </c>
      <c r="E9" s="103">
        <f>D9/C9*100</f>
        <v>80.27092709633571</v>
      </c>
    </row>
    <row r="10" spans="1:5" ht="12.75">
      <c r="A10" s="65" t="s">
        <v>269</v>
      </c>
      <c r="B10" s="71">
        <v>0</v>
      </c>
      <c r="C10" s="71">
        <v>2605963</v>
      </c>
      <c r="D10" s="97">
        <v>2401338</v>
      </c>
      <c r="E10" s="103">
        <f aca="true" t="shared" si="0" ref="E10:E72">D10/C10*100</f>
        <v>92.14781637344812</v>
      </c>
    </row>
    <row r="11" spans="1:5" ht="12.75">
      <c r="A11" s="65" t="s">
        <v>270</v>
      </c>
      <c r="B11" s="71">
        <v>0</v>
      </c>
      <c r="C11" s="71">
        <v>0</v>
      </c>
      <c r="D11" s="97">
        <v>0</v>
      </c>
      <c r="E11" s="103"/>
    </row>
    <row r="12" spans="1:5" ht="12.75">
      <c r="A12" s="65" t="s">
        <v>141</v>
      </c>
      <c r="B12" s="71">
        <v>0</v>
      </c>
      <c r="C12" s="71">
        <v>0</v>
      </c>
      <c r="D12" s="97">
        <v>0</v>
      </c>
      <c r="E12" s="103"/>
    </row>
    <row r="13" spans="1:5" ht="12.75">
      <c r="A13" s="65" t="s">
        <v>142</v>
      </c>
      <c r="B13" s="71">
        <v>1930000</v>
      </c>
      <c r="C13" s="71">
        <v>2243539</v>
      </c>
      <c r="D13" s="97">
        <v>1855542</v>
      </c>
      <c r="E13" s="103">
        <f t="shared" si="0"/>
        <v>82.70602828834267</v>
      </c>
    </row>
    <row r="14" spans="1:5" ht="12.75">
      <c r="A14" s="65" t="s">
        <v>143</v>
      </c>
      <c r="B14" s="71">
        <v>250000</v>
      </c>
      <c r="C14" s="71">
        <v>1015000</v>
      </c>
      <c r="D14" s="97">
        <v>651357</v>
      </c>
      <c r="E14" s="103">
        <f t="shared" si="0"/>
        <v>64.17310344827585</v>
      </c>
    </row>
    <row r="15" spans="1:5" ht="12.75">
      <c r="A15" s="88" t="s">
        <v>145</v>
      </c>
      <c r="B15" s="89">
        <v>0</v>
      </c>
      <c r="C15" s="214">
        <v>40000</v>
      </c>
      <c r="D15" s="214">
        <v>12600</v>
      </c>
      <c r="E15" s="103">
        <f t="shared" si="0"/>
        <v>31.5</v>
      </c>
    </row>
    <row r="16" spans="1:5" ht="12.75">
      <c r="A16" s="88" t="s">
        <v>271</v>
      </c>
      <c r="B16" s="89">
        <v>0</v>
      </c>
      <c r="C16" s="214">
        <v>5062530</v>
      </c>
      <c r="D16" s="214">
        <v>4903309</v>
      </c>
      <c r="E16" s="103">
        <f t="shared" si="0"/>
        <v>96.85491246471626</v>
      </c>
    </row>
    <row r="17" spans="1:5" ht="12.75">
      <c r="A17" s="67" t="s">
        <v>144</v>
      </c>
      <c r="B17" s="90">
        <f>SUM(B9:B16)</f>
        <v>231151950</v>
      </c>
      <c r="C17" s="90">
        <f>SUM(C9:C16)</f>
        <v>261402743</v>
      </c>
      <c r="D17" s="90">
        <f>SUM(D9:D16)</f>
        <v>210851213</v>
      </c>
      <c r="E17" s="103">
        <f t="shared" si="0"/>
        <v>80.6614385832975</v>
      </c>
    </row>
    <row r="18" spans="1:5" ht="12.75">
      <c r="A18" s="65" t="s">
        <v>146</v>
      </c>
      <c r="B18" s="91">
        <v>13559400</v>
      </c>
      <c r="C18" s="91">
        <v>12180479</v>
      </c>
      <c r="D18" s="98">
        <v>12180479</v>
      </c>
      <c r="E18" s="103">
        <f t="shared" si="0"/>
        <v>100</v>
      </c>
    </row>
    <row r="19" spans="1:5" ht="12.75">
      <c r="A19" s="65" t="s">
        <v>147</v>
      </c>
      <c r="B19" s="91">
        <v>1000000</v>
      </c>
      <c r="C19" s="91">
        <v>9448000</v>
      </c>
      <c r="D19" s="98">
        <v>8407298</v>
      </c>
      <c r="E19" s="103">
        <f t="shared" si="0"/>
        <v>88.98494919559695</v>
      </c>
    </row>
    <row r="20" spans="1:5" ht="12.75">
      <c r="A20" s="65" t="s">
        <v>148</v>
      </c>
      <c r="B20" s="91">
        <v>3558000</v>
      </c>
      <c r="C20" s="91">
        <v>3408000</v>
      </c>
      <c r="D20" s="98">
        <v>184639</v>
      </c>
      <c r="E20" s="103">
        <f t="shared" si="0"/>
        <v>5.41781103286385</v>
      </c>
    </row>
    <row r="21" spans="1:5" ht="12.75">
      <c r="A21" s="67" t="s">
        <v>133</v>
      </c>
      <c r="B21" s="72">
        <f>SUM(B18:B20)</f>
        <v>18117400</v>
      </c>
      <c r="C21" s="72">
        <f>SUM(C18:C20)</f>
        <v>25036479</v>
      </c>
      <c r="D21" s="99">
        <f>SUM(D18:D20)</f>
        <v>20772416</v>
      </c>
      <c r="E21" s="103">
        <f t="shared" si="0"/>
        <v>82.9685995382977</v>
      </c>
    </row>
    <row r="22" ht="12.75">
      <c r="E22" s="103"/>
    </row>
    <row r="23" spans="1:5" ht="25.5">
      <c r="A23" s="87" t="s">
        <v>149</v>
      </c>
      <c r="B23" s="72">
        <f>B17+B21</f>
        <v>249269350</v>
      </c>
      <c r="C23" s="72">
        <f>C17+C21</f>
        <v>286439222</v>
      </c>
      <c r="D23" s="99">
        <f>D17+D21</f>
        <v>231623629</v>
      </c>
      <c r="E23" s="103">
        <f t="shared" si="0"/>
        <v>80.86309807111542</v>
      </c>
    </row>
    <row r="24" spans="1:5" ht="25.5">
      <c r="A24" s="87" t="s">
        <v>134</v>
      </c>
      <c r="B24" s="72">
        <v>44488555</v>
      </c>
      <c r="C24" s="72">
        <v>48245578</v>
      </c>
      <c r="D24" s="99">
        <v>43828157</v>
      </c>
      <c r="E24" s="103">
        <f t="shared" si="0"/>
        <v>90.84388417939567</v>
      </c>
    </row>
    <row r="25" spans="1:5" ht="12.75">
      <c r="A25" s="66" t="s">
        <v>150</v>
      </c>
      <c r="B25" s="92">
        <v>15575000</v>
      </c>
      <c r="C25" s="92">
        <v>3018488</v>
      </c>
      <c r="D25" s="100">
        <v>3018488</v>
      </c>
      <c r="E25" s="103">
        <f t="shared" si="0"/>
        <v>100</v>
      </c>
    </row>
    <row r="26" spans="1:5" ht="25.5">
      <c r="A26" s="66" t="s">
        <v>151</v>
      </c>
      <c r="B26" s="92">
        <v>20022000</v>
      </c>
      <c r="C26" s="92">
        <v>19437250</v>
      </c>
      <c r="D26" s="100">
        <v>19437250</v>
      </c>
      <c r="E26" s="103">
        <f t="shared" si="0"/>
        <v>100</v>
      </c>
    </row>
    <row r="27" spans="1:5" ht="12.75">
      <c r="A27" s="66" t="s">
        <v>403</v>
      </c>
      <c r="B27" s="92">
        <v>0</v>
      </c>
      <c r="C27" s="92">
        <v>770000</v>
      </c>
      <c r="D27" s="100">
        <v>770000</v>
      </c>
      <c r="E27" s="103">
        <f t="shared" si="0"/>
        <v>100</v>
      </c>
    </row>
    <row r="28" spans="1:5" ht="12.75">
      <c r="A28" s="87" t="s">
        <v>135</v>
      </c>
      <c r="B28" s="72">
        <f>SUM(B25:B27)</f>
        <v>35597000</v>
      </c>
      <c r="C28" s="72">
        <f>SUM(C25:C27)</f>
        <v>23225738</v>
      </c>
      <c r="D28" s="72">
        <f>SUM(D25:D27)</f>
        <v>23225738</v>
      </c>
      <c r="E28" s="103">
        <f t="shared" si="0"/>
        <v>100</v>
      </c>
    </row>
    <row r="29" spans="1:5" ht="25.5">
      <c r="A29" s="66" t="s">
        <v>152</v>
      </c>
      <c r="B29" s="92">
        <v>800000</v>
      </c>
      <c r="C29" s="92">
        <v>647481</v>
      </c>
      <c r="D29" s="100">
        <v>647481</v>
      </c>
      <c r="E29" s="103">
        <f t="shared" si="0"/>
        <v>100</v>
      </c>
    </row>
    <row r="30" spans="1:5" ht="25.5">
      <c r="A30" s="66" t="s">
        <v>272</v>
      </c>
      <c r="B30" s="92">
        <v>600000</v>
      </c>
      <c r="C30" s="92">
        <v>1197571</v>
      </c>
      <c r="D30" s="100">
        <v>1197571</v>
      </c>
      <c r="E30" s="103">
        <f t="shared" si="0"/>
        <v>100</v>
      </c>
    </row>
    <row r="31" spans="1:5" ht="12.75">
      <c r="A31" s="67" t="s">
        <v>136</v>
      </c>
      <c r="B31" s="72">
        <f>SUM(B29:B30)</f>
        <v>1400000</v>
      </c>
      <c r="C31" s="72">
        <f>SUM(C29:C30)</f>
        <v>1845052</v>
      </c>
      <c r="D31" s="72">
        <f>SUM(D29:D30)</f>
        <v>1845052</v>
      </c>
      <c r="E31" s="103">
        <f t="shared" si="0"/>
        <v>100</v>
      </c>
    </row>
    <row r="32" spans="1:5" ht="12.75">
      <c r="A32" s="65" t="s">
        <v>153</v>
      </c>
      <c r="B32" s="92">
        <v>18440000</v>
      </c>
      <c r="C32" s="92">
        <v>12610745</v>
      </c>
      <c r="D32" s="100">
        <v>12610745</v>
      </c>
      <c r="E32" s="103">
        <f t="shared" si="0"/>
        <v>100</v>
      </c>
    </row>
    <row r="33" spans="1:5" ht="12.75">
      <c r="A33" s="65" t="s">
        <v>154</v>
      </c>
      <c r="B33" s="92">
        <v>28908000</v>
      </c>
      <c r="C33" s="92">
        <v>23998132</v>
      </c>
      <c r="D33" s="100">
        <v>23998132</v>
      </c>
      <c r="E33" s="103">
        <f t="shared" si="0"/>
        <v>100</v>
      </c>
    </row>
    <row r="34" spans="1:5" ht="12.75">
      <c r="A34" s="65" t="s">
        <v>273</v>
      </c>
      <c r="B34" s="92">
        <v>3595000</v>
      </c>
      <c r="C34" s="92">
        <v>3454648</v>
      </c>
      <c r="D34" s="100">
        <v>3454648</v>
      </c>
      <c r="E34" s="103">
        <f t="shared" si="0"/>
        <v>100</v>
      </c>
    </row>
    <row r="35" spans="1:5" ht="12.75">
      <c r="A35" s="65" t="s">
        <v>155</v>
      </c>
      <c r="B35" s="92">
        <v>2780000</v>
      </c>
      <c r="C35" s="92">
        <v>323500</v>
      </c>
      <c r="D35" s="100">
        <v>323500</v>
      </c>
      <c r="E35" s="103">
        <f t="shared" si="0"/>
        <v>100</v>
      </c>
    </row>
    <row r="36" spans="1:5" ht="12.75">
      <c r="A36" s="65" t="s">
        <v>156</v>
      </c>
      <c r="B36" s="92">
        <v>0</v>
      </c>
      <c r="C36" s="92">
        <v>863907</v>
      </c>
      <c r="D36" s="100">
        <v>619488</v>
      </c>
      <c r="E36" s="103">
        <f t="shared" si="0"/>
        <v>71.70771853914832</v>
      </c>
    </row>
    <row r="37" spans="1:5" ht="12.75">
      <c r="A37" s="65" t="s">
        <v>157</v>
      </c>
      <c r="B37" s="92">
        <v>12473000</v>
      </c>
      <c r="C37" s="92">
        <v>21423000</v>
      </c>
      <c r="D37" s="100">
        <v>17187760</v>
      </c>
      <c r="E37" s="103">
        <f t="shared" si="0"/>
        <v>80.23040657237547</v>
      </c>
    </row>
    <row r="38" spans="1:5" ht="12.75">
      <c r="A38" s="65" t="s">
        <v>158</v>
      </c>
      <c r="B38" s="92">
        <v>14924000</v>
      </c>
      <c r="C38" s="92">
        <v>23633645</v>
      </c>
      <c r="D38" s="100">
        <v>19702814</v>
      </c>
      <c r="E38" s="103">
        <f t="shared" si="0"/>
        <v>83.3676481135263</v>
      </c>
    </row>
    <row r="39" spans="1:5" ht="12.75">
      <c r="A39" s="67" t="s">
        <v>137</v>
      </c>
      <c r="B39" s="72">
        <f>SUM(B32:B38)</f>
        <v>81120000</v>
      </c>
      <c r="C39" s="72">
        <f>SUM(C32:C38)</f>
        <v>86307577</v>
      </c>
      <c r="D39" s="99">
        <f>SUM(D32:D38)</f>
        <v>77897087</v>
      </c>
      <c r="E39" s="103">
        <f t="shared" si="0"/>
        <v>90.25521247109046</v>
      </c>
    </row>
    <row r="40" spans="1:5" ht="12.75">
      <c r="A40" s="65" t="s">
        <v>159</v>
      </c>
      <c r="B40" s="92">
        <v>0</v>
      </c>
      <c r="C40" s="92">
        <v>1480000</v>
      </c>
      <c r="D40" s="100">
        <v>785792</v>
      </c>
      <c r="E40" s="103">
        <f t="shared" si="0"/>
        <v>53.094054054054055</v>
      </c>
    </row>
    <row r="41" spans="1:5" ht="12.75">
      <c r="A41" s="65" t="s">
        <v>274</v>
      </c>
      <c r="B41" s="92">
        <v>40000</v>
      </c>
      <c r="C41" s="92">
        <v>40000</v>
      </c>
      <c r="D41" s="100">
        <v>0</v>
      </c>
      <c r="E41" s="103">
        <f t="shared" si="0"/>
        <v>0</v>
      </c>
    </row>
    <row r="42" spans="1:5" ht="12.75">
      <c r="A42" s="67" t="s">
        <v>138</v>
      </c>
      <c r="B42" s="72">
        <f>SUM(B40:B41)</f>
        <v>40000</v>
      </c>
      <c r="C42" s="72">
        <f>SUM(C40:C41)</f>
        <v>1520000</v>
      </c>
      <c r="D42" s="72">
        <f>SUM(D40:D41)</f>
        <v>785792</v>
      </c>
      <c r="E42" s="103">
        <f t="shared" si="0"/>
        <v>51.696842105263165</v>
      </c>
    </row>
    <row r="43" spans="1:5" ht="12.75">
      <c r="A43" s="88" t="s">
        <v>160</v>
      </c>
      <c r="B43" s="93">
        <v>29970440</v>
      </c>
      <c r="C43" s="94">
        <v>31555440</v>
      </c>
      <c r="D43" s="94">
        <v>20871213</v>
      </c>
      <c r="E43" s="103">
        <f t="shared" si="0"/>
        <v>66.14141016572736</v>
      </c>
    </row>
    <row r="44" spans="1:5" ht="12.75">
      <c r="A44" s="148" t="s">
        <v>161</v>
      </c>
      <c r="B44" s="149">
        <v>0</v>
      </c>
      <c r="C44" s="149">
        <v>1704320</v>
      </c>
      <c r="D44" s="150">
        <v>1515320</v>
      </c>
      <c r="E44" s="103">
        <f t="shared" si="0"/>
        <v>88.91053323319565</v>
      </c>
    </row>
    <row r="45" spans="1:5" ht="12.75">
      <c r="A45" s="154" t="s">
        <v>275</v>
      </c>
      <c r="B45" s="155">
        <v>0</v>
      </c>
      <c r="C45" s="102">
        <v>0</v>
      </c>
      <c r="D45" s="102">
        <v>0</v>
      </c>
      <c r="E45" s="103"/>
    </row>
    <row r="46" spans="1:5" ht="12.75">
      <c r="A46" s="154" t="s">
        <v>276</v>
      </c>
      <c r="B46" s="155">
        <v>0</v>
      </c>
      <c r="C46" s="102">
        <v>0</v>
      </c>
      <c r="D46" s="102">
        <v>0</v>
      </c>
      <c r="E46" s="103"/>
    </row>
    <row r="47" spans="1:5" ht="12.75">
      <c r="A47" s="151" t="s">
        <v>162</v>
      </c>
      <c r="B47" s="152">
        <v>2230000</v>
      </c>
      <c r="C47" s="152">
        <v>7816506</v>
      </c>
      <c r="D47" s="153">
        <v>5206656</v>
      </c>
      <c r="E47" s="103">
        <f t="shared" si="0"/>
        <v>66.61104078983627</v>
      </c>
    </row>
    <row r="48" spans="1:5" ht="25.5">
      <c r="A48" s="87" t="s">
        <v>139</v>
      </c>
      <c r="B48" s="72">
        <f>SUM(B43:B47)</f>
        <v>32200440</v>
      </c>
      <c r="C48" s="72">
        <f>SUM(C43:C47)</f>
        <v>41076266</v>
      </c>
      <c r="D48" s="99">
        <f>SUM(D43:D47)</f>
        <v>27593189</v>
      </c>
      <c r="E48" s="103">
        <f t="shared" si="0"/>
        <v>67.17550470629439</v>
      </c>
    </row>
    <row r="49" spans="1:5" ht="12.75">
      <c r="A49" s="87" t="s">
        <v>163</v>
      </c>
      <c r="B49" s="72">
        <f>B28+B31+B39+B42+B48</f>
        <v>150357440</v>
      </c>
      <c r="C49" s="72">
        <f>C28+C31+C39+C42+C48</f>
        <v>153974633</v>
      </c>
      <c r="D49" s="99">
        <f>D28+D31+D39+D42+D48</f>
        <v>131346858</v>
      </c>
      <c r="E49" s="103">
        <f t="shared" si="0"/>
        <v>85.30421890987718</v>
      </c>
    </row>
    <row r="50" spans="1:5" ht="12.75">
      <c r="A50" s="67" t="s">
        <v>164</v>
      </c>
      <c r="B50" s="72">
        <v>10770000</v>
      </c>
      <c r="C50" s="72">
        <v>12591305</v>
      </c>
      <c r="D50" s="99">
        <v>7643600</v>
      </c>
      <c r="E50" s="103">
        <f t="shared" si="0"/>
        <v>60.70538359606093</v>
      </c>
    </row>
    <row r="51" spans="1:5" ht="12.75">
      <c r="A51" s="65" t="s">
        <v>369</v>
      </c>
      <c r="B51" s="92">
        <v>0</v>
      </c>
      <c r="C51" s="92">
        <v>1828508</v>
      </c>
      <c r="D51" s="100">
        <v>1828508</v>
      </c>
      <c r="E51" s="103">
        <f t="shared" si="0"/>
        <v>100</v>
      </c>
    </row>
    <row r="52" spans="1:5" ht="12.75">
      <c r="A52" s="65" t="s">
        <v>172</v>
      </c>
      <c r="B52" s="92"/>
      <c r="C52" s="92"/>
      <c r="D52" s="100">
        <v>0</v>
      </c>
      <c r="E52" s="103"/>
    </row>
    <row r="53" spans="1:5" ht="12.75">
      <c r="A53" s="65" t="s">
        <v>165</v>
      </c>
      <c r="B53" s="92">
        <v>5600000</v>
      </c>
      <c r="C53" s="92">
        <v>5600000</v>
      </c>
      <c r="D53" s="100">
        <v>4072805</v>
      </c>
      <c r="E53" s="103">
        <f t="shared" si="0"/>
        <v>72.72866071428571</v>
      </c>
    </row>
    <row r="54" spans="1:5" ht="12.75">
      <c r="A54" s="65" t="s">
        <v>277</v>
      </c>
      <c r="B54" s="92"/>
      <c r="C54" s="92"/>
      <c r="D54" s="100">
        <v>142805</v>
      </c>
      <c r="E54" s="103"/>
    </row>
    <row r="55" spans="1:5" ht="12.75">
      <c r="A55" s="95" t="s">
        <v>167</v>
      </c>
      <c r="B55" s="92"/>
      <c r="C55" s="92"/>
      <c r="D55" s="100">
        <v>3160000</v>
      </c>
      <c r="E55" s="103"/>
    </row>
    <row r="56" spans="1:5" ht="12.75">
      <c r="A56" s="95" t="s">
        <v>174</v>
      </c>
      <c r="B56" s="92"/>
      <c r="C56" s="92"/>
      <c r="D56" s="100">
        <v>770000</v>
      </c>
      <c r="E56" s="103"/>
    </row>
    <row r="57" spans="1:5" ht="12.75">
      <c r="A57" s="65" t="s">
        <v>166</v>
      </c>
      <c r="B57" s="92"/>
      <c r="C57" s="92"/>
      <c r="D57" s="100"/>
      <c r="E57" s="103"/>
    </row>
    <row r="58" spans="1:5" ht="25.5">
      <c r="A58" s="87" t="s">
        <v>168</v>
      </c>
      <c r="B58" s="72">
        <f>B51+B53+B57</f>
        <v>5600000</v>
      </c>
      <c r="C58" s="72">
        <f>C51+C53+C57</f>
        <v>7428508</v>
      </c>
      <c r="D58" s="99">
        <f>D51+D53+D57</f>
        <v>5901313</v>
      </c>
      <c r="E58" s="103">
        <f t="shared" si="0"/>
        <v>79.4414302306735</v>
      </c>
    </row>
    <row r="59" spans="1:5" ht="12.75">
      <c r="A59" s="67" t="s">
        <v>169</v>
      </c>
      <c r="B59" s="72">
        <v>15136400</v>
      </c>
      <c r="C59" s="72">
        <v>19931411</v>
      </c>
      <c r="D59" s="99">
        <v>10241844</v>
      </c>
      <c r="E59" s="103">
        <f t="shared" si="0"/>
        <v>51.38544381027514</v>
      </c>
    </row>
    <row r="60" spans="1:5" ht="12.75">
      <c r="A60" s="67" t="s">
        <v>170</v>
      </c>
      <c r="B60" s="72">
        <v>0</v>
      </c>
      <c r="C60" s="72">
        <v>174909303</v>
      </c>
      <c r="D60" s="99">
        <v>34308626</v>
      </c>
      <c r="E60" s="103">
        <f t="shared" si="0"/>
        <v>19.615095030136846</v>
      </c>
    </row>
    <row r="61" spans="1:5" ht="12.75">
      <c r="A61" s="65" t="s">
        <v>171</v>
      </c>
      <c r="B61" s="70">
        <v>0</v>
      </c>
      <c r="C61" s="70">
        <v>0</v>
      </c>
      <c r="D61" s="101">
        <v>0</v>
      </c>
      <c r="E61" s="103"/>
    </row>
    <row r="62" spans="1:5" ht="12.75">
      <c r="A62" s="65" t="s">
        <v>172</v>
      </c>
      <c r="B62" s="70"/>
      <c r="C62" s="70"/>
      <c r="D62" s="101"/>
      <c r="E62" s="103"/>
    </row>
    <row r="63" spans="1:5" ht="12.75">
      <c r="A63" s="65" t="s">
        <v>173</v>
      </c>
      <c r="B63" s="70">
        <v>0</v>
      </c>
      <c r="C63" s="70">
        <v>0</v>
      </c>
      <c r="D63" s="101">
        <v>0</v>
      </c>
      <c r="E63" s="103"/>
    </row>
    <row r="64" spans="1:5" ht="12.75">
      <c r="A64" s="65" t="s">
        <v>174</v>
      </c>
      <c r="B64" s="70"/>
      <c r="C64" s="70"/>
      <c r="D64" s="101"/>
      <c r="E64" s="103"/>
    </row>
    <row r="65" spans="1:5" ht="12.75">
      <c r="A65" s="67" t="s">
        <v>175</v>
      </c>
      <c r="B65" s="72">
        <f>B61+B63</f>
        <v>0</v>
      </c>
      <c r="C65" s="72">
        <f>C61+C63</f>
        <v>0</v>
      </c>
      <c r="D65" s="99">
        <f>D61+D63</f>
        <v>0</v>
      </c>
      <c r="E65" s="103"/>
    </row>
    <row r="66" spans="1:5" ht="12.75">
      <c r="A66" s="67"/>
      <c r="B66" s="70"/>
      <c r="C66" s="70"/>
      <c r="D66" s="99"/>
      <c r="E66" s="103"/>
    </row>
    <row r="67" spans="1:5" ht="12.75">
      <c r="A67" s="67" t="s">
        <v>176</v>
      </c>
      <c r="B67" s="72">
        <f>B23+B24+B49+B50+B58+B59+B60+B65</f>
        <v>475621745</v>
      </c>
      <c r="C67" s="72">
        <f>C23+C24+C49+C50+C58+C59+C60+C65</f>
        <v>703519960</v>
      </c>
      <c r="D67" s="99">
        <f>D23+D24+D49+D50+D58+D59+D60+D65</f>
        <v>464894027</v>
      </c>
      <c r="E67" s="103">
        <f t="shared" si="0"/>
        <v>66.08114245969652</v>
      </c>
    </row>
    <row r="68" spans="1:5" ht="12.75">
      <c r="A68" s="61"/>
      <c r="B68" s="70"/>
      <c r="C68" s="70"/>
      <c r="D68" s="101"/>
      <c r="E68" s="103"/>
    </row>
    <row r="69" spans="1:5" ht="12.75">
      <c r="A69" s="65" t="s">
        <v>177</v>
      </c>
      <c r="B69" s="70">
        <v>0</v>
      </c>
      <c r="C69" s="70">
        <v>7226738</v>
      </c>
      <c r="D69" s="101">
        <v>7226738</v>
      </c>
      <c r="E69" s="103">
        <f t="shared" si="0"/>
        <v>100</v>
      </c>
    </row>
    <row r="70" spans="1:5" ht="12.75">
      <c r="A70" s="65" t="s">
        <v>178</v>
      </c>
      <c r="B70" s="92">
        <v>169952840</v>
      </c>
      <c r="C70" s="92">
        <v>192934968</v>
      </c>
      <c r="D70" s="100">
        <v>155681044</v>
      </c>
      <c r="E70" s="103">
        <f t="shared" si="0"/>
        <v>80.69094245269214</v>
      </c>
    </row>
    <row r="71" spans="1:5" ht="12.75">
      <c r="A71" s="65" t="s">
        <v>370</v>
      </c>
      <c r="B71" s="70"/>
      <c r="C71" s="70"/>
      <c r="D71" s="101"/>
      <c r="E71" s="103"/>
    </row>
    <row r="72" spans="1:5" ht="12.75">
      <c r="A72" s="67" t="s">
        <v>179</v>
      </c>
      <c r="B72" s="72">
        <f>SUM(B69:B71)</f>
        <v>169952840</v>
      </c>
      <c r="C72" s="72">
        <f>SUM(C69:C71)</f>
        <v>200161706</v>
      </c>
      <c r="D72" s="99">
        <f>SUM(D69:D71)</f>
        <v>162907782</v>
      </c>
      <c r="E72" s="103">
        <f t="shared" si="0"/>
        <v>81.38808629059146</v>
      </c>
    </row>
    <row r="73" spans="1:5" ht="12.75">
      <c r="A73" s="104"/>
      <c r="B73" s="105"/>
      <c r="C73" s="105"/>
      <c r="D73" s="106"/>
      <c r="E73" s="103"/>
    </row>
    <row r="74" spans="1:5" ht="12.75">
      <c r="A74" s="52" t="s">
        <v>180</v>
      </c>
      <c r="B74" s="107">
        <f>B67+B72</f>
        <v>645574585</v>
      </c>
      <c r="C74" s="107">
        <f>C67+C72</f>
        <v>903681666</v>
      </c>
      <c r="D74" s="107">
        <f>D67+D72</f>
        <v>627801809</v>
      </c>
      <c r="E74" s="103">
        <f>D74/C74*100</f>
        <v>69.47156643985737</v>
      </c>
    </row>
    <row r="75" spans="1:4" ht="12.75">
      <c r="A75" s="68"/>
      <c r="C75" s="33"/>
      <c r="D75" s="33"/>
    </row>
    <row r="76" spans="3:4" ht="12.75">
      <c r="C76" s="33"/>
      <c r="D76" s="33"/>
    </row>
    <row r="77" spans="2:4" ht="12.75">
      <c r="B77" s="69"/>
      <c r="C77" s="33"/>
      <c r="D77" s="33"/>
    </row>
    <row r="78" spans="2:4" ht="12.75">
      <c r="B78" s="69"/>
      <c r="C78" s="33"/>
      <c r="D78" s="33"/>
    </row>
    <row r="79" spans="3:4" ht="12.75">
      <c r="C79" s="33"/>
      <c r="D79" s="33"/>
    </row>
    <row r="80" spans="3:4" ht="12.75">
      <c r="C80" s="33"/>
      <c r="D80" s="33"/>
    </row>
    <row r="81" spans="3:4" ht="12.75">
      <c r="C81" s="33"/>
      <c r="D81" s="33"/>
    </row>
    <row r="82" spans="3:4" ht="12.75">
      <c r="C82" s="33"/>
      <c r="D82" s="33"/>
    </row>
    <row r="83" spans="3:4" ht="12.75">
      <c r="C83" s="33"/>
      <c r="D83" s="33"/>
    </row>
    <row r="84" spans="3:4" ht="12.75">
      <c r="C84" s="33"/>
      <c r="D84" s="33"/>
    </row>
    <row r="85" spans="3:4" ht="12.75">
      <c r="C85" s="33"/>
      <c r="D85" s="33"/>
    </row>
    <row r="86" spans="3:4" ht="12.75">
      <c r="C86" s="33"/>
      <c r="D86" s="33"/>
    </row>
    <row r="87" spans="3:4" ht="12.75">
      <c r="C87" s="33"/>
      <c r="D87" s="33"/>
    </row>
    <row r="88" spans="3:4" ht="12.75">
      <c r="C88" s="33"/>
      <c r="D88" s="33"/>
    </row>
    <row r="89" spans="3:4" ht="12.75">
      <c r="C89" s="33"/>
      <c r="D89" s="33"/>
    </row>
    <row r="90" spans="3:4" ht="12.75">
      <c r="C90" s="33"/>
      <c r="D90" s="33"/>
    </row>
    <row r="91" spans="3:4" ht="12.75">
      <c r="C91" s="33"/>
      <c r="D91" s="33"/>
    </row>
    <row r="92" spans="3:4" ht="12.75">
      <c r="C92" s="33"/>
      <c r="D92" s="33"/>
    </row>
    <row r="93" spans="3:4" ht="12.75">
      <c r="C93" s="33"/>
      <c r="D93" s="33"/>
    </row>
    <row r="94" spans="3:4" ht="12.75">
      <c r="C94" s="33"/>
      <c r="D94" s="33"/>
    </row>
    <row r="95" spans="3:4" ht="12.75">
      <c r="C95" s="33"/>
      <c r="D95" s="33"/>
    </row>
    <row r="96" spans="3:4" ht="12.75">
      <c r="C96" s="33"/>
      <c r="D96" s="33"/>
    </row>
    <row r="97" spans="3:4" ht="12.75">
      <c r="C97" s="33"/>
      <c r="D97" s="33"/>
    </row>
    <row r="98" spans="3:4" ht="12.75">
      <c r="C98" s="33"/>
      <c r="D98" s="33"/>
    </row>
    <row r="99" spans="3:4" ht="12.75">
      <c r="C99" s="33"/>
      <c r="D99" s="33"/>
    </row>
    <row r="100" spans="3:4" ht="12.75">
      <c r="C100" s="33"/>
      <c r="D100" s="33"/>
    </row>
    <row r="101" spans="3:4" ht="12.75">
      <c r="C101" s="33"/>
      <c r="D101" s="33"/>
    </row>
    <row r="102" spans="3:4" ht="12.75">
      <c r="C102" s="33"/>
      <c r="D102" s="33"/>
    </row>
    <row r="103" spans="3:4" ht="12.75">
      <c r="C103" s="33"/>
      <c r="D103" s="33"/>
    </row>
    <row r="104" spans="3:4" ht="12.75">
      <c r="C104" s="33"/>
      <c r="D104" s="33"/>
    </row>
    <row r="105" spans="3:4" ht="12.75">
      <c r="C105" s="33"/>
      <c r="D105" s="33"/>
    </row>
    <row r="106" spans="3:4" ht="12.75">
      <c r="C106" s="33"/>
      <c r="D106" s="33"/>
    </row>
    <row r="107" spans="3:4" ht="12.75">
      <c r="C107" s="33"/>
      <c r="D107" s="33"/>
    </row>
    <row r="108" spans="3:4" ht="12.75">
      <c r="C108" s="33"/>
      <c r="D108" s="33"/>
    </row>
    <row r="109" spans="3:4" ht="12.75">
      <c r="C109" s="33"/>
      <c r="D109" s="33"/>
    </row>
    <row r="110" spans="3:4" ht="12.75">
      <c r="C110" s="33"/>
      <c r="D110" s="33"/>
    </row>
    <row r="111" spans="3:4" ht="12.75">
      <c r="C111" s="33"/>
      <c r="D111" s="33"/>
    </row>
    <row r="112" spans="3:4" ht="12.75">
      <c r="C112" s="33"/>
      <c r="D112" s="33"/>
    </row>
  </sheetData>
  <sheetProtection/>
  <mergeCells count="6">
    <mergeCell ref="A4:D4"/>
    <mergeCell ref="A3:D3"/>
    <mergeCell ref="A2:D2"/>
    <mergeCell ref="A6:A7"/>
    <mergeCell ref="D6:D7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35.421875" style="0" customWidth="1"/>
    <col min="3" max="4" width="15.8515625" style="0" customWidth="1"/>
  </cols>
  <sheetData>
    <row r="1" spans="1:4" ht="12.75">
      <c r="A1" t="s">
        <v>441</v>
      </c>
      <c r="D1" t="s">
        <v>246</v>
      </c>
    </row>
    <row r="2" spans="1:4" ht="12.75">
      <c r="A2" s="223" t="s">
        <v>278</v>
      </c>
      <c r="B2" s="223"/>
      <c r="C2" s="223"/>
      <c r="D2" s="223"/>
    </row>
    <row r="3" spans="1:4" ht="12.75">
      <c r="A3" s="223" t="s">
        <v>405</v>
      </c>
      <c r="B3" s="223"/>
      <c r="C3" s="223"/>
      <c r="D3" s="223"/>
    </row>
    <row r="4" spans="1:4" ht="12.75">
      <c r="A4" s="218" t="s">
        <v>247</v>
      </c>
      <c r="B4" s="218"/>
      <c r="C4" s="218"/>
      <c r="D4" s="218"/>
    </row>
    <row r="5" spans="1:4" ht="12.75">
      <c r="A5" s="218" t="s">
        <v>378</v>
      </c>
      <c r="B5" s="218"/>
      <c r="C5" s="218"/>
      <c r="D5" s="218"/>
    </row>
    <row r="6" spans="1:6" ht="36" customHeight="1">
      <c r="A6" s="11"/>
      <c r="B6" s="12"/>
      <c r="C6" s="79" t="s">
        <v>406</v>
      </c>
      <c r="D6" s="13" t="s">
        <v>20</v>
      </c>
      <c r="E6" s="14"/>
      <c r="F6" s="14"/>
    </row>
    <row r="7" spans="1:6" ht="12.75">
      <c r="A7" s="11"/>
      <c r="B7" s="9" t="s">
        <v>21</v>
      </c>
      <c r="C7" s="9" t="s">
        <v>24</v>
      </c>
      <c r="D7" s="9" t="s">
        <v>25</v>
      </c>
      <c r="E7" s="15"/>
      <c r="F7" s="15"/>
    </row>
    <row r="8" spans="1:6" ht="22.5">
      <c r="A8" s="11"/>
      <c r="B8" s="81" t="s">
        <v>114</v>
      </c>
      <c r="C8" s="20">
        <f>SUM(C9:C12)</f>
        <v>1847929192</v>
      </c>
      <c r="D8" s="20">
        <f>SUM(D9:D12)</f>
        <v>1977470907</v>
      </c>
      <c r="E8" s="17"/>
      <c r="F8" s="17"/>
    </row>
    <row r="9" spans="1:6" ht="12.75">
      <c r="A9" s="11"/>
      <c r="B9" s="11" t="s">
        <v>28</v>
      </c>
      <c r="C9" s="16">
        <v>759644</v>
      </c>
      <c r="D9" s="16">
        <v>582644</v>
      </c>
      <c r="E9" s="17"/>
      <c r="F9" s="17"/>
    </row>
    <row r="10" spans="1:6" ht="12.75">
      <c r="A10" s="11"/>
      <c r="B10" s="11" t="s">
        <v>29</v>
      </c>
      <c r="C10" s="16">
        <v>1555297230</v>
      </c>
      <c r="D10" s="16">
        <v>1493355608</v>
      </c>
      <c r="E10" s="17"/>
      <c r="F10" s="17"/>
    </row>
    <row r="11" spans="1:6" ht="12.75">
      <c r="A11" s="11"/>
      <c r="B11" s="11" t="s">
        <v>30</v>
      </c>
      <c r="C11" s="16">
        <v>18726000</v>
      </c>
      <c r="D11" s="16">
        <v>18726000</v>
      </c>
      <c r="E11" s="17"/>
      <c r="F11" s="17"/>
    </row>
    <row r="12" spans="1:6" ht="12.75">
      <c r="A12" s="11"/>
      <c r="B12" s="11" t="s">
        <v>279</v>
      </c>
      <c r="C12" s="18">
        <v>273146318</v>
      </c>
      <c r="D12" s="18">
        <v>464806655</v>
      </c>
      <c r="E12" s="19"/>
      <c r="F12" s="19"/>
    </row>
    <row r="13" spans="1:6" ht="22.5">
      <c r="A13" s="11"/>
      <c r="B13" s="81" t="s">
        <v>115</v>
      </c>
      <c r="C13" s="80">
        <f>C14+C15</f>
        <v>26036176</v>
      </c>
      <c r="D13" s="80">
        <f>D14+D15</f>
        <v>30379176</v>
      </c>
      <c r="E13" s="19"/>
      <c r="F13" s="19"/>
    </row>
    <row r="14" spans="1:6" ht="12.75">
      <c r="A14" s="11"/>
      <c r="B14" s="11" t="s">
        <v>31</v>
      </c>
      <c r="C14" s="18">
        <v>26036176</v>
      </c>
      <c r="D14" s="18">
        <v>30379176</v>
      </c>
      <c r="E14" s="19"/>
      <c r="F14" s="19"/>
    </row>
    <row r="15" spans="1:6" ht="12.75">
      <c r="A15" s="11"/>
      <c r="B15" s="11" t="s">
        <v>116</v>
      </c>
      <c r="C15" s="18">
        <v>0</v>
      </c>
      <c r="D15" s="18">
        <v>0</v>
      </c>
      <c r="E15" s="19"/>
      <c r="F15" s="19"/>
    </row>
    <row r="16" spans="1:6" ht="12.75">
      <c r="A16" s="11"/>
      <c r="B16" s="10" t="s">
        <v>119</v>
      </c>
      <c r="C16" s="80">
        <f>SUM(C17:C19)</f>
        <v>45671286</v>
      </c>
      <c r="D16" s="80">
        <f>SUM(D17:D19)</f>
        <v>111827481</v>
      </c>
      <c r="E16" s="19"/>
      <c r="F16" s="19"/>
    </row>
    <row r="17" spans="1:6" ht="12.75">
      <c r="A17" s="11"/>
      <c r="B17" s="85" t="s">
        <v>280</v>
      </c>
      <c r="C17" s="86">
        <v>834040</v>
      </c>
      <c r="D17" s="86">
        <v>121045</v>
      </c>
      <c r="E17" s="19"/>
      <c r="F17" s="19"/>
    </row>
    <row r="18" spans="1:6" ht="12.75">
      <c r="A18" s="11"/>
      <c r="B18" s="84" t="s">
        <v>131</v>
      </c>
      <c r="C18" s="86">
        <v>44837246</v>
      </c>
      <c r="D18" s="86">
        <v>111706436</v>
      </c>
      <c r="E18" s="19"/>
      <c r="F18" s="19"/>
    </row>
    <row r="19" spans="1:6" ht="12.75">
      <c r="A19" s="11"/>
      <c r="B19" s="85" t="s">
        <v>132</v>
      </c>
      <c r="C19" s="86">
        <v>0</v>
      </c>
      <c r="D19" s="86">
        <v>0</v>
      </c>
      <c r="E19" s="19"/>
      <c r="F19" s="19"/>
    </row>
    <row r="20" spans="1:6" ht="12.75">
      <c r="A20" s="11"/>
      <c r="B20" s="82" t="s">
        <v>117</v>
      </c>
      <c r="C20" s="23">
        <f>SUM(C21:C23)</f>
        <v>9750806</v>
      </c>
      <c r="D20" s="23">
        <f>SUM(D21:D23)</f>
        <v>16813154</v>
      </c>
      <c r="E20" s="19"/>
      <c r="F20" s="19"/>
    </row>
    <row r="21" spans="1:6" ht="12.75">
      <c r="A21" s="11"/>
      <c r="B21" s="11" t="s">
        <v>118</v>
      </c>
      <c r="C21" s="18">
        <v>9450806</v>
      </c>
      <c r="D21" s="18">
        <v>16373512</v>
      </c>
      <c r="E21" s="19"/>
      <c r="F21" s="19"/>
    </row>
    <row r="22" spans="1:6" ht="12.75">
      <c r="A22" s="11"/>
      <c r="B22" s="11" t="s">
        <v>281</v>
      </c>
      <c r="C22" s="18">
        <v>0</v>
      </c>
      <c r="D22" s="18">
        <v>0</v>
      </c>
      <c r="E22" s="19"/>
      <c r="F22" s="19"/>
    </row>
    <row r="23" spans="1:6" ht="12.75">
      <c r="A23" s="11"/>
      <c r="B23" s="11" t="s">
        <v>282</v>
      </c>
      <c r="C23" s="18">
        <v>300000</v>
      </c>
      <c r="D23" s="18">
        <v>439642</v>
      </c>
      <c r="E23" s="19"/>
      <c r="F23" s="19"/>
    </row>
    <row r="24" spans="1:6" ht="12.75">
      <c r="A24" s="11"/>
      <c r="B24" s="10" t="s">
        <v>120</v>
      </c>
      <c r="C24" s="80">
        <v>-191071</v>
      </c>
      <c r="D24" s="80">
        <v>0</v>
      </c>
      <c r="E24" s="19"/>
      <c r="F24" s="19"/>
    </row>
    <row r="25" spans="1:6" ht="12.75">
      <c r="A25" s="11"/>
      <c r="B25" s="10" t="s">
        <v>283</v>
      </c>
      <c r="C25" s="80">
        <v>0</v>
      </c>
      <c r="D25" s="80">
        <v>0</v>
      </c>
      <c r="E25" s="19"/>
      <c r="F25" s="19"/>
    </row>
    <row r="26" spans="1:6" s="3" customFormat="1" ht="12.75">
      <c r="A26" s="10"/>
      <c r="B26" s="10" t="s">
        <v>32</v>
      </c>
      <c r="C26" s="20">
        <f>C8+C13+C16+C20+C24+C25</f>
        <v>1929196389</v>
      </c>
      <c r="D26" s="20">
        <f>D8+D13+D16+D20+D24+D25</f>
        <v>2136490718</v>
      </c>
      <c r="E26" s="21"/>
      <c r="F26" s="21"/>
    </row>
    <row r="27" spans="1:6" ht="12.75">
      <c r="A27" s="11"/>
      <c r="B27" s="62" t="s">
        <v>33</v>
      </c>
      <c r="C27" s="22"/>
      <c r="D27" s="16"/>
      <c r="E27" s="17"/>
      <c r="F27" s="17"/>
    </row>
    <row r="28" spans="1:6" ht="12.75">
      <c r="A28" s="11"/>
      <c r="B28" s="83" t="s">
        <v>113</v>
      </c>
      <c r="C28" s="20">
        <f>SUM(C29:C33)</f>
        <v>1632135484</v>
      </c>
      <c r="D28" s="20">
        <f>SUM(D29:D33)</f>
        <v>1845515539</v>
      </c>
      <c r="E28" s="17"/>
      <c r="F28" s="17"/>
    </row>
    <row r="29" spans="1:6" ht="12.75">
      <c r="A29" s="11"/>
      <c r="B29" s="11" t="s">
        <v>122</v>
      </c>
      <c r="C29" s="16">
        <v>1166938042</v>
      </c>
      <c r="D29" s="16">
        <v>1166938042</v>
      </c>
      <c r="E29" s="17"/>
      <c r="F29" s="17"/>
    </row>
    <row r="30" spans="1:6" ht="12.75">
      <c r="A30" s="11"/>
      <c r="B30" s="11" t="s">
        <v>371</v>
      </c>
      <c r="C30" s="16">
        <v>0</v>
      </c>
      <c r="D30" s="16">
        <v>314568075</v>
      </c>
      <c r="E30" s="17"/>
      <c r="F30" s="17"/>
    </row>
    <row r="31" spans="1:6" ht="12.75">
      <c r="A31" s="11"/>
      <c r="B31" s="11" t="s">
        <v>123</v>
      </c>
      <c r="C31" s="16">
        <v>224595330</v>
      </c>
      <c r="D31" s="16">
        <v>224595330</v>
      </c>
      <c r="E31" s="17"/>
      <c r="F31" s="17"/>
    </row>
    <row r="32" spans="1:6" ht="12.75">
      <c r="A32" s="11"/>
      <c r="B32" s="11" t="s">
        <v>124</v>
      </c>
      <c r="C32" s="16">
        <v>168470056</v>
      </c>
      <c r="D32" s="16">
        <v>150945901</v>
      </c>
      <c r="E32" s="17"/>
      <c r="F32" s="17"/>
    </row>
    <row r="33" spans="1:6" ht="12.75">
      <c r="A33" s="11"/>
      <c r="B33" s="11" t="s">
        <v>125</v>
      </c>
      <c r="C33" s="16">
        <v>72132056</v>
      </c>
      <c r="D33" s="16">
        <v>-11531809</v>
      </c>
      <c r="E33" s="17"/>
      <c r="F33" s="17"/>
    </row>
    <row r="34" spans="1:6" ht="12.75">
      <c r="A34" s="11"/>
      <c r="B34" s="83" t="s">
        <v>121</v>
      </c>
      <c r="C34" s="20">
        <f>SUM(C35:C37)</f>
        <v>15832118</v>
      </c>
      <c r="D34" s="20">
        <f>SUM(D35:D37)</f>
        <v>16078364</v>
      </c>
      <c r="E34" s="17"/>
      <c r="F34" s="17"/>
    </row>
    <row r="35" spans="1:6" ht="12.75">
      <c r="A35" s="11"/>
      <c r="B35" s="11" t="s">
        <v>126</v>
      </c>
      <c r="C35" s="16">
        <v>0</v>
      </c>
      <c r="D35" s="16">
        <v>0</v>
      </c>
      <c r="E35" s="58"/>
      <c r="F35" s="17"/>
    </row>
    <row r="36" spans="1:6" ht="12.75">
      <c r="A36" s="11"/>
      <c r="B36" s="11" t="s">
        <v>127</v>
      </c>
      <c r="C36" s="16">
        <v>9573244</v>
      </c>
      <c r="D36" s="16">
        <v>16078363</v>
      </c>
      <c r="E36" s="17"/>
      <c r="F36" s="17"/>
    </row>
    <row r="37" spans="1:6" ht="12.75">
      <c r="A37" s="11"/>
      <c r="B37" s="11" t="s">
        <v>128</v>
      </c>
      <c r="C37" s="18">
        <v>6258874</v>
      </c>
      <c r="D37" s="18">
        <v>1</v>
      </c>
      <c r="E37" s="19"/>
      <c r="F37" s="19"/>
    </row>
    <row r="38" spans="1:6" ht="12.75">
      <c r="A38" s="11"/>
      <c r="B38" s="10" t="s">
        <v>129</v>
      </c>
      <c r="C38" s="18">
        <v>0</v>
      </c>
      <c r="D38" s="18">
        <v>0</v>
      </c>
      <c r="E38" s="19"/>
      <c r="F38" s="19"/>
    </row>
    <row r="39" spans="1:6" ht="12.75">
      <c r="A39" s="11"/>
      <c r="B39" s="10" t="s">
        <v>130</v>
      </c>
      <c r="C39" s="18">
        <v>281228787</v>
      </c>
      <c r="D39" s="18">
        <v>274896815</v>
      </c>
      <c r="E39" s="19"/>
      <c r="F39" s="19"/>
    </row>
    <row r="40" spans="1:6" s="3" customFormat="1" ht="12.75">
      <c r="A40" s="10"/>
      <c r="B40" s="10" t="s">
        <v>34</v>
      </c>
      <c r="C40" s="20">
        <f>C34+C28+C39</f>
        <v>1929196389</v>
      </c>
      <c r="D40" s="20">
        <f>D34+D28+D39</f>
        <v>2136490718</v>
      </c>
      <c r="E40" s="21"/>
      <c r="F40" s="21"/>
    </row>
    <row r="41" spans="3:4" ht="12.75">
      <c r="C41" s="1"/>
      <c r="D41" s="1"/>
    </row>
  </sheetData>
  <sheetProtection/>
  <mergeCells count="4">
    <mergeCell ref="A4:D4"/>
    <mergeCell ref="A5:D5"/>
    <mergeCell ref="A2:D2"/>
    <mergeCell ref="A3:D3"/>
  </mergeCells>
  <printOptions/>
  <pageMargins left="0.7480314960629921" right="0.7480314960629921" top="0.984251968503937" bottom="1.141732283464567" header="0.5118110236220472" footer="0.984251968503937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20"/>
  <sheetViews>
    <sheetView zoomScalePageLayoutView="0" workbookViewId="0" topLeftCell="A1">
      <selection activeCell="D3" sqref="D3"/>
    </sheetView>
  </sheetViews>
  <sheetFormatPr defaultColWidth="11.7109375" defaultRowHeight="12.75"/>
  <cols>
    <col min="1" max="1" width="40.7109375" style="202" customWidth="1"/>
    <col min="2" max="2" width="11.140625" style="202" customWidth="1"/>
    <col min="3" max="3" width="12.7109375" style="202" customWidth="1"/>
    <col min="4" max="16384" width="11.7109375" style="202" customWidth="1"/>
  </cols>
  <sheetData>
    <row r="1" spans="1:3" ht="12.75">
      <c r="A1" t="s">
        <v>441</v>
      </c>
      <c r="C1" s="202" t="s">
        <v>248</v>
      </c>
    </row>
    <row r="3" spans="1:253" s="3" customFormat="1" ht="17.25" customHeight="1">
      <c r="A3" s="218" t="s">
        <v>266</v>
      </c>
      <c r="B3" s="218"/>
      <c r="C3" s="218"/>
      <c r="IM3" s="202"/>
      <c r="IN3" s="202"/>
      <c r="IO3" s="202"/>
      <c r="IP3" s="202"/>
      <c r="IQ3" s="202"/>
      <c r="IR3" s="202"/>
      <c r="IS3" s="202"/>
    </row>
    <row r="4" spans="1:253" s="3" customFormat="1" ht="17.25" customHeight="1">
      <c r="A4" s="218" t="s">
        <v>396</v>
      </c>
      <c r="B4" s="218"/>
      <c r="C4" s="218"/>
      <c r="IM4" s="202"/>
      <c r="IN4" s="202"/>
      <c r="IO4" s="202"/>
      <c r="IP4" s="202"/>
      <c r="IQ4" s="202"/>
      <c r="IR4" s="202"/>
      <c r="IS4" s="202"/>
    </row>
    <row r="5" spans="1:253" s="3" customFormat="1" ht="17.25" customHeight="1">
      <c r="A5" s="218" t="s">
        <v>19</v>
      </c>
      <c r="B5" s="218"/>
      <c r="C5" s="218"/>
      <c r="IM5" s="202"/>
      <c r="IN5" s="202"/>
      <c r="IO5" s="202"/>
      <c r="IP5" s="202"/>
      <c r="IQ5" s="202"/>
      <c r="IR5" s="202"/>
      <c r="IS5" s="202"/>
    </row>
    <row r="6" spans="1:253" s="3" customFormat="1" ht="17.25" customHeight="1">
      <c r="A6" s="218" t="s">
        <v>378</v>
      </c>
      <c r="B6" s="218"/>
      <c r="C6" s="218"/>
      <c r="IM6" s="202"/>
      <c r="IN6" s="202"/>
      <c r="IO6" s="202"/>
      <c r="IP6" s="202"/>
      <c r="IQ6" s="202"/>
      <c r="IR6" s="202"/>
      <c r="IS6" s="202"/>
    </row>
    <row r="8" spans="1:3" ht="12.75">
      <c r="A8" s="185"/>
      <c r="B8" s="185"/>
      <c r="C8" s="185"/>
    </row>
    <row r="9" spans="1:3" ht="12.75">
      <c r="A9" s="203" t="s">
        <v>330</v>
      </c>
      <c r="B9" s="185"/>
      <c r="C9" s="185"/>
    </row>
    <row r="10" spans="1:3" ht="15.75">
      <c r="A10" s="208" t="s">
        <v>384</v>
      </c>
      <c r="C10" s="215" t="s">
        <v>415</v>
      </c>
    </row>
    <row r="11" spans="1:3" ht="15.75">
      <c r="A11" s="208" t="s">
        <v>385</v>
      </c>
      <c r="C11" s="215" t="s">
        <v>416</v>
      </c>
    </row>
    <row r="12" spans="1:3" ht="15.75">
      <c r="A12" s="208" t="s">
        <v>386</v>
      </c>
      <c r="C12" s="215" t="s">
        <v>417</v>
      </c>
    </row>
    <row r="13" spans="1:3" ht="15.75">
      <c r="A13" s="208" t="s">
        <v>387</v>
      </c>
      <c r="C13" s="215" t="s">
        <v>418</v>
      </c>
    </row>
    <row r="14" spans="1:3" ht="15.75">
      <c r="A14" s="208" t="s">
        <v>388</v>
      </c>
      <c r="C14" s="215" t="s">
        <v>419</v>
      </c>
    </row>
    <row r="15" spans="1:3" ht="22.5" customHeight="1">
      <c r="A15" s="208" t="s">
        <v>389</v>
      </c>
      <c r="C15" s="215" t="s">
        <v>420</v>
      </c>
    </row>
    <row r="16" spans="1:3" ht="22.5" customHeight="1">
      <c r="A16" s="185" t="s">
        <v>421</v>
      </c>
      <c r="B16" s="205"/>
      <c r="C16" s="217" t="s">
        <v>422</v>
      </c>
    </row>
    <row r="17" spans="1:3" ht="22.5" customHeight="1">
      <c r="A17" s="185" t="s">
        <v>423</v>
      </c>
      <c r="B17" s="205"/>
      <c r="C17" s="217" t="s">
        <v>424</v>
      </c>
    </row>
    <row r="18" spans="1:3" ht="28.5" customHeight="1">
      <c r="A18" s="185" t="s">
        <v>425</v>
      </c>
      <c r="B18" s="205"/>
      <c r="C18" s="217" t="s">
        <v>426</v>
      </c>
    </row>
    <row r="19" spans="1:3" ht="52.5" customHeight="1">
      <c r="A19" s="206" t="s">
        <v>331</v>
      </c>
      <c r="B19" s="204">
        <f>B9</f>
        <v>0</v>
      </c>
      <c r="C19" s="216" t="s">
        <v>427</v>
      </c>
    </row>
    <row r="20" spans="1:3" ht="12.75">
      <c r="A20" s="206"/>
      <c r="B20" s="204"/>
      <c r="C20" s="204"/>
    </row>
  </sheetData>
  <sheetProtection/>
  <mergeCells count="4">
    <mergeCell ref="A3:C3"/>
    <mergeCell ref="A4:C4"/>
    <mergeCell ref="A5:C5"/>
    <mergeCell ref="A6:C6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2.7109375" defaultRowHeight="12.75"/>
  <cols>
    <col min="1" max="1" width="20.7109375" style="75" customWidth="1"/>
    <col min="2" max="2" width="34.421875" style="75" bestFit="1" customWidth="1"/>
    <col min="3" max="3" width="13.7109375" style="75" bestFit="1" customWidth="1"/>
    <col min="4" max="16384" width="12.7109375" style="75" customWidth="1"/>
  </cols>
  <sheetData>
    <row r="1" spans="1:6" ht="12">
      <c r="A1" s="75" t="s">
        <v>442</v>
      </c>
      <c r="D1" s="76" t="s">
        <v>251</v>
      </c>
      <c r="E1" s="76"/>
      <c r="F1" s="76"/>
    </row>
    <row r="2" spans="1:3" ht="12">
      <c r="A2" s="224" t="s">
        <v>35</v>
      </c>
      <c r="B2" s="224"/>
      <c r="C2" s="224"/>
    </row>
    <row r="3" spans="1:3" ht="12">
      <c r="A3" s="224" t="s">
        <v>428</v>
      </c>
      <c r="B3" s="224"/>
      <c r="C3" s="224"/>
    </row>
    <row r="4" spans="1:3" ht="12">
      <c r="A4" s="224" t="s">
        <v>378</v>
      </c>
      <c r="B4" s="224"/>
      <c r="C4" s="224"/>
    </row>
    <row r="5" spans="1:3" ht="12">
      <c r="A5" s="77"/>
      <c r="B5" s="77"/>
      <c r="C5" s="77"/>
    </row>
    <row r="7" spans="1:3" ht="12.75">
      <c r="A7" s="183" t="s">
        <v>429</v>
      </c>
      <c r="B7" s="53"/>
      <c r="C7" s="181"/>
    </row>
    <row r="8" spans="1:3" ht="12.75">
      <c r="A8" s="53"/>
      <c r="B8" s="53" t="s">
        <v>430</v>
      </c>
      <c r="C8" s="181">
        <v>3656442</v>
      </c>
    </row>
    <row r="9" spans="1:3" ht="12.75">
      <c r="A9" s="53"/>
      <c r="B9" s="53" t="s">
        <v>431</v>
      </c>
      <c r="C9" s="181">
        <v>2350000</v>
      </c>
    </row>
    <row r="10" spans="1:3" ht="12.75">
      <c r="A10" s="53"/>
      <c r="B10" s="53" t="s">
        <v>432</v>
      </c>
      <c r="C10" s="181">
        <v>3648710</v>
      </c>
    </row>
    <row r="11" spans="1:3" ht="12.75">
      <c r="A11" s="53"/>
      <c r="B11" s="53" t="s">
        <v>433</v>
      </c>
      <c r="C11" s="181">
        <v>586692</v>
      </c>
    </row>
    <row r="12" spans="1:3" ht="12.75">
      <c r="A12" s="53"/>
      <c r="B12" s="53"/>
      <c r="C12" s="181"/>
    </row>
    <row r="13" spans="1:3" ht="12.75">
      <c r="A13" s="53"/>
      <c r="B13" s="53"/>
      <c r="C13" s="181"/>
    </row>
    <row r="14" spans="1:3" ht="12.75">
      <c r="A14" s="53"/>
      <c r="B14" s="53"/>
      <c r="C14" s="181"/>
    </row>
    <row r="15" spans="1:3" ht="12.75">
      <c r="A15" s="182" t="s">
        <v>36</v>
      </c>
      <c r="B15" s="182"/>
      <c r="C15" s="209">
        <f>SUM(C7:C13)</f>
        <v>10241844</v>
      </c>
    </row>
    <row r="16" spans="1:3" ht="12.75">
      <c r="A16" s="53" t="s">
        <v>434</v>
      </c>
      <c r="B16" s="53"/>
      <c r="C16" s="181"/>
    </row>
    <row r="17" spans="1:3" ht="12.75">
      <c r="A17" s="53"/>
      <c r="B17" s="53" t="s">
        <v>435</v>
      </c>
      <c r="C17" s="181">
        <v>375000</v>
      </c>
    </row>
    <row r="18" spans="1:3" ht="12.75">
      <c r="A18" s="53"/>
      <c r="B18" s="53" t="s">
        <v>436</v>
      </c>
      <c r="C18" s="181">
        <v>19263627</v>
      </c>
    </row>
    <row r="19" spans="1:3" ht="12.75">
      <c r="A19" s="53"/>
      <c r="B19" s="53" t="s">
        <v>437</v>
      </c>
      <c r="C19" s="181">
        <v>829006</v>
      </c>
    </row>
    <row r="20" spans="1:3" ht="12.75">
      <c r="A20" s="53"/>
      <c r="B20" s="53" t="s">
        <v>438</v>
      </c>
      <c r="C20" s="181">
        <v>1691031</v>
      </c>
    </row>
    <row r="21" spans="1:3" ht="12.75">
      <c r="A21" s="53"/>
      <c r="B21" s="53" t="s">
        <v>439</v>
      </c>
      <c r="C21" s="181">
        <v>12149962</v>
      </c>
    </row>
    <row r="22" spans="1:3" ht="12.75">
      <c r="A22" s="53"/>
      <c r="B22" s="53"/>
      <c r="C22" s="181"/>
    </row>
    <row r="23" spans="1:3" ht="12.75">
      <c r="A23" s="182" t="s">
        <v>36</v>
      </c>
      <c r="B23" s="182"/>
      <c r="C23" s="209">
        <f>SUM(C17:C22)</f>
        <v>34308626</v>
      </c>
    </row>
    <row r="24" ht="12.75">
      <c r="C24" s="184"/>
    </row>
  </sheetData>
  <sheetProtection/>
  <mergeCells count="3">
    <mergeCell ref="A2:C2"/>
    <mergeCell ref="A3:C3"/>
    <mergeCell ref="A4:C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Roman,Normál"&amp;12&amp;F&amp;R&amp;"Times New Roman,Normál"&amp;12&amp;P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51.57421875" style="0" customWidth="1"/>
    <col min="2" max="2" width="18.421875" style="0" customWidth="1"/>
    <col min="3" max="4" width="14.8515625" style="0" customWidth="1"/>
  </cols>
  <sheetData>
    <row r="1" spans="1:2" ht="12.75">
      <c r="A1" t="s">
        <v>441</v>
      </c>
      <c r="B1" t="s">
        <v>224</v>
      </c>
    </row>
    <row r="3" spans="1:2" ht="12.75">
      <c r="A3" s="223" t="s">
        <v>278</v>
      </c>
      <c r="B3" s="223"/>
    </row>
    <row r="4" spans="1:2" ht="12.75">
      <c r="A4" s="223" t="s">
        <v>405</v>
      </c>
      <c r="B4" s="223"/>
    </row>
    <row r="5" spans="1:2" ht="12.75">
      <c r="A5" s="223" t="s">
        <v>223</v>
      </c>
      <c r="B5" s="223"/>
    </row>
    <row r="8" spans="1:2" ht="12.75">
      <c r="A8" s="2"/>
      <c r="B8" s="24" t="s">
        <v>379</v>
      </c>
    </row>
    <row r="9" spans="1:3" ht="12.75">
      <c r="A9" s="108" t="s">
        <v>4</v>
      </c>
      <c r="B9" s="108" t="s">
        <v>372</v>
      </c>
      <c r="C9" s="108" t="s">
        <v>183</v>
      </c>
    </row>
    <row r="10" spans="1:3" ht="12.75">
      <c r="A10" s="109" t="s">
        <v>184</v>
      </c>
      <c r="B10" s="110">
        <v>22843969</v>
      </c>
      <c r="C10" s="110">
        <v>33240059</v>
      </c>
    </row>
    <row r="11" spans="1:3" ht="12.75">
      <c r="A11" s="111" t="s">
        <v>185</v>
      </c>
      <c r="B11" s="110">
        <v>40518895</v>
      </c>
      <c r="C11" s="110">
        <v>45120297</v>
      </c>
    </row>
    <row r="12" spans="1:3" ht="12.75">
      <c r="A12" s="111" t="s">
        <v>186</v>
      </c>
      <c r="B12" s="110">
        <v>200073</v>
      </c>
      <c r="C12" s="110">
        <v>0</v>
      </c>
    </row>
    <row r="13" spans="1:3" ht="12.75">
      <c r="A13" s="112" t="s">
        <v>187</v>
      </c>
      <c r="B13" s="113">
        <f>SUM(B10:B12)</f>
        <v>63562937</v>
      </c>
      <c r="C13" s="113">
        <f>SUM(C10:C12)</f>
        <v>78360356</v>
      </c>
    </row>
    <row r="14" spans="1:3" ht="12.75">
      <c r="A14" s="111" t="s">
        <v>188</v>
      </c>
      <c r="B14" s="110">
        <v>0</v>
      </c>
      <c r="C14" s="110">
        <v>0</v>
      </c>
    </row>
    <row r="15" spans="1:3" ht="12.75">
      <c r="A15" s="111" t="s">
        <v>189</v>
      </c>
      <c r="B15" s="110">
        <v>0</v>
      </c>
      <c r="C15" s="110">
        <v>0</v>
      </c>
    </row>
    <row r="16" spans="1:3" ht="12.75">
      <c r="A16" s="112" t="s">
        <v>190</v>
      </c>
      <c r="B16" s="113">
        <f>SUM(B14:B15)</f>
        <v>0</v>
      </c>
      <c r="C16" s="113">
        <f>SUM(C14:C15)</f>
        <v>0</v>
      </c>
    </row>
    <row r="17" spans="1:3" ht="12.75">
      <c r="A17" s="111" t="s">
        <v>191</v>
      </c>
      <c r="B17" s="110">
        <v>349332580</v>
      </c>
      <c r="C17" s="110">
        <v>376036806</v>
      </c>
    </row>
    <row r="18" spans="1:3" ht="12.75">
      <c r="A18" s="111" t="s">
        <v>192</v>
      </c>
      <c r="B18" s="110">
        <v>150255294</v>
      </c>
      <c r="C18" s="110">
        <v>106580792</v>
      </c>
    </row>
    <row r="19" spans="1:3" ht="12.75">
      <c r="A19" s="53" t="s">
        <v>217</v>
      </c>
      <c r="B19" s="110">
        <v>3000088</v>
      </c>
      <c r="C19" s="110">
        <v>109082368</v>
      </c>
    </row>
    <row r="20" spans="1:3" ht="12.75">
      <c r="A20" s="111" t="s">
        <v>193</v>
      </c>
      <c r="B20" s="110">
        <v>3874307</v>
      </c>
      <c r="C20" s="110">
        <v>67979971</v>
      </c>
    </row>
    <row r="21" spans="1:3" ht="12.75">
      <c r="A21" s="112" t="s">
        <v>194</v>
      </c>
      <c r="B21" s="113">
        <f>SUM(B17:B20)</f>
        <v>506462269</v>
      </c>
      <c r="C21" s="113">
        <f>SUM(C17:C20)</f>
        <v>659679937</v>
      </c>
    </row>
    <row r="22" spans="1:3" ht="12.75">
      <c r="A22" s="111" t="s">
        <v>195</v>
      </c>
      <c r="B22" s="110">
        <v>50511950</v>
      </c>
      <c r="C22" s="110">
        <v>21755738</v>
      </c>
    </row>
    <row r="23" spans="1:3" ht="12.75">
      <c r="A23" s="111" t="s">
        <v>196</v>
      </c>
      <c r="B23" s="110">
        <v>78806326</v>
      </c>
      <c r="C23" s="110">
        <v>86115060</v>
      </c>
    </row>
    <row r="24" spans="1:3" ht="12.75">
      <c r="A24" s="111" t="s">
        <v>197</v>
      </c>
      <c r="B24" s="110">
        <v>8915486</v>
      </c>
      <c r="C24" s="110">
        <v>0</v>
      </c>
    </row>
    <row r="25" spans="1:3" ht="12.75">
      <c r="A25" s="111" t="s">
        <v>198</v>
      </c>
      <c r="B25" s="110">
        <v>0</v>
      </c>
      <c r="C25" s="110">
        <v>619488</v>
      </c>
    </row>
    <row r="26" spans="1:3" ht="12.75">
      <c r="A26" s="112" t="s">
        <v>199</v>
      </c>
      <c r="B26" s="113">
        <f>SUM(B22:B25)</f>
        <v>138233762</v>
      </c>
      <c r="C26" s="113">
        <f>SUM(C22:C25)</f>
        <v>108490286</v>
      </c>
    </row>
    <row r="27" spans="1:3" ht="12.75">
      <c r="A27" s="111" t="s">
        <v>200</v>
      </c>
      <c r="B27" s="110">
        <v>201181502</v>
      </c>
      <c r="C27" s="110">
        <v>201871994</v>
      </c>
    </row>
    <row r="28" spans="1:3" ht="12.75">
      <c r="A28" s="111" t="s">
        <v>201</v>
      </c>
      <c r="B28" s="110">
        <v>23176835</v>
      </c>
      <c r="C28" s="110">
        <v>29069157</v>
      </c>
    </row>
    <row r="29" spans="1:3" ht="12.75">
      <c r="A29" s="111" t="s">
        <v>202</v>
      </c>
      <c r="B29" s="110">
        <v>46990698</v>
      </c>
      <c r="C29" s="110">
        <v>43284519</v>
      </c>
    </row>
    <row r="30" spans="1:3" ht="12.75">
      <c r="A30" s="112" t="s">
        <v>203</v>
      </c>
      <c r="B30" s="113">
        <f>SUM(B27:B29)</f>
        <v>271349035</v>
      </c>
      <c r="C30" s="113">
        <f>SUM(C27:C29)</f>
        <v>274225670</v>
      </c>
    </row>
    <row r="31" spans="1:3" ht="12.75">
      <c r="A31" s="112" t="s">
        <v>204</v>
      </c>
      <c r="B31" s="113">
        <v>52876322</v>
      </c>
      <c r="C31" s="113">
        <v>132168657</v>
      </c>
    </row>
    <row r="32" spans="1:3" ht="12.75">
      <c r="A32" s="112" t="s">
        <v>205</v>
      </c>
      <c r="B32" s="113">
        <v>35243146</v>
      </c>
      <c r="C32" s="113">
        <v>234687511</v>
      </c>
    </row>
    <row r="33" spans="1:3" ht="12.75">
      <c r="A33" s="112" t="s">
        <v>206</v>
      </c>
      <c r="B33" s="113">
        <f>B13+B16+B21-B26-B30-B31-B32</f>
        <v>72322941</v>
      </c>
      <c r="C33" s="113">
        <f>C13+C16+C21-C26-C30-C31-C32</f>
        <v>-11531831</v>
      </c>
    </row>
    <row r="34" spans="1:3" ht="12.75">
      <c r="A34" s="111" t="s">
        <v>207</v>
      </c>
      <c r="B34" s="110">
        <v>0</v>
      </c>
      <c r="C34" s="110">
        <v>0</v>
      </c>
    </row>
    <row r="35" spans="1:3" ht="12.75">
      <c r="A35" s="111" t="s">
        <v>208</v>
      </c>
      <c r="B35" s="110">
        <v>87244</v>
      </c>
      <c r="C35" s="110">
        <v>22</v>
      </c>
    </row>
    <row r="36" spans="1:3" ht="12.75">
      <c r="A36" s="111" t="s">
        <v>209</v>
      </c>
      <c r="B36" s="110">
        <v>14</v>
      </c>
      <c r="C36" s="110">
        <v>0</v>
      </c>
    </row>
    <row r="37" spans="1:3" ht="12.75">
      <c r="A37" s="112" t="s">
        <v>210</v>
      </c>
      <c r="B37" s="113">
        <f>SUM(B34:B36)</f>
        <v>87258</v>
      </c>
      <c r="C37" s="113">
        <f>SUM(C34:C36)</f>
        <v>22</v>
      </c>
    </row>
    <row r="38" spans="1:3" ht="12.75">
      <c r="A38" s="111" t="s">
        <v>211</v>
      </c>
      <c r="B38" s="110">
        <v>221726</v>
      </c>
      <c r="C38" s="110">
        <v>0</v>
      </c>
    </row>
    <row r="39" spans="1:3" ht="12.75">
      <c r="A39" s="111" t="s">
        <v>212</v>
      </c>
      <c r="B39" s="110">
        <v>0</v>
      </c>
      <c r="C39" s="110">
        <v>0</v>
      </c>
    </row>
    <row r="40" spans="1:3" ht="12.75">
      <c r="A40" s="111" t="s">
        <v>213</v>
      </c>
      <c r="B40" s="110">
        <v>56417</v>
      </c>
      <c r="C40" s="110">
        <v>0</v>
      </c>
    </row>
    <row r="41" spans="1:3" ht="12.75">
      <c r="A41" s="112" t="s">
        <v>214</v>
      </c>
      <c r="B41" s="113">
        <f>SUM(B38:B40)</f>
        <v>278143</v>
      </c>
      <c r="C41" s="113">
        <f>SUM(C38:C40)</f>
        <v>0</v>
      </c>
    </row>
    <row r="42" spans="1:3" ht="12.75">
      <c r="A42" s="112" t="s">
        <v>215</v>
      </c>
      <c r="B42" s="113">
        <f>B37-B41</f>
        <v>-190885</v>
      </c>
      <c r="C42" s="113">
        <f>C37-C41</f>
        <v>22</v>
      </c>
    </row>
    <row r="43" spans="1:3" ht="12.75">
      <c r="A43" s="52" t="s">
        <v>216</v>
      </c>
      <c r="B43" s="113">
        <f>B33+B42</f>
        <v>72132056</v>
      </c>
      <c r="C43" s="113">
        <f>C33+C42</f>
        <v>-11531809</v>
      </c>
    </row>
    <row r="45" spans="1:3" ht="12.75">
      <c r="A45" s="53" t="s">
        <v>218</v>
      </c>
      <c r="B45" s="110">
        <v>0</v>
      </c>
      <c r="C45" s="110">
        <v>0</v>
      </c>
    </row>
    <row r="46" spans="1:3" ht="12.75">
      <c r="A46" s="52" t="s">
        <v>219</v>
      </c>
      <c r="B46" s="113">
        <f>B43</f>
        <v>72132056</v>
      </c>
      <c r="C46" s="113">
        <f>C43</f>
        <v>-11531809</v>
      </c>
    </row>
    <row r="47" spans="1:3" ht="12.75">
      <c r="A47" s="52" t="s">
        <v>220</v>
      </c>
      <c r="B47" s="113">
        <v>0</v>
      </c>
      <c r="C47" s="113">
        <v>0</v>
      </c>
    </row>
    <row r="48" spans="1:3" ht="12.75">
      <c r="A48" s="52" t="s">
        <v>221</v>
      </c>
      <c r="B48" s="113">
        <f>B46-B47</f>
        <v>72132056</v>
      </c>
      <c r="C48" s="113">
        <f>C46-C47</f>
        <v>-11531809</v>
      </c>
    </row>
    <row r="49" spans="1:3" ht="12.75">
      <c r="A49" s="52" t="s">
        <v>222</v>
      </c>
      <c r="B49" s="113">
        <f>B48</f>
        <v>72132056</v>
      </c>
      <c r="C49" s="113">
        <f>C48</f>
        <v>-11531809</v>
      </c>
    </row>
  </sheetData>
  <sheetProtection/>
  <mergeCells count="3">
    <mergeCell ref="A3:B3"/>
    <mergeCell ref="A4:B4"/>
    <mergeCell ref="A5:B5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Roman,Normál"&amp;12&amp;F&amp;R&amp;"Times New Roman,Normál"&amp;12&amp;P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5.421875" style="0" customWidth="1"/>
    <col min="3" max="3" width="14.7109375" style="0" bestFit="1" customWidth="1"/>
  </cols>
  <sheetData>
    <row r="1" spans="1:3" ht="12.75">
      <c r="A1" t="s">
        <v>441</v>
      </c>
      <c r="C1" t="s">
        <v>244</v>
      </c>
    </row>
    <row r="3" spans="1:3" ht="12.75">
      <c r="A3" s="223" t="s">
        <v>278</v>
      </c>
      <c r="B3" s="223"/>
      <c r="C3" s="223"/>
    </row>
    <row r="4" spans="1:3" ht="12.75">
      <c r="A4" s="223" t="s">
        <v>405</v>
      </c>
      <c r="B4" s="223"/>
      <c r="C4" s="223"/>
    </row>
    <row r="5" spans="1:3" ht="12.75">
      <c r="A5" s="223" t="s">
        <v>245</v>
      </c>
      <c r="B5" s="223"/>
      <c r="C5" s="223"/>
    </row>
    <row r="6" ht="13.5" thickBot="1">
      <c r="C6" t="s">
        <v>379</v>
      </c>
    </row>
    <row r="7" spans="1:3" ht="12.75">
      <c r="A7" s="114" t="s">
        <v>53</v>
      </c>
      <c r="B7" s="115" t="s">
        <v>4</v>
      </c>
      <c r="C7" s="201" t="s">
        <v>373</v>
      </c>
    </row>
    <row r="8" spans="1:3" ht="12.75">
      <c r="A8" s="116" t="s">
        <v>22</v>
      </c>
      <c r="B8" s="117" t="s">
        <v>225</v>
      </c>
      <c r="C8" s="118">
        <v>536883621</v>
      </c>
    </row>
    <row r="9" spans="1:3" ht="12.75">
      <c r="A9" s="116" t="s">
        <v>23</v>
      </c>
      <c r="B9" s="117" t="s">
        <v>226</v>
      </c>
      <c r="C9" s="118">
        <v>464894027</v>
      </c>
    </row>
    <row r="10" spans="1:3" ht="12.75">
      <c r="A10" s="116" t="s">
        <v>24</v>
      </c>
      <c r="B10" s="119" t="s">
        <v>227</v>
      </c>
      <c r="C10" s="120">
        <f>C8-C9</f>
        <v>71989594</v>
      </c>
    </row>
    <row r="11" spans="1:3" ht="12.75">
      <c r="A11" s="116" t="s">
        <v>25</v>
      </c>
      <c r="B11" s="117" t="s">
        <v>228</v>
      </c>
      <c r="C11" s="118">
        <v>213968334</v>
      </c>
    </row>
    <row r="12" spans="1:3" ht="12.75">
      <c r="A12" s="116" t="s">
        <v>26</v>
      </c>
      <c r="B12" s="121" t="s">
        <v>229</v>
      </c>
      <c r="C12" s="118">
        <v>162907782</v>
      </c>
    </row>
    <row r="13" spans="1:3" ht="12.75">
      <c r="A13" s="116" t="s">
        <v>27</v>
      </c>
      <c r="B13" s="122" t="s">
        <v>230</v>
      </c>
      <c r="C13" s="120">
        <f>C11-C12</f>
        <v>51060552</v>
      </c>
    </row>
    <row r="14" spans="1:3" ht="12.75">
      <c r="A14" s="116" t="s">
        <v>37</v>
      </c>
      <c r="B14" s="122" t="s">
        <v>231</v>
      </c>
      <c r="C14" s="120">
        <f>C10+C13</f>
        <v>123050146</v>
      </c>
    </row>
    <row r="15" spans="1:3" ht="12.75">
      <c r="A15" s="116" t="s">
        <v>38</v>
      </c>
      <c r="B15" s="117" t="s">
        <v>232</v>
      </c>
      <c r="C15" s="118"/>
    </row>
    <row r="16" spans="1:3" ht="12.75">
      <c r="A16" s="116" t="s">
        <v>39</v>
      </c>
      <c r="B16" s="117" t="s">
        <v>233</v>
      </c>
      <c r="C16" s="118"/>
    </row>
    <row r="17" spans="1:3" ht="25.5">
      <c r="A17" s="116" t="s">
        <v>40</v>
      </c>
      <c r="B17" s="119" t="s">
        <v>234</v>
      </c>
      <c r="C17" s="120">
        <v>0</v>
      </c>
    </row>
    <row r="18" spans="1:3" ht="12.75">
      <c r="A18" s="116" t="s">
        <v>41</v>
      </c>
      <c r="B18" s="121" t="s">
        <v>235</v>
      </c>
      <c r="C18" s="118">
        <v>0</v>
      </c>
    </row>
    <row r="19" spans="1:3" ht="12.75">
      <c r="A19" s="116" t="s">
        <v>42</v>
      </c>
      <c r="B19" s="117" t="s">
        <v>236</v>
      </c>
      <c r="C19" s="118"/>
    </row>
    <row r="20" spans="1:3" ht="25.5">
      <c r="A20" s="116" t="s">
        <v>43</v>
      </c>
      <c r="B20" s="119" t="s">
        <v>237</v>
      </c>
      <c r="C20" s="120">
        <v>0</v>
      </c>
    </row>
    <row r="21" spans="1:3" ht="12.75">
      <c r="A21" s="123" t="s">
        <v>44</v>
      </c>
      <c r="B21" s="124" t="s">
        <v>238</v>
      </c>
      <c r="C21" s="125">
        <v>0</v>
      </c>
    </row>
    <row r="22" spans="1:3" ht="12.75">
      <c r="A22" s="116" t="s">
        <v>45</v>
      </c>
      <c r="B22" s="126" t="s">
        <v>239</v>
      </c>
      <c r="C22" s="127">
        <f>C14</f>
        <v>123050146</v>
      </c>
    </row>
    <row r="23" spans="1:3" ht="38.25">
      <c r="A23" s="116" t="s">
        <v>46</v>
      </c>
      <c r="B23" s="128" t="s">
        <v>240</v>
      </c>
      <c r="C23" s="129">
        <v>87802340</v>
      </c>
    </row>
    <row r="24" spans="1:3" ht="12.75">
      <c r="A24" s="116" t="s">
        <v>47</v>
      </c>
      <c r="B24" s="52" t="s">
        <v>241</v>
      </c>
      <c r="C24" s="130">
        <f>C22-C23</f>
        <v>35247806</v>
      </c>
    </row>
    <row r="25" spans="1:3" ht="25.5">
      <c r="A25" s="116" t="s">
        <v>48</v>
      </c>
      <c r="B25" s="128" t="s">
        <v>242</v>
      </c>
      <c r="C25" s="130">
        <v>0</v>
      </c>
    </row>
    <row r="26" spans="1:3" ht="13.5" thickBot="1">
      <c r="A26" s="131" t="s">
        <v>49</v>
      </c>
      <c r="B26" s="132" t="s">
        <v>243</v>
      </c>
      <c r="C26" s="133">
        <v>0</v>
      </c>
    </row>
  </sheetData>
  <sheetProtection/>
  <mergeCells count="3"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44.00390625" style="0" customWidth="1"/>
  </cols>
  <sheetData>
    <row r="1" spans="1:7" ht="12.75">
      <c r="A1" t="s">
        <v>441</v>
      </c>
      <c r="G1" t="s">
        <v>249</v>
      </c>
    </row>
    <row r="2" ht="12.75">
      <c r="B2" s="7"/>
    </row>
    <row r="3" spans="1:4" s="3" customFormat="1" ht="18" customHeight="1">
      <c r="A3" s="2"/>
      <c r="B3" s="24"/>
      <c r="C3" s="24"/>
      <c r="D3" s="24"/>
    </row>
    <row r="4" spans="1:4" s="3" customFormat="1" ht="18" customHeight="1">
      <c r="A4" s="2"/>
      <c r="B4" s="24"/>
      <c r="C4" s="24"/>
      <c r="D4" s="24"/>
    </row>
    <row r="5" spans="1:4" s="3" customFormat="1" ht="18" customHeight="1">
      <c r="A5" s="2"/>
      <c r="B5" s="24"/>
      <c r="C5" s="24"/>
      <c r="D5" s="24"/>
    </row>
    <row r="8" spans="1:7" ht="18" customHeight="1">
      <c r="A8" s="229" t="s">
        <v>407</v>
      </c>
      <c r="B8" s="229"/>
      <c r="C8" s="229"/>
      <c r="D8" s="229"/>
      <c r="E8" s="229"/>
      <c r="F8" s="229"/>
      <c r="G8" s="229"/>
    </row>
    <row r="9" ht="14.25">
      <c r="A9" s="156"/>
    </row>
    <row r="10" ht="12.75">
      <c r="F10" t="s">
        <v>285</v>
      </c>
    </row>
    <row r="11" spans="1:7" ht="12.75">
      <c r="A11" s="230" t="s">
        <v>286</v>
      </c>
      <c r="B11" s="225" t="s">
        <v>287</v>
      </c>
      <c r="C11" s="225" t="s">
        <v>288</v>
      </c>
      <c r="D11" s="225" t="s">
        <v>289</v>
      </c>
      <c r="E11" s="225" t="s">
        <v>290</v>
      </c>
      <c r="F11" s="225" t="s">
        <v>291</v>
      </c>
      <c r="G11" s="225" t="s">
        <v>292</v>
      </c>
    </row>
    <row r="12" spans="1:7" ht="12.75">
      <c r="A12" s="230"/>
      <c r="B12" s="225"/>
      <c r="C12" s="225"/>
      <c r="D12" s="225"/>
      <c r="E12" s="225"/>
      <c r="F12" s="225"/>
      <c r="G12" s="225"/>
    </row>
    <row r="13" spans="1:7" ht="12.75">
      <c r="A13" s="157" t="s">
        <v>293</v>
      </c>
      <c r="B13" s="158"/>
      <c r="C13" s="158"/>
      <c r="D13" s="158"/>
      <c r="E13" s="158"/>
      <c r="F13" s="158"/>
      <c r="G13" s="159"/>
    </row>
    <row r="14" spans="1:7" ht="15.75">
      <c r="A14" s="160" t="s">
        <v>294</v>
      </c>
      <c r="B14" s="161">
        <v>21</v>
      </c>
      <c r="C14" s="161"/>
      <c r="D14" s="161"/>
      <c r="E14" s="161"/>
      <c r="F14" s="161"/>
      <c r="G14" s="162">
        <f>SUM(B14:F14)</f>
        <v>21</v>
      </c>
    </row>
    <row r="15" spans="1:7" ht="15.75">
      <c r="A15" s="160" t="s">
        <v>295</v>
      </c>
      <c r="B15" s="161">
        <v>6</v>
      </c>
      <c r="C15" s="161"/>
      <c r="D15" s="161"/>
      <c r="E15" s="161"/>
      <c r="F15" s="161"/>
      <c r="G15" s="162">
        <f>SUM(B15:F15)</f>
        <v>6</v>
      </c>
    </row>
    <row r="16" spans="1:7" ht="12.75">
      <c r="A16" s="226"/>
      <c r="B16" s="226"/>
      <c r="C16" s="226"/>
      <c r="D16" s="226"/>
      <c r="E16" s="226"/>
      <c r="F16" s="226"/>
      <c r="G16" s="226"/>
    </row>
    <row r="17" spans="1:7" ht="12.75">
      <c r="A17" s="227" t="s">
        <v>296</v>
      </c>
      <c r="B17" s="227"/>
      <c r="C17" s="227"/>
      <c r="D17" s="227"/>
      <c r="E17" s="227"/>
      <c r="F17" s="227"/>
      <c r="G17" s="227"/>
    </row>
    <row r="18" spans="1:7" ht="15.75">
      <c r="A18" s="160" t="s">
        <v>297</v>
      </c>
      <c r="B18" s="161"/>
      <c r="C18" s="161">
        <v>8</v>
      </c>
      <c r="D18" s="161"/>
      <c r="E18" s="161"/>
      <c r="F18" s="161"/>
      <c r="G18" s="162">
        <v>8</v>
      </c>
    </row>
    <row r="19" spans="1:7" ht="12.75">
      <c r="A19" s="228" t="s">
        <v>298</v>
      </c>
      <c r="B19" s="228"/>
      <c r="C19" s="228"/>
      <c r="D19" s="228"/>
      <c r="E19" s="228"/>
      <c r="F19" s="228"/>
      <c r="G19" s="228"/>
    </row>
    <row r="20" spans="1:7" ht="15.75">
      <c r="A20" s="160" t="s">
        <v>299</v>
      </c>
      <c r="B20" s="162"/>
      <c r="C20" s="162"/>
      <c r="D20" s="162">
        <v>7</v>
      </c>
      <c r="E20" s="162">
        <v>20</v>
      </c>
      <c r="F20" s="163">
        <v>53</v>
      </c>
      <c r="G20" s="162">
        <f>SUM(D20:F20)</f>
        <v>80</v>
      </c>
    </row>
    <row r="21" spans="1:7" ht="15.75">
      <c r="A21" s="157" t="s">
        <v>300</v>
      </c>
      <c r="B21" s="162"/>
      <c r="C21" s="162"/>
      <c r="D21" s="162">
        <f>SUM(D20:D20)</f>
        <v>7</v>
      </c>
      <c r="E21" s="162">
        <f>SUM(E20:E20)</f>
        <v>20</v>
      </c>
      <c r="F21" s="162">
        <f>SUM(F20:F20)</f>
        <v>53</v>
      </c>
      <c r="G21" s="162">
        <f>SUM(D21:F21)</f>
        <v>80</v>
      </c>
    </row>
    <row r="22" spans="1:7" ht="15.75">
      <c r="A22" s="157" t="s">
        <v>301</v>
      </c>
      <c r="B22" s="162"/>
      <c r="C22" s="162"/>
      <c r="D22" s="162"/>
      <c r="E22" s="162"/>
      <c r="F22" s="163"/>
      <c r="G22" s="162">
        <f>G14+G15+G18+G21</f>
        <v>115</v>
      </c>
    </row>
  </sheetData>
  <sheetProtection/>
  <mergeCells count="11">
    <mergeCell ref="E11:E12"/>
    <mergeCell ref="F11:F12"/>
    <mergeCell ref="G11:G12"/>
    <mergeCell ref="A16:G16"/>
    <mergeCell ref="A17:G17"/>
    <mergeCell ref="A19:G19"/>
    <mergeCell ref="A8:G8"/>
    <mergeCell ref="A11:A12"/>
    <mergeCell ref="B11:B12"/>
    <mergeCell ref="C11:C12"/>
    <mergeCell ref="D11:D12"/>
  </mergeCells>
  <printOptions/>
  <pageMargins left="0.7875" right="0.7875" top="1.0527777777777778" bottom="1.0527777777777778" header="0.5118055555555556" footer="0.7875"/>
  <pageSetup horizontalDpi="300" verticalDpi="300" orientation="portrait" paperSize="9" r:id="rId1"/>
  <headerFooter alignWithMargins="0"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Titkárság</cp:lastModifiedBy>
  <cp:lastPrinted>2018-04-05T05:10:11Z</cp:lastPrinted>
  <dcterms:created xsi:type="dcterms:W3CDTF">2008-04-10T13:42:03Z</dcterms:created>
  <dcterms:modified xsi:type="dcterms:W3CDTF">2018-04-25T09:08:59Z</dcterms:modified>
  <cp:category/>
  <cp:version/>
  <cp:contentType/>
  <cp:contentStatus/>
</cp:coreProperties>
</file>