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82019 (IX.16.) ksgv módosítás\"/>
    </mc:Choice>
  </mc:AlternateContent>
  <bookViews>
    <workbookView xWindow="0" yWindow="0" windowWidth="24816" windowHeight="11688"/>
  </bookViews>
  <sheets>
    <sheet name="1.sz. Bevételek forrásonkén" sheetId="1" r:id="rId1"/>
  </sheets>
  <definedNames>
    <definedName name="_xlnm.Print_Area" localSheetId="0">'1.sz. Bevételek forrásonkén'!$A$1:$Q$70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D70" i="1"/>
  <c r="C70" i="1"/>
  <c r="Q68" i="1"/>
  <c r="O68" i="1"/>
  <c r="M68" i="1"/>
  <c r="K68" i="1"/>
  <c r="I68" i="1"/>
  <c r="G68" i="1"/>
  <c r="P67" i="1"/>
  <c r="L67" i="1"/>
  <c r="H67" i="1"/>
  <c r="E67" i="1"/>
  <c r="C67" i="1"/>
  <c r="P66" i="1"/>
  <c r="L66" i="1"/>
  <c r="J66" i="1"/>
  <c r="E66" i="1"/>
  <c r="C66" i="1"/>
  <c r="R65" i="1"/>
  <c r="N65" i="1"/>
  <c r="J65" i="1"/>
  <c r="E65" i="1"/>
  <c r="D65" i="1"/>
  <c r="C65" i="1"/>
  <c r="P64" i="1"/>
  <c r="P68" i="1" s="1"/>
  <c r="L64" i="1"/>
  <c r="H64" i="1"/>
  <c r="E64" i="1"/>
  <c r="C64" i="1"/>
  <c r="Q62" i="1"/>
  <c r="O62" i="1"/>
  <c r="M62" i="1"/>
  <c r="K62" i="1"/>
  <c r="I62" i="1"/>
  <c r="E62" i="1" s="1"/>
  <c r="G62" i="1"/>
  <c r="P61" i="1"/>
  <c r="L61" i="1"/>
  <c r="H61" i="1"/>
  <c r="E61" i="1"/>
  <c r="D61" i="1"/>
  <c r="C61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P60" i="1"/>
  <c r="N60" i="1"/>
  <c r="L60" i="1"/>
  <c r="L62" i="1" s="1"/>
  <c r="H60" i="1"/>
  <c r="H62" i="1" s="1"/>
  <c r="E60" i="1"/>
  <c r="C60" i="1"/>
  <c r="Q58" i="1"/>
  <c r="O58" i="1"/>
  <c r="M58" i="1"/>
  <c r="K58" i="1"/>
  <c r="C58" i="1" s="1"/>
  <c r="G58" i="1"/>
  <c r="R57" i="1"/>
  <c r="L57" i="1"/>
  <c r="H57" i="1"/>
  <c r="D57" i="1" s="1"/>
  <c r="E57" i="1"/>
  <c r="C57" i="1"/>
  <c r="P56" i="1"/>
  <c r="L56" i="1"/>
  <c r="D56" i="1" s="1"/>
  <c r="I56" i="1"/>
  <c r="I58" i="1" s="1"/>
  <c r="H56" i="1"/>
  <c r="C56" i="1"/>
  <c r="P55" i="1"/>
  <c r="L55" i="1"/>
  <c r="H55" i="1"/>
  <c r="E55" i="1"/>
  <c r="C55" i="1"/>
  <c r="Q53" i="1"/>
  <c r="O53" i="1"/>
  <c r="M53" i="1"/>
  <c r="K53" i="1"/>
  <c r="I53" i="1"/>
  <c r="E53" i="1" s="1"/>
  <c r="G53" i="1"/>
  <c r="P52" i="1"/>
  <c r="L52" i="1"/>
  <c r="H52" i="1"/>
  <c r="E52" i="1"/>
  <c r="C52" i="1"/>
  <c r="P51" i="1"/>
  <c r="L51" i="1"/>
  <c r="H51" i="1"/>
  <c r="E51" i="1"/>
  <c r="C51" i="1"/>
  <c r="P50" i="1"/>
  <c r="L50" i="1"/>
  <c r="H50" i="1"/>
  <c r="J50" i="1" s="1"/>
  <c r="E50" i="1"/>
  <c r="C50" i="1"/>
  <c r="P49" i="1"/>
  <c r="L49" i="1"/>
  <c r="H49" i="1"/>
  <c r="D49" i="1" s="1"/>
  <c r="E49" i="1"/>
  <c r="C49" i="1"/>
  <c r="P48" i="1"/>
  <c r="L48" i="1"/>
  <c r="Q47" i="1"/>
  <c r="O47" i="1"/>
  <c r="K47" i="1"/>
  <c r="G47" i="1"/>
  <c r="P46" i="1"/>
  <c r="M46" i="1"/>
  <c r="L46" i="1"/>
  <c r="I46" i="1"/>
  <c r="H46" i="1"/>
  <c r="C46" i="1"/>
  <c r="P45" i="1"/>
  <c r="R45" i="1" s="1"/>
  <c r="L45" i="1"/>
  <c r="H45" i="1"/>
  <c r="J45" i="1" s="1"/>
  <c r="E45" i="1"/>
  <c r="C45" i="1"/>
  <c r="P44" i="1"/>
  <c r="R44" i="1" s="1"/>
  <c r="L44" i="1"/>
  <c r="N44" i="1" s="1"/>
  <c r="H44" i="1"/>
  <c r="E44" i="1"/>
  <c r="C44" i="1"/>
  <c r="P43" i="1"/>
  <c r="R43" i="1" s="1"/>
  <c r="L43" i="1"/>
  <c r="N43" i="1" s="1"/>
  <c r="I43" i="1"/>
  <c r="E43" i="1" s="1"/>
  <c r="H43" i="1"/>
  <c r="C43" i="1"/>
  <c r="P42" i="1"/>
  <c r="R42" i="1" s="1"/>
  <c r="L42" i="1"/>
  <c r="N42" i="1" s="1"/>
  <c r="H42" i="1"/>
  <c r="J42" i="1" s="1"/>
  <c r="E42" i="1"/>
  <c r="C42" i="1"/>
  <c r="P41" i="1"/>
  <c r="R41" i="1" s="1"/>
  <c r="L41" i="1"/>
  <c r="H41" i="1"/>
  <c r="J41" i="1" s="1"/>
  <c r="E41" i="1"/>
  <c r="C41" i="1"/>
  <c r="P40" i="1"/>
  <c r="L40" i="1"/>
  <c r="H40" i="1"/>
  <c r="E40" i="1"/>
  <c r="C40" i="1"/>
  <c r="P39" i="1"/>
  <c r="L39" i="1"/>
  <c r="H39" i="1"/>
  <c r="E39" i="1"/>
  <c r="C39" i="1"/>
  <c r="P38" i="1"/>
  <c r="L38" i="1"/>
  <c r="H38" i="1"/>
  <c r="J38" i="1" s="1"/>
  <c r="E38" i="1"/>
  <c r="C38" i="1"/>
  <c r="P37" i="1"/>
  <c r="N37" i="1"/>
  <c r="L37" i="1"/>
  <c r="I37" i="1"/>
  <c r="H37" i="1"/>
  <c r="C37" i="1"/>
  <c r="R36" i="1"/>
  <c r="N36" i="1"/>
  <c r="J36" i="1"/>
  <c r="E36" i="1"/>
  <c r="D36" i="1"/>
  <c r="C36" i="1"/>
  <c r="M35" i="1"/>
  <c r="R34" i="1"/>
  <c r="N34" i="1"/>
  <c r="H34" i="1"/>
  <c r="E34" i="1"/>
  <c r="C34" i="1"/>
  <c r="R33" i="1"/>
  <c r="N33" i="1"/>
  <c r="H33" i="1"/>
  <c r="D33" i="1" s="1"/>
  <c r="F33" i="1" s="1"/>
  <c r="E33" i="1"/>
  <c r="C33" i="1"/>
  <c r="R32" i="1"/>
  <c r="N32" i="1"/>
  <c r="H32" i="1"/>
  <c r="J32" i="1" s="1"/>
  <c r="E32" i="1"/>
  <c r="C32" i="1"/>
  <c r="R31" i="1"/>
  <c r="N31" i="1"/>
  <c r="H31" i="1"/>
  <c r="J31" i="1" s="1"/>
  <c r="E31" i="1"/>
  <c r="C31" i="1"/>
  <c r="P30" i="1"/>
  <c r="L30" i="1"/>
  <c r="I30" i="1"/>
  <c r="H30" i="1"/>
  <c r="C30" i="1"/>
  <c r="J29" i="1"/>
  <c r="E29" i="1"/>
  <c r="F29" i="1" s="1"/>
  <c r="D29" i="1"/>
  <c r="C29" i="1"/>
  <c r="Q28" i="1"/>
  <c r="O28" i="1"/>
  <c r="O35" i="1" s="1"/>
  <c r="M28" i="1"/>
  <c r="K28" i="1"/>
  <c r="K35" i="1" s="1"/>
  <c r="I28" i="1"/>
  <c r="G28" i="1"/>
  <c r="G35" i="1" s="1"/>
  <c r="J27" i="1"/>
  <c r="F27" i="1" s="1"/>
  <c r="H27" i="1"/>
  <c r="D27" i="1" s="1"/>
  <c r="E27" i="1"/>
  <c r="C27" i="1"/>
  <c r="P26" i="1"/>
  <c r="L26" i="1"/>
  <c r="H26" i="1"/>
  <c r="E26" i="1"/>
  <c r="C26" i="1"/>
  <c r="P25" i="1"/>
  <c r="L25" i="1"/>
  <c r="H25" i="1"/>
  <c r="E25" i="1"/>
  <c r="C25" i="1"/>
  <c r="P24" i="1"/>
  <c r="L24" i="1"/>
  <c r="H24" i="1"/>
  <c r="J24" i="1" s="1"/>
  <c r="E24" i="1"/>
  <c r="C24" i="1"/>
  <c r="P23" i="1"/>
  <c r="L23" i="1"/>
  <c r="L28" i="1" s="1"/>
  <c r="H23" i="1"/>
  <c r="E23" i="1"/>
  <c r="C23" i="1"/>
  <c r="P22" i="1"/>
  <c r="L22" i="1"/>
  <c r="J22" i="1"/>
  <c r="E22" i="1"/>
  <c r="C22" i="1"/>
  <c r="P21" i="1"/>
  <c r="L21" i="1"/>
  <c r="H21" i="1"/>
  <c r="J21" i="1" s="1"/>
  <c r="E21" i="1"/>
  <c r="C21" i="1"/>
  <c r="R20" i="1"/>
  <c r="N20" i="1"/>
  <c r="J20" i="1"/>
  <c r="E20" i="1"/>
  <c r="D20" i="1"/>
  <c r="C20" i="1"/>
  <c r="R19" i="1"/>
  <c r="N19" i="1"/>
  <c r="J19" i="1"/>
  <c r="E19" i="1"/>
  <c r="D19" i="1"/>
  <c r="C19" i="1"/>
  <c r="Q18" i="1"/>
  <c r="O18" i="1"/>
  <c r="M18" i="1"/>
  <c r="K18" i="1"/>
  <c r="I18" i="1"/>
  <c r="G18" i="1"/>
  <c r="R17" i="1"/>
  <c r="N17" i="1"/>
  <c r="J17" i="1"/>
  <c r="E17" i="1"/>
  <c r="D17" i="1"/>
  <c r="C17" i="1"/>
  <c r="R16" i="1"/>
  <c r="N16" i="1"/>
  <c r="J16" i="1"/>
  <c r="E16" i="1"/>
  <c r="D16" i="1"/>
  <c r="C16" i="1"/>
  <c r="P15" i="1"/>
  <c r="L15" i="1"/>
  <c r="L18" i="1" s="1"/>
  <c r="H15" i="1"/>
  <c r="H18" i="1" s="1"/>
  <c r="E15" i="1"/>
  <c r="C15" i="1"/>
  <c r="Q14" i="1"/>
  <c r="O14" i="1"/>
  <c r="K14" i="1"/>
  <c r="G14" i="1"/>
  <c r="P13" i="1"/>
  <c r="D13" i="1" s="1"/>
  <c r="M13" i="1"/>
  <c r="M14" i="1" s="1"/>
  <c r="I13" i="1"/>
  <c r="C13" i="1"/>
  <c r="E12" i="1"/>
  <c r="D12" i="1"/>
  <c r="C12" i="1"/>
  <c r="P11" i="1"/>
  <c r="R11" i="1" s="1"/>
  <c r="L11" i="1"/>
  <c r="N11" i="1" s="1"/>
  <c r="H11" i="1"/>
  <c r="H14" i="1" s="1"/>
  <c r="E11" i="1"/>
  <c r="C11" i="1"/>
  <c r="L10" i="1"/>
  <c r="D10" i="1" s="1"/>
  <c r="J10" i="1"/>
  <c r="E10" i="1"/>
  <c r="C10" i="1"/>
  <c r="P9" i="1"/>
  <c r="L9" i="1"/>
  <c r="D9" i="1" s="1"/>
  <c r="J9" i="1"/>
  <c r="E9" i="1"/>
  <c r="C9" i="1"/>
  <c r="P8" i="1"/>
  <c r="L8" i="1"/>
  <c r="J8" i="1"/>
  <c r="E8" i="1"/>
  <c r="C8" i="1"/>
  <c r="P7" i="1"/>
  <c r="L7" i="1"/>
  <c r="D7" i="1" s="1"/>
  <c r="J7" i="1"/>
  <c r="E7" i="1"/>
  <c r="C7" i="1"/>
  <c r="A7" i="1"/>
  <c r="A8" i="1" s="1"/>
  <c r="A9" i="1" s="1"/>
  <c r="A10" i="1" s="1"/>
  <c r="A11" i="1" s="1"/>
  <c r="P6" i="1"/>
  <c r="L6" i="1"/>
  <c r="D6" i="1" s="1"/>
  <c r="J6" i="1"/>
  <c r="E6" i="1"/>
  <c r="C6" i="1"/>
  <c r="D25" i="1" l="1"/>
  <c r="D31" i="1"/>
  <c r="C53" i="1"/>
  <c r="H58" i="1"/>
  <c r="D64" i="1"/>
  <c r="D66" i="1"/>
  <c r="F66" i="1"/>
  <c r="D8" i="1"/>
  <c r="F20" i="1"/>
  <c r="P53" i="1"/>
  <c r="L53" i="1"/>
  <c r="N53" i="1" s="1"/>
  <c r="J15" i="1"/>
  <c r="F19" i="1"/>
  <c r="D32" i="1"/>
  <c r="D39" i="1"/>
  <c r="D41" i="1"/>
  <c r="F64" i="1"/>
  <c r="J33" i="1"/>
  <c r="D40" i="1"/>
  <c r="F41" i="1"/>
  <c r="D43" i="1"/>
  <c r="F43" i="1" s="1"/>
  <c r="J43" i="1"/>
  <c r="D52" i="1"/>
  <c r="J62" i="1"/>
  <c r="D22" i="1"/>
  <c r="F22" i="1" s="1"/>
  <c r="D24" i="1"/>
  <c r="F24" i="1" s="1"/>
  <c r="C28" i="1"/>
  <c r="C35" i="1" s="1"/>
  <c r="D30" i="1"/>
  <c r="F31" i="1"/>
  <c r="C47" i="1"/>
  <c r="I47" i="1"/>
  <c r="K63" i="1"/>
  <c r="K69" i="1" s="1"/>
  <c r="L58" i="1"/>
  <c r="N58" i="1" s="1"/>
  <c r="J57" i="1"/>
  <c r="J64" i="1"/>
  <c r="H68" i="1"/>
  <c r="J68" i="1" s="1"/>
  <c r="P14" i="1"/>
  <c r="R14" i="1" s="1"/>
  <c r="N13" i="1"/>
  <c r="C18" i="1"/>
  <c r="P28" i="1"/>
  <c r="P35" i="1" s="1"/>
  <c r="D38" i="1"/>
  <c r="O63" i="1"/>
  <c r="O69" i="1" s="1"/>
  <c r="D51" i="1"/>
  <c r="D55" i="1"/>
  <c r="P58" i="1"/>
  <c r="R58" i="1" s="1"/>
  <c r="E58" i="1"/>
  <c r="C62" i="1"/>
  <c r="L68" i="1"/>
  <c r="N68" i="1" s="1"/>
  <c r="D6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2" i="1"/>
  <c r="F7" i="1"/>
  <c r="F9" i="1"/>
  <c r="E13" i="1"/>
  <c r="F13" i="1" s="1"/>
  <c r="J13" i="1"/>
  <c r="P18" i="1"/>
  <c r="R18" i="1" s="1"/>
  <c r="D15" i="1"/>
  <c r="J26" i="1"/>
  <c r="D26" i="1"/>
  <c r="F26" i="1" s="1"/>
  <c r="H28" i="1"/>
  <c r="D46" i="1"/>
  <c r="J46" i="1"/>
  <c r="N62" i="1"/>
  <c r="R68" i="1"/>
  <c r="F6" i="1"/>
  <c r="F17" i="1"/>
  <c r="J25" i="1"/>
  <c r="E68" i="1"/>
  <c r="F70" i="1"/>
  <c r="F8" i="1"/>
  <c r="F10" i="1"/>
  <c r="E28" i="1"/>
  <c r="Q35" i="1"/>
  <c r="H47" i="1"/>
  <c r="D37" i="1"/>
  <c r="G63" i="1"/>
  <c r="G69" i="1" s="1"/>
  <c r="C68" i="1"/>
  <c r="C14" i="1"/>
  <c r="L14" i="1"/>
  <c r="I14" i="1"/>
  <c r="E18" i="1"/>
  <c r="N18" i="1"/>
  <c r="J23" i="1"/>
  <c r="D23" i="1"/>
  <c r="F23" i="1" s="1"/>
  <c r="L35" i="1"/>
  <c r="N35" i="1" s="1"/>
  <c r="D44" i="1"/>
  <c r="F44" i="1" s="1"/>
  <c r="J44" i="1"/>
  <c r="D45" i="1"/>
  <c r="F45" i="1" s="1"/>
  <c r="N45" i="1"/>
  <c r="N46" i="1"/>
  <c r="M47" i="1"/>
  <c r="E46" i="1"/>
  <c r="F46" i="1" s="1"/>
  <c r="D68" i="1"/>
  <c r="F32" i="1"/>
  <c r="F36" i="1"/>
  <c r="P47" i="1"/>
  <c r="F38" i="1"/>
  <c r="J58" i="1"/>
  <c r="J18" i="1"/>
  <c r="J37" i="1"/>
  <c r="R37" i="1"/>
  <c r="D42" i="1"/>
  <c r="F42" i="1" s="1"/>
  <c r="D50" i="1"/>
  <c r="F50" i="1" s="1"/>
  <c r="H53" i="1"/>
  <c r="F57" i="1"/>
  <c r="P62" i="1"/>
  <c r="D62" i="1" s="1"/>
  <c r="F62" i="1" s="1"/>
  <c r="F65" i="1"/>
  <c r="D11" i="1"/>
  <c r="F11" i="1" s="1"/>
  <c r="J11" i="1"/>
  <c r="F16" i="1"/>
  <c r="D21" i="1"/>
  <c r="F21" i="1" s="1"/>
  <c r="F25" i="1"/>
  <c r="J30" i="1"/>
  <c r="E30" i="1"/>
  <c r="J34" i="1"/>
  <c r="D34" i="1"/>
  <c r="F34" i="1" s="1"/>
  <c r="I35" i="1"/>
  <c r="E37" i="1"/>
  <c r="L47" i="1"/>
  <c r="E56" i="1"/>
  <c r="D60" i="1"/>
  <c r="F60" i="1" s="1"/>
  <c r="J60" i="1"/>
  <c r="D53" i="1" l="1"/>
  <c r="F53" i="1" s="1"/>
  <c r="F68" i="1"/>
  <c r="P63" i="1"/>
  <c r="P69" i="1" s="1"/>
  <c r="R47" i="1"/>
  <c r="D47" i="1"/>
  <c r="F30" i="1"/>
  <c r="J47" i="1"/>
  <c r="D58" i="1"/>
  <c r="F58" i="1" s="1"/>
  <c r="J28" i="1"/>
  <c r="D28" i="1"/>
  <c r="D18" i="1"/>
  <c r="F18" i="1" s="1"/>
  <c r="F15" i="1"/>
  <c r="D14" i="1"/>
  <c r="N47" i="1"/>
  <c r="I63" i="1"/>
  <c r="J14" i="1"/>
  <c r="R35" i="1"/>
  <c r="Q63" i="1"/>
  <c r="E14" i="1"/>
  <c r="F37" i="1"/>
  <c r="E47" i="1"/>
  <c r="F47" i="1" s="1"/>
  <c r="L63" i="1"/>
  <c r="L69" i="1" s="1"/>
  <c r="F28" i="1"/>
  <c r="E35" i="1"/>
  <c r="M63" i="1"/>
  <c r="J53" i="1"/>
  <c r="H35" i="1"/>
  <c r="H63" i="1" s="1"/>
  <c r="H69" i="1" s="1"/>
  <c r="C63" i="1"/>
  <c r="C69" i="1" s="1"/>
  <c r="N14" i="1"/>
  <c r="D35" i="1"/>
  <c r="F35" i="1" l="1"/>
  <c r="J35" i="1"/>
  <c r="F14" i="1"/>
  <c r="E63" i="1"/>
  <c r="I69" i="1"/>
  <c r="J63" i="1"/>
  <c r="R63" i="1"/>
  <c r="Q69" i="1"/>
  <c r="N63" i="1"/>
  <c r="M69" i="1"/>
  <c r="D63" i="1"/>
  <c r="D69" i="1" s="1"/>
  <c r="N69" i="1" l="1"/>
  <c r="J69" i="1"/>
  <c r="R69" i="1"/>
  <c r="F63" i="1"/>
  <c r="E69" i="1"/>
  <c r="F69" i="1" l="1"/>
</calcChain>
</file>

<file path=xl/sharedStrings.xml><?xml version="1.0" encoding="utf-8"?>
<sst xmlns="http://schemas.openxmlformats.org/spreadsheetml/2006/main" count="86" uniqueCount="74">
  <si>
    <t>1.sz. mellékelt</t>
  </si>
  <si>
    <t xml:space="preserve">  Nagyigmánd Nagyközség Önkormányzat és irányítása alatt álló költségvetési szervek </t>
  </si>
  <si>
    <t xml:space="preserve"> 2019. évi bevételei forrásonkénti bontásban</t>
  </si>
  <si>
    <t>Bevételek forrásonként</t>
  </si>
  <si>
    <t>Bevételek összesen</t>
  </si>
  <si>
    <t>telj.%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</si>
  <si>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</si>
  <si>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</si>
  <si>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</si>
  <si>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</si>
  <si>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</si>
  <si>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</si>
  <si>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módoított .ei.</t>
  </si>
  <si>
    <t>B.111. Önkormányzatok működési támogatásai</t>
  </si>
  <si>
    <t>B.112. Önkormányzatok köznevelési feladatok</t>
  </si>
  <si>
    <t>B.113. Önkormányzatok szoc.gyerm.j.,étkeztetés</t>
  </si>
  <si>
    <t>B.114. Önkormányzatok kulturális feladatok</t>
  </si>
  <si>
    <t>B.115. Műk.célú egyéb támogatások</t>
  </si>
  <si>
    <t>B.116. Előző évi önk.visszafiz.támogatás</t>
  </si>
  <si>
    <t>B.16. Egyéb működési célú támogatások bevételei</t>
  </si>
  <si>
    <t>B.1. Működési célú támogatások áh-on belülről</t>
  </si>
  <si>
    <t>B.21. Felhalmozási célú önkormányzati  támogatás</t>
  </si>
  <si>
    <t>B.23. Felhalm.célú visszatér.támogatások</t>
  </si>
  <si>
    <t>B.25. Egyéb felhalmozási célú támogatások</t>
  </si>
  <si>
    <t>B.2. Felhalmozási célú támogatás áh-on bel.</t>
  </si>
  <si>
    <t>B.31. Jövedelemadók</t>
  </si>
  <si>
    <t xml:space="preserve">  - termőföld bérbeadásából származó SZJA</t>
  </si>
  <si>
    <t>B.34. Vagyoni típusú adók</t>
  </si>
  <si>
    <t xml:space="preserve">  - építményadó</t>
  </si>
  <si>
    <t>B.351. Értékesítési és forgalmi adók</t>
  </si>
  <si>
    <t xml:space="preserve"> - általános forgalmi adó</t>
  </si>
  <si>
    <t xml:space="preserve"> - helyi iparűzési adó</t>
  </si>
  <si>
    <t>B.354. Gépjárműadó</t>
  </si>
  <si>
    <t xml:space="preserve"> - helyi önkormányzatot megillető rész</t>
  </si>
  <si>
    <t>B.35. Egyéb áruhasználati és szolgáltatási adók</t>
  </si>
  <si>
    <t>B.36. Egyéb közhatalmi bevételek</t>
  </si>
  <si>
    <t xml:space="preserve"> - ebből egyéb települési adók</t>
  </si>
  <si>
    <t xml:space="preserve"> - ebből talajterhelési díjak</t>
  </si>
  <si>
    <t xml:space="preserve"> - egyéb bírságok</t>
  </si>
  <si>
    <t xml:space="preserve"> - egyéb közhatalmi bevételek</t>
  </si>
  <si>
    <t>B.3. Közhatalmi bevételek</t>
  </si>
  <si>
    <t>B.401. Áru és készletértékesítés</t>
  </si>
  <si>
    <t>B.402. Szolgáltatások ellenértéke</t>
  </si>
  <si>
    <t>B.403. Közvetített szolgáltatások bevétele</t>
  </si>
  <si>
    <t>B.404. Tulajdonosi bevételek - bérleti díjak, lakbérek</t>
  </si>
  <si>
    <t>B.405. Ellátási díjak</t>
  </si>
  <si>
    <t>B.406. Kiszámlázott általános forgalmi adó</t>
  </si>
  <si>
    <t>B.407. Általános forgalmi adó visszatérítése</t>
  </si>
  <si>
    <t>B.408. Kamatbevételek</t>
  </si>
  <si>
    <t>B 409. Egyéb pénzügyi műveletek bevételei</t>
  </si>
  <si>
    <t>B 410. Biztosító által fizetett kártérítés</t>
  </si>
  <si>
    <t>B.411. Egyéb működési bevételek</t>
  </si>
  <si>
    <t>B.4. Működési bevételek</t>
  </si>
  <si>
    <t>B.51. Immateriális javak értékesítése</t>
  </si>
  <si>
    <t>B.52. Ingatlanok értékesítése</t>
  </si>
  <si>
    <t>B.53. Egyéb tárgyi eszközök értékesítése</t>
  </si>
  <si>
    <t>B.54. Részesedések értékesítése</t>
  </si>
  <si>
    <t>B.5. Felhalmozási bevételek</t>
  </si>
  <si>
    <t>B.61. Működési célú garamcia és kezességváll.</t>
  </si>
  <si>
    <t>B.64. Működési célú visszatérítendő támogatások</t>
  </si>
  <si>
    <t>B.65. Egyéb működési célú átvett pénzeszközök</t>
  </si>
  <si>
    <t>B.6. Működési célú átvett pénzeszközök</t>
  </si>
  <si>
    <t>B.74. Felhalmozási célú kölcsönök visszatérítése</t>
  </si>
  <si>
    <t>B.75. Egyéb felhalmozási célú átvett pénzeszközök</t>
  </si>
  <si>
    <t>B.7. Felhalmozási célú átvett pénzeszközök</t>
  </si>
  <si>
    <t>Költségvetési bevételek összesen</t>
  </si>
  <si>
    <t>B.812. Belföldi értékpapírok beváltása értékesítése</t>
  </si>
  <si>
    <t>B.813. Maradvány igénybevétele</t>
  </si>
  <si>
    <t>B.814. ÁH-n belüli megelőlegezések</t>
  </si>
  <si>
    <t>B.817. Lekötött bankbetétek megszüntetése teljes.</t>
  </si>
  <si>
    <t>B.89. Finanszírozási bevételek</t>
  </si>
  <si>
    <t>Bevételek mindösszesen</t>
  </si>
  <si>
    <t>B.816. Központi, irányító szervi támogatás</t>
  </si>
  <si>
    <t>8/2019. (IX.16.)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</si>
</sst>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" xfId="0" applyFont="1" applyBorder="1"/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3" fontId="2" fillId="2" borderId="6" xfId="0" applyNumberFormat="1" applyFont="1" applyFill="1" applyBorder="1"/>
    <xf numFmtId="3" fontId="2" fillId="2" borderId="1" xfId="0" applyNumberFormat="1" applyFont="1" applyFill="1" applyBorder="1"/>
    <xf numFmtId="9" fontId="2" fillId="2" borderId="7" xfId="1" applyFont="1" applyFill="1" applyBorder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3" fontId="4" fillId="2" borderId="6" xfId="0" applyNumberFormat="1" applyFont="1" applyFill="1" applyBorder="1"/>
    <xf numFmtId="3" fontId="4" fillId="2" borderId="1" xfId="0" applyNumberFormat="1" applyFont="1" applyFill="1" applyBorder="1"/>
    <xf numFmtId="9" fontId="3" fillId="2" borderId="7" xfId="1" applyFont="1" applyFill="1" applyBorder="1"/>
    <xf numFmtId="0" fontId="2" fillId="0" borderId="2" xfId="0" applyFont="1" applyBorder="1" applyAlignment="1">
      <alignment horizontal="left" indent="1"/>
    </xf>
    <xf numFmtId="3" fontId="5" fillId="2" borderId="6" xfId="0" applyNumberFormat="1" applyFont="1" applyFill="1" applyBorder="1"/>
    <xf numFmtId="3" fontId="5" fillId="0" borderId="6" xfId="0" applyNumberFormat="1" applyFont="1" applyBorder="1"/>
    <xf numFmtId="3" fontId="3" fillId="2" borderId="6" xfId="0" applyNumberFormat="1" applyFont="1" applyFill="1" applyBorder="1"/>
    <xf numFmtId="3" fontId="3" fillId="2" borderId="1" xfId="0" applyNumberFormat="1" applyFont="1" applyFill="1" applyBorder="1"/>
    <xf numFmtId="3" fontId="3" fillId="0" borderId="6" xfId="0" applyNumberFormat="1" applyFont="1" applyBorder="1"/>
    <xf numFmtId="3" fontId="3" fillId="0" borderId="1" xfId="0" applyNumberFormat="1" applyFont="1" applyBorder="1"/>
    <xf numFmtId="0" fontId="2" fillId="2" borderId="6" xfId="0" applyFont="1" applyFill="1" applyBorder="1"/>
    <xf numFmtId="0" fontId="2" fillId="0" borderId="6" xfId="0" applyFont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3" fontId="3" fillId="3" borderId="6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4" fillId="4" borderId="8" xfId="0" applyFont="1" applyFill="1" applyBorder="1"/>
    <xf numFmtId="3" fontId="4" fillId="4" borderId="6" xfId="0" applyNumberFormat="1" applyFont="1" applyFill="1" applyBorder="1"/>
    <xf numFmtId="3" fontId="4" fillId="4" borderId="1" xfId="0" applyNumberFormat="1" applyFont="1" applyFill="1" applyBorder="1"/>
    <xf numFmtId="9" fontId="4" fillId="4" borderId="1" xfId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164" fontId="2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tabSelected="1" workbookViewId="0">
      <pane xSplit="2" topLeftCell="C1" activePane="topRight" state="frozen"/>
      <selection activeCell="B43" sqref="B43"/>
      <selection pane="topRight" activeCell="C1" sqref="C1"/>
    </sheetView>
  </sheetViews>
  <sheetFormatPr defaultColWidth="9.109375" defaultRowHeight="13.2" x14ac:dyDescent="0.25"/>
  <cols>
    <col min="1" max="1" width="3.6640625" style="1" customWidth="1"/>
    <col min="2" max="2" width="38.6640625" style="3" customWidth="1"/>
    <col min="3" max="3" width="14.109375" style="3" customWidth="1"/>
    <col min="4" max="4" width="14.6640625" style="3" customWidth="1"/>
    <col min="5" max="5" width="13.109375" style="3" hidden="1" customWidth="1"/>
    <col min="6" max="6" width="11.33203125" style="3" hidden="1" customWidth="1"/>
    <col min="7" max="7" width="13.33203125" style="3" customWidth="1"/>
    <col min="8" max="8" width="14.33203125" style="3" customWidth="1"/>
    <col min="9" max="9" width="13.88671875" style="3" hidden="1" customWidth="1"/>
    <col min="10" max="10" width="9" style="3" hidden="1" customWidth="1"/>
    <col min="11" max="11" width="10.6640625" style="3" customWidth="1"/>
    <col min="12" max="12" width="12.6640625" style="3" customWidth="1"/>
    <col min="13" max="14" width="10.6640625" style="3" hidden="1" customWidth="1"/>
    <col min="15" max="15" width="10.6640625" style="3" customWidth="1"/>
    <col min="16" max="16" width="10.44140625" style="3" customWidth="1"/>
    <col min="17" max="17" width="10.6640625" style="3" hidden="1" customWidth="1"/>
    <col min="18" max="18" width="0" style="3" hidden="1" customWidth="1"/>
    <col min="19" max="16384" width="9.109375" style="3"/>
  </cols>
  <sheetData>
    <row r="1" spans="1:18" x14ac:dyDescent="0.25">
      <c r="B1" s="2" t="s">
        <v>0</v>
      </c>
      <c r="C1" s="3" t="s">
        <v>73</v>
      </c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8" ht="13.8" thickBot="1" x14ac:dyDescent="0.3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8" x14ac:dyDescent="0.25">
      <c r="A4" s="4"/>
      <c r="B4" s="5" t="s">
        <v>3</v>
      </c>
      <c r="C4" s="54" t="s">
        <v>4</v>
      </c>
      <c r="D4" s="55"/>
      <c r="E4" s="55"/>
      <c r="F4" s="6" t="s">
        <v>5</v>
      </c>
      <c r="G4" s="56" t="s">
        <v>6</v>
      </c>
      <c r="H4" s="57"/>
      <c r="I4" s="57"/>
      <c r="J4" s="6" t="s">
        <v>5</v>
      </c>
      <c r="K4" s="56" t="s">
        <v>7</v>
      </c>
      <c r="L4" s="57"/>
      <c r="M4" s="57"/>
      <c r="N4" s="6" t="s">
        <v>5</v>
      </c>
      <c r="O4" s="56" t="s">
        <v>8</v>
      </c>
      <c r="P4" s="57"/>
      <c r="Q4" s="57"/>
      <c r="R4" s="6" t="s">
        <v>5</v>
      </c>
    </row>
    <row r="5" spans="1:18" x14ac:dyDescent="0.25">
      <c r="A5" s="4"/>
      <c r="B5" s="7"/>
      <c r="C5" s="8" t="s">
        <v>9</v>
      </c>
      <c r="D5" s="9" t="s">
        <v>10</v>
      </c>
      <c r="E5" s="9" t="s">
        <v>11</v>
      </c>
      <c r="F5" s="10"/>
      <c r="G5" s="11" t="s">
        <v>9</v>
      </c>
      <c r="H5" s="12" t="s">
        <v>10</v>
      </c>
      <c r="I5" s="12" t="s">
        <v>11</v>
      </c>
      <c r="J5" s="10"/>
      <c r="K5" s="11" t="s">
        <v>9</v>
      </c>
      <c r="L5" s="12" t="s">
        <v>12</v>
      </c>
      <c r="M5" s="12" t="s">
        <v>11</v>
      </c>
      <c r="N5" s="10"/>
      <c r="O5" s="11" t="s">
        <v>9</v>
      </c>
      <c r="P5" s="12" t="s">
        <v>10</v>
      </c>
      <c r="Q5" s="12" t="s">
        <v>11</v>
      </c>
      <c r="R5" s="10"/>
    </row>
    <row r="6" spans="1:18" x14ac:dyDescent="0.25">
      <c r="A6" s="4">
        <v>1</v>
      </c>
      <c r="B6" s="13" t="s">
        <v>13</v>
      </c>
      <c r="C6" s="14">
        <f>G6+K6+O6</f>
        <v>0</v>
      </c>
      <c r="D6" s="15">
        <f>H6+L6+P6</f>
        <v>487207</v>
      </c>
      <c r="E6" s="15">
        <f>I6+M6+Q6</f>
        <v>393159</v>
      </c>
      <c r="F6" s="16">
        <f>E6/D6</f>
        <v>0.80696500666041338</v>
      </c>
      <c r="G6" s="17">
        <v>0</v>
      </c>
      <c r="H6" s="18">
        <v>487207</v>
      </c>
      <c r="I6" s="18">
        <v>393159</v>
      </c>
      <c r="J6" s="16">
        <f>I6/H6</f>
        <v>0.80696500666041338</v>
      </c>
      <c r="K6" s="17"/>
      <c r="L6" s="18">
        <f>K6</f>
        <v>0</v>
      </c>
      <c r="M6" s="18"/>
      <c r="N6" s="16"/>
      <c r="O6" s="17"/>
      <c r="P6" s="18">
        <f>O6</f>
        <v>0</v>
      </c>
      <c r="Q6" s="18"/>
      <c r="R6" s="16"/>
    </row>
    <row r="7" spans="1:18" x14ac:dyDescent="0.25">
      <c r="A7" s="4">
        <f>A6+1</f>
        <v>2</v>
      </c>
      <c r="B7" s="13" t="s">
        <v>14</v>
      </c>
      <c r="C7" s="14">
        <f t="shared" ref="C7:E13" si="0">G7+K7+O7</f>
        <v>80810483</v>
      </c>
      <c r="D7" s="15">
        <f t="shared" si="0"/>
        <v>82565483</v>
      </c>
      <c r="E7" s="15">
        <f t="shared" si="0"/>
        <v>41179271</v>
      </c>
      <c r="F7" s="16">
        <f>E7/D7</f>
        <v>0.49874680682241029</v>
      </c>
      <c r="G7" s="17">
        <v>80810483</v>
      </c>
      <c r="H7" s="18">
        <v>82565483</v>
      </c>
      <c r="I7" s="18">
        <v>41179271</v>
      </c>
      <c r="J7" s="16">
        <f>I7/H7</f>
        <v>0.49874680682241029</v>
      </c>
      <c r="K7" s="17"/>
      <c r="L7" s="18">
        <f t="shared" ref="L7:L15" si="1">K7</f>
        <v>0</v>
      </c>
      <c r="M7" s="18"/>
      <c r="N7" s="16"/>
      <c r="O7" s="17"/>
      <c r="P7" s="18">
        <f t="shared" ref="P7:P15" si="2">O7</f>
        <v>0</v>
      </c>
      <c r="Q7" s="18"/>
      <c r="R7" s="16"/>
    </row>
    <row r="8" spans="1:18" x14ac:dyDescent="0.25">
      <c r="A8" s="4">
        <f t="shared" ref="A8:A12" si="3">A7+1</f>
        <v>3</v>
      </c>
      <c r="B8" s="13" t="s">
        <v>15</v>
      </c>
      <c r="C8" s="14">
        <f t="shared" si="0"/>
        <v>44192650</v>
      </c>
      <c r="D8" s="15">
        <f t="shared" si="0"/>
        <v>47665116</v>
      </c>
      <c r="E8" s="15">
        <f t="shared" si="0"/>
        <v>23439959</v>
      </c>
      <c r="F8" s="16">
        <f t="shared" ref="F8:F70" si="4">E8/D8</f>
        <v>0.49176338939361858</v>
      </c>
      <c r="G8" s="17">
        <v>44192650</v>
      </c>
      <c r="H8" s="18">
        <v>47665116</v>
      </c>
      <c r="I8" s="18">
        <v>23439959</v>
      </c>
      <c r="J8" s="16">
        <f t="shared" ref="J8:J69" si="5">I8/H8</f>
        <v>0.49176338939361858</v>
      </c>
      <c r="K8" s="17"/>
      <c r="L8" s="18">
        <f t="shared" si="1"/>
        <v>0</v>
      </c>
      <c r="M8" s="18"/>
      <c r="N8" s="16"/>
      <c r="O8" s="17"/>
      <c r="P8" s="18">
        <f t="shared" si="2"/>
        <v>0</v>
      </c>
      <c r="Q8" s="18"/>
      <c r="R8" s="16"/>
    </row>
    <row r="9" spans="1:18" x14ac:dyDescent="0.25">
      <c r="A9" s="4">
        <f t="shared" si="3"/>
        <v>4</v>
      </c>
      <c r="B9" s="13" t="s">
        <v>16</v>
      </c>
      <c r="C9" s="14">
        <f t="shared" si="0"/>
        <v>3482380</v>
      </c>
      <c r="D9" s="15">
        <f t="shared" si="0"/>
        <v>4368258</v>
      </c>
      <c r="E9" s="15">
        <f t="shared" si="0"/>
        <v>2578713</v>
      </c>
      <c r="F9" s="16">
        <f t="shared" si="4"/>
        <v>0.59032982941941614</v>
      </c>
      <c r="G9" s="17">
        <v>3482380</v>
      </c>
      <c r="H9" s="18">
        <v>4368258</v>
      </c>
      <c r="I9" s="18">
        <v>2578713</v>
      </c>
      <c r="J9" s="16">
        <f t="shared" si="5"/>
        <v>0.59032982941941614</v>
      </c>
      <c r="K9" s="17"/>
      <c r="L9" s="18">
        <f t="shared" si="1"/>
        <v>0</v>
      </c>
      <c r="M9" s="18"/>
      <c r="N9" s="16"/>
      <c r="O9" s="17"/>
      <c r="P9" s="18">
        <f t="shared" si="2"/>
        <v>0</v>
      </c>
      <c r="Q9" s="18"/>
      <c r="R9" s="16"/>
    </row>
    <row r="10" spans="1:18" x14ac:dyDescent="0.25">
      <c r="A10" s="4">
        <f t="shared" si="3"/>
        <v>5</v>
      </c>
      <c r="B10" s="13" t="s">
        <v>17</v>
      </c>
      <c r="C10" s="14">
        <f t="shared" si="0"/>
        <v>0</v>
      </c>
      <c r="D10" s="15">
        <f t="shared" si="0"/>
        <v>13827111</v>
      </c>
      <c r="E10" s="15">
        <f t="shared" si="0"/>
        <v>11338129</v>
      </c>
      <c r="F10" s="16">
        <f t="shared" si="4"/>
        <v>0.81999262174144694</v>
      </c>
      <c r="G10" s="17"/>
      <c r="H10" s="18">
        <v>13827111</v>
      </c>
      <c r="I10" s="18">
        <v>11338129</v>
      </c>
      <c r="J10" s="16">
        <f t="shared" si="5"/>
        <v>0.81999262174144694</v>
      </c>
      <c r="K10" s="17"/>
      <c r="L10" s="18">
        <f t="shared" si="1"/>
        <v>0</v>
      </c>
      <c r="M10" s="18"/>
      <c r="N10" s="16"/>
      <c r="O10" s="17"/>
      <c r="P10" s="18"/>
      <c r="Q10" s="18"/>
      <c r="R10" s="16"/>
    </row>
    <row r="11" spans="1:18" ht="12.75" hidden="1" customHeight="1" x14ac:dyDescent="0.25">
      <c r="A11" s="4">
        <f t="shared" si="3"/>
        <v>6</v>
      </c>
      <c r="B11" s="13" t="s">
        <v>17</v>
      </c>
      <c r="C11" s="14">
        <f t="shared" si="0"/>
        <v>0</v>
      </c>
      <c r="D11" s="15">
        <f t="shared" si="0"/>
        <v>0</v>
      </c>
      <c r="E11" s="15">
        <f t="shared" si="0"/>
        <v>0</v>
      </c>
      <c r="F11" s="16" t="e">
        <f t="shared" si="4"/>
        <v>#DIV/0!</v>
      </c>
      <c r="G11" s="17"/>
      <c r="H11" s="18">
        <f t="shared" ref="H11" si="6">G11</f>
        <v>0</v>
      </c>
      <c r="I11" s="19"/>
      <c r="J11" s="16" t="e">
        <f t="shared" si="5"/>
        <v>#DIV/0!</v>
      </c>
      <c r="K11" s="17"/>
      <c r="L11" s="18">
        <f t="shared" si="1"/>
        <v>0</v>
      </c>
      <c r="M11" s="19"/>
      <c r="N11" s="16" t="e">
        <f t="shared" ref="N11:N69" si="7">M11/L11</f>
        <v>#DIV/0!</v>
      </c>
      <c r="O11" s="17"/>
      <c r="P11" s="18">
        <f t="shared" si="2"/>
        <v>0</v>
      </c>
      <c r="Q11" s="19"/>
      <c r="R11" s="16" t="e">
        <f t="shared" ref="R11:R69" si="8">Q11/P11</f>
        <v>#DIV/0!</v>
      </c>
    </row>
    <row r="12" spans="1:18" ht="12.75" customHeight="1" x14ac:dyDescent="0.25">
      <c r="A12" s="4">
        <f t="shared" si="3"/>
        <v>7</v>
      </c>
      <c r="B12" s="13" t="s">
        <v>18</v>
      </c>
      <c r="C12" s="14">
        <f t="shared" si="0"/>
        <v>0</v>
      </c>
      <c r="D12" s="15">
        <f t="shared" si="0"/>
        <v>30973</v>
      </c>
      <c r="E12" s="15">
        <f t="shared" si="0"/>
        <v>0</v>
      </c>
      <c r="F12" s="16"/>
      <c r="G12" s="17"/>
      <c r="H12" s="18">
        <v>30973</v>
      </c>
      <c r="I12" s="19"/>
      <c r="J12" s="16"/>
      <c r="K12" s="17"/>
      <c r="L12" s="18"/>
      <c r="M12" s="19"/>
      <c r="N12" s="16"/>
      <c r="O12" s="17"/>
      <c r="P12" s="18"/>
      <c r="Q12" s="19"/>
      <c r="R12" s="16"/>
    </row>
    <row r="13" spans="1:18" x14ac:dyDescent="0.25">
      <c r="A13" s="4">
        <f>A11+1</f>
        <v>7</v>
      </c>
      <c r="B13" s="13" t="s">
        <v>19</v>
      </c>
      <c r="C13" s="14">
        <f t="shared" si="0"/>
        <v>27963777</v>
      </c>
      <c r="D13" s="15">
        <f t="shared" si="0"/>
        <v>29764358</v>
      </c>
      <c r="E13" s="15">
        <f t="shared" si="0"/>
        <v>29767403</v>
      </c>
      <c r="F13" s="16">
        <f t="shared" si="4"/>
        <v>1.0001023035672396</v>
      </c>
      <c r="G13" s="17">
        <v>19826589</v>
      </c>
      <c r="H13" s="18">
        <v>20027311</v>
      </c>
      <c r="I13" s="18">
        <f>8864997+7706800+739947+6435338</f>
        <v>23747082</v>
      </c>
      <c r="J13" s="16">
        <f t="shared" si="5"/>
        <v>1.1857349196804303</v>
      </c>
      <c r="K13" s="17">
        <v>8137188</v>
      </c>
      <c r="L13" s="18">
        <v>9737047</v>
      </c>
      <c r="M13" s="18">
        <f>1504975+4515346</f>
        <v>6020321</v>
      </c>
      <c r="N13" s="16">
        <f t="shared" si="7"/>
        <v>0.61829022700619607</v>
      </c>
      <c r="O13" s="17"/>
      <c r="P13" s="18">
        <f t="shared" si="2"/>
        <v>0</v>
      </c>
      <c r="Q13" s="18"/>
      <c r="R13" s="16"/>
    </row>
    <row r="14" spans="1:18" ht="13.8" x14ac:dyDescent="0.3">
      <c r="A14" s="20">
        <f t="shared" ref="A14:A28" si="9">A13+1</f>
        <v>8</v>
      </c>
      <c r="B14" s="21" t="s">
        <v>20</v>
      </c>
      <c r="C14" s="22">
        <f t="shared" ref="C14:E14" si="10">SUM(C6:C13)</f>
        <v>156449290</v>
      </c>
      <c r="D14" s="23">
        <f t="shared" si="10"/>
        <v>178708506</v>
      </c>
      <c r="E14" s="23">
        <f t="shared" si="10"/>
        <v>108696634</v>
      </c>
      <c r="F14" s="24">
        <f t="shared" si="4"/>
        <v>0.60823424935352544</v>
      </c>
      <c r="G14" s="22">
        <f>SUM(G6:G13)</f>
        <v>148312102</v>
      </c>
      <c r="H14" s="23">
        <f>SUM(H6:H13)</f>
        <v>168971459</v>
      </c>
      <c r="I14" s="23">
        <f t="shared" ref="I14:Q14" si="11">SUM(I6:I13)</f>
        <v>102676313</v>
      </c>
      <c r="J14" s="24">
        <f t="shared" si="5"/>
        <v>0.60765476967326182</v>
      </c>
      <c r="K14" s="22">
        <f t="shared" si="11"/>
        <v>8137188</v>
      </c>
      <c r="L14" s="23">
        <f t="shared" si="11"/>
        <v>9737047</v>
      </c>
      <c r="M14" s="23">
        <f t="shared" si="11"/>
        <v>6020321</v>
      </c>
      <c r="N14" s="24">
        <f t="shared" si="7"/>
        <v>0.61829022700619607</v>
      </c>
      <c r="O14" s="22">
        <f t="shared" si="11"/>
        <v>0</v>
      </c>
      <c r="P14" s="23">
        <f t="shared" si="11"/>
        <v>0</v>
      </c>
      <c r="Q14" s="23">
        <f t="shared" si="11"/>
        <v>0</v>
      </c>
      <c r="R14" s="24" t="e">
        <f t="shared" si="8"/>
        <v>#DIV/0!</v>
      </c>
    </row>
    <row r="15" spans="1:18" x14ac:dyDescent="0.25">
      <c r="A15" s="4">
        <f t="shared" si="9"/>
        <v>9</v>
      </c>
      <c r="B15" s="13" t="s">
        <v>21</v>
      </c>
      <c r="C15" s="14">
        <f t="shared" ref="C15:F46" si="12">G15+K15+O15</f>
        <v>10000000</v>
      </c>
      <c r="D15" s="15">
        <f t="shared" si="12"/>
        <v>10000000</v>
      </c>
      <c r="E15" s="15">
        <f t="shared" si="12"/>
        <v>0</v>
      </c>
      <c r="F15" s="16">
        <f t="shared" si="4"/>
        <v>0</v>
      </c>
      <c r="G15" s="17">
        <v>10000000</v>
      </c>
      <c r="H15" s="18">
        <f>G15</f>
        <v>10000000</v>
      </c>
      <c r="I15" s="18"/>
      <c r="J15" s="16">
        <f t="shared" si="5"/>
        <v>0</v>
      </c>
      <c r="K15" s="17"/>
      <c r="L15" s="18">
        <f t="shared" si="1"/>
        <v>0</v>
      </c>
      <c r="M15" s="18"/>
      <c r="N15" s="16"/>
      <c r="O15" s="17"/>
      <c r="P15" s="18">
        <f t="shared" si="2"/>
        <v>0</v>
      </c>
      <c r="Q15" s="18"/>
      <c r="R15" s="16"/>
    </row>
    <row r="16" spans="1:18" ht="12.75" hidden="1" customHeight="1" x14ac:dyDescent="0.25">
      <c r="A16" s="4">
        <f t="shared" si="9"/>
        <v>10</v>
      </c>
      <c r="B16" s="13" t="s">
        <v>22</v>
      </c>
      <c r="C16" s="14">
        <f t="shared" si="12"/>
        <v>0</v>
      </c>
      <c r="D16" s="15">
        <f t="shared" si="12"/>
        <v>0</v>
      </c>
      <c r="E16" s="15">
        <f t="shared" si="12"/>
        <v>0</v>
      </c>
      <c r="F16" s="16" t="e">
        <f t="shared" si="4"/>
        <v>#DIV/0!</v>
      </c>
      <c r="G16" s="17"/>
      <c r="H16" s="18"/>
      <c r="I16" s="18"/>
      <c r="J16" s="16" t="e">
        <f t="shared" si="5"/>
        <v>#DIV/0!</v>
      </c>
      <c r="K16" s="17"/>
      <c r="L16" s="18"/>
      <c r="M16" s="18"/>
      <c r="N16" s="16" t="e">
        <f t="shared" si="7"/>
        <v>#DIV/0!</v>
      </c>
      <c r="O16" s="17"/>
      <c r="P16" s="18"/>
      <c r="Q16" s="18"/>
      <c r="R16" s="16" t="e">
        <f t="shared" si="8"/>
        <v>#DIV/0!</v>
      </c>
    </row>
    <row r="17" spans="1:18" ht="12.75" hidden="1" customHeight="1" x14ac:dyDescent="0.25">
      <c r="A17" s="4">
        <f t="shared" si="9"/>
        <v>11</v>
      </c>
      <c r="B17" s="13" t="s">
        <v>23</v>
      </c>
      <c r="C17" s="14">
        <f t="shared" si="12"/>
        <v>0</v>
      </c>
      <c r="D17" s="15">
        <f t="shared" si="12"/>
        <v>0</v>
      </c>
      <c r="E17" s="15">
        <f t="shared" si="12"/>
        <v>0</v>
      </c>
      <c r="F17" s="16" t="e">
        <f t="shared" si="4"/>
        <v>#DIV/0!</v>
      </c>
      <c r="G17" s="17"/>
      <c r="H17" s="18"/>
      <c r="I17" s="18"/>
      <c r="J17" s="16" t="e">
        <f t="shared" si="5"/>
        <v>#DIV/0!</v>
      </c>
      <c r="K17" s="17"/>
      <c r="L17" s="18"/>
      <c r="M17" s="18"/>
      <c r="N17" s="16" t="e">
        <f t="shared" si="7"/>
        <v>#DIV/0!</v>
      </c>
      <c r="O17" s="17"/>
      <c r="P17" s="18"/>
      <c r="Q17" s="18"/>
      <c r="R17" s="16" t="e">
        <f t="shared" si="8"/>
        <v>#DIV/0!</v>
      </c>
    </row>
    <row r="18" spans="1:18" ht="13.8" x14ac:dyDescent="0.3">
      <c r="A18" s="20">
        <f t="shared" si="9"/>
        <v>12</v>
      </c>
      <c r="B18" s="21" t="s">
        <v>24</v>
      </c>
      <c r="C18" s="22">
        <f t="shared" ref="C18:E18" si="13">SUM(C15:C17)</f>
        <v>10000000</v>
      </c>
      <c r="D18" s="23">
        <f t="shared" si="13"/>
        <v>10000000</v>
      </c>
      <c r="E18" s="23">
        <f t="shared" si="13"/>
        <v>0</v>
      </c>
      <c r="F18" s="16">
        <f t="shared" si="4"/>
        <v>0</v>
      </c>
      <c r="G18" s="22">
        <f>SUM(G15:G17)</f>
        <v>10000000</v>
      </c>
      <c r="H18" s="23">
        <f t="shared" ref="H18:I18" si="14">SUM(H15:H17)</f>
        <v>10000000</v>
      </c>
      <c r="I18" s="23">
        <f t="shared" si="14"/>
        <v>0</v>
      </c>
      <c r="J18" s="16">
        <f t="shared" si="5"/>
        <v>0</v>
      </c>
      <c r="K18" s="22">
        <f t="shared" ref="K18:Q18" si="15">SUM(K15:K17)</f>
        <v>0</v>
      </c>
      <c r="L18" s="23">
        <f t="shared" si="15"/>
        <v>0</v>
      </c>
      <c r="M18" s="23">
        <f t="shared" si="15"/>
        <v>0</v>
      </c>
      <c r="N18" s="16" t="e">
        <f t="shared" si="7"/>
        <v>#DIV/0!</v>
      </c>
      <c r="O18" s="22">
        <f t="shared" si="15"/>
        <v>0</v>
      </c>
      <c r="P18" s="23">
        <f t="shared" si="15"/>
        <v>0</v>
      </c>
      <c r="Q18" s="23">
        <f t="shared" si="15"/>
        <v>0</v>
      </c>
      <c r="R18" s="16" t="e">
        <f t="shared" si="8"/>
        <v>#DIV/0!</v>
      </c>
    </row>
    <row r="19" spans="1:18" ht="12.75" hidden="1" customHeight="1" x14ac:dyDescent="0.25">
      <c r="A19" s="4">
        <f t="shared" si="9"/>
        <v>13</v>
      </c>
      <c r="B19" s="13" t="s">
        <v>25</v>
      </c>
      <c r="C19" s="14">
        <f t="shared" si="12"/>
        <v>0</v>
      </c>
      <c r="D19" s="15">
        <f t="shared" si="12"/>
        <v>0</v>
      </c>
      <c r="E19" s="15">
        <f t="shared" si="12"/>
        <v>0</v>
      </c>
      <c r="F19" s="16" t="e">
        <f t="shared" si="4"/>
        <v>#DIV/0!</v>
      </c>
      <c r="G19" s="17"/>
      <c r="H19" s="18"/>
      <c r="I19" s="18"/>
      <c r="J19" s="16" t="e">
        <f t="shared" si="5"/>
        <v>#DIV/0!</v>
      </c>
      <c r="K19" s="17"/>
      <c r="L19" s="18"/>
      <c r="M19" s="18"/>
      <c r="N19" s="16" t="e">
        <f t="shared" si="7"/>
        <v>#DIV/0!</v>
      </c>
      <c r="O19" s="17"/>
      <c r="P19" s="18"/>
      <c r="Q19" s="18"/>
      <c r="R19" s="16" t="e">
        <f t="shared" si="8"/>
        <v>#DIV/0!</v>
      </c>
    </row>
    <row r="20" spans="1:18" ht="12.75" hidden="1" customHeight="1" x14ac:dyDescent="0.25">
      <c r="A20" s="4">
        <f t="shared" si="9"/>
        <v>14</v>
      </c>
      <c r="B20" s="25" t="s">
        <v>26</v>
      </c>
      <c r="C20" s="14">
        <f t="shared" si="12"/>
        <v>0</v>
      </c>
      <c r="D20" s="15">
        <f t="shared" si="12"/>
        <v>0</v>
      </c>
      <c r="E20" s="15">
        <f t="shared" si="12"/>
        <v>0</v>
      </c>
      <c r="F20" s="16" t="e">
        <f t="shared" si="4"/>
        <v>#DIV/0!</v>
      </c>
      <c r="G20" s="17"/>
      <c r="H20" s="18"/>
      <c r="I20" s="18"/>
      <c r="J20" s="16" t="e">
        <f t="shared" si="5"/>
        <v>#DIV/0!</v>
      </c>
      <c r="K20" s="17"/>
      <c r="L20" s="18"/>
      <c r="M20" s="18"/>
      <c r="N20" s="16" t="e">
        <f t="shared" si="7"/>
        <v>#DIV/0!</v>
      </c>
      <c r="O20" s="17"/>
      <c r="P20" s="18"/>
      <c r="Q20" s="18"/>
      <c r="R20" s="16" t="e">
        <f t="shared" si="8"/>
        <v>#DIV/0!</v>
      </c>
    </row>
    <row r="21" spans="1:18" x14ac:dyDescent="0.25">
      <c r="A21" s="4">
        <f t="shared" si="9"/>
        <v>15</v>
      </c>
      <c r="B21" s="13" t="s">
        <v>27</v>
      </c>
      <c r="C21" s="14">
        <f t="shared" si="12"/>
        <v>35000000</v>
      </c>
      <c r="D21" s="15">
        <f t="shared" si="12"/>
        <v>35000000</v>
      </c>
      <c r="E21" s="15">
        <f t="shared" si="12"/>
        <v>25161519</v>
      </c>
      <c r="F21" s="16">
        <f t="shared" si="4"/>
        <v>0.71890054285714289</v>
      </c>
      <c r="G21" s="17">
        <v>35000000</v>
      </c>
      <c r="H21" s="18">
        <f>G21</f>
        <v>35000000</v>
      </c>
      <c r="I21" s="18">
        <v>25161519</v>
      </c>
      <c r="J21" s="16">
        <f t="shared" si="5"/>
        <v>0.71890054285714289</v>
      </c>
      <c r="K21" s="17"/>
      <c r="L21" s="18">
        <f t="shared" ref="L21:L26" si="16">K21</f>
        <v>0</v>
      </c>
      <c r="M21" s="18"/>
      <c r="N21" s="16"/>
      <c r="O21" s="17"/>
      <c r="P21" s="18">
        <f t="shared" ref="P21:P26" si="17">O21</f>
        <v>0</v>
      </c>
      <c r="Q21" s="18"/>
      <c r="R21" s="16"/>
    </row>
    <row r="22" spans="1:18" ht="12.75" hidden="1" customHeight="1" x14ac:dyDescent="0.25">
      <c r="A22" s="4">
        <f t="shared" si="9"/>
        <v>16</v>
      </c>
      <c r="B22" s="25" t="s">
        <v>28</v>
      </c>
      <c r="C22" s="14">
        <f t="shared" si="12"/>
        <v>0</v>
      </c>
      <c r="D22" s="15">
        <f t="shared" si="12"/>
        <v>0</v>
      </c>
      <c r="E22" s="15">
        <f t="shared" si="12"/>
        <v>0</v>
      </c>
      <c r="F22" s="16" t="e">
        <f t="shared" si="4"/>
        <v>#DIV/0!</v>
      </c>
      <c r="G22" s="17"/>
      <c r="H22" s="18"/>
      <c r="I22" s="18">
        <v>0</v>
      </c>
      <c r="J22" s="16" t="e">
        <f t="shared" si="5"/>
        <v>#DIV/0!</v>
      </c>
      <c r="K22" s="17"/>
      <c r="L22" s="18">
        <f t="shared" si="16"/>
        <v>0</v>
      </c>
      <c r="M22" s="18"/>
      <c r="N22" s="16"/>
      <c r="O22" s="17"/>
      <c r="P22" s="18">
        <f t="shared" si="17"/>
        <v>0</v>
      </c>
      <c r="Q22" s="18"/>
      <c r="R22" s="16"/>
    </row>
    <row r="23" spans="1:18" x14ac:dyDescent="0.25">
      <c r="A23" s="4">
        <f t="shared" si="9"/>
        <v>17</v>
      </c>
      <c r="B23" s="13" t="s">
        <v>29</v>
      </c>
      <c r="C23" s="26">
        <f t="shared" si="12"/>
        <v>420000000</v>
      </c>
      <c r="D23" s="15">
        <f t="shared" si="12"/>
        <v>420000000</v>
      </c>
      <c r="E23" s="15">
        <f t="shared" si="12"/>
        <v>223216801</v>
      </c>
      <c r="F23" s="16">
        <f t="shared" si="4"/>
        <v>0.53146857380952384</v>
      </c>
      <c r="G23" s="27">
        <v>420000000</v>
      </c>
      <c r="H23" s="18">
        <f>G23</f>
        <v>420000000</v>
      </c>
      <c r="I23" s="18">
        <v>223216801</v>
      </c>
      <c r="J23" s="16">
        <f t="shared" si="5"/>
        <v>0.53146857380952384</v>
      </c>
      <c r="K23" s="27"/>
      <c r="L23" s="18">
        <f t="shared" si="16"/>
        <v>0</v>
      </c>
      <c r="M23" s="18"/>
      <c r="N23" s="16"/>
      <c r="O23" s="27"/>
      <c r="P23" s="18">
        <f t="shared" si="17"/>
        <v>0</v>
      </c>
      <c r="Q23" s="18"/>
      <c r="R23" s="16"/>
    </row>
    <row r="24" spans="1:18" ht="12.75" hidden="1" customHeight="1" x14ac:dyDescent="0.25">
      <c r="A24" s="4">
        <f t="shared" si="9"/>
        <v>18</v>
      </c>
      <c r="B24" s="25" t="s">
        <v>30</v>
      </c>
      <c r="C24" s="26">
        <f t="shared" si="12"/>
        <v>0</v>
      </c>
      <c r="D24" s="15">
        <f t="shared" si="12"/>
        <v>0</v>
      </c>
      <c r="E24" s="15">
        <f t="shared" si="12"/>
        <v>0</v>
      </c>
      <c r="F24" s="16" t="e">
        <f t="shared" si="4"/>
        <v>#DIV/0!</v>
      </c>
      <c r="G24" s="27"/>
      <c r="H24" s="18">
        <f t="shared" ref="H24:H27" si="18">G24</f>
        <v>0</v>
      </c>
      <c r="I24" s="18"/>
      <c r="J24" s="16" t="e">
        <f t="shared" si="5"/>
        <v>#DIV/0!</v>
      </c>
      <c r="K24" s="27"/>
      <c r="L24" s="18">
        <f t="shared" si="16"/>
        <v>0</v>
      </c>
      <c r="M24" s="18"/>
      <c r="N24" s="16"/>
      <c r="O24" s="27"/>
      <c r="P24" s="18">
        <f t="shared" si="17"/>
        <v>0</v>
      </c>
      <c r="Q24" s="18"/>
      <c r="R24" s="16"/>
    </row>
    <row r="25" spans="1:18" ht="12.75" hidden="1" customHeight="1" x14ac:dyDescent="0.25">
      <c r="A25" s="4">
        <f t="shared" si="9"/>
        <v>19</v>
      </c>
      <c r="B25" s="25" t="s">
        <v>31</v>
      </c>
      <c r="C25" s="14">
        <f t="shared" si="12"/>
        <v>0</v>
      </c>
      <c r="D25" s="15">
        <f t="shared" si="12"/>
        <v>0</v>
      </c>
      <c r="E25" s="15">
        <f t="shared" si="12"/>
        <v>0</v>
      </c>
      <c r="F25" s="16" t="e">
        <f t="shared" si="4"/>
        <v>#DIV/0!</v>
      </c>
      <c r="G25" s="17"/>
      <c r="H25" s="18">
        <f t="shared" si="18"/>
        <v>0</v>
      </c>
      <c r="I25" s="18"/>
      <c r="J25" s="16" t="e">
        <f t="shared" si="5"/>
        <v>#DIV/0!</v>
      </c>
      <c r="K25" s="17"/>
      <c r="L25" s="18">
        <f t="shared" si="16"/>
        <v>0</v>
      </c>
      <c r="M25" s="18"/>
      <c r="N25" s="16"/>
      <c r="O25" s="17"/>
      <c r="P25" s="18">
        <f t="shared" si="17"/>
        <v>0</v>
      </c>
      <c r="Q25" s="18"/>
      <c r="R25" s="16"/>
    </row>
    <row r="26" spans="1:18" x14ac:dyDescent="0.25">
      <c r="A26" s="4">
        <f t="shared" si="9"/>
        <v>20</v>
      </c>
      <c r="B26" s="13" t="s">
        <v>32</v>
      </c>
      <c r="C26" s="14">
        <f t="shared" si="12"/>
        <v>14400000</v>
      </c>
      <c r="D26" s="15">
        <f t="shared" si="12"/>
        <v>14400000</v>
      </c>
      <c r="E26" s="15">
        <f t="shared" si="12"/>
        <v>9031012</v>
      </c>
      <c r="F26" s="16">
        <f t="shared" si="4"/>
        <v>0.62715361111111112</v>
      </c>
      <c r="G26" s="17">
        <v>14400000</v>
      </c>
      <c r="H26" s="18">
        <f t="shared" si="18"/>
        <v>14400000</v>
      </c>
      <c r="I26" s="18">
        <v>9031012</v>
      </c>
      <c r="J26" s="16">
        <f t="shared" si="5"/>
        <v>0.62715361111111112</v>
      </c>
      <c r="K26" s="17"/>
      <c r="L26" s="18">
        <f t="shared" si="16"/>
        <v>0</v>
      </c>
      <c r="M26" s="18"/>
      <c r="N26" s="16"/>
      <c r="O26" s="17"/>
      <c r="P26" s="18">
        <f t="shared" si="17"/>
        <v>0</v>
      </c>
      <c r="Q26" s="18"/>
      <c r="R26" s="16"/>
    </row>
    <row r="27" spans="1:18" ht="12.75" hidden="1" customHeight="1" x14ac:dyDescent="0.25">
      <c r="A27" s="4">
        <f t="shared" si="9"/>
        <v>21</v>
      </c>
      <c r="B27" s="25" t="s">
        <v>33</v>
      </c>
      <c r="C27" s="14">
        <f t="shared" si="12"/>
        <v>0</v>
      </c>
      <c r="D27" s="15">
        <f t="shared" si="12"/>
        <v>0</v>
      </c>
      <c r="E27" s="15">
        <f t="shared" si="12"/>
        <v>0</v>
      </c>
      <c r="F27" s="16">
        <f t="shared" si="12"/>
        <v>0</v>
      </c>
      <c r="G27" s="17"/>
      <c r="H27" s="18">
        <f t="shared" si="18"/>
        <v>0</v>
      </c>
      <c r="I27" s="18"/>
      <c r="J27" s="16">
        <f t="shared" ref="J27" si="19">N27+R27+V27</f>
        <v>0</v>
      </c>
      <c r="K27" s="17"/>
      <c r="L27" s="18"/>
      <c r="M27" s="18"/>
      <c r="N27" s="16"/>
      <c r="O27" s="17"/>
      <c r="P27" s="18"/>
      <c r="Q27" s="18"/>
      <c r="R27" s="16"/>
    </row>
    <row r="28" spans="1:18" x14ac:dyDescent="0.25">
      <c r="A28" s="5">
        <f t="shared" si="9"/>
        <v>22</v>
      </c>
      <c r="B28" s="7" t="s">
        <v>34</v>
      </c>
      <c r="C28" s="28">
        <f t="shared" si="12"/>
        <v>434400000</v>
      </c>
      <c r="D28" s="29">
        <f t="shared" si="12"/>
        <v>434400000</v>
      </c>
      <c r="E28" s="29">
        <f t="shared" si="12"/>
        <v>232247813</v>
      </c>
      <c r="F28" s="16">
        <f t="shared" si="4"/>
        <v>0.53464045349907918</v>
      </c>
      <c r="G28" s="30">
        <f>G23+G26</f>
        <v>434400000</v>
      </c>
      <c r="H28" s="31">
        <f t="shared" ref="H28:Q28" si="20">H23+H26</f>
        <v>434400000</v>
      </c>
      <c r="I28" s="31">
        <f t="shared" si="20"/>
        <v>232247813</v>
      </c>
      <c r="J28" s="16">
        <f t="shared" si="5"/>
        <v>0.53464045349907918</v>
      </c>
      <c r="K28" s="30">
        <f>K23+K26</f>
        <v>0</v>
      </c>
      <c r="L28" s="31">
        <f t="shared" si="20"/>
        <v>0</v>
      </c>
      <c r="M28" s="31">
        <f t="shared" si="20"/>
        <v>0</v>
      </c>
      <c r="N28" s="16"/>
      <c r="O28" s="30">
        <f>O23+O26</f>
        <v>0</v>
      </c>
      <c r="P28" s="31">
        <f t="shared" si="20"/>
        <v>0</v>
      </c>
      <c r="Q28" s="31">
        <f t="shared" si="20"/>
        <v>0</v>
      </c>
      <c r="R28" s="16"/>
    </row>
    <row r="29" spans="1:18" ht="12.75" hidden="1" customHeight="1" x14ac:dyDescent="0.25">
      <c r="A29" s="4"/>
      <c r="B29" s="25"/>
      <c r="C29" s="14">
        <f t="shared" si="12"/>
        <v>0</v>
      </c>
      <c r="D29" s="15">
        <f t="shared" si="12"/>
        <v>0</v>
      </c>
      <c r="E29" s="15">
        <f t="shared" si="12"/>
        <v>0</v>
      </c>
      <c r="F29" s="16" t="e">
        <f t="shared" si="4"/>
        <v>#DIV/0!</v>
      </c>
      <c r="G29" s="17"/>
      <c r="H29" s="18"/>
      <c r="I29" s="18"/>
      <c r="J29" s="16" t="e">
        <f t="shared" si="5"/>
        <v>#DIV/0!</v>
      </c>
      <c r="K29" s="17"/>
      <c r="L29" s="18"/>
      <c r="M29" s="18"/>
      <c r="N29" s="16"/>
      <c r="O29" s="17"/>
      <c r="P29" s="18"/>
      <c r="Q29" s="18"/>
      <c r="R29" s="16"/>
    </row>
    <row r="30" spans="1:18" x14ac:dyDescent="0.25">
      <c r="A30" s="4">
        <f>A28+1</f>
        <v>23</v>
      </c>
      <c r="B30" s="13" t="s">
        <v>35</v>
      </c>
      <c r="C30" s="14">
        <f t="shared" si="12"/>
        <v>750000</v>
      </c>
      <c r="D30" s="15">
        <f t="shared" si="12"/>
        <v>750000</v>
      </c>
      <c r="E30" s="15">
        <f t="shared" si="12"/>
        <v>1200977</v>
      </c>
      <c r="F30" s="16">
        <f t="shared" si="4"/>
        <v>1.6013026666666668</v>
      </c>
      <c r="G30" s="17">
        <v>750000</v>
      </c>
      <c r="H30" s="18">
        <f t="shared" ref="H30:H34" si="21">G30</f>
        <v>750000</v>
      </c>
      <c r="I30" s="18">
        <f>189846+4891+4500+1001740</f>
        <v>1200977</v>
      </c>
      <c r="J30" s="16">
        <f t="shared" si="5"/>
        <v>1.6013026666666668</v>
      </c>
      <c r="K30" s="17"/>
      <c r="L30" s="18">
        <f t="shared" ref="L30" si="22">K30</f>
        <v>0</v>
      </c>
      <c r="M30" s="18"/>
      <c r="N30" s="16"/>
      <c r="O30" s="17"/>
      <c r="P30" s="18">
        <f t="shared" ref="P30" si="23">O30</f>
        <v>0</v>
      </c>
      <c r="Q30" s="18"/>
      <c r="R30" s="16"/>
    </row>
    <row r="31" spans="1:18" ht="12.75" hidden="1" customHeight="1" x14ac:dyDescent="0.25">
      <c r="A31" s="4">
        <f>A30+1</f>
        <v>24</v>
      </c>
      <c r="B31" s="25" t="s">
        <v>36</v>
      </c>
      <c r="C31" s="14">
        <f t="shared" si="12"/>
        <v>0</v>
      </c>
      <c r="D31" s="15">
        <f t="shared" si="12"/>
        <v>0</v>
      </c>
      <c r="E31" s="15">
        <f t="shared" si="12"/>
        <v>0</v>
      </c>
      <c r="F31" s="16" t="e">
        <f t="shared" si="4"/>
        <v>#DIV/0!</v>
      </c>
      <c r="G31" s="17"/>
      <c r="H31" s="18">
        <f t="shared" si="21"/>
        <v>0</v>
      </c>
      <c r="I31" s="18"/>
      <c r="J31" s="16" t="e">
        <f t="shared" si="5"/>
        <v>#DIV/0!</v>
      </c>
      <c r="K31" s="17"/>
      <c r="L31" s="18"/>
      <c r="M31" s="18"/>
      <c r="N31" s="16" t="e">
        <f t="shared" si="7"/>
        <v>#DIV/0!</v>
      </c>
      <c r="O31" s="17"/>
      <c r="P31" s="18"/>
      <c r="Q31" s="18"/>
      <c r="R31" s="16" t="e">
        <f t="shared" si="8"/>
        <v>#DIV/0!</v>
      </c>
    </row>
    <row r="32" spans="1:18" ht="12.75" hidden="1" customHeight="1" x14ac:dyDescent="0.25">
      <c r="A32" s="4">
        <f t="shared" ref="A32:A35" si="24">A31+1</f>
        <v>25</v>
      </c>
      <c r="B32" s="25" t="s">
        <v>37</v>
      </c>
      <c r="C32" s="14">
        <f t="shared" si="12"/>
        <v>0</v>
      </c>
      <c r="D32" s="15">
        <f t="shared" si="12"/>
        <v>0</v>
      </c>
      <c r="E32" s="15">
        <f t="shared" si="12"/>
        <v>0</v>
      </c>
      <c r="F32" s="16" t="e">
        <f t="shared" si="4"/>
        <v>#DIV/0!</v>
      </c>
      <c r="G32" s="17"/>
      <c r="H32" s="18">
        <f t="shared" si="21"/>
        <v>0</v>
      </c>
      <c r="I32" s="18"/>
      <c r="J32" s="16" t="e">
        <f t="shared" si="5"/>
        <v>#DIV/0!</v>
      </c>
      <c r="K32" s="17"/>
      <c r="L32" s="18"/>
      <c r="M32" s="18"/>
      <c r="N32" s="16" t="e">
        <f t="shared" si="7"/>
        <v>#DIV/0!</v>
      </c>
      <c r="O32" s="17"/>
      <c r="P32" s="18"/>
      <c r="Q32" s="18"/>
      <c r="R32" s="16" t="e">
        <f t="shared" si="8"/>
        <v>#DIV/0!</v>
      </c>
    </row>
    <row r="33" spans="1:18" ht="12.75" hidden="1" customHeight="1" x14ac:dyDescent="0.25">
      <c r="A33" s="4">
        <f t="shared" si="24"/>
        <v>26</v>
      </c>
      <c r="B33" s="25" t="s">
        <v>38</v>
      </c>
      <c r="C33" s="14">
        <f t="shared" si="12"/>
        <v>0</v>
      </c>
      <c r="D33" s="15">
        <f t="shared" si="12"/>
        <v>0</v>
      </c>
      <c r="E33" s="15">
        <f t="shared" si="12"/>
        <v>0</v>
      </c>
      <c r="F33" s="16" t="e">
        <f t="shared" si="4"/>
        <v>#DIV/0!</v>
      </c>
      <c r="G33" s="17"/>
      <c r="H33" s="18">
        <f t="shared" si="21"/>
        <v>0</v>
      </c>
      <c r="I33" s="18"/>
      <c r="J33" s="16" t="e">
        <f t="shared" si="5"/>
        <v>#DIV/0!</v>
      </c>
      <c r="K33" s="17"/>
      <c r="L33" s="18"/>
      <c r="M33" s="18"/>
      <c r="N33" s="16" t="e">
        <f t="shared" si="7"/>
        <v>#DIV/0!</v>
      </c>
      <c r="O33" s="17"/>
      <c r="P33" s="18"/>
      <c r="Q33" s="18"/>
      <c r="R33" s="16" t="e">
        <f t="shared" si="8"/>
        <v>#DIV/0!</v>
      </c>
    </row>
    <row r="34" spans="1:18" ht="12.75" hidden="1" customHeight="1" x14ac:dyDescent="0.25">
      <c r="A34" s="4">
        <f t="shared" si="24"/>
        <v>27</v>
      </c>
      <c r="B34" s="25" t="s">
        <v>39</v>
      </c>
      <c r="C34" s="14">
        <f t="shared" si="12"/>
        <v>0</v>
      </c>
      <c r="D34" s="15">
        <f t="shared" si="12"/>
        <v>0</v>
      </c>
      <c r="E34" s="15">
        <f t="shared" si="12"/>
        <v>0</v>
      </c>
      <c r="F34" s="16" t="e">
        <f t="shared" si="4"/>
        <v>#DIV/0!</v>
      </c>
      <c r="G34" s="17"/>
      <c r="H34" s="18">
        <f t="shared" si="21"/>
        <v>0</v>
      </c>
      <c r="I34" s="18"/>
      <c r="J34" s="16" t="e">
        <f t="shared" si="5"/>
        <v>#DIV/0!</v>
      </c>
      <c r="K34" s="17"/>
      <c r="L34" s="18"/>
      <c r="M34" s="18"/>
      <c r="N34" s="16" t="e">
        <f t="shared" si="7"/>
        <v>#DIV/0!</v>
      </c>
      <c r="O34" s="17"/>
      <c r="P34" s="18"/>
      <c r="Q34" s="18"/>
      <c r="R34" s="16" t="e">
        <f t="shared" si="8"/>
        <v>#DIV/0!</v>
      </c>
    </row>
    <row r="35" spans="1:18" ht="13.8" x14ac:dyDescent="0.3">
      <c r="A35" s="20">
        <f t="shared" si="24"/>
        <v>28</v>
      </c>
      <c r="B35" s="21" t="s">
        <v>40</v>
      </c>
      <c r="C35" s="22">
        <f t="shared" ref="C35:E35" si="25">C19+C21+C28+C30</f>
        <v>470150000</v>
      </c>
      <c r="D35" s="23">
        <f t="shared" si="25"/>
        <v>470150000</v>
      </c>
      <c r="E35" s="23">
        <f t="shared" si="25"/>
        <v>258610309</v>
      </c>
      <c r="F35" s="24">
        <f t="shared" si="4"/>
        <v>0.55005914920769972</v>
      </c>
      <c r="G35" s="22">
        <f>G19+G21+G28+G30</f>
        <v>470150000</v>
      </c>
      <c r="H35" s="23">
        <f t="shared" ref="H35:I35" si="26">H19+H21+H28+H30</f>
        <v>470150000</v>
      </c>
      <c r="I35" s="23">
        <f t="shared" si="26"/>
        <v>258610309</v>
      </c>
      <c r="J35" s="24">
        <f t="shared" si="5"/>
        <v>0.55005914920769972</v>
      </c>
      <c r="K35" s="22">
        <f t="shared" ref="K35:Q35" si="27">K19+K21+K28+K30</f>
        <v>0</v>
      </c>
      <c r="L35" s="23">
        <f t="shared" si="27"/>
        <v>0</v>
      </c>
      <c r="M35" s="23">
        <f t="shared" si="27"/>
        <v>0</v>
      </c>
      <c r="N35" s="24" t="e">
        <f t="shared" si="7"/>
        <v>#DIV/0!</v>
      </c>
      <c r="O35" s="22">
        <f t="shared" si="27"/>
        <v>0</v>
      </c>
      <c r="P35" s="23">
        <f t="shared" si="27"/>
        <v>0</v>
      </c>
      <c r="Q35" s="23">
        <f t="shared" si="27"/>
        <v>0</v>
      </c>
      <c r="R35" s="24" t="e">
        <f t="shared" si="8"/>
        <v>#DIV/0!</v>
      </c>
    </row>
    <row r="36" spans="1:18" ht="12.75" hidden="1" customHeight="1" x14ac:dyDescent="0.25">
      <c r="A36" s="4">
        <f>A35+1</f>
        <v>29</v>
      </c>
      <c r="B36" s="13" t="s">
        <v>41</v>
      </c>
      <c r="C36" s="14">
        <f t="shared" si="12"/>
        <v>0</v>
      </c>
      <c r="D36" s="15">
        <f t="shared" si="12"/>
        <v>0</v>
      </c>
      <c r="E36" s="15">
        <f t="shared" si="12"/>
        <v>0</v>
      </c>
      <c r="F36" s="16" t="e">
        <f t="shared" si="4"/>
        <v>#DIV/0!</v>
      </c>
      <c r="G36" s="17"/>
      <c r="H36" s="18"/>
      <c r="I36" s="18"/>
      <c r="J36" s="16" t="e">
        <f t="shared" si="5"/>
        <v>#DIV/0!</v>
      </c>
      <c r="K36" s="17"/>
      <c r="L36" s="18"/>
      <c r="M36" s="18"/>
      <c r="N36" s="16" t="e">
        <f t="shared" si="7"/>
        <v>#DIV/0!</v>
      </c>
      <c r="O36" s="17"/>
      <c r="P36" s="18"/>
      <c r="Q36" s="18"/>
      <c r="R36" s="16" t="e">
        <f t="shared" si="8"/>
        <v>#DIV/0!</v>
      </c>
    </row>
    <row r="37" spans="1:18" x14ac:dyDescent="0.25">
      <c r="A37" s="4">
        <f t="shared" ref="A37:A58" si="28">A36+1</f>
        <v>30</v>
      </c>
      <c r="B37" s="13" t="s">
        <v>42</v>
      </c>
      <c r="C37" s="14">
        <f t="shared" si="12"/>
        <v>9912200</v>
      </c>
      <c r="D37" s="15">
        <f t="shared" si="12"/>
        <v>9912200</v>
      </c>
      <c r="E37" s="15">
        <f t="shared" si="12"/>
        <v>3818792</v>
      </c>
      <c r="F37" s="16">
        <f t="shared" si="4"/>
        <v>0.38526179859163456</v>
      </c>
      <c r="G37" s="17">
        <v>9367200</v>
      </c>
      <c r="H37" s="18">
        <f t="shared" ref="H37:H46" si="29">G37</f>
        <v>9367200</v>
      </c>
      <c r="I37" s="18">
        <f>82459+3605647</f>
        <v>3688106</v>
      </c>
      <c r="J37" s="16">
        <f t="shared" si="5"/>
        <v>0.39372555299342388</v>
      </c>
      <c r="K37" s="17">
        <v>80000</v>
      </c>
      <c r="L37" s="18">
        <f t="shared" ref="L37:L46" si="30">K37</f>
        <v>80000</v>
      </c>
      <c r="M37" s="18">
        <v>50000</v>
      </c>
      <c r="N37" s="16">
        <f t="shared" si="7"/>
        <v>0.625</v>
      </c>
      <c r="O37" s="17">
        <v>465000</v>
      </c>
      <c r="P37" s="18">
        <f t="shared" ref="P37:P46" si="31">O37</f>
        <v>465000</v>
      </c>
      <c r="Q37" s="18">
        <v>80686</v>
      </c>
      <c r="R37" s="16">
        <f t="shared" si="8"/>
        <v>0.17351827956989246</v>
      </c>
    </row>
    <row r="38" spans="1:18" x14ac:dyDescent="0.25">
      <c r="A38" s="4">
        <f t="shared" si="28"/>
        <v>31</v>
      </c>
      <c r="B38" s="13" t="s">
        <v>43</v>
      </c>
      <c r="C38" s="14">
        <f t="shared" si="12"/>
        <v>280000</v>
      </c>
      <c r="D38" s="15">
        <f t="shared" si="12"/>
        <v>280000</v>
      </c>
      <c r="E38" s="15">
        <f t="shared" si="12"/>
        <v>96390</v>
      </c>
      <c r="F38" s="16">
        <f t="shared" si="4"/>
        <v>0.34425</v>
      </c>
      <c r="G38" s="17">
        <v>280000</v>
      </c>
      <c r="H38" s="18">
        <f t="shared" si="29"/>
        <v>280000</v>
      </c>
      <c r="I38" s="18">
        <v>96390</v>
      </c>
      <c r="J38" s="16">
        <f t="shared" si="5"/>
        <v>0.34425</v>
      </c>
      <c r="K38" s="17"/>
      <c r="L38" s="18">
        <f t="shared" si="30"/>
        <v>0</v>
      </c>
      <c r="M38" s="18"/>
      <c r="N38" s="16"/>
      <c r="O38" s="17"/>
      <c r="P38" s="18">
        <f t="shared" si="31"/>
        <v>0</v>
      </c>
      <c r="Q38" s="18"/>
      <c r="R38" s="16"/>
    </row>
    <row r="39" spans="1:18" x14ac:dyDescent="0.25">
      <c r="A39" s="4">
        <f t="shared" si="28"/>
        <v>32</v>
      </c>
      <c r="B39" s="13" t="s">
        <v>44</v>
      </c>
      <c r="C39" s="14">
        <f t="shared" si="12"/>
        <v>0</v>
      </c>
      <c r="D39" s="15">
        <f t="shared" si="12"/>
        <v>0</v>
      </c>
      <c r="E39" s="15">
        <f t="shared" si="12"/>
        <v>1741200</v>
      </c>
      <c r="F39" s="16"/>
      <c r="G39" s="17"/>
      <c r="H39" s="18">
        <f t="shared" si="29"/>
        <v>0</v>
      </c>
      <c r="I39" s="18">
        <v>1741200</v>
      </c>
      <c r="J39" s="16"/>
      <c r="K39" s="17"/>
      <c r="L39" s="18">
        <f t="shared" si="30"/>
        <v>0</v>
      </c>
      <c r="M39" s="18"/>
      <c r="N39" s="16"/>
      <c r="O39" s="17"/>
      <c r="P39" s="18">
        <f t="shared" si="31"/>
        <v>0</v>
      </c>
      <c r="Q39" s="18"/>
      <c r="R39" s="16"/>
    </row>
    <row r="40" spans="1:18" x14ac:dyDescent="0.25">
      <c r="A40" s="4">
        <f t="shared" si="28"/>
        <v>33</v>
      </c>
      <c r="B40" s="13" t="s">
        <v>45</v>
      </c>
      <c r="C40" s="14">
        <f t="shared" si="12"/>
        <v>0</v>
      </c>
      <c r="D40" s="15">
        <f t="shared" si="12"/>
        <v>0</v>
      </c>
      <c r="E40" s="15">
        <f t="shared" si="12"/>
        <v>0</v>
      </c>
      <c r="F40" s="16"/>
      <c r="G40" s="17"/>
      <c r="H40" s="18">
        <f t="shared" si="29"/>
        <v>0</v>
      </c>
      <c r="I40" s="18"/>
      <c r="J40" s="16"/>
      <c r="K40" s="17"/>
      <c r="L40" s="18">
        <f t="shared" si="30"/>
        <v>0</v>
      </c>
      <c r="M40" s="18"/>
      <c r="N40" s="16"/>
      <c r="O40" s="17"/>
      <c r="P40" s="18">
        <f t="shared" si="31"/>
        <v>0</v>
      </c>
      <c r="Q40" s="18"/>
      <c r="R40" s="16"/>
    </row>
    <row r="41" spans="1:18" x14ac:dyDescent="0.25">
      <c r="A41" s="4">
        <f t="shared" si="28"/>
        <v>34</v>
      </c>
      <c r="B41" s="13" t="s">
        <v>46</v>
      </c>
      <c r="C41" s="14">
        <f t="shared" si="12"/>
        <v>646550</v>
      </c>
      <c r="D41" s="15">
        <f t="shared" si="12"/>
        <v>646550</v>
      </c>
      <c r="E41" s="15">
        <f t="shared" si="12"/>
        <v>57230</v>
      </c>
      <c r="F41" s="16">
        <f t="shared" si="4"/>
        <v>8.8515969375918338E-2</v>
      </c>
      <c r="G41" s="17">
        <v>521000</v>
      </c>
      <c r="H41" s="18">
        <f t="shared" si="29"/>
        <v>521000</v>
      </c>
      <c r="I41" s="18">
        <v>35446</v>
      </c>
      <c r="J41" s="16">
        <f t="shared" si="5"/>
        <v>6.8034548944337817E-2</v>
      </c>
      <c r="K41" s="17"/>
      <c r="L41" s="18">
        <f t="shared" si="30"/>
        <v>0</v>
      </c>
      <c r="M41" s="18"/>
      <c r="N41" s="16"/>
      <c r="O41" s="17">
        <v>125550</v>
      </c>
      <c r="P41" s="18">
        <f t="shared" si="31"/>
        <v>125550</v>
      </c>
      <c r="Q41" s="18">
        <v>21784</v>
      </c>
      <c r="R41" s="16">
        <f t="shared" si="8"/>
        <v>0.17350856232576661</v>
      </c>
    </row>
    <row r="42" spans="1:18" ht="12.75" hidden="1" customHeight="1" x14ac:dyDescent="0.25">
      <c r="A42" s="4">
        <f t="shared" si="28"/>
        <v>35</v>
      </c>
      <c r="B42" s="13" t="s">
        <v>47</v>
      </c>
      <c r="C42" s="14">
        <f t="shared" si="12"/>
        <v>0</v>
      </c>
      <c r="D42" s="15">
        <f t="shared" si="12"/>
        <v>0</v>
      </c>
      <c r="E42" s="15">
        <f t="shared" si="12"/>
        <v>0</v>
      </c>
      <c r="F42" s="16" t="e">
        <f t="shared" si="4"/>
        <v>#DIV/0!</v>
      </c>
      <c r="G42" s="17"/>
      <c r="H42" s="18">
        <f t="shared" si="29"/>
        <v>0</v>
      </c>
      <c r="I42" s="18"/>
      <c r="J42" s="16" t="e">
        <f t="shared" si="5"/>
        <v>#DIV/0!</v>
      </c>
      <c r="K42" s="17"/>
      <c r="L42" s="18">
        <f t="shared" si="30"/>
        <v>0</v>
      </c>
      <c r="M42" s="18"/>
      <c r="N42" s="16" t="e">
        <f t="shared" si="7"/>
        <v>#DIV/0!</v>
      </c>
      <c r="O42" s="17"/>
      <c r="P42" s="18">
        <f t="shared" si="31"/>
        <v>0</v>
      </c>
      <c r="Q42" s="18"/>
      <c r="R42" s="16" t="e">
        <f t="shared" si="8"/>
        <v>#DIV/0!</v>
      </c>
    </row>
    <row r="43" spans="1:18" x14ac:dyDescent="0.25">
      <c r="A43" s="4">
        <f t="shared" si="28"/>
        <v>36</v>
      </c>
      <c r="B43" s="13" t="s">
        <v>48</v>
      </c>
      <c r="C43" s="14">
        <f t="shared" si="12"/>
        <v>1502000</v>
      </c>
      <c r="D43" s="15">
        <f t="shared" si="12"/>
        <v>1502000</v>
      </c>
      <c r="E43" s="15">
        <f t="shared" si="12"/>
        <v>789389</v>
      </c>
      <c r="F43" s="16">
        <f t="shared" si="4"/>
        <v>0.52555858854860182</v>
      </c>
      <c r="G43" s="17">
        <v>1500000</v>
      </c>
      <c r="H43" s="18">
        <f t="shared" si="29"/>
        <v>1500000</v>
      </c>
      <c r="I43" s="18">
        <f>25296+763974</f>
        <v>789270</v>
      </c>
      <c r="J43" s="16">
        <f t="shared" si="5"/>
        <v>0.52617999999999998</v>
      </c>
      <c r="K43" s="17">
        <v>1000</v>
      </c>
      <c r="L43" s="18">
        <f t="shared" si="30"/>
        <v>1000</v>
      </c>
      <c r="M43" s="18">
        <v>93</v>
      </c>
      <c r="N43" s="16">
        <f t="shared" si="7"/>
        <v>9.2999999999999999E-2</v>
      </c>
      <c r="O43" s="17">
        <v>1000</v>
      </c>
      <c r="P43" s="18">
        <f t="shared" si="31"/>
        <v>1000</v>
      </c>
      <c r="Q43" s="18">
        <v>26</v>
      </c>
      <c r="R43" s="16">
        <f t="shared" si="8"/>
        <v>2.5999999999999999E-2</v>
      </c>
    </row>
    <row r="44" spans="1:18" ht="12.75" hidden="1" customHeight="1" x14ac:dyDescent="0.25">
      <c r="A44" s="4">
        <f t="shared" si="28"/>
        <v>37</v>
      </c>
      <c r="B44" s="13" t="s">
        <v>49</v>
      </c>
      <c r="C44" s="14">
        <f t="shared" si="12"/>
        <v>0</v>
      </c>
      <c r="D44" s="15">
        <f t="shared" si="12"/>
        <v>0</v>
      </c>
      <c r="E44" s="15">
        <f t="shared" si="12"/>
        <v>0</v>
      </c>
      <c r="F44" s="16" t="e">
        <f t="shared" si="4"/>
        <v>#DIV/0!</v>
      </c>
      <c r="G44" s="17"/>
      <c r="H44" s="18">
        <f t="shared" si="29"/>
        <v>0</v>
      </c>
      <c r="I44" s="18"/>
      <c r="J44" s="16" t="e">
        <f t="shared" si="5"/>
        <v>#DIV/0!</v>
      </c>
      <c r="K44" s="17"/>
      <c r="L44" s="18">
        <f t="shared" si="30"/>
        <v>0</v>
      </c>
      <c r="M44" s="18"/>
      <c r="N44" s="16" t="e">
        <f t="shared" si="7"/>
        <v>#DIV/0!</v>
      </c>
      <c r="O44" s="17"/>
      <c r="P44" s="18">
        <f t="shared" si="31"/>
        <v>0</v>
      </c>
      <c r="Q44" s="18"/>
      <c r="R44" s="16" t="e">
        <f t="shared" si="8"/>
        <v>#DIV/0!</v>
      </c>
    </row>
    <row r="45" spans="1:18" ht="12.75" hidden="1" customHeight="1" x14ac:dyDescent="0.25">
      <c r="A45" s="4">
        <f t="shared" si="28"/>
        <v>38</v>
      </c>
      <c r="B45" s="13" t="s">
        <v>50</v>
      </c>
      <c r="C45" s="14">
        <f t="shared" si="12"/>
        <v>0</v>
      </c>
      <c r="D45" s="15">
        <f t="shared" si="12"/>
        <v>0</v>
      </c>
      <c r="E45" s="15">
        <f t="shared" si="12"/>
        <v>0</v>
      </c>
      <c r="F45" s="16" t="e">
        <f t="shared" si="4"/>
        <v>#DIV/0!</v>
      </c>
      <c r="G45" s="17"/>
      <c r="H45" s="18">
        <f t="shared" si="29"/>
        <v>0</v>
      </c>
      <c r="I45" s="18"/>
      <c r="J45" s="16" t="e">
        <f t="shared" si="5"/>
        <v>#DIV/0!</v>
      </c>
      <c r="K45" s="17"/>
      <c r="L45" s="18">
        <f t="shared" si="30"/>
        <v>0</v>
      </c>
      <c r="M45" s="18"/>
      <c r="N45" s="16" t="e">
        <f t="shared" si="7"/>
        <v>#DIV/0!</v>
      </c>
      <c r="O45" s="17"/>
      <c r="P45" s="18">
        <f t="shared" si="31"/>
        <v>0</v>
      </c>
      <c r="Q45" s="18"/>
      <c r="R45" s="16" t="e">
        <f t="shared" si="8"/>
        <v>#DIV/0!</v>
      </c>
    </row>
    <row r="46" spans="1:18" x14ac:dyDescent="0.25">
      <c r="A46" s="4">
        <f t="shared" si="28"/>
        <v>39</v>
      </c>
      <c r="B46" s="13" t="s">
        <v>51</v>
      </c>
      <c r="C46" s="14">
        <f t="shared" si="12"/>
        <v>1870000</v>
      </c>
      <c r="D46" s="15">
        <f t="shared" si="12"/>
        <v>1870000</v>
      </c>
      <c r="E46" s="15">
        <f t="shared" si="12"/>
        <v>1062639</v>
      </c>
      <c r="F46" s="16">
        <f t="shared" si="4"/>
        <v>0.56825614973262029</v>
      </c>
      <c r="G46" s="17">
        <v>1850000</v>
      </c>
      <c r="H46" s="18">
        <f t="shared" si="29"/>
        <v>1850000</v>
      </c>
      <c r="I46" s="18">
        <f>382038+625330</f>
        <v>1007368</v>
      </c>
      <c r="J46" s="16">
        <f t="shared" si="5"/>
        <v>0.54452324324324319</v>
      </c>
      <c r="K46" s="17">
        <v>20000</v>
      </c>
      <c r="L46" s="18">
        <f t="shared" si="30"/>
        <v>20000</v>
      </c>
      <c r="M46" s="18">
        <f>1984+52077</f>
        <v>54061</v>
      </c>
      <c r="N46" s="16">
        <f t="shared" si="7"/>
        <v>2.7030500000000002</v>
      </c>
      <c r="O46" s="17"/>
      <c r="P46" s="18">
        <f t="shared" si="31"/>
        <v>0</v>
      </c>
      <c r="Q46" s="18">
        <v>1210</v>
      </c>
      <c r="R46" s="16"/>
    </row>
    <row r="47" spans="1:18" ht="13.8" x14ac:dyDescent="0.3">
      <c r="A47" s="4">
        <f t="shared" si="28"/>
        <v>40</v>
      </c>
      <c r="B47" s="21" t="s">
        <v>52</v>
      </c>
      <c r="C47" s="22">
        <f t="shared" ref="C47:E47" si="32">SUM(C36:C46)</f>
        <v>14210750</v>
      </c>
      <c r="D47" s="23">
        <f t="shared" si="32"/>
        <v>14210750</v>
      </c>
      <c r="E47" s="23">
        <f t="shared" si="32"/>
        <v>7565640</v>
      </c>
      <c r="F47" s="24">
        <f t="shared" si="4"/>
        <v>0.53238850869940013</v>
      </c>
      <c r="G47" s="22">
        <f>SUM(G36:G46)</f>
        <v>13518200</v>
      </c>
      <c r="H47" s="23">
        <f t="shared" ref="H47:Q47" si="33">SUM(H36:H46)</f>
        <v>13518200</v>
      </c>
      <c r="I47" s="23">
        <f t="shared" si="33"/>
        <v>7357780</v>
      </c>
      <c r="J47" s="24">
        <f t="shared" si="5"/>
        <v>0.54428696128182741</v>
      </c>
      <c r="K47" s="22">
        <f t="shared" si="33"/>
        <v>101000</v>
      </c>
      <c r="L47" s="23">
        <f t="shared" si="33"/>
        <v>101000</v>
      </c>
      <c r="M47" s="23">
        <f t="shared" si="33"/>
        <v>104154</v>
      </c>
      <c r="N47" s="24">
        <f t="shared" si="7"/>
        <v>1.0312277227722773</v>
      </c>
      <c r="O47" s="22">
        <f t="shared" si="33"/>
        <v>591550</v>
      </c>
      <c r="P47" s="23">
        <f t="shared" si="33"/>
        <v>591550</v>
      </c>
      <c r="Q47" s="23">
        <f t="shared" si="33"/>
        <v>103706</v>
      </c>
      <c r="R47" s="24">
        <f t="shared" si="8"/>
        <v>0.17531231510438677</v>
      </c>
    </row>
    <row r="48" spans="1:18" x14ac:dyDescent="0.25">
      <c r="A48" s="4">
        <f t="shared" si="28"/>
        <v>41</v>
      </c>
      <c r="B48" s="13"/>
      <c r="C48" s="28"/>
      <c r="D48" s="15"/>
      <c r="E48" s="15"/>
      <c r="F48" s="16"/>
      <c r="G48" s="30"/>
      <c r="H48" s="18"/>
      <c r="I48" s="18"/>
      <c r="J48" s="16"/>
      <c r="K48" s="30"/>
      <c r="L48" s="18">
        <f t="shared" ref="L48:L52" si="34">K48</f>
        <v>0</v>
      </c>
      <c r="M48" s="18"/>
      <c r="N48" s="16"/>
      <c r="O48" s="30"/>
      <c r="P48" s="18">
        <f t="shared" ref="P48:P52" si="35">O48</f>
        <v>0</v>
      </c>
      <c r="Q48" s="18"/>
      <c r="R48" s="16"/>
    </row>
    <row r="49" spans="1:18" x14ac:dyDescent="0.25">
      <c r="A49" s="4">
        <f t="shared" si="28"/>
        <v>42</v>
      </c>
      <c r="B49" s="13" t="s">
        <v>53</v>
      </c>
      <c r="C49" s="32">
        <f t="shared" ref="C49:E53" si="36">G49+K49+O49</f>
        <v>0</v>
      </c>
      <c r="D49" s="15">
        <f t="shared" si="36"/>
        <v>0</v>
      </c>
      <c r="E49" s="15">
        <f t="shared" si="36"/>
        <v>0</v>
      </c>
      <c r="F49" s="16"/>
      <c r="G49" s="17"/>
      <c r="H49" s="18">
        <f t="shared" ref="H49:H52" si="37">G49</f>
        <v>0</v>
      </c>
      <c r="I49" s="18"/>
      <c r="J49" s="16"/>
      <c r="K49" s="17"/>
      <c r="L49" s="18">
        <f t="shared" si="34"/>
        <v>0</v>
      </c>
      <c r="M49" s="18"/>
      <c r="N49" s="16"/>
      <c r="O49" s="17"/>
      <c r="P49" s="18">
        <f t="shared" si="35"/>
        <v>0</v>
      </c>
      <c r="Q49" s="18"/>
      <c r="R49" s="16"/>
    </row>
    <row r="50" spans="1:18" x14ac:dyDescent="0.25">
      <c r="A50" s="4">
        <f t="shared" si="28"/>
        <v>43</v>
      </c>
      <c r="B50" s="13" t="s">
        <v>54</v>
      </c>
      <c r="C50" s="14">
        <f t="shared" si="36"/>
        <v>1300000</v>
      </c>
      <c r="D50" s="15">
        <f t="shared" si="36"/>
        <v>1300000</v>
      </c>
      <c r="E50" s="15">
        <f t="shared" si="36"/>
        <v>1371600</v>
      </c>
      <c r="F50" s="16">
        <f t="shared" si="4"/>
        <v>1.055076923076923</v>
      </c>
      <c r="G50" s="17">
        <v>1300000</v>
      </c>
      <c r="H50" s="18">
        <f t="shared" si="37"/>
        <v>1300000</v>
      </c>
      <c r="I50" s="18">
        <v>1371600</v>
      </c>
      <c r="J50" s="16">
        <f t="shared" si="5"/>
        <v>1.055076923076923</v>
      </c>
      <c r="K50" s="17"/>
      <c r="L50" s="18">
        <f t="shared" si="34"/>
        <v>0</v>
      </c>
      <c r="M50" s="18"/>
      <c r="N50" s="16"/>
      <c r="O50" s="17"/>
      <c r="P50" s="18">
        <f t="shared" si="35"/>
        <v>0</v>
      </c>
      <c r="Q50" s="18"/>
      <c r="R50" s="16"/>
    </row>
    <row r="51" spans="1:18" x14ac:dyDescent="0.25">
      <c r="A51" s="4">
        <f t="shared" si="28"/>
        <v>44</v>
      </c>
      <c r="B51" s="13" t="s">
        <v>55</v>
      </c>
      <c r="C51" s="14">
        <f t="shared" si="36"/>
        <v>0</v>
      </c>
      <c r="D51" s="15">
        <f t="shared" si="36"/>
        <v>0</v>
      </c>
      <c r="E51" s="15">
        <f t="shared" si="36"/>
        <v>0</v>
      </c>
      <c r="F51" s="16"/>
      <c r="G51" s="17"/>
      <c r="H51" s="18">
        <f t="shared" si="37"/>
        <v>0</v>
      </c>
      <c r="I51" s="18"/>
      <c r="J51" s="16"/>
      <c r="K51" s="17"/>
      <c r="L51" s="18">
        <f t="shared" si="34"/>
        <v>0</v>
      </c>
      <c r="M51" s="18"/>
      <c r="N51" s="16"/>
      <c r="O51" s="17"/>
      <c r="P51" s="18">
        <f t="shared" si="35"/>
        <v>0</v>
      </c>
      <c r="Q51" s="18"/>
      <c r="R51" s="16"/>
    </row>
    <row r="52" spans="1:18" x14ac:dyDescent="0.25">
      <c r="A52" s="4">
        <f t="shared" si="28"/>
        <v>45</v>
      </c>
      <c r="B52" s="13" t="s">
        <v>56</v>
      </c>
      <c r="C52" s="14">
        <f t="shared" si="36"/>
        <v>0</v>
      </c>
      <c r="D52" s="15">
        <f t="shared" si="36"/>
        <v>0</v>
      </c>
      <c r="E52" s="15">
        <f t="shared" si="36"/>
        <v>0</v>
      </c>
      <c r="F52" s="16"/>
      <c r="G52" s="17"/>
      <c r="H52" s="18">
        <f t="shared" si="37"/>
        <v>0</v>
      </c>
      <c r="I52" s="18"/>
      <c r="J52" s="16"/>
      <c r="K52" s="17"/>
      <c r="L52" s="18">
        <f t="shared" si="34"/>
        <v>0</v>
      </c>
      <c r="M52" s="18"/>
      <c r="N52" s="16"/>
      <c r="O52" s="17"/>
      <c r="P52" s="18">
        <f t="shared" si="35"/>
        <v>0</v>
      </c>
      <c r="Q52" s="18"/>
      <c r="R52" s="16"/>
    </row>
    <row r="53" spans="1:18" ht="13.8" x14ac:dyDescent="0.3">
      <c r="A53" s="4">
        <f t="shared" si="28"/>
        <v>46</v>
      </c>
      <c r="B53" s="21" t="s">
        <v>57</v>
      </c>
      <c r="C53" s="22">
        <f t="shared" si="36"/>
        <v>1300000</v>
      </c>
      <c r="D53" s="23">
        <f t="shared" si="36"/>
        <v>1300000</v>
      </c>
      <c r="E53" s="23">
        <f t="shared" si="36"/>
        <v>1371600</v>
      </c>
      <c r="F53" s="24">
        <f t="shared" si="4"/>
        <v>1.055076923076923</v>
      </c>
      <c r="G53" s="22">
        <f>SUM(G49:G52)</f>
        <v>1300000</v>
      </c>
      <c r="H53" s="23">
        <f t="shared" ref="H53:Q53" si="38">SUM(H49:H52)</f>
        <v>1300000</v>
      </c>
      <c r="I53" s="23">
        <f t="shared" si="38"/>
        <v>1371600</v>
      </c>
      <c r="J53" s="24">
        <f t="shared" si="5"/>
        <v>1.055076923076923</v>
      </c>
      <c r="K53" s="22">
        <f t="shared" si="38"/>
        <v>0</v>
      </c>
      <c r="L53" s="23">
        <f t="shared" si="38"/>
        <v>0</v>
      </c>
      <c r="M53" s="23">
        <f t="shared" si="38"/>
        <v>0</v>
      </c>
      <c r="N53" s="24" t="e">
        <f t="shared" si="7"/>
        <v>#DIV/0!</v>
      </c>
      <c r="O53" s="22">
        <f t="shared" si="38"/>
        <v>0</v>
      </c>
      <c r="P53" s="23">
        <f t="shared" si="38"/>
        <v>0</v>
      </c>
      <c r="Q53" s="23">
        <f t="shared" si="38"/>
        <v>0</v>
      </c>
      <c r="R53" s="24"/>
    </row>
    <row r="54" spans="1:18" x14ac:dyDescent="0.25">
      <c r="A54" s="4">
        <f t="shared" si="28"/>
        <v>47</v>
      </c>
      <c r="B54" s="13"/>
      <c r="C54" s="32"/>
      <c r="D54" s="15"/>
      <c r="E54" s="15"/>
      <c r="F54" s="16"/>
      <c r="G54" s="33"/>
      <c r="H54" s="18"/>
      <c r="I54" s="18"/>
      <c r="J54" s="16"/>
      <c r="K54" s="33"/>
      <c r="L54" s="18"/>
      <c r="M54" s="18"/>
      <c r="N54" s="16"/>
      <c r="O54" s="33"/>
      <c r="P54" s="18"/>
      <c r="Q54" s="18"/>
      <c r="R54" s="16"/>
    </row>
    <row r="55" spans="1:18" x14ac:dyDescent="0.25">
      <c r="A55" s="4">
        <f t="shared" si="28"/>
        <v>48</v>
      </c>
      <c r="B55" s="13" t="s">
        <v>58</v>
      </c>
      <c r="C55" s="32">
        <f t="shared" ref="C55:E58" si="39">G55+K55+O55</f>
        <v>0</v>
      </c>
      <c r="D55" s="15">
        <f t="shared" si="39"/>
        <v>0</v>
      </c>
      <c r="E55" s="15">
        <f t="shared" si="39"/>
        <v>0</v>
      </c>
      <c r="F55" s="16"/>
      <c r="G55" s="33"/>
      <c r="H55" s="18">
        <f t="shared" ref="H55:H57" si="40">G55</f>
        <v>0</v>
      </c>
      <c r="I55" s="18"/>
      <c r="J55" s="16"/>
      <c r="K55" s="33"/>
      <c r="L55" s="18">
        <f t="shared" ref="L55:L57" si="41">K55</f>
        <v>0</v>
      </c>
      <c r="M55" s="18"/>
      <c r="N55" s="16"/>
      <c r="O55" s="33"/>
      <c r="P55" s="18">
        <f t="shared" ref="P55:P56" si="42">O55</f>
        <v>0</v>
      </c>
      <c r="Q55" s="18"/>
      <c r="R55" s="16"/>
    </row>
    <row r="56" spans="1:18" x14ac:dyDescent="0.25">
      <c r="A56" s="4">
        <f t="shared" si="28"/>
        <v>49</v>
      </c>
      <c r="B56" s="13" t="s">
        <v>59</v>
      </c>
      <c r="C56" s="32">
        <f t="shared" si="39"/>
        <v>0</v>
      </c>
      <c r="D56" s="15">
        <f t="shared" si="39"/>
        <v>0</v>
      </c>
      <c r="E56" s="15">
        <f t="shared" si="39"/>
        <v>75050</v>
      </c>
      <c r="F56" s="16"/>
      <c r="G56" s="33"/>
      <c r="H56" s="18">
        <f t="shared" si="40"/>
        <v>0</v>
      </c>
      <c r="I56" s="18">
        <f>10000+65050</f>
        <v>75050</v>
      </c>
      <c r="J56" s="16"/>
      <c r="K56" s="33"/>
      <c r="L56" s="18">
        <f t="shared" si="41"/>
        <v>0</v>
      </c>
      <c r="M56" s="18"/>
      <c r="N56" s="16"/>
      <c r="O56" s="33"/>
      <c r="P56" s="18">
        <f t="shared" si="42"/>
        <v>0</v>
      </c>
      <c r="Q56" s="18"/>
      <c r="R56" s="16"/>
    </row>
    <row r="57" spans="1:18" x14ac:dyDescent="0.25">
      <c r="A57" s="4">
        <f t="shared" si="28"/>
        <v>50</v>
      </c>
      <c r="B57" s="13" t="s">
        <v>60</v>
      </c>
      <c r="C57" s="32">
        <f t="shared" si="39"/>
        <v>400100</v>
      </c>
      <c r="D57" s="15">
        <f t="shared" si="39"/>
        <v>400100</v>
      </c>
      <c r="E57" s="15">
        <f t="shared" si="39"/>
        <v>459000</v>
      </c>
      <c r="F57" s="16">
        <f t="shared" si="4"/>
        <v>1.1472131967008248</v>
      </c>
      <c r="G57" s="33">
        <v>254100</v>
      </c>
      <c r="H57" s="18">
        <f t="shared" si="40"/>
        <v>254100</v>
      </c>
      <c r="I57" s="18">
        <v>289000</v>
      </c>
      <c r="J57" s="16">
        <f t="shared" si="5"/>
        <v>1.1373475009838647</v>
      </c>
      <c r="K57" s="33"/>
      <c r="L57" s="18">
        <f t="shared" si="41"/>
        <v>0</v>
      </c>
      <c r="M57" s="18"/>
      <c r="N57" s="16"/>
      <c r="O57" s="33">
        <v>146000</v>
      </c>
      <c r="P57" s="18">
        <v>146000</v>
      </c>
      <c r="Q57" s="18">
        <v>170000</v>
      </c>
      <c r="R57" s="16">
        <f t="shared" si="8"/>
        <v>1.1643835616438356</v>
      </c>
    </row>
    <row r="58" spans="1:18" ht="13.8" x14ac:dyDescent="0.3">
      <c r="A58" s="4">
        <f t="shared" si="28"/>
        <v>51</v>
      </c>
      <c r="B58" s="21" t="s">
        <v>61</v>
      </c>
      <c r="C58" s="22">
        <f t="shared" si="39"/>
        <v>400100</v>
      </c>
      <c r="D58" s="23">
        <f t="shared" si="39"/>
        <v>400100</v>
      </c>
      <c r="E58" s="23">
        <f t="shared" si="39"/>
        <v>534050</v>
      </c>
      <c r="F58" s="24">
        <f t="shared" si="4"/>
        <v>1.3347913021744564</v>
      </c>
      <c r="G58" s="22">
        <f>SUM(G55:G57)</f>
        <v>254100</v>
      </c>
      <c r="H58" s="23">
        <f t="shared" ref="H58:Q58" si="43">SUM(H55:H57)</f>
        <v>254100</v>
      </c>
      <c r="I58" s="23">
        <f t="shared" si="43"/>
        <v>364050</v>
      </c>
      <c r="J58" s="24">
        <f t="shared" si="5"/>
        <v>1.4327036599763872</v>
      </c>
      <c r="K58" s="22">
        <f t="shared" si="43"/>
        <v>0</v>
      </c>
      <c r="L58" s="23">
        <f t="shared" si="43"/>
        <v>0</v>
      </c>
      <c r="M58" s="23">
        <f t="shared" si="43"/>
        <v>0</v>
      </c>
      <c r="N58" s="24" t="e">
        <f t="shared" si="7"/>
        <v>#DIV/0!</v>
      </c>
      <c r="O58" s="22">
        <f t="shared" si="43"/>
        <v>146000</v>
      </c>
      <c r="P58" s="23">
        <f t="shared" si="43"/>
        <v>146000</v>
      </c>
      <c r="Q58" s="23">
        <f t="shared" si="43"/>
        <v>170000</v>
      </c>
      <c r="R58" s="24">
        <f t="shared" si="8"/>
        <v>1.1643835616438356</v>
      </c>
    </row>
    <row r="59" spans="1:18" x14ac:dyDescent="0.25">
      <c r="A59" s="4"/>
      <c r="B59" s="13"/>
      <c r="C59" s="32"/>
      <c r="D59" s="15"/>
      <c r="E59" s="15"/>
      <c r="F59" s="16"/>
      <c r="G59" s="33"/>
      <c r="H59" s="18"/>
      <c r="I59" s="18"/>
      <c r="J59" s="16"/>
      <c r="K59" s="33"/>
      <c r="L59" s="18"/>
      <c r="M59" s="18"/>
      <c r="N59" s="16"/>
      <c r="O59" s="33"/>
      <c r="P59" s="18"/>
      <c r="Q59" s="18"/>
      <c r="R59" s="16"/>
    </row>
    <row r="60" spans="1:18" x14ac:dyDescent="0.25">
      <c r="A60" s="4">
        <v>49</v>
      </c>
      <c r="B60" s="13" t="s">
        <v>62</v>
      </c>
      <c r="C60" s="14">
        <f t="shared" ref="C60:E66" si="44">G60+K60+O60</f>
        <v>4299880</v>
      </c>
      <c r="D60" s="15">
        <f t="shared" si="44"/>
        <v>4299880</v>
      </c>
      <c r="E60" s="15">
        <f t="shared" si="44"/>
        <v>1649895</v>
      </c>
      <c r="F60" s="24">
        <f t="shared" si="4"/>
        <v>0.38370721973636474</v>
      </c>
      <c r="G60" s="17">
        <v>4000000</v>
      </c>
      <c r="H60" s="18">
        <f t="shared" ref="H60:H61" si="45">G60</f>
        <v>4000000</v>
      </c>
      <c r="I60" s="18">
        <v>1483295</v>
      </c>
      <c r="J60" s="24">
        <f t="shared" si="5"/>
        <v>0.37082375000000001</v>
      </c>
      <c r="K60" s="17">
        <v>299880</v>
      </c>
      <c r="L60" s="18">
        <f t="shared" ref="L60:L61" si="46">K60</f>
        <v>299880</v>
      </c>
      <c r="M60" s="18">
        <v>166600</v>
      </c>
      <c r="N60" s="24">
        <f t="shared" si="7"/>
        <v>0.55555555555555558</v>
      </c>
      <c r="O60" s="17"/>
      <c r="P60" s="18">
        <f t="shared" ref="P60:P61" si="47">O60</f>
        <v>0</v>
      </c>
      <c r="Q60" s="18"/>
      <c r="R60" s="24"/>
    </row>
    <row r="61" spans="1:18" x14ac:dyDescent="0.25">
      <c r="A61" s="4">
        <f>A60+1</f>
        <v>50</v>
      </c>
      <c r="B61" s="13" t="s">
        <v>63</v>
      </c>
      <c r="C61" s="14">
        <f t="shared" si="44"/>
        <v>0</v>
      </c>
      <c r="D61" s="15">
        <f t="shared" si="44"/>
        <v>0</v>
      </c>
      <c r="E61" s="15">
        <f t="shared" si="44"/>
        <v>0</v>
      </c>
      <c r="F61" s="16"/>
      <c r="G61" s="17"/>
      <c r="H61" s="18">
        <f t="shared" si="45"/>
        <v>0</v>
      </c>
      <c r="I61" s="18"/>
      <c r="J61" s="16"/>
      <c r="K61" s="17"/>
      <c r="L61" s="18">
        <f t="shared" si="46"/>
        <v>0</v>
      </c>
      <c r="M61" s="18"/>
      <c r="N61" s="16"/>
      <c r="O61" s="17"/>
      <c r="P61" s="18">
        <f t="shared" si="47"/>
        <v>0</v>
      </c>
      <c r="Q61" s="18"/>
      <c r="R61" s="16"/>
    </row>
    <row r="62" spans="1:18" ht="13.8" x14ac:dyDescent="0.3">
      <c r="A62" s="4">
        <f>A61+1</f>
        <v>51</v>
      </c>
      <c r="B62" s="21" t="s">
        <v>64</v>
      </c>
      <c r="C62" s="22">
        <f>G62+K62+O62</f>
        <v>4299880</v>
      </c>
      <c r="D62" s="23">
        <f t="shared" si="44"/>
        <v>4299880</v>
      </c>
      <c r="E62" s="23">
        <f t="shared" si="44"/>
        <v>1649895</v>
      </c>
      <c r="F62" s="16">
        <f t="shared" si="4"/>
        <v>0.38370721973636474</v>
      </c>
      <c r="G62" s="22">
        <f t="shared" ref="G62" si="48">SUM(G60:G61)</f>
        <v>4000000</v>
      </c>
      <c r="H62" s="23">
        <f t="shared" ref="H62:Q62" si="49">SUM(H60:H61)</f>
        <v>4000000</v>
      </c>
      <c r="I62" s="23">
        <f t="shared" si="49"/>
        <v>1483295</v>
      </c>
      <c r="J62" s="16">
        <f t="shared" si="5"/>
        <v>0.37082375000000001</v>
      </c>
      <c r="K62" s="22">
        <f t="shared" si="49"/>
        <v>299880</v>
      </c>
      <c r="L62" s="23">
        <f t="shared" si="49"/>
        <v>299880</v>
      </c>
      <c r="M62" s="23">
        <f t="shared" si="49"/>
        <v>166600</v>
      </c>
      <c r="N62" s="16">
        <f t="shared" si="7"/>
        <v>0.55555555555555558</v>
      </c>
      <c r="O62" s="22">
        <f t="shared" si="49"/>
        <v>0</v>
      </c>
      <c r="P62" s="23">
        <f t="shared" si="49"/>
        <v>0</v>
      </c>
      <c r="Q62" s="23">
        <f t="shared" si="49"/>
        <v>0</v>
      </c>
      <c r="R62" s="16"/>
    </row>
    <row r="63" spans="1:18" x14ac:dyDescent="0.25">
      <c r="A63" s="34">
        <f>A62+1</f>
        <v>52</v>
      </c>
      <c r="B63" s="35" t="s">
        <v>65</v>
      </c>
      <c r="C63" s="36">
        <f t="shared" ref="C63:E63" si="50">C14+C35+C47+C53+C62+C18+C58</f>
        <v>656810020</v>
      </c>
      <c r="D63" s="37">
        <f t="shared" si="50"/>
        <v>679069236</v>
      </c>
      <c r="E63" s="37">
        <f t="shared" si="50"/>
        <v>378428128</v>
      </c>
      <c r="F63" s="38">
        <f t="shared" si="4"/>
        <v>0.55727473420692553</v>
      </c>
      <c r="G63" s="36">
        <f t="shared" ref="G63:Q63" si="51">G14+G35+G47+G53+G62+G18+G58</f>
        <v>647534402</v>
      </c>
      <c r="H63" s="37">
        <f t="shared" si="51"/>
        <v>668193759</v>
      </c>
      <c r="I63" s="37">
        <f t="shared" si="51"/>
        <v>371863347</v>
      </c>
      <c r="J63" s="38">
        <f t="shared" si="5"/>
        <v>0.55652023382636828</v>
      </c>
      <c r="K63" s="36">
        <f t="shared" si="51"/>
        <v>8538068</v>
      </c>
      <c r="L63" s="37">
        <f t="shared" si="51"/>
        <v>10137927</v>
      </c>
      <c r="M63" s="37">
        <f t="shared" si="51"/>
        <v>6291075</v>
      </c>
      <c r="N63" s="38">
        <f t="shared" si="7"/>
        <v>0.62054846123867335</v>
      </c>
      <c r="O63" s="36">
        <f t="shared" si="51"/>
        <v>737550</v>
      </c>
      <c r="P63" s="37">
        <f t="shared" si="51"/>
        <v>737550</v>
      </c>
      <c r="Q63" s="37">
        <f t="shared" si="51"/>
        <v>273706</v>
      </c>
      <c r="R63" s="38">
        <f t="shared" si="8"/>
        <v>0.37110162022913701</v>
      </c>
    </row>
    <row r="64" spans="1:18" x14ac:dyDescent="0.25">
      <c r="A64" s="4">
        <f>A63+1</f>
        <v>53</v>
      </c>
      <c r="B64" s="13" t="s">
        <v>66</v>
      </c>
      <c r="C64" s="14">
        <f t="shared" ref="C64:C66" si="52">G64+K64+O64</f>
        <v>300000000</v>
      </c>
      <c r="D64" s="15">
        <f t="shared" si="44"/>
        <v>300000000</v>
      </c>
      <c r="E64" s="15">
        <f t="shared" si="44"/>
        <v>0</v>
      </c>
      <c r="F64" s="16">
        <f t="shared" si="4"/>
        <v>0</v>
      </c>
      <c r="G64" s="17">
        <v>300000000</v>
      </c>
      <c r="H64" s="18">
        <f t="shared" ref="H64:H67" si="53">G64</f>
        <v>300000000</v>
      </c>
      <c r="I64" s="18"/>
      <c r="J64" s="16">
        <f t="shared" si="5"/>
        <v>0</v>
      </c>
      <c r="K64" s="17"/>
      <c r="L64" s="18">
        <f t="shared" ref="L64:L67" si="54">K64</f>
        <v>0</v>
      </c>
      <c r="M64" s="18"/>
      <c r="N64" s="16"/>
      <c r="O64" s="17"/>
      <c r="P64" s="18">
        <f t="shared" ref="P64:P67" si="55">O64</f>
        <v>0</v>
      </c>
      <c r="Q64" s="18"/>
      <c r="R64" s="16"/>
    </row>
    <row r="65" spans="1:23" x14ac:dyDescent="0.25">
      <c r="A65" s="4">
        <f t="shared" ref="A65:A70" si="56">A64+1</f>
        <v>54</v>
      </c>
      <c r="B65" s="13" t="s">
        <v>67</v>
      </c>
      <c r="C65" s="14">
        <f t="shared" si="52"/>
        <v>0</v>
      </c>
      <c r="D65" s="15">
        <f t="shared" si="44"/>
        <v>377163341</v>
      </c>
      <c r="E65" s="15">
        <f t="shared" si="44"/>
        <v>377163341</v>
      </c>
      <c r="F65" s="16">
        <f t="shared" si="4"/>
        <v>1</v>
      </c>
      <c r="G65" s="17"/>
      <c r="H65" s="18">
        <v>374770239</v>
      </c>
      <c r="I65" s="18">
        <v>374770239</v>
      </c>
      <c r="J65" s="16">
        <f t="shared" si="5"/>
        <v>1</v>
      </c>
      <c r="K65" s="17"/>
      <c r="L65" s="18">
        <v>1728600</v>
      </c>
      <c r="M65" s="18">
        <v>1728600</v>
      </c>
      <c r="N65" s="16">
        <f t="shared" si="7"/>
        <v>1</v>
      </c>
      <c r="O65" s="17"/>
      <c r="P65" s="18">
        <v>664502</v>
      </c>
      <c r="Q65" s="18">
        <v>664502</v>
      </c>
      <c r="R65" s="16">
        <f t="shared" si="8"/>
        <v>1</v>
      </c>
    </row>
    <row r="66" spans="1:23" x14ac:dyDescent="0.25">
      <c r="A66" s="4">
        <f t="shared" si="56"/>
        <v>55</v>
      </c>
      <c r="B66" s="13" t="s">
        <v>68</v>
      </c>
      <c r="C66" s="14">
        <f t="shared" si="52"/>
        <v>36000000</v>
      </c>
      <c r="D66" s="15">
        <f t="shared" si="44"/>
        <v>34374792</v>
      </c>
      <c r="E66" s="15">
        <f t="shared" si="44"/>
        <v>21721804</v>
      </c>
      <c r="F66" s="16">
        <f t="shared" si="4"/>
        <v>0.6319108490896469</v>
      </c>
      <c r="G66" s="17">
        <v>36000000</v>
      </c>
      <c r="H66" s="18">
        <v>34374792</v>
      </c>
      <c r="I66" s="18">
        <v>21721804</v>
      </c>
      <c r="J66" s="16">
        <f t="shared" si="5"/>
        <v>0.6319108490896469</v>
      </c>
      <c r="K66" s="17"/>
      <c r="L66" s="18">
        <f t="shared" si="54"/>
        <v>0</v>
      </c>
      <c r="M66" s="18"/>
      <c r="N66" s="16"/>
      <c r="O66" s="17"/>
      <c r="P66" s="18">
        <f t="shared" si="55"/>
        <v>0</v>
      </c>
      <c r="Q66" s="18"/>
      <c r="R66" s="16"/>
    </row>
    <row r="67" spans="1:23" x14ac:dyDescent="0.25">
      <c r="A67" s="4">
        <f t="shared" si="56"/>
        <v>56</v>
      </c>
      <c r="B67" s="13" t="s">
        <v>69</v>
      </c>
      <c r="C67" s="14">
        <f>G67+K67+O67</f>
        <v>0</v>
      </c>
      <c r="D67" s="15">
        <f>H67+L67+P67</f>
        <v>0</v>
      </c>
      <c r="E67" s="15">
        <f>I67+M67+Q67</f>
        <v>0</v>
      </c>
      <c r="F67" s="16"/>
      <c r="G67" s="17"/>
      <c r="H67" s="18">
        <f t="shared" si="53"/>
        <v>0</v>
      </c>
      <c r="I67" s="18"/>
      <c r="J67" s="16"/>
      <c r="K67" s="17"/>
      <c r="L67" s="18">
        <f t="shared" si="54"/>
        <v>0</v>
      </c>
      <c r="M67" s="18"/>
      <c r="N67" s="16"/>
      <c r="O67" s="17"/>
      <c r="P67" s="18">
        <f t="shared" si="55"/>
        <v>0</v>
      </c>
      <c r="Q67" s="18"/>
      <c r="R67" s="16"/>
    </row>
    <row r="68" spans="1:23" x14ac:dyDescent="0.25">
      <c r="A68" s="35">
        <f t="shared" si="56"/>
        <v>57</v>
      </c>
      <c r="B68" s="35" t="s">
        <v>70</v>
      </c>
      <c r="C68" s="36">
        <f t="shared" ref="C68:E68" si="57">SUM(C64:C67)</f>
        <v>336000000</v>
      </c>
      <c r="D68" s="37">
        <f t="shared" si="57"/>
        <v>711538133</v>
      </c>
      <c r="E68" s="37">
        <f t="shared" si="57"/>
        <v>398885145</v>
      </c>
      <c r="F68" s="38">
        <f t="shared" si="4"/>
        <v>0.56059559776257273</v>
      </c>
      <c r="G68" s="36">
        <f>SUM(G64:G67)</f>
        <v>336000000</v>
      </c>
      <c r="H68" s="37">
        <f t="shared" ref="H68:Q68" si="58">SUM(H64:H67)</f>
        <v>709145031</v>
      </c>
      <c r="I68" s="37">
        <f t="shared" si="58"/>
        <v>396492043</v>
      </c>
      <c r="J68" s="38">
        <f t="shared" si="5"/>
        <v>0.55911277054411168</v>
      </c>
      <c r="K68" s="36">
        <f t="shared" si="58"/>
        <v>0</v>
      </c>
      <c r="L68" s="37">
        <f t="shared" si="58"/>
        <v>1728600</v>
      </c>
      <c r="M68" s="37">
        <f t="shared" si="58"/>
        <v>1728600</v>
      </c>
      <c r="N68" s="38">
        <f t="shared" si="7"/>
        <v>1</v>
      </c>
      <c r="O68" s="36">
        <f t="shared" si="58"/>
        <v>0</v>
      </c>
      <c r="P68" s="37">
        <f t="shared" si="58"/>
        <v>664502</v>
      </c>
      <c r="Q68" s="37">
        <f t="shared" si="58"/>
        <v>664502</v>
      </c>
      <c r="R68" s="38">
        <f t="shared" si="8"/>
        <v>1</v>
      </c>
    </row>
    <row r="69" spans="1:23" ht="14.4" thickBot="1" x14ac:dyDescent="0.35">
      <c r="A69" s="39">
        <f t="shared" si="56"/>
        <v>58</v>
      </c>
      <c r="B69" s="39" t="s">
        <v>71</v>
      </c>
      <c r="C69" s="40">
        <f t="shared" ref="C69:E69" si="59">C63+C68</f>
        <v>992810020</v>
      </c>
      <c r="D69" s="41">
        <f t="shared" si="59"/>
        <v>1390607369</v>
      </c>
      <c r="E69" s="41">
        <f t="shared" si="59"/>
        <v>777313273</v>
      </c>
      <c r="F69" s="42">
        <f t="shared" si="4"/>
        <v>0.55897393493533254</v>
      </c>
      <c r="G69" s="40">
        <f t="shared" ref="G69:Q69" si="60">G63+G68</f>
        <v>983534402</v>
      </c>
      <c r="H69" s="41">
        <f t="shared" si="60"/>
        <v>1377338790</v>
      </c>
      <c r="I69" s="41">
        <f t="shared" si="60"/>
        <v>768355390</v>
      </c>
      <c r="J69" s="42">
        <f t="shared" si="5"/>
        <v>0.5578550430573439</v>
      </c>
      <c r="K69" s="40">
        <f t="shared" si="60"/>
        <v>8538068</v>
      </c>
      <c r="L69" s="41">
        <f t="shared" si="60"/>
        <v>11866527</v>
      </c>
      <c r="M69" s="41">
        <f t="shared" si="60"/>
        <v>8019675</v>
      </c>
      <c r="N69" s="42">
        <f t="shared" si="7"/>
        <v>0.67582326320076636</v>
      </c>
      <c r="O69" s="40">
        <f t="shared" si="60"/>
        <v>737550</v>
      </c>
      <c r="P69" s="41">
        <f t="shared" si="60"/>
        <v>1402052</v>
      </c>
      <c r="Q69" s="41">
        <f t="shared" si="60"/>
        <v>938208</v>
      </c>
      <c r="R69" s="42">
        <f t="shared" si="8"/>
        <v>0.66916776267927291</v>
      </c>
    </row>
    <row r="70" spans="1:23" ht="13.8" thickBot="1" x14ac:dyDescent="0.3">
      <c r="A70" s="43">
        <f t="shared" si="56"/>
        <v>59</v>
      </c>
      <c r="B70" s="44" t="s">
        <v>72</v>
      </c>
      <c r="C70" s="45">
        <f>G70+K70+O70</f>
        <v>116583882</v>
      </c>
      <c r="D70" s="48">
        <f>H70+L70+P70</f>
        <v>118120698</v>
      </c>
      <c r="E70" s="46">
        <f>I70+M70+Q70</f>
        <v>59020077</v>
      </c>
      <c r="F70" s="16">
        <f t="shared" si="4"/>
        <v>0.49965906059918475</v>
      </c>
      <c r="G70" s="47"/>
      <c r="H70" s="48"/>
      <c r="I70" s="48"/>
      <c r="J70" s="49"/>
      <c r="K70" s="47">
        <v>84920432</v>
      </c>
      <c r="L70" s="48">
        <v>85506432</v>
      </c>
      <c r="M70" s="48">
        <v>48749680</v>
      </c>
      <c r="N70" s="49"/>
      <c r="O70" s="47">
        <v>31663450</v>
      </c>
      <c r="P70" s="48">
        <v>32614266</v>
      </c>
      <c r="Q70" s="48">
        <v>10270397</v>
      </c>
      <c r="R70" s="49"/>
      <c r="S70" s="50"/>
      <c r="T70" s="50"/>
      <c r="U70" s="50"/>
      <c r="V70" s="50"/>
      <c r="W70" s="50"/>
    </row>
    <row r="71" spans="1:23" x14ac:dyDescent="0.25">
      <c r="D71" s="51"/>
    </row>
    <row r="72" spans="1:23" x14ac:dyDescent="0.25"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</row>
  </sheetData>
  <mergeCells count="6">
    <mergeCell ref="A2:Q2"/>
    <mergeCell ref="B3:Q3"/>
    <mergeCell ref="C4:E4"/>
    <mergeCell ref="G4:I4"/>
    <mergeCell ref="K4:M4"/>
    <mergeCell ref="O4:Q4"/>
  </mergeCells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 Bevételek forrásonkén</vt:lpstr>
      <vt:lpstr>'1.sz. Bevételek forrásonkén'!Nyomtatási_terület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2019-09-06T09:34:33Z</dcterms:created>
  <dcterms:modified xsi:type="dcterms:W3CDTF">2019-09-12T12:46:39Z</dcterms:modified>
</cp:coreProperties>
</file>