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Dokumentumok\rendeletek Szentgyörgyvár\2018\"/>
    </mc:Choice>
  </mc:AlternateContent>
  <xr:revisionPtr revIDLastSave="0" documentId="13_ncr:1_{70A28BE7-1EC5-4794-A069-FB8DF7F73428}" xr6:coauthVersionLast="40" xr6:coauthVersionMax="40" xr10:uidLastSave="{00000000-0000-0000-0000-000000000000}"/>
  <bookViews>
    <workbookView xWindow="0" yWindow="0" windowWidth="20496" windowHeight="7740" tabRatio="636" activeTab="1" xr2:uid="{00000000-000D-0000-FFFF-FFFF00000000}"/>
  </bookViews>
  <sheets>
    <sheet name="2" sheetId="50" r:id="rId1"/>
    <sheet name="3" sheetId="42" r:id="rId2"/>
    <sheet name="4" sheetId="51" r:id="rId3"/>
    <sheet name="5" sheetId="12" r:id="rId4"/>
    <sheet name="6" sheetId="13" r:id="rId5"/>
    <sheet name="7" sheetId="29" r:id="rId6"/>
    <sheet name="9" sheetId="48" r:id="rId7"/>
    <sheet name="11" sheetId="22" r:id="rId8"/>
    <sheet name="12" sheetId="45" r:id="rId9"/>
  </sheets>
  <definedNames>
    <definedName name="_xlnm.Print_Titles" localSheetId="3">'5'!$1:$10</definedName>
    <definedName name="_xlnm.Print_Area" localSheetId="7">'11'!$A$1:$N$24</definedName>
    <definedName name="_xlnm.Print_Area" localSheetId="3">'5'!$A$1:$AE$20</definedName>
    <definedName name="_xlnm.Print_Area" localSheetId="4">'6'!$J$8</definedName>
  </definedNames>
  <calcPr calcId="181029"/>
</workbook>
</file>

<file path=xl/calcChain.xml><?xml version="1.0" encoding="utf-8"?>
<calcChain xmlns="http://schemas.openxmlformats.org/spreadsheetml/2006/main">
  <c r="I77" i="45" l="1"/>
  <c r="I69" i="45"/>
  <c r="I74" i="45" s="1"/>
  <c r="I64" i="45"/>
  <c r="I67" i="45" s="1"/>
  <c r="I54" i="45"/>
  <c r="I51" i="45"/>
  <c r="I58" i="45" s="1"/>
  <c r="I42" i="45"/>
  <c r="I40" i="45"/>
  <c r="H40" i="45" s="1"/>
  <c r="H38" i="45" s="1"/>
  <c r="I38" i="45"/>
  <c r="I34" i="45"/>
  <c r="H77" i="45"/>
  <c r="G77" i="45" s="1"/>
  <c r="H69" i="45"/>
  <c r="H74" i="45" s="1"/>
  <c r="H64" i="45"/>
  <c r="H67" i="45" s="1"/>
  <c r="H54" i="45"/>
  <c r="H58" i="45" s="1"/>
  <c r="H51" i="45"/>
  <c r="H42" i="45"/>
  <c r="H34" i="45"/>
  <c r="I26" i="45"/>
  <c r="H26" i="45"/>
  <c r="I14" i="45"/>
  <c r="I22" i="45" s="1"/>
  <c r="H14" i="45"/>
  <c r="H22" i="45" s="1"/>
  <c r="G69" i="45"/>
  <c r="G74" i="45" s="1"/>
  <c r="G64" i="45"/>
  <c r="G67" i="45" s="1"/>
  <c r="G54" i="45"/>
  <c r="G51" i="45"/>
  <c r="G42" i="45"/>
  <c r="G34" i="45"/>
  <c r="G26" i="45"/>
  <c r="G22" i="45"/>
  <c r="G14" i="45"/>
  <c r="C24" i="22"/>
  <c r="D24" i="22"/>
  <c r="E24" i="22"/>
  <c r="F24" i="22"/>
  <c r="G24" i="22"/>
  <c r="H24" i="22"/>
  <c r="I24" i="22"/>
  <c r="J24" i="22"/>
  <c r="K24" i="22"/>
  <c r="L24" i="22"/>
  <c r="M24" i="22"/>
  <c r="N14" i="22"/>
  <c r="N15" i="22"/>
  <c r="C16" i="22"/>
  <c r="D16" i="22"/>
  <c r="E16" i="22"/>
  <c r="F16" i="22"/>
  <c r="G16" i="22"/>
  <c r="H16" i="22"/>
  <c r="I16" i="22"/>
  <c r="J16" i="22"/>
  <c r="K16" i="22"/>
  <c r="L16" i="22"/>
  <c r="M16" i="22"/>
  <c r="B16" i="22"/>
  <c r="O16" i="22"/>
  <c r="F15" i="48"/>
  <c r="J18" i="48"/>
  <c r="J15" i="48"/>
  <c r="J23" i="48" s="1"/>
  <c r="J17" i="48"/>
  <c r="F23" i="48"/>
  <c r="F12" i="48"/>
  <c r="E19" i="48"/>
  <c r="G75" i="45" l="1"/>
  <c r="I47" i="45"/>
  <c r="I61" i="45" s="1"/>
  <c r="I83" i="45" s="1"/>
  <c r="G58" i="45"/>
  <c r="I75" i="45"/>
  <c r="H47" i="45"/>
  <c r="H61" i="45" s="1"/>
  <c r="H83" i="45"/>
  <c r="H75" i="45"/>
  <c r="G40" i="45"/>
  <c r="G38" i="45" s="1"/>
  <c r="G47" i="45" s="1"/>
  <c r="G61" i="45" s="1"/>
  <c r="G83" i="45" s="1"/>
  <c r="I30" i="45"/>
  <c r="I82" i="45" s="1"/>
  <c r="H30" i="45"/>
  <c r="H82" i="45" s="1"/>
  <c r="G30" i="45"/>
  <c r="G82" i="45" s="1"/>
  <c r="N16" i="22"/>
  <c r="I62" i="45" l="1"/>
  <c r="H62" i="45"/>
  <c r="G62" i="45"/>
  <c r="I27" i="13" l="1"/>
  <c r="I18" i="13"/>
  <c r="I28" i="13" l="1"/>
  <c r="AM21" i="12"/>
  <c r="AM20" i="12"/>
  <c r="AK18" i="12"/>
  <c r="AF18" i="12"/>
  <c r="AF19" i="12" s="1"/>
  <c r="AF22" i="12" s="1"/>
  <c r="AA18" i="12"/>
  <c r="AA19" i="12" s="1"/>
  <c r="AM17" i="12"/>
  <c r="AM16" i="12"/>
  <c r="AM15" i="12"/>
  <c r="AM14" i="12"/>
  <c r="V14" i="12"/>
  <c r="V18" i="12" s="1"/>
  <c r="V19" i="12" s="1"/>
  <c r="V22" i="12" s="1"/>
  <c r="AK13" i="12"/>
  <c r="AM13" i="12" s="1"/>
  <c r="AF13" i="12"/>
  <c r="AA13" i="12"/>
  <c r="V13" i="12"/>
  <c r="AM12" i="12"/>
  <c r="AM11" i="12"/>
  <c r="AM10" i="12"/>
  <c r="AM9" i="12"/>
  <c r="AK19" i="12" l="1"/>
  <c r="AK22" i="12" s="1"/>
  <c r="AM18" i="12"/>
  <c r="AA22" i="12"/>
  <c r="AM22" i="12" s="1"/>
  <c r="AM19" i="12"/>
  <c r="G23" i="51" l="1"/>
  <c r="G6" i="51" l="1"/>
  <c r="F6" i="51" l="1"/>
  <c r="E6" i="51"/>
  <c r="H6" i="51"/>
  <c r="H24" i="51" s="1"/>
  <c r="H13" i="51"/>
  <c r="J20" i="42"/>
  <c r="J25" i="42"/>
  <c r="J33" i="42" s="1"/>
  <c r="E31" i="42"/>
  <c r="E20" i="42"/>
  <c r="H61" i="50"/>
  <c r="H64" i="50" s="1"/>
  <c r="H72" i="50" s="1"/>
  <c r="H36" i="50"/>
  <c r="H32" i="50"/>
  <c r="H45" i="50" s="1"/>
  <c r="H40" i="50"/>
  <c r="H46" i="50"/>
  <c r="H49" i="50"/>
  <c r="H52" i="50"/>
  <c r="H79" i="50"/>
  <c r="G41" i="50"/>
  <c r="G40" i="50" s="1"/>
  <c r="G32" i="50"/>
  <c r="H24" i="50"/>
  <c r="H17" i="50"/>
  <c r="G17" i="50" s="1"/>
  <c r="G12" i="50" s="1"/>
  <c r="G20" i="50" s="1"/>
  <c r="H12" i="50"/>
  <c r="H20" i="50" s="1"/>
  <c r="I77" i="50"/>
  <c r="I76" i="50"/>
  <c r="I75" i="50"/>
  <c r="G74" i="50"/>
  <c r="I74" i="50" s="1"/>
  <c r="I73" i="50"/>
  <c r="I68" i="50"/>
  <c r="I67" i="50"/>
  <c r="G66" i="50"/>
  <c r="I66" i="50" s="1"/>
  <c r="I65" i="50"/>
  <c r="I64" i="50"/>
  <c r="G61" i="50"/>
  <c r="G64" i="50" s="1"/>
  <c r="I55" i="50"/>
  <c r="G52" i="50"/>
  <c r="I51" i="50"/>
  <c r="I50" i="50"/>
  <c r="G49" i="50"/>
  <c r="I49" i="50" s="1"/>
  <c r="I56" i="50" s="1"/>
  <c r="G46" i="50"/>
  <c r="I44" i="50"/>
  <c r="I43" i="50"/>
  <c r="I42" i="50"/>
  <c r="I38" i="50"/>
  <c r="I36" i="50"/>
  <c r="G36" i="50"/>
  <c r="I32" i="50"/>
  <c r="I27" i="50"/>
  <c r="I26" i="50"/>
  <c r="G24" i="50"/>
  <c r="I12" i="50"/>
  <c r="I20" i="50" s="1"/>
  <c r="G79" i="50" l="1"/>
  <c r="H28" i="50"/>
  <c r="H56" i="50"/>
  <c r="H59" i="50" s="1"/>
  <c r="G28" i="50"/>
  <c r="E21" i="42"/>
  <c r="I28" i="50"/>
  <c r="I80" i="50" s="1"/>
  <c r="G45" i="50"/>
  <c r="G56" i="50"/>
  <c r="I40" i="50"/>
  <c r="I45" i="50" s="1"/>
  <c r="I59" i="50" s="1"/>
  <c r="G80" i="50"/>
  <c r="H80" i="50"/>
  <c r="G71" i="50"/>
  <c r="I71" i="50" s="1"/>
  <c r="I72" i="50" s="1"/>
  <c r="H81" i="50" l="1"/>
  <c r="H60" i="50"/>
  <c r="G72" i="50"/>
  <c r="G59" i="50"/>
  <c r="G60" i="50" s="1"/>
  <c r="I81" i="50"/>
  <c r="G81" i="50" l="1"/>
  <c r="G13" i="51"/>
  <c r="G24" i="51" s="1"/>
  <c r="F13" i="51" l="1"/>
  <c r="F24" i="51" s="1"/>
  <c r="H24" i="29" l="1"/>
  <c r="G24" i="29"/>
  <c r="F24" i="29"/>
  <c r="I23" i="29"/>
  <c r="I22" i="29"/>
  <c r="I21" i="29"/>
  <c r="I20" i="29"/>
  <c r="H17" i="29"/>
  <c r="G17" i="29"/>
  <c r="F17" i="29"/>
  <c r="I16" i="29"/>
  <c r="I15" i="29"/>
  <c r="I14" i="29"/>
  <c r="I13" i="29"/>
  <c r="I12" i="29"/>
  <c r="I11" i="29"/>
  <c r="I24" i="29" l="1"/>
  <c r="I17" i="29"/>
  <c r="E20" i="51"/>
  <c r="E13" i="51" s="1"/>
  <c r="E24" i="51" s="1"/>
  <c r="E12" i="50"/>
  <c r="F12" i="50"/>
  <c r="D15" i="50"/>
  <c r="D17" i="50"/>
  <c r="E20" i="50"/>
  <c r="E28" i="50" s="1"/>
  <c r="F20" i="50"/>
  <c r="D24" i="50"/>
  <c r="E24" i="50"/>
  <c r="F26" i="50"/>
  <c r="F27" i="50"/>
  <c r="E32" i="50"/>
  <c r="F32" i="50"/>
  <c r="D36" i="50"/>
  <c r="E36" i="50"/>
  <c r="F38" i="50"/>
  <c r="F36" i="50" s="1"/>
  <c r="D40" i="50"/>
  <c r="E40" i="50"/>
  <c r="D41" i="50"/>
  <c r="F42" i="50"/>
  <c r="F43" i="50"/>
  <c r="F44" i="50"/>
  <c r="F40" i="50" s="1"/>
  <c r="D46" i="50"/>
  <c r="E46" i="50"/>
  <c r="E22" i="42" s="1"/>
  <c r="E25" i="42" s="1"/>
  <c r="D49" i="50"/>
  <c r="F49" i="50" s="1"/>
  <c r="F56" i="50" s="1"/>
  <c r="E49" i="50"/>
  <c r="F50" i="50"/>
  <c r="F51" i="50"/>
  <c r="D52" i="50"/>
  <c r="E52" i="50"/>
  <c r="F55" i="50"/>
  <c r="D61" i="50"/>
  <c r="D64" i="50" s="1"/>
  <c r="E61" i="50"/>
  <c r="E64" i="50" s="1"/>
  <c r="E72" i="50" s="1"/>
  <c r="F64" i="50"/>
  <c r="F65" i="50"/>
  <c r="D66" i="50"/>
  <c r="F66" i="50" s="1"/>
  <c r="F67" i="50"/>
  <c r="F68" i="50"/>
  <c r="F73" i="50"/>
  <c r="D74" i="50"/>
  <c r="F74" i="50"/>
  <c r="F75" i="50"/>
  <c r="F76" i="50"/>
  <c r="F77" i="50"/>
  <c r="D79" i="50"/>
  <c r="E79" i="50"/>
  <c r="E26" i="42" l="1"/>
  <c r="E33" i="42"/>
  <c r="E34" i="42" s="1"/>
  <c r="F45" i="50"/>
  <c r="F59" i="50" s="1"/>
  <c r="D71" i="50"/>
  <c r="F71" i="50" s="1"/>
  <c r="F72" i="50" s="1"/>
  <c r="F28" i="50"/>
  <c r="F80" i="50" s="1"/>
  <c r="D45" i="50"/>
  <c r="E56" i="50"/>
  <c r="D56" i="50"/>
  <c r="E45" i="50"/>
  <c r="D12" i="50"/>
  <c r="D20" i="50" s="1"/>
  <c r="D28" i="50" s="1"/>
  <c r="D80" i="50" s="1"/>
  <c r="E80" i="50"/>
  <c r="E59" i="50" l="1"/>
  <c r="E81" i="50" s="1"/>
  <c r="E83" i="50" s="1"/>
  <c r="F81" i="50"/>
  <c r="F83" i="50" s="1"/>
  <c r="D59" i="50"/>
  <c r="D72" i="50"/>
  <c r="E60" i="50"/>
  <c r="G27" i="13"/>
  <c r="G18" i="13"/>
  <c r="D81" i="50" l="1"/>
  <c r="D83" i="50" s="1"/>
  <c r="D60" i="50"/>
  <c r="G28" i="13"/>
  <c r="J22" i="48" l="1"/>
  <c r="H21" i="48"/>
  <c r="D21" i="48"/>
  <c r="I19" i="48"/>
  <c r="H19" i="48"/>
  <c r="G19" i="48"/>
  <c r="G23" i="48" s="1"/>
  <c r="E23" i="48"/>
  <c r="I15" i="48"/>
  <c r="E15" i="48"/>
  <c r="D15" i="48"/>
  <c r="J14" i="48"/>
  <c r="J13" i="48"/>
  <c r="I12" i="48"/>
  <c r="H12" i="48"/>
  <c r="H23" i="48" s="1"/>
  <c r="G12" i="48"/>
  <c r="E12" i="48"/>
  <c r="D12" i="48"/>
  <c r="J11" i="48"/>
  <c r="J10" i="48"/>
  <c r="D9" i="48"/>
  <c r="D23" i="48" l="1"/>
  <c r="J12" i="48"/>
  <c r="I23" i="48"/>
  <c r="F77" i="45" l="1"/>
  <c r="F69" i="45"/>
  <c r="F74" i="45" s="1"/>
  <c r="F64" i="45"/>
  <c r="F67" i="45" s="1"/>
  <c r="F54" i="45"/>
  <c r="F51" i="45"/>
  <c r="F42" i="45"/>
  <c r="F40" i="45"/>
  <c r="F38" i="45" s="1"/>
  <c r="F34" i="45"/>
  <c r="F26" i="45"/>
  <c r="F14" i="45"/>
  <c r="F22" i="45" s="1"/>
  <c r="F30" i="45" s="1"/>
  <c r="E69" i="45"/>
  <c r="E74" i="45" s="1"/>
  <c r="E64" i="45"/>
  <c r="E67" i="45" s="1"/>
  <c r="E54" i="45"/>
  <c r="E51" i="45"/>
  <c r="E42" i="45"/>
  <c r="E34" i="45"/>
  <c r="E26" i="45"/>
  <c r="E14" i="45"/>
  <c r="E22" i="45" s="1"/>
  <c r="D64" i="45"/>
  <c r="D67" i="45" s="1"/>
  <c r="D14" i="45"/>
  <c r="E75" i="45" l="1"/>
  <c r="E40" i="45"/>
  <c r="E38" i="45" s="1"/>
  <c r="E47" i="45" s="1"/>
  <c r="F47" i="45"/>
  <c r="F61" i="45" s="1"/>
  <c r="E58" i="45"/>
  <c r="E30" i="45"/>
  <c r="F58" i="45"/>
  <c r="F82" i="45"/>
  <c r="F75" i="45"/>
  <c r="E82" i="45"/>
  <c r="E61" i="45" l="1"/>
  <c r="F83" i="45"/>
  <c r="F62" i="45"/>
  <c r="E83" i="45"/>
  <c r="E62" i="45"/>
  <c r="N11" i="22" l="1"/>
  <c r="D31" i="42" l="1"/>
  <c r="D40" i="45" l="1"/>
  <c r="D38" i="45" s="1"/>
  <c r="E77" i="45"/>
  <c r="D77" i="45" s="1"/>
  <c r="D69" i="45"/>
  <c r="D54" i="45"/>
  <c r="D51" i="45"/>
  <c r="D42" i="45"/>
  <c r="D34" i="45"/>
  <c r="D26" i="45"/>
  <c r="D22" i="45"/>
  <c r="D30" i="45" l="1"/>
  <c r="D82" i="45" s="1"/>
  <c r="D47" i="45"/>
  <c r="D58" i="45"/>
  <c r="D74" i="45"/>
  <c r="D61" i="45" l="1"/>
  <c r="D62" i="45" s="1"/>
  <c r="E85" i="45"/>
  <c r="D75" i="45"/>
  <c r="F85" i="45" l="1"/>
  <c r="D83" i="45"/>
  <c r="D85" i="45" s="1"/>
  <c r="I14" i="42" l="1"/>
  <c r="N8" i="22" l="1"/>
  <c r="N13" i="22"/>
  <c r="N9" i="22"/>
  <c r="N10" i="22"/>
  <c r="D13" i="42"/>
  <c r="B24" i="22"/>
  <c r="B25" i="22" s="1"/>
  <c r="N12" i="22"/>
  <c r="N23" i="22"/>
  <c r="I25" i="42"/>
  <c r="D24" i="42"/>
  <c r="N18" i="22"/>
  <c r="N20" i="22"/>
  <c r="N21" i="22"/>
  <c r="N22" i="22"/>
  <c r="Q51" i="22"/>
  <c r="E11" i="29"/>
  <c r="E12" i="29"/>
  <c r="E13" i="29"/>
  <c r="E14" i="29"/>
  <c r="E15" i="29"/>
  <c r="E16" i="29"/>
  <c r="B17" i="29"/>
  <c r="C17" i="29"/>
  <c r="D17" i="29"/>
  <c r="E20" i="29"/>
  <c r="E21" i="29"/>
  <c r="E22" i="29"/>
  <c r="E23" i="29"/>
  <c r="B24" i="29"/>
  <c r="C24" i="29"/>
  <c r="D24" i="29"/>
  <c r="L25" i="22" l="1"/>
  <c r="K25" i="22"/>
  <c r="F25" i="22"/>
  <c r="E24" i="29"/>
  <c r="E17" i="29"/>
  <c r="E25" i="22"/>
  <c r="H25" i="22"/>
  <c r="D25" i="22"/>
  <c r="D22" i="42"/>
  <c r="N7" i="22"/>
  <c r="M25" i="22"/>
  <c r="G25" i="22"/>
  <c r="J25" i="22"/>
  <c r="N24" i="22"/>
  <c r="C25" i="22"/>
  <c r="N19" i="22"/>
  <c r="I25" i="22"/>
  <c r="I13" i="42"/>
  <c r="D25" i="42" l="1"/>
  <c r="D26" i="42" s="1"/>
  <c r="I20" i="42"/>
  <c r="I33" i="42" s="1"/>
  <c r="O24" i="22"/>
  <c r="D20" i="42"/>
  <c r="D21" i="42" l="1"/>
  <c r="D33" i="42"/>
  <c r="D34" i="42" s="1"/>
  <c r="B24" i="51"/>
</calcChain>
</file>

<file path=xl/sharedStrings.xml><?xml version="1.0" encoding="utf-8"?>
<sst xmlns="http://schemas.openxmlformats.org/spreadsheetml/2006/main" count="581" uniqueCount="322">
  <si>
    <t>Önkormányzatok sajátos felhalmozási és tőke bevételei</t>
  </si>
  <si>
    <t>Felhalmozási célú pénzeszközátvétel államháztartáson kívülről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</si>
  <si>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</si>
  <si>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</si>
  <si>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</si>
  <si>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</si>
  <si>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</si>
  <si>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</si>
  <si>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</si>
  <si>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</si>
  <si>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</si>
  <si>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</si>
  <si>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</si>
  <si>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</si>
  <si>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</si>
  <si>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</si>
  <si>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</si>
  <si>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</si>
  <si>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</si>
  <si>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 xml:space="preserve">Kiadások összesen </t>
  </si>
  <si>
    <t>Intézményi müködési bevételek</t>
  </si>
  <si>
    <t>Pénzforgalom nélküli bevételek</t>
  </si>
  <si>
    <t xml:space="preserve">Bevételek összesen </t>
  </si>
  <si>
    <t>Működési célú pénzeszköz átadás ÁHT-n belül</t>
  </si>
  <si>
    <t>Működési célú pénzeszköz átadás ÁHT-n belül összesen</t>
  </si>
  <si>
    <t>Működési célú pénzeszköz átadás ÁHT-n kívül</t>
  </si>
  <si>
    <t>Működési célú pénzeszköz átadás ÁHT-n kívül összesen</t>
  </si>
  <si>
    <t>Működési célú pénzeszköz átadás  összesen</t>
  </si>
  <si>
    <t>Finanszírozási kiadások</t>
  </si>
  <si>
    <t>Támogatásértékű bevételek, átvett pénzeszközök</t>
  </si>
  <si>
    <t>1.</t>
  </si>
  <si>
    <t>10.</t>
  </si>
  <si>
    <t xml:space="preserve">Egyéb forrás </t>
  </si>
  <si>
    <t>Önkormányzat összesen</t>
  </si>
  <si>
    <t>Összesen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</si>
  <si>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</si>
  <si>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</si>
  <si>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</si>
  <si>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</si>
  <si>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</si>
  <si>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</si>
  <si>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</si>
  <si>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</si>
  <si>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</si>
  <si>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d.</t>
  </si>
  <si>
    <t>Előző évi működési célú előirányzat-maradvány, pénzmaradvány átadás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</si>
  <si>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</si>
  <si>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</si>
  <si>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</si>
  <si>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</si>
  <si>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</si>
  <si>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</si>
  <si>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</si>
  <si>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</si>
  <si>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</si>
  <si>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</si>
  <si>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</si>
  <si>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</si>
  <si>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</si>
  <si>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működési célú előirányzat-maradvány, pénzmaradvány átvétel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</si>
  <si>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</si>
  <si>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</si>
  <si>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</si>
  <si>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</si>
  <si>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</si>
  <si>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</si>
  <si>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</si>
  <si>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</si>
  <si>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</si>
  <si>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</si>
  <si>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</si>
  <si>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</si>
  <si>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</si>
  <si>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</si>
  <si>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</si>
  <si>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</si>
  <si>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</si>
  <si>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</si>
  <si>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</si>
  <si>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Működési bevételek és működési kiadások különbözete: </t>
  </si>
  <si>
    <t>Európai Uniós támogatással megvalósuló projektek bevételei, kiadásai, hozzájárulások</t>
  </si>
  <si>
    <t>EU-s projekt azonosítója:</t>
  </si>
  <si>
    <t>Források</t>
  </si>
  <si>
    <t>Saját erő</t>
  </si>
  <si>
    <t>saját erőből központi támogatás</t>
  </si>
  <si>
    <t>EU-s forrás</t>
  </si>
  <si>
    <t>Társfinanszírozás</t>
  </si>
  <si>
    <t>Hitel</t>
  </si>
  <si>
    <t>Források összesen</t>
  </si>
  <si>
    <t>Kiadások, költségek</t>
  </si>
  <si>
    <t>Személyi jellegű</t>
  </si>
  <si>
    <t>Szolgáltatások igénybevétele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</si>
  <si>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</si>
  <si>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</si>
  <si>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</si>
  <si>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</si>
  <si>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</si>
  <si>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ÖSSZESEN:</t>
  </si>
  <si>
    <t>Tárgyévi kiadások és bevételek egyenlege</t>
  </si>
  <si>
    <t>Működési támogatások</t>
  </si>
  <si>
    <t>Egyéb 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</si>
  <si>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</si>
  <si>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</si>
  <si>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</si>
  <si>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</si>
  <si>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</si>
  <si>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</si>
  <si>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</si>
  <si>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</si>
  <si>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Értékpapír értékesítésének bevétele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</si>
  <si>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</si>
  <si>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</si>
  <si>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</si>
  <si>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</si>
  <si>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</si>
  <si>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</si>
  <si>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Értékpapír vásárlásainak kiadása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</si>
  <si>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</si>
  <si>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</si>
  <si>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</si>
  <si>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</si>
  <si>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</si>
  <si>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</si>
  <si>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</si>
  <si>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Támogatásértékű működési kiadások</t>
  </si>
  <si>
    <t>Működési célú pénzeszközátadás AHT-n kívülre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</si>
  <si>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</si>
  <si>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</si>
  <si>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</si>
  <si>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</si>
  <si>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</si>
  <si>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Irányítószerv alá tartozó költségvetési szervnek folyósított támogatás</t>
  </si>
  <si>
    <t>Helyi adók</t>
  </si>
  <si>
    <t>Átengedett központi adók</t>
  </si>
  <si>
    <t>Bírságok, egyéb bevételek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</si>
  <si>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</si>
  <si>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</si>
  <si>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</si>
  <si>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</si>
  <si>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</si>
  <si>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</si>
  <si>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</si>
  <si>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</si>
  <si>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</si>
  <si>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</si>
  <si>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</si>
  <si>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</si>
  <si>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</si>
  <si>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</si>
  <si>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</si>
  <si>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</si>
  <si>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</si>
  <si>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</si>
  <si>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Sor-szám</t>
  </si>
  <si>
    <t>KIADÁSOK</t>
  </si>
  <si>
    <t>BEVÉTELEK</t>
  </si>
  <si>
    <t>G.</t>
  </si>
  <si>
    <t>H.</t>
  </si>
  <si>
    <t>Tárgyévi kiadások  össsesen (A+F)</t>
  </si>
  <si>
    <t>Tárgyévi bevételek összesen (B+E)</t>
  </si>
  <si>
    <t>Önkormányzatok által folyósított ellátások részletezése</t>
  </si>
  <si>
    <t>Eredeti előirányzat</t>
  </si>
  <si>
    <t>Működési célú pénzeszköz-átadások részletezése</t>
  </si>
  <si>
    <t>Bursa Hungarica ösztöndíj-támogatás</t>
  </si>
  <si>
    <t>Beruházási kiadások</t>
  </si>
  <si>
    <t>Működési bevételek (1+2+3+49)</t>
  </si>
  <si>
    <t>Felhalmozási bevételek (5+6+7)</t>
  </si>
  <si>
    <t>Finanszírozási bevételek (8+9+10+11)</t>
  </si>
  <si>
    <t>Költségvetési Bevételek Összesen (A+B+C)</t>
  </si>
  <si>
    <t>Felhalmozási kiadások (6+….+8)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</si>
  <si>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</si>
  <si>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Felhalmozási bevételek és kiadások különbözete:</t>
  </si>
  <si>
    <t xml:space="preserve"> működési és felhalmozási célú bevételi éskiadási előirányzatok bemutatása tájékoztató jelleggel</t>
  </si>
  <si>
    <t>Felhalmozási kiadások feladatonként</t>
  </si>
  <si>
    <t>Működési célú hitel törlesztése (éven túli)</t>
  </si>
  <si>
    <t>Működési célú hitel törlesztése (folyószámlahitel)</t>
  </si>
  <si>
    <t>Tartalék</t>
  </si>
  <si>
    <t>Bérhitel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</si>
  <si>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</si>
  <si>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</si>
  <si>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</si>
  <si>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</si>
  <si>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</si>
  <si>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Működési célú pénzeszközátadás AHT-n kívülre és belül</t>
  </si>
  <si>
    <t>2.melléklet</t>
  </si>
  <si>
    <t>3 melléklet</t>
  </si>
  <si>
    <t>4.melléklet</t>
  </si>
  <si>
    <t>Szentgyörgyvár Község Önkormányzata</t>
  </si>
  <si>
    <t>Szentgyörgyvárért Egyesület</t>
  </si>
  <si>
    <t>7.melléklet</t>
  </si>
  <si>
    <t>11.melléklet</t>
  </si>
  <si>
    <t>Kézi gyógyszertári szolgáltatás</t>
  </si>
  <si>
    <t>Előző évi állami támog visszafizetése</t>
  </si>
  <si>
    <t>Önkormányzat eredeti</t>
  </si>
  <si>
    <t>Kötelező feladat eredeti</t>
  </si>
  <si>
    <t>Önként vállalt feladat eredeti</t>
  </si>
  <si>
    <t>X.</t>
  </si>
  <si>
    <t>ÁHT-n belüli megelőlegezés visszafizetése</t>
  </si>
  <si>
    <t>Helyi önkormányzatok kiegészítő támogatása</t>
  </si>
  <si>
    <t>Kistérségi támogatás (házi segítségnyújtás, tagdíj)</t>
  </si>
  <si>
    <t>Kistérségi támogatás ( belső ellenőr)</t>
  </si>
  <si>
    <t>Máltai szeretet szolg.</t>
  </si>
  <si>
    <t>Mentőállomásért Alapítvány</t>
  </si>
  <si>
    <t>6.sz.melléklet</t>
  </si>
  <si>
    <t>Kiadásainak és bevételeinek fő összesítője költségvetési évet követő három év</t>
  </si>
  <si>
    <t>Előző évi állami támogatás visszafizetés</t>
  </si>
  <si>
    <t>Általánostartalék</t>
  </si>
  <si>
    <t>Kötött  céltartalék , koncessziós díj+bank szla , lakásért.</t>
  </si>
  <si>
    <t>Felhalmozási célú támogatásérétkű kiadás</t>
  </si>
  <si>
    <t>ÁFA visszaigénylés</t>
  </si>
  <si>
    <t>Felügyeleti szervtől kapott támogatás</t>
  </si>
  <si>
    <t>Felügyeleti szervi támogatás</t>
  </si>
  <si>
    <t>216 évi állami előleg visszafizetése</t>
  </si>
  <si>
    <t>K512-08</t>
  </si>
  <si>
    <t>K512-03</t>
  </si>
  <si>
    <t>K512-02</t>
  </si>
  <si>
    <t>K506-07</t>
  </si>
  <si>
    <t>K506-04</t>
  </si>
  <si>
    <t>K506-08</t>
  </si>
  <si>
    <t xml:space="preserve">Lakásfenntartási támogatás  </t>
  </si>
  <si>
    <t>Gyógyszer támogatás</t>
  </si>
  <si>
    <t>Iskolakezdési támogatás</t>
  </si>
  <si>
    <t>Települési támogatás</t>
  </si>
  <si>
    <t>Rendkívüli települési támogatás</t>
  </si>
  <si>
    <t>Szociális célú tüzifa</t>
  </si>
  <si>
    <t>Egyéb rendkívüli települési támogatás</t>
  </si>
  <si>
    <t>Idősek rendkívüli települési támogatás  5000/fő</t>
  </si>
  <si>
    <t>Gyerekek rendkívüli települési támogatás  5000/fő</t>
  </si>
  <si>
    <t>Települési + rendkívüli települési támogatás</t>
  </si>
  <si>
    <t>Rendszeres gyerekvédelmi támogatás</t>
  </si>
  <si>
    <t>Kötött tartalék koncessziós díj+helyiadók hátralék</t>
  </si>
  <si>
    <t>Zalavíz Zrt.</t>
  </si>
  <si>
    <t>Felhasználás
2016. XII.31-ig</t>
  </si>
  <si>
    <t>Mindösszesen</t>
  </si>
  <si>
    <t>2018 évi előirányzat (Ft)</t>
  </si>
  <si>
    <t>2018 ÉVI KÖLTSÉGVETÉS</t>
  </si>
  <si>
    <t>Beruházások, beszerzések (VPG-7-2-1 Külterületes utak fejlesztése: 1 db traktor beszerzése</t>
  </si>
  <si>
    <t>2018. évi eredeti előirányzat (eFt)</t>
  </si>
  <si>
    <t>Ravatalozó</t>
  </si>
  <si>
    <t>Települési Önk.tám. TOÖSZ tagdíj</t>
  </si>
  <si>
    <t>Zalai Dombhátak LEADER Egyesület</t>
  </si>
  <si>
    <t>Szentgyörgyvári Egyházközség támogatása</t>
  </si>
  <si>
    <t>Felhalmozási kiadások</t>
  </si>
  <si>
    <t>2018. évi előirányzat</t>
  </si>
  <si>
    <t>2018. év utáni szükséglet
(6=2 - 4 - 5)</t>
  </si>
  <si>
    <t>VPG-7-2-1 Külterületi utak fejlesztése pályázat</t>
  </si>
  <si>
    <t>1 db traktor vásárlása</t>
  </si>
  <si>
    <t xml:space="preserve">Mikulásra önk. Tám. </t>
  </si>
  <si>
    <t>9.melléklet</t>
  </si>
  <si>
    <t>Többéves kihatással járó kötelezettségvállalások listája</t>
  </si>
  <si>
    <t xml:space="preserve"> Ezer forintban </t>
  </si>
  <si>
    <t>Sor-
szám</t>
  </si>
  <si>
    <t>Kötelezettség jogcíme</t>
  </si>
  <si>
    <t>Köt. váll.
 éve</t>
  </si>
  <si>
    <t>2017-ig kifizetett</t>
  </si>
  <si>
    <t>Kiadás vonzata évenként</t>
  </si>
  <si>
    <t>2019.</t>
  </si>
  <si>
    <t>2020.</t>
  </si>
  <si>
    <t>2020. 
után</t>
  </si>
  <si>
    <t>9=(4+5+6+7+8)</t>
  </si>
  <si>
    <t>Működési célú hiteltörlesztés tőke</t>
  </si>
  <si>
    <t>Felhalmozási célú hiteltörlesztés (tőke+kamat)</t>
  </si>
  <si>
    <t>Beruházás feladatonként</t>
  </si>
  <si>
    <t>Felújítás célonként</t>
  </si>
  <si>
    <t xml:space="preserve">Zalavíz Zrt. </t>
  </si>
  <si>
    <t>Egyéb</t>
  </si>
  <si>
    <t>Összesen (1+4+7+9+11)</t>
  </si>
  <si>
    <t>12.melléklet</t>
  </si>
  <si>
    <t xml:space="preserve">2018 évi módosított </t>
  </si>
  <si>
    <t>ZP-1-2017  Zártkerti földrészletek mezőgazdasági hasznosítását segítő, infrastrukturális hátterét biztosító fejlesztések támogatása.</t>
  </si>
  <si>
    <t>2018. évi módosított előirányzat</t>
  </si>
  <si>
    <t xml:space="preserve">BM Kistelepülési önkormányzatok alacsony összegű fejlesztéseinek támgatása </t>
  </si>
  <si>
    <t>Szentgyörgyvár községben az utcákon és a járdán végzett felújításai munkák</t>
  </si>
  <si>
    <t>LLG-476 Fiat Tranzit féltengely cseréje:Papp Imre</t>
  </si>
  <si>
    <t>Jelzőlámpa, forgalmi tükör beszerzése</t>
  </si>
  <si>
    <t>Ágvágó olló</t>
  </si>
  <si>
    <t>Tartókonzol Hitachi HAS-WMO3/interaktív táblához iskola részére</t>
  </si>
  <si>
    <t>P-02 padok beszerzése</t>
  </si>
  <si>
    <t>2018. teljesítés 11.15-ig</t>
  </si>
  <si>
    <t>VPG-7-2-1 Külterületi utak fejlesztése pályázat:traktor, erőgép plusz munkagépek</t>
  </si>
  <si>
    <t xml:space="preserve">Házirovosi rendelő részére telefonkészülék </t>
  </si>
  <si>
    <t>Elvonások és befizetések</t>
  </si>
  <si>
    <t>2018 évi módosított  előirányzat (Ft)</t>
  </si>
  <si>
    <t>2018. évi módosított költségvetés Kiadásainak és bevételeinek fő összesítője</t>
  </si>
  <si>
    <t>2018 ÉVI KÖLTSÉGVETÉS  módosítása</t>
  </si>
  <si>
    <t>2018. évi</t>
  </si>
  <si>
    <t>eredeti</t>
  </si>
  <si>
    <t>2018.évi eredeti</t>
  </si>
  <si>
    <t>2018.évi módosított</t>
  </si>
  <si>
    <t>módosított</t>
  </si>
  <si>
    <t xml:space="preserve">Kötött tartalék </t>
  </si>
  <si>
    <t>2018 Évi költségvetés módosítása</t>
  </si>
  <si>
    <t>Kutúrház előtti járda felújítása</t>
  </si>
  <si>
    <t xml:space="preserve">Ravatalozó járda felújítása </t>
  </si>
  <si>
    <t>Országos Mentőszolgálat Alapítvány támogatása 2 db újraélesztő készülék</t>
  </si>
  <si>
    <t>átadott koncessziós díj:Magyar Nemzeti Vagyonkezelő Zrt.</t>
  </si>
  <si>
    <t>Egyéb felhalmozási kiadás összesen:</t>
  </si>
  <si>
    <t>Sorszám</t>
  </si>
  <si>
    <t>Mód. előirányzat</t>
  </si>
  <si>
    <t>Teljesítés</t>
  </si>
  <si>
    <t>Év végéig várható</t>
  </si>
  <si>
    <t>Felhasználhtó szabad keret</t>
  </si>
  <si>
    <t>szociális étkeztetés III.c(1)</t>
  </si>
  <si>
    <t>III.2. Települési önkormányzatok szociális feladatainak egyéb támogatása:             2.359.000 Ft</t>
  </si>
  <si>
    <t xml:space="preserve">III.c.(1) Egyéb szociális és gyermekjóléti feladatok támogatása: szociális étkeztetés: 885.760 Ft </t>
  </si>
  <si>
    <t xml:space="preserve">Szociális tüzifára kapott támogatás:                                                                      764.540 Ft </t>
  </si>
  <si>
    <t xml:space="preserve">2018 ÉVI KÖLTSÉGVETÉS módosítás </t>
  </si>
  <si>
    <t>5. számú melléklet</t>
  </si>
  <si>
    <t>előző évi jogosulatlan felhasználás visszafizetése és kamata</t>
  </si>
  <si>
    <t>K506-01</t>
  </si>
  <si>
    <t>2018. évi lakossági víz és csatornatám. Állami visszautlása</t>
  </si>
  <si>
    <t>K512-01</t>
  </si>
  <si>
    <t>VP6-7.2.1-7.4.1.2-16 Külterületi helyi közutak fejlesztése, önkormányzati utak felújítása és munkagépek beszerzése pályázat</t>
  </si>
  <si>
    <t>2018 Évi költségvetés módosítás</t>
  </si>
  <si>
    <t>7. számú melléklet</t>
  </si>
  <si>
    <t xml:space="preserve">2018. eredeti </t>
  </si>
  <si>
    <t>2018. módosított</t>
  </si>
  <si>
    <t>2018 év Költségvetés módosítása</t>
  </si>
  <si>
    <t xml:space="preserve">elvonások, befizetések </t>
  </si>
  <si>
    <t>előző évi állami támogatás visszafizetése</t>
  </si>
  <si>
    <t>2018 ÉVI módosított ELŐIRÁNYZAT-FELHASZNÁLÁSI TERV</t>
  </si>
  <si>
    <t>2018. évi módosított előirányzat (eFt)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</si>
</sst>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0__"/>
    <numFmt numFmtId="167" formatCode="#,###"/>
    <numFmt numFmtId="168" formatCode="_-* #,##0\ _F_t_-;\-* #,##0\ _F_t_-;_-* &quot;-&quot;??\ _F_t_-;_-@_-"/>
    <numFmt numFmtId="169" formatCode="#"/>
  </numFmts>
  <fonts count="5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sz val="14"/>
      <name val="Times New Roman CE"/>
      <charset val="238"/>
    </font>
    <font>
      <b/>
      <sz val="13"/>
      <name val="Times New Roman"/>
      <family val="1"/>
      <charset val="238"/>
    </font>
    <font>
      <b/>
      <sz val="10"/>
      <name val="Arial CE"/>
      <charset val="238"/>
    </font>
    <font>
      <sz val="14"/>
      <name val="Arial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20" fillId="10" borderId="1" applyNumberFormat="0" applyAlignment="0" applyProtection="0"/>
    <xf numFmtId="0" fontId="21" fillId="0" borderId="0" applyNumberFormat="0" applyFill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6" borderId="7" applyNumberFormat="0" applyFont="0" applyAlignment="0" applyProtection="0"/>
    <xf numFmtId="0" fontId="19" fillId="2" borderId="0" applyNumberFormat="0" applyBorder="0" applyAlignment="0" applyProtection="0"/>
    <xf numFmtId="0" fontId="19" fillId="13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8" applyNumberFormat="0" applyAlignment="0" applyProtection="0"/>
    <xf numFmtId="0" fontId="31" fillId="0" borderId="0" applyNumberFormat="0" applyFill="0" applyBorder="0" applyAlignment="0" applyProtection="0"/>
    <xf numFmtId="0" fontId="2" fillId="0" borderId="0"/>
    <xf numFmtId="0" fontId="28" fillId="0" borderId="0"/>
    <xf numFmtId="0" fontId="2" fillId="0" borderId="0"/>
    <xf numFmtId="0" fontId="32" fillId="0" borderId="9" applyNumberFormat="0" applyFill="0" applyAlignment="0" applyProtection="0"/>
    <xf numFmtId="0" fontId="33" fillId="17" borderId="0" applyNumberFormat="0" applyBorder="0" applyAlignment="0" applyProtection="0"/>
    <xf numFmtId="0" fontId="34" fillId="10" borderId="0" applyNumberFormat="0" applyBorder="0" applyAlignment="0" applyProtection="0"/>
    <xf numFmtId="0" fontId="35" fillId="16" borderId="1" applyNumberFormat="0" applyAlignment="0" applyProtection="0"/>
  </cellStyleXfs>
  <cellXfs count="500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6" fillId="0" borderId="0" xfId="40" applyFont="1" applyAlignment="1">
      <alignment vertical="center"/>
    </xf>
    <xf numFmtId="165" fontId="4" fillId="0" borderId="11" xfId="27" applyNumberFormat="1" applyFont="1" applyFill="1" applyBorder="1" applyAlignment="1">
      <alignment horizontal="center"/>
    </xf>
    <xf numFmtId="165" fontId="5" fillId="0" borderId="12" xfId="40" applyNumberFormat="1" applyFont="1" applyBorder="1" applyAlignment="1">
      <alignment horizontal="center" vertical="center"/>
    </xf>
    <xf numFmtId="165" fontId="5" fillId="0" borderId="11" xfId="27" applyNumberFormat="1" applyFont="1" applyFill="1" applyBorder="1" applyAlignment="1">
      <alignment horizont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165" fontId="7" fillId="0" borderId="11" xfId="27" applyNumberFormat="1" applyFont="1" applyFill="1" applyBorder="1" applyAlignment="1">
      <alignment horizontal="center"/>
    </xf>
    <xf numFmtId="0" fontId="5" fillId="18" borderId="10" xfId="40" applyFont="1" applyFill="1" applyBorder="1" applyAlignment="1">
      <alignment horizontal="center" vertical="center"/>
    </xf>
    <xf numFmtId="165" fontId="5" fillId="18" borderId="12" xfId="27" applyNumberFormat="1" applyFont="1" applyFill="1" applyBorder="1" applyAlignment="1">
      <alignment horizontal="center"/>
    </xf>
    <xf numFmtId="165" fontId="5" fillId="18" borderId="11" xfId="27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Continuous"/>
    </xf>
    <xf numFmtId="0" fontId="12" fillId="0" borderId="0" xfId="0" applyFont="1" applyBorder="1" applyAlignment="1">
      <alignment horizontal="centerContinuous"/>
    </xf>
    <xf numFmtId="0" fontId="12" fillId="0" borderId="14" xfId="0" applyFont="1" applyBorder="1" applyAlignment="1">
      <alignment horizontal="centerContinuous"/>
    </xf>
    <xf numFmtId="0" fontId="12" fillId="0" borderId="15" xfId="0" applyFont="1" applyBorder="1" applyAlignment="1">
      <alignment horizontal="centerContinuous"/>
    </xf>
    <xf numFmtId="166" fontId="12" fillId="0" borderId="0" xfId="0" applyNumberFormat="1" applyFont="1"/>
    <xf numFmtId="0" fontId="12" fillId="0" borderId="0" xfId="0" applyFont="1" applyAlignment="1"/>
    <xf numFmtId="0" fontId="7" fillId="0" borderId="0" xfId="42" applyFont="1" applyBorder="1" applyAlignment="1">
      <alignment horizontal="center" vertical="center"/>
    </xf>
    <xf numFmtId="0" fontId="3" fillId="0" borderId="0" xfId="42" applyFont="1" applyAlignment="1">
      <alignment vertical="center"/>
    </xf>
    <xf numFmtId="0" fontId="7" fillId="0" borderId="12" xfId="42" applyFont="1" applyBorder="1" applyAlignment="1">
      <alignment horizontal="center" vertical="center"/>
    </xf>
    <xf numFmtId="0" fontId="9" fillId="0" borderId="12" xfId="42" applyFont="1" applyBorder="1" applyAlignment="1">
      <alignment horizontal="center" vertical="center"/>
    </xf>
    <xf numFmtId="0" fontId="11" fillId="0" borderId="12" xfId="42" applyFont="1" applyBorder="1" applyAlignment="1">
      <alignment vertical="center"/>
    </xf>
    <xf numFmtId="0" fontId="16" fillId="18" borderId="12" xfId="42" applyFont="1" applyFill="1" applyBorder="1" applyAlignment="1">
      <alignment vertical="center"/>
    </xf>
    <xf numFmtId="0" fontId="5" fillId="0" borderId="0" xfId="42" applyFont="1" applyAlignment="1">
      <alignment vertical="center"/>
    </xf>
    <xf numFmtId="165" fontId="4" fillId="0" borderId="22" xfId="40" applyNumberFormat="1" applyFont="1" applyBorder="1" applyAlignment="1">
      <alignment horizontal="center"/>
    </xf>
    <xf numFmtId="165" fontId="9" fillId="0" borderId="12" xfId="42" applyNumberFormat="1" applyFont="1" applyBorder="1" applyAlignment="1">
      <alignment vertical="center"/>
    </xf>
    <xf numFmtId="165" fontId="10" fillId="0" borderId="12" xfId="42" applyNumberFormat="1" applyFont="1" applyBorder="1" applyAlignment="1">
      <alignment horizontal="center" vertical="center"/>
    </xf>
    <xf numFmtId="165" fontId="9" fillId="18" borderId="12" xfId="42" applyNumberFormat="1" applyFont="1" applyFill="1" applyBorder="1" applyAlignment="1">
      <alignment vertical="center"/>
    </xf>
    <xf numFmtId="165" fontId="10" fillId="18" borderId="12" xfId="42" applyNumberFormat="1" applyFont="1" applyFill="1" applyBorder="1" applyAlignment="1">
      <alignment horizontal="center" vertical="center"/>
    </xf>
    <xf numFmtId="165" fontId="10" fillId="0" borderId="12" xfId="42" applyNumberFormat="1" applyFont="1" applyBorder="1" applyAlignment="1">
      <alignment vertical="center"/>
    </xf>
    <xf numFmtId="0" fontId="9" fillId="0" borderId="12" xfId="42" applyFont="1" applyBorder="1" applyAlignment="1">
      <alignment vertical="center"/>
    </xf>
    <xf numFmtId="0" fontId="10" fillId="0" borderId="12" xfId="42" applyFont="1" applyBorder="1" applyAlignment="1">
      <alignment vertical="center"/>
    </xf>
    <xf numFmtId="0" fontId="9" fillId="0" borderId="0" xfId="0" applyFont="1"/>
    <xf numFmtId="0" fontId="5" fillId="0" borderId="0" xfId="0" applyFont="1"/>
    <xf numFmtId="0" fontId="12" fillId="0" borderId="12" xfId="0" applyFont="1" applyBorder="1"/>
    <xf numFmtId="167" fontId="28" fillId="0" borderId="0" xfId="41" applyNumberFormat="1" applyFill="1" applyAlignment="1">
      <alignment horizontal="center" vertical="center" wrapText="1"/>
    </xf>
    <xf numFmtId="167" fontId="28" fillId="0" borderId="0" xfId="41" applyNumberForma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28" xfId="0" applyFont="1" applyBorder="1"/>
    <xf numFmtId="0" fontId="5" fillId="0" borderId="41" xfId="0" applyFont="1" applyBorder="1"/>
    <xf numFmtId="0" fontId="40" fillId="0" borderId="10" xfId="0" applyFont="1" applyBorder="1" applyAlignment="1">
      <alignment horizontal="right"/>
    </xf>
    <xf numFmtId="0" fontId="5" fillId="0" borderId="12" xfId="0" applyFont="1" applyBorder="1"/>
    <xf numFmtId="0" fontId="5" fillId="0" borderId="10" xfId="0" applyFont="1" applyBorder="1"/>
    <xf numFmtId="0" fontId="5" fillId="0" borderId="30" xfId="0" applyFont="1" applyBorder="1"/>
    <xf numFmtId="167" fontId="37" fillId="0" borderId="28" xfId="41" applyNumberFormat="1" applyFont="1" applyFill="1" applyBorder="1" applyAlignment="1">
      <alignment horizontal="center" vertical="center" wrapText="1"/>
    </xf>
    <xf numFmtId="167" fontId="37" fillId="0" borderId="29" xfId="41" applyNumberFormat="1" applyFont="1" applyFill="1" applyBorder="1" applyAlignment="1">
      <alignment horizontal="center" vertical="center" wrapText="1"/>
    </xf>
    <xf numFmtId="167" fontId="37" fillId="0" borderId="27" xfId="41" applyNumberFormat="1" applyFont="1" applyFill="1" applyBorder="1" applyAlignment="1" applyProtection="1">
      <alignment horizontal="center" vertical="center" wrapText="1"/>
    </xf>
    <xf numFmtId="167" fontId="38" fillId="0" borderId="42" xfId="41" applyNumberFormat="1" applyFont="1" applyFill="1" applyBorder="1" applyAlignment="1" applyProtection="1">
      <alignment horizontal="center" vertical="center" wrapText="1"/>
    </xf>
    <xf numFmtId="167" fontId="38" fillId="0" borderId="39" xfId="41" applyNumberFormat="1" applyFont="1" applyFill="1" applyBorder="1" applyAlignment="1" applyProtection="1">
      <alignment horizontal="center" vertical="center" wrapText="1"/>
    </xf>
    <xf numFmtId="167" fontId="38" fillId="0" borderId="40" xfId="41" applyNumberFormat="1" applyFont="1" applyFill="1" applyBorder="1" applyAlignment="1" applyProtection="1">
      <alignment horizontal="center" vertical="center" wrapText="1"/>
    </xf>
    <xf numFmtId="167" fontId="41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42" fillId="0" borderId="12" xfId="41" applyNumberFormat="1" applyFont="1" applyFill="1" applyBorder="1" applyAlignment="1" applyProtection="1">
      <alignment vertical="center" wrapText="1"/>
      <protection locked="0"/>
    </xf>
    <xf numFmtId="1" fontId="42" fillId="0" borderId="12" xfId="41" applyNumberFormat="1" applyFont="1" applyFill="1" applyBorder="1" applyAlignment="1" applyProtection="1">
      <alignment vertical="center" wrapText="1"/>
      <protection locked="0"/>
    </xf>
    <xf numFmtId="167" fontId="42" fillId="0" borderId="11" xfId="41" applyNumberFormat="1" applyFont="1" applyFill="1" applyBorder="1" applyAlignment="1" applyProtection="1">
      <alignment vertical="center" wrapText="1"/>
    </xf>
    <xf numFmtId="167" fontId="43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44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37" fillId="0" borderId="28" xfId="41" applyNumberFormat="1" applyFont="1" applyFill="1" applyBorder="1" applyAlignment="1">
      <alignment horizontal="left" vertical="center" wrapText="1"/>
    </xf>
    <xf numFmtId="167" fontId="37" fillId="0" borderId="29" xfId="41" applyNumberFormat="1" applyFont="1" applyFill="1" applyBorder="1" applyAlignment="1">
      <alignment vertical="center" wrapText="1"/>
    </xf>
    <xf numFmtId="167" fontId="37" fillId="18" borderId="29" xfId="41" applyNumberFormat="1" applyFont="1" applyFill="1" applyBorder="1" applyAlignment="1" applyProtection="1">
      <alignment vertical="center" wrapText="1"/>
    </xf>
    <xf numFmtId="0" fontId="0" fillId="0" borderId="12" xfId="0" applyBorder="1"/>
    <xf numFmtId="0" fontId="4" fillId="0" borderId="10" xfId="40" applyFont="1" applyBorder="1" applyAlignment="1">
      <alignment horizontal="center" vertical="center"/>
    </xf>
    <xf numFmtId="0" fontId="45" fillId="0" borderId="0" xfId="40" applyFont="1" applyAlignment="1">
      <alignment vertical="center"/>
    </xf>
    <xf numFmtId="165" fontId="3" fillId="0" borderId="0" xfId="42" applyNumberFormat="1" applyFont="1" applyAlignment="1">
      <alignment vertical="center"/>
    </xf>
    <xf numFmtId="0" fontId="5" fillId="0" borderId="0" xfId="42" applyFont="1" applyAlignment="1">
      <alignment horizontal="right" vertical="center"/>
    </xf>
    <xf numFmtId="3" fontId="5" fillId="0" borderId="0" xfId="42" applyNumberFormat="1" applyFont="1" applyAlignment="1">
      <alignment vertical="center"/>
    </xf>
    <xf numFmtId="165" fontId="5" fillId="0" borderId="0" xfId="42" applyNumberFormat="1" applyFont="1" applyAlignment="1">
      <alignment vertical="center"/>
    </xf>
    <xf numFmtId="0" fontId="9" fillId="0" borderId="12" xfId="42" applyFont="1" applyBorder="1" applyAlignment="1">
      <alignment horizontal="left" vertical="center"/>
    </xf>
    <xf numFmtId="168" fontId="12" fillId="0" borderId="0" xfId="26" applyNumberFormat="1" applyFont="1"/>
    <xf numFmtId="0" fontId="0" fillId="0" borderId="41" xfId="0" applyBorder="1"/>
    <xf numFmtId="0" fontId="0" fillId="0" borderId="30" xfId="0" applyBorder="1"/>
    <xf numFmtId="0" fontId="0" fillId="0" borderId="10" xfId="0" applyBorder="1"/>
    <xf numFmtId="0" fontId="0" fillId="0" borderId="43" xfId="0" applyBorder="1"/>
    <xf numFmtId="0" fontId="11" fillId="0" borderId="0" xfId="42" applyFont="1" applyBorder="1" applyAlignment="1">
      <alignment vertical="center"/>
    </xf>
    <xf numFmtId="165" fontId="10" fillId="0" borderId="0" xfId="42" applyNumberFormat="1" applyFont="1" applyBorder="1" applyAlignment="1">
      <alignment vertical="center"/>
    </xf>
    <xf numFmtId="165" fontId="10" fillId="0" borderId="0" xfId="42" applyNumberFormat="1" applyFont="1" applyBorder="1" applyAlignment="1">
      <alignment horizontal="center" vertical="center"/>
    </xf>
    <xf numFmtId="0" fontId="0" fillId="0" borderId="0" xfId="0" applyBorder="1"/>
    <xf numFmtId="0" fontId="0" fillId="0" borderId="36" xfId="0" applyBorder="1"/>
    <xf numFmtId="0" fontId="7" fillId="0" borderId="0" xfId="40" applyFont="1" applyBorder="1" applyAlignment="1">
      <alignment horizontal="right"/>
    </xf>
    <xf numFmtId="0" fontId="4" fillId="0" borderId="43" xfId="40" applyFont="1" applyBorder="1" applyAlignment="1">
      <alignment horizontal="center" vertical="center"/>
    </xf>
    <xf numFmtId="0" fontId="4" fillId="0" borderId="22" xfId="40" applyFont="1" applyBorder="1" applyAlignment="1">
      <alignment vertical="center"/>
    </xf>
    <xf numFmtId="0" fontId="4" fillId="0" borderId="22" xfId="40" applyFont="1" applyBorder="1" applyAlignment="1">
      <alignment horizontal="center" vertical="center"/>
    </xf>
    <xf numFmtId="165" fontId="4" fillId="0" borderId="24" xfId="40" applyNumberFormat="1" applyFont="1" applyBorder="1" applyAlignment="1">
      <alignment horizontal="center"/>
    </xf>
    <xf numFmtId="0" fontId="10" fillId="0" borderId="11" xfId="40" applyFont="1" applyBorder="1" applyAlignment="1">
      <alignment horizontal="center" vertical="center" wrapText="1"/>
    </xf>
    <xf numFmtId="165" fontId="5" fillId="0" borderId="0" xfId="40" applyNumberFormat="1" applyFont="1" applyAlignment="1">
      <alignment horizontal="center" vertical="center" wrapText="1"/>
    </xf>
    <xf numFmtId="0" fontId="5" fillId="0" borderId="0" xfId="40" applyFont="1" applyBorder="1" applyAlignment="1">
      <alignment horizontal="center" vertical="center"/>
    </xf>
    <xf numFmtId="165" fontId="5" fillId="0" borderId="0" xfId="27" applyNumberFormat="1" applyFont="1" applyFill="1" applyBorder="1" applyAlignment="1">
      <alignment horizontal="center"/>
    </xf>
    <xf numFmtId="165" fontId="4" fillId="0" borderId="0" xfId="27" applyNumberFormat="1" applyFont="1" applyFill="1" applyBorder="1" applyAlignment="1">
      <alignment horizontal="center"/>
    </xf>
    <xf numFmtId="0" fontId="4" fillId="0" borderId="0" xfId="40" applyFont="1" applyBorder="1" applyAlignment="1">
      <alignment horizontal="center" vertical="center"/>
    </xf>
    <xf numFmtId="165" fontId="4" fillId="0" borderId="0" xfId="40" applyNumberFormat="1" applyFont="1" applyBorder="1" applyAlignment="1">
      <alignment horizontal="center"/>
    </xf>
    <xf numFmtId="0" fontId="47" fillId="0" borderId="0" xfId="0" applyFont="1"/>
    <xf numFmtId="0" fontId="11" fillId="0" borderId="12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165" fontId="5" fillId="0" borderId="12" xfId="27" applyNumberFormat="1" applyFont="1" applyFill="1" applyBorder="1" applyAlignment="1">
      <alignment horizontal="center"/>
    </xf>
    <xf numFmtId="0" fontId="5" fillId="0" borderId="12" xfId="40" applyFont="1" applyBorder="1" applyAlignment="1">
      <alignment horizontal="center" vertical="center"/>
    </xf>
    <xf numFmtId="165" fontId="11" fillId="0" borderId="12" xfId="27" applyNumberFormat="1" applyFont="1" applyFill="1" applyBorder="1" applyAlignment="1">
      <alignment horizontal="center"/>
    </xf>
    <xf numFmtId="0" fontId="4" fillId="0" borderId="12" xfId="40" applyFont="1" applyBorder="1" applyAlignment="1">
      <alignment horizontal="center" vertical="center"/>
    </xf>
    <xf numFmtId="165" fontId="4" fillId="0" borderId="12" xfId="27" applyNumberFormat="1" applyFont="1" applyFill="1" applyBorder="1" applyAlignment="1">
      <alignment horizontal="center"/>
    </xf>
    <xf numFmtId="0" fontId="5" fillId="18" borderId="12" xfId="40" applyFont="1" applyFill="1" applyBorder="1" applyAlignment="1">
      <alignment horizontal="center" vertical="center"/>
    </xf>
    <xf numFmtId="0" fontId="10" fillId="18" borderId="11" xfId="40" applyFont="1" applyFill="1" applyBorder="1" applyAlignment="1">
      <alignment horizontal="center" vertical="center" wrapText="1"/>
    </xf>
    <xf numFmtId="0" fontId="47" fillId="0" borderId="10" xfId="0" applyFont="1" applyBorder="1"/>
    <xf numFmtId="165" fontId="4" fillId="0" borderId="24" xfId="27" applyNumberFormat="1" applyFont="1" applyFill="1" applyBorder="1" applyAlignment="1">
      <alignment horizontal="center"/>
    </xf>
    <xf numFmtId="0" fontId="11" fillId="0" borderId="44" xfId="40" applyFont="1" applyBorder="1" applyAlignment="1">
      <alignment horizontal="center" vertical="center" wrapText="1"/>
    </xf>
    <xf numFmtId="0" fontId="0" fillId="18" borderId="10" xfId="0" applyFill="1" applyBorder="1"/>
    <xf numFmtId="165" fontId="7" fillId="18" borderId="11" xfId="27" applyNumberFormat="1" applyFont="1" applyFill="1" applyBorder="1" applyAlignment="1">
      <alignment horizontal="center"/>
    </xf>
    <xf numFmtId="0" fontId="0" fillId="18" borderId="30" xfId="0" applyFill="1" applyBorder="1"/>
    <xf numFmtId="165" fontId="5" fillId="18" borderId="31" xfId="27" applyNumberFormat="1" applyFont="1" applyFill="1" applyBorder="1" applyAlignment="1">
      <alignment horizontal="center"/>
    </xf>
    <xf numFmtId="0" fontId="5" fillId="0" borderId="31" xfId="40" applyFont="1" applyBorder="1" applyAlignment="1">
      <alignment horizontal="center" vertical="center"/>
    </xf>
    <xf numFmtId="165" fontId="5" fillId="0" borderId="32" xfId="27" applyNumberFormat="1" applyFont="1" applyFill="1" applyBorder="1" applyAlignment="1">
      <alignment horizontal="center"/>
    </xf>
    <xf numFmtId="165" fontId="5" fillId="0" borderId="38" xfId="27" applyNumberFormat="1" applyFont="1" applyFill="1" applyBorder="1" applyAlignment="1">
      <alignment horizontal="center"/>
    </xf>
    <xf numFmtId="0" fontId="5" fillId="0" borderId="38" xfId="40" applyFont="1" applyBorder="1" applyAlignment="1">
      <alignment horizontal="center" vertical="center"/>
    </xf>
    <xf numFmtId="165" fontId="5" fillId="0" borderId="37" xfId="27" applyNumberFormat="1" applyFont="1" applyFill="1" applyBorder="1" applyAlignment="1">
      <alignment horizontal="center"/>
    </xf>
    <xf numFmtId="0" fontId="47" fillId="0" borderId="28" xfId="0" applyFont="1" applyBorder="1"/>
    <xf numFmtId="165" fontId="11" fillId="0" borderId="29" xfId="27" applyNumberFormat="1" applyFont="1" applyFill="1" applyBorder="1" applyAlignment="1">
      <alignment horizontal="center"/>
    </xf>
    <xf numFmtId="0" fontId="11" fillId="0" borderId="29" xfId="40" applyFont="1" applyBorder="1" applyAlignment="1">
      <alignment horizontal="center" vertical="center"/>
    </xf>
    <xf numFmtId="0" fontId="11" fillId="0" borderId="29" xfId="40" applyFont="1" applyBorder="1" applyAlignment="1">
      <alignment horizontal="left" vertical="center"/>
    </xf>
    <xf numFmtId="0" fontId="47" fillId="0" borderId="29" xfId="0" applyFont="1" applyBorder="1"/>
    <xf numFmtId="165" fontId="11" fillId="0" borderId="27" xfId="27" applyNumberFormat="1" applyFont="1" applyFill="1" applyBorder="1" applyAlignment="1">
      <alignment horizontal="center"/>
    </xf>
    <xf numFmtId="165" fontId="5" fillId="0" borderId="31" xfId="27" applyNumberFormat="1" applyFont="1" applyFill="1" applyBorder="1" applyAlignment="1">
      <alignment horizontal="center"/>
    </xf>
    <xf numFmtId="165" fontId="11" fillId="0" borderId="27" xfId="27" applyNumberFormat="1" applyFont="1" applyBorder="1" applyAlignment="1">
      <alignment horizontal="center"/>
    </xf>
    <xf numFmtId="0" fontId="7" fillId="18" borderId="12" xfId="40" applyFont="1" applyFill="1" applyBorder="1" applyAlignment="1">
      <alignment horizontal="center" vertical="center"/>
    </xf>
    <xf numFmtId="0" fontId="0" fillId="18" borderId="33" xfId="0" applyFill="1" applyBorder="1"/>
    <xf numFmtId="0" fontId="5" fillId="18" borderId="34" xfId="40" applyFont="1" applyFill="1" applyBorder="1" applyAlignment="1">
      <alignment horizontal="left"/>
    </xf>
    <xf numFmtId="165" fontId="5" fillId="18" borderId="34" xfId="27" applyNumberFormat="1" applyFont="1" applyFill="1" applyBorder="1" applyAlignment="1">
      <alignment horizontal="center"/>
    </xf>
    <xf numFmtId="0" fontId="9" fillId="0" borderId="12" xfId="40" applyFont="1" applyBorder="1" applyAlignment="1">
      <alignment horizontal="center" vertical="center"/>
    </xf>
    <xf numFmtId="165" fontId="5" fillId="0" borderId="0" xfId="4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48" fillId="0" borderId="0" xfId="40" applyFont="1" applyAlignment="1">
      <alignment vertical="center"/>
    </xf>
    <xf numFmtId="165" fontId="11" fillId="0" borderId="34" xfId="27" applyNumberFormat="1" applyFont="1" applyFill="1" applyBorder="1" applyAlignment="1">
      <alignment horizontal="center"/>
    </xf>
    <xf numFmtId="0" fontId="11" fillId="0" borderId="34" xfId="40" applyFont="1" applyBorder="1" applyAlignment="1">
      <alignment horizontal="center" vertical="center"/>
    </xf>
    <xf numFmtId="0" fontId="11" fillId="0" borderId="34" xfId="40" applyFont="1" applyBorder="1" applyAlignment="1">
      <alignment horizontal="left" vertical="center"/>
    </xf>
    <xf numFmtId="0" fontId="47" fillId="0" borderId="34" xfId="0" applyFont="1" applyBorder="1"/>
    <xf numFmtId="165" fontId="11" fillId="0" borderId="35" xfId="27" applyNumberFormat="1" applyFont="1" applyFill="1" applyBorder="1" applyAlignment="1">
      <alignment horizontal="center"/>
    </xf>
    <xf numFmtId="0" fontId="11" fillId="0" borderId="33" xfId="0" applyFont="1" applyBorder="1"/>
    <xf numFmtId="0" fontId="11" fillId="0" borderId="34" xfId="40" applyFont="1" applyBorder="1" applyAlignment="1">
      <alignment horizontal="left" vertical="center" wrapText="1"/>
    </xf>
    <xf numFmtId="165" fontId="11" fillId="0" borderId="35" xfId="27" applyNumberFormat="1" applyFont="1" applyBorder="1" applyAlignment="1">
      <alignment horizontal="center"/>
    </xf>
    <xf numFmtId="167" fontId="28" fillId="0" borderId="0" xfId="41" applyNumberFormat="1" applyFont="1" applyFill="1" applyAlignment="1">
      <alignment vertical="center" wrapText="1"/>
    </xf>
    <xf numFmtId="168" fontId="9" fillId="0" borderId="0" xfId="26" applyNumberFormat="1" applyFont="1"/>
    <xf numFmtId="168" fontId="5" fillId="0" borderId="29" xfId="26" applyNumberFormat="1" applyFont="1" applyBorder="1" applyAlignment="1">
      <alignment horizontal="center"/>
    </xf>
    <xf numFmtId="168" fontId="5" fillId="0" borderId="27" xfId="26" applyNumberFormat="1" applyFont="1" applyBorder="1" applyAlignment="1">
      <alignment horizontal="center"/>
    </xf>
    <xf numFmtId="168" fontId="5" fillId="0" borderId="38" xfId="26" applyNumberFormat="1" applyFont="1" applyBorder="1"/>
    <xf numFmtId="168" fontId="5" fillId="0" borderId="37" xfId="26" applyNumberFormat="1" applyFont="1" applyBorder="1"/>
    <xf numFmtId="168" fontId="5" fillId="0" borderId="12" xfId="26" applyNumberFormat="1" applyFont="1" applyBorder="1"/>
    <xf numFmtId="168" fontId="5" fillId="0" borderId="31" xfId="26" applyNumberFormat="1" applyFont="1" applyBorder="1"/>
    <xf numFmtId="168" fontId="5" fillId="0" borderId="35" xfId="26" applyNumberFormat="1" applyFont="1" applyBorder="1"/>
    <xf numFmtId="168" fontId="5" fillId="0" borderId="29" xfId="26" applyNumberFormat="1" applyFont="1" applyBorder="1"/>
    <xf numFmtId="168" fontId="5" fillId="0" borderId="27" xfId="26" applyNumberFormat="1" applyFont="1" applyBorder="1"/>
    <xf numFmtId="168" fontId="5" fillId="0" borderId="0" xfId="26" applyNumberFormat="1" applyFont="1"/>
    <xf numFmtId="0" fontId="2" fillId="0" borderId="0" xfId="42" applyFont="1" applyAlignment="1">
      <alignment vertical="center"/>
    </xf>
    <xf numFmtId="167" fontId="28" fillId="0" borderId="0" xfId="41" applyNumberFormat="1" applyFont="1" applyFill="1" applyBorder="1" applyAlignment="1">
      <alignment vertical="center" wrapText="1"/>
    </xf>
    <xf numFmtId="167" fontId="28" fillId="0" borderId="0" xfId="41" applyNumberFormat="1" applyFill="1" applyBorder="1" applyAlignment="1">
      <alignment vertical="center" wrapText="1"/>
    </xf>
    <xf numFmtId="0" fontId="28" fillId="0" borderId="0" xfId="41" applyNumberFormat="1" applyFill="1" applyBorder="1" applyAlignment="1">
      <alignment horizontal="center" vertical="center" wrapText="1"/>
    </xf>
    <xf numFmtId="0" fontId="28" fillId="0" borderId="0" xfId="41" applyNumberFormat="1" applyFill="1" applyBorder="1" applyAlignment="1">
      <alignment vertical="center" wrapText="1"/>
    </xf>
    <xf numFmtId="0" fontId="28" fillId="0" borderId="0" xfId="41" applyNumberFormat="1" applyFont="1" applyFill="1" applyBorder="1" applyAlignment="1">
      <alignment horizontal="center" vertical="center" wrapText="1"/>
    </xf>
    <xf numFmtId="0" fontId="28" fillId="0" borderId="0" xfId="41" applyNumberFormat="1" applyFill="1" applyAlignment="1">
      <alignment horizontal="center" vertical="center" wrapText="1"/>
    </xf>
    <xf numFmtId="0" fontId="10" fillId="18" borderId="12" xfId="40" applyFont="1" applyFill="1" applyBorder="1" applyAlignment="1">
      <alignment horizontal="center" vertical="center" wrapText="1"/>
    </xf>
    <xf numFmtId="49" fontId="5" fillId="0" borderId="12" xfId="40" applyNumberFormat="1" applyFont="1" applyBorder="1" applyAlignment="1">
      <alignment horizontal="right"/>
    </xf>
    <xf numFmtId="165" fontId="5" fillId="0" borderId="18" xfId="40" applyNumberFormat="1" applyFont="1" applyBorder="1" applyAlignment="1">
      <alignment horizontal="center" vertical="center"/>
    </xf>
    <xf numFmtId="165" fontId="5" fillId="0" borderId="18" xfId="27" applyNumberFormat="1" applyFont="1" applyBorder="1" applyAlignment="1">
      <alignment horizontal="center"/>
    </xf>
    <xf numFmtId="165" fontId="4" fillId="0" borderId="18" xfId="27" applyNumberFormat="1" applyFont="1" applyBorder="1" applyAlignment="1">
      <alignment horizontal="center"/>
    </xf>
    <xf numFmtId="165" fontId="5" fillId="18" borderId="18" xfId="27" applyNumberFormat="1" applyFont="1" applyFill="1" applyBorder="1" applyAlignment="1">
      <alignment horizontal="center"/>
    </xf>
    <xf numFmtId="0" fontId="9" fillId="0" borderId="34" xfId="40" applyFont="1" applyBorder="1" applyAlignment="1">
      <alignment horizontal="center" vertical="center"/>
    </xf>
    <xf numFmtId="165" fontId="5" fillId="0" borderId="35" xfId="27" applyNumberFormat="1" applyFont="1" applyFill="1" applyBorder="1" applyAlignment="1">
      <alignment horizontal="center"/>
    </xf>
    <xf numFmtId="165" fontId="5" fillId="0" borderId="18" xfId="27" applyNumberFormat="1" applyFont="1" applyFill="1" applyBorder="1" applyAlignment="1">
      <alignment horizontal="center"/>
    </xf>
    <xf numFmtId="165" fontId="5" fillId="0" borderId="16" xfId="40" applyNumberFormat="1" applyFont="1" applyBorder="1" applyAlignment="1">
      <alignment horizontal="center" vertical="center"/>
    </xf>
    <xf numFmtId="165" fontId="5" fillId="0" borderId="16" xfId="27" applyNumberFormat="1" applyFont="1" applyBorder="1" applyAlignment="1">
      <alignment horizontal="center"/>
    </xf>
    <xf numFmtId="165" fontId="7" fillId="0" borderId="16" xfId="27" applyNumberFormat="1" applyFont="1" applyBorder="1" applyAlignment="1">
      <alignment horizontal="center"/>
    </xf>
    <xf numFmtId="165" fontId="4" fillId="0" borderId="16" xfId="27" applyNumberFormat="1" applyFont="1" applyBorder="1" applyAlignment="1">
      <alignment horizontal="center"/>
    </xf>
    <xf numFmtId="165" fontId="5" fillId="18" borderId="16" xfId="27" applyNumberFormat="1" applyFont="1" applyFill="1" applyBorder="1" applyAlignment="1">
      <alignment horizontal="center"/>
    </xf>
    <xf numFmtId="165" fontId="8" fillId="0" borderId="16" xfId="27" applyNumberFormat="1" applyFont="1" applyBorder="1" applyAlignment="1">
      <alignment horizontal="center"/>
    </xf>
    <xf numFmtId="165" fontId="4" fillId="0" borderId="17" xfId="27" applyNumberFormat="1" applyFont="1" applyBorder="1" applyAlignment="1">
      <alignment horizontal="center"/>
    </xf>
    <xf numFmtId="165" fontId="4" fillId="0" borderId="16" xfId="40" applyNumberFormat="1" applyFont="1" applyBorder="1" applyAlignment="1">
      <alignment horizontal="center"/>
    </xf>
    <xf numFmtId="165" fontId="4" fillId="0" borderId="46" xfId="27" applyNumberFormat="1" applyFont="1" applyBorder="1" applyAlignment="1">
      <alignment horizontal="center"/>
    </xf>
    <xf numFmtId="165" fontId="5" fillId="0" borderId="46" xfId="27" applyNumberFormat="1" applyFont="1" applyBorder="1" applyAlignment="1">
      <alignment horizontal="center"/>
    </xf>
    <xf numFmtId="165" fontId="7" fillId="0" borderId="46" xfId="27" applyNumberFormat="1" applyFont="1" applyBorder="1" applyAlignment="1">
      <alignment horizontal="center"/>
    </xf>
    <xf numFmtId="165" fontId="7" fillId="0" borderId="18" xfId="27" applyNumberFormat="1" applyFont="1" applyFill="1" applyBorder="1" applyAlignment="1">
      <alignment horizontal="center"/>
    </xf>
    <xf numFmtId="165" fontId="8" fillId="0" borderId="18" xfId="27" applyNumberFormat="1" applyFont="1" applyFill="1" applyBorder="1" applyAlignment="1">
      <alignment horizontal="center"/>
    </xf>
    <xf numFmtId="165" fontId="4" fillId="0" borderId="18" xfId="27" applyNumberFormat="1" applyFont="1" applyFill="1" applyBorder="1" applyAlignment="1">
      <alignment horizontal="center"/>
    </xf>
    <xf numFmtId="165" fontId="4" fillId="0" borderId="46" xfId="40" applyNumberFormat="1" applyFont="1" applyBorder="1" applyAlignment="1">
      <alignment horizontal="center"/>
    </xf>
    <xf numFmtId="165" fontId="5" fillId="0" borderId="12" xfId="27" applyNumberFormat="1" applyFont="1" applyBorder="1" applyAlignment="1">
      <alignment horizontal="center"/>
    </xf>
    <xf numFmtId="165" fontId="7" fillId="0" borderId="12" xfId="27" applyNumberFormat="1" applyFont="1" applyBorder="1" applyAlignment="1">
      <alignment horizontal="center"/>
    </xf>
    <xf numFmtId="165" fontId="5" fillId="19" borderId="12" xfId="27" applyNumberFormat="1" applyFont="1" applyFill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165" fontId="8" fillId="0" borderId="12" xfId="27" applyNumberFormat="1" applyFont="1" applyBorder="1" applyAlignment="1">
      <alignment horizontal="center"/>
    </xf>
    <xf numFmtId="165" fontId="4" fillId="0" borderId="12" xfId="40" applyNumberFormat="1" applyFont="1" applyBorder="1" applyAlignment="1">
      <alignment horizontal="center"/>
    </xf>
    <xf numFmtId="0" fontId="5" fillId="0" borderId="12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0" fontId="11" fillId="0" borderId="10" xfId="40" applyFont="1" applyBorder="1" applyAlignment="1">
      <alignment horizontal="center" vertical="center" wrapText="1"/>
    </xf>
    <xf numFmtId="0" fontId="12" fillId="0" borderId="0" xfId="0" applyFont="1" applyBorder="1"/>
    <xf numFmtId="0" fontId="12" fillId="19" borderId="12" xfId="0" applyFont="1" applyFill="1" applyBorder="1"/>
    <xf numFmtId="168" fontId="12" fillId="0" borderId="0" xfId="26" applyNumberFormat="1" applyFont="1" applyAlignment="1"/>
    <xf numFmtId="168" fontId="12" fillId="19" borderId="12" xfId="26" applyNumberFormat="1" applyFont="1" applyFill="1" applyBorder="1"/>
    <xf numFmtId="168" fontId="12" fillId="0" borderId="12" xfId="26" applyNumberFormat="1" applyFont="1" applyBorder="1"/>
    <xf numFmtId="168" fontId="12" fillId="18" borderId="12" xfId="26" applyNumberFormat="1" applyFont="1" applyFill="1" applyBorder="1"/>
    <xf numFmtId="0" fontId="12" fillId="18" borderId="12" xfId="0" applyFont="1" applyFill="1" applyBorder="1"/>
    <xf numFmtId="3" fontId="5" fillId="0" borderId="12" xfId="40" applyNumberFormat="1" applyFont="1" applyBorder="1" applyAlignment="1">
      <alignment horizontal="center" vertical="center"/>
    </xf>
    <xf numFmtId="3" fontId="5" fillId="0" borderId="12" xfId="27" applyNumberFormat="1" applyFont="1" applyBorder="1" applyAlignment="1">
      <alignment horizontal="center"/>
    </xf>
    <xf numFmtId="3" fontId="7" fillId="0" borderId="12" xfId="27" applyNumberFormat="1" applyFont="1" applyBorder="1" applyAlignment="1">
      <alignment horizontal="center"/>
    </xf>
    <xf numFmtId="3" fontId="4" fillId="0" borderId="12" xfId="27" applyNumberFormat="1" applyFont="1" applyBorder="1" applyAlignment="1">
      <alignment horizontal="center"/>
    </xf>
    <xf numFmtId="165" fontId="6" fillId="0" borderId="0" xfId="40" applyNumberFormat="1" applyFont="1" applyAlignment="1">
      <alignment vertical="center"/>
    </xf>
    <xf numFmtId="0" fontId="5" fillId="0" borderId="0" xfId="40" applyFont="1" applyBorder="1" applyAlignment="1">
      <alignment horizontal="left"/>
    </xf>
    <xf numFmtId="0" fontId="5" fillId="0" borderId="10" xfId="0" applyFont="1" applyBorder="1" applyAlignment="1">
      <alignment horizontal="justify" vertical="distributed" wrapText="1"/>
    </xf>
    <xf numFmtId="167" fontId="2" fillId="0" borderId="0" xfId="41" applyNumberFormat="1" applyFont="1" applyFill="1" applyAlignment="1">
      <alignment horizontal="right" wrapText="1"/>
    </xf>
    <xf numFmtId="0" fontId="12" fillId="0" borderId="56" xfId="0" applyFont="1" applyBorder="1" applyAlignment="1">
      <alignment horizontal="centerContinuous"/>
    </xf>
    <xf numFmtId="0" fontId="51" fillId="0" borderId="0" xfId="0" applyFont="1"/>
    <xf numFmtId="0" fontId="14" fillId="0" borderId="0" xfId="0" applyFont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167" fontId="36" fillId="0" borderId="0" xfId="41" applyNumberFormat="1" applyFont="1" applyFill="1" applyAlignment="1">
      <alignment horizontal="right"/>
    </xf>
    <xf numFmtId="167" fontId="37" fillId="0" borderId="68" xfId="41" applyNumberFormat="1" applyFont="1" applyFill="1" applyBorder="1" applyAlignment="1">
      <alignment horizontal="center" vertical="center"/>
    </xf>
    <xf numFmtId="167" fontId="37" fillId="0" borderId="24" xfId="41" applyNumberFormat="1" applyFont="1" applyFill="1" applyBorder="1" applyAlignment="1">
      <alignment horizontal="center" vertical="center" wrapText="1"/>
    </xf>
    <xf numFmtId="167" fontId="38" fillId="0" borderId="25" xfId="41" applyNumberFormat="1" applyFont="1" applyFill="1" applyBorder="1" applyAlignment="1">
      <alignment horizontal="center" vertical="center" wrapText="1"/>
    </xf>
    <xf numFmtId="167" fontId="38" fillId="0" borderId="26" xfId="41" applyNumberFormat="1" applyFont="1" applyFill="1" applyBorder="1" applyAlignment="1">
      <alignment horizontal="center" vertical="center" wrapText="1"/>
    </xf>
    <xf numFmtId="167" fontId="38" fillId="0" borderId="69" xfId="41" applyNumberFormat="1" applyFont="1" applyFill="1" applyBorder="1" applyAlignment="1">
      <alignment horizontal="center" vertical="center" wrapText="1"/>
    </xf>
    <xf numFmtId="167" fontId="38" fillId="0" borderId="27" xfId="41" applyNumberFormat="1" applyFont="1" applyFill="1" applyBorder="1" applyAlignment="1">
      <alignment horizontal="center" vertical="center" wrapText="1"/>
    </xf>
    <xf numFmtId="167" fontId="38" fillId="0" borderId="70" xfId="41" applyNumberFormat="1" applyFont="1" applyFill="1" applyBorder="1" applyAlignment="1">
      <alignment horizontal="center" vertical="center" wrapText="1"/>
    </xf>
    <xf numFmtId="167" fontId="38" fillId="0" borderId="28" xfId="41" applyNumberFormat="1" applyFont="1" applyFill="1" applyBorder="1" applyAlignment="1">
      <alignment horizontal="center" vertical="center" wrapText="1"/>
    </xf>
    <xf numFmtId="167" fontId="38" fillId="0" borderId="26" xfId="41" applyNumberFormat="1" applyFont="1" applyFill="1" applyBorder="1" applyAlignment="1">
      <alignment horizontal="left" vertical="center" wrapText="1" indent="1"/>
    </xf>
    <xf numFmtId="167" fontId="53" fillId="0" borderId="29" xfId="41" applyNumberFormat="1" applyFont="1" applyFill="1" applyBorder="1" applyAlignment="1" applyProtection="1">
      <alignment horizontal="left" vertical="center" wrapText="1" indent="2"/>
    </xf>
    <xf numFmtId="167" fontId="53" fillId="0" borderId="26" xfId="41" applyNumberFormat="1" applyFont="1" applyFill="1" applyBorder="1" applyAlignment="1" applyProtection="1">
      <alignment vertical="center" wrapText="1"/>
    </xf>
    <xf numFmtId="167" fontId="53" fillId="0" borderId="28" xfId="41" applyNumberFormat="1" applyFont="1" applyFill="1" applyBorder="1" applyAlignment="1" applyProtection="1">
      <alignment vertical="center" wrapText="1"/>
    </xf>
    <xf numFmtId="167" fontId="53" fillId="0" borderId="29" xfId="41" applyNumberFormat="1" applyFont="1" applyFill="1" applyBorder="1" applyAlignment="1" applyProtection="1">
      <alignment vertical="center" wrapText="1"/>
    </xf>
    <xf numFmtId="167" fontId="53" fillId="0" borderId="27" xfId="41" applyNumberFormat="1" applyFont="1" applyFill="1" applyBorder="1" applyAlignment="1" applyProtection="1">
      <alignment vertical="center" wrapText="1"/>
    </xf>
    <xf numFmtId="167" fontId="53" fillId="0" borderId="26" xfId="41" applyNumberFormat="1" applyFont="1" applyFill="1" applyBorder="1" applyAlignment="1">
      <alignment vertical="center" wrapText="1"/>
    </xf>
    <xf numFmtId="167" fontId="38" fillId="0" borderId="10" xfId="41" applyNumberFormat="1" applyFont="1" applyFill="1" applyBorder="1" applyAlignment="1">
      <alignment horizontal="center" vertical="center" wrapText="1"/>
    </xf>
    <xf numFmtId="167" fontId="53" fillId="0" borderId="71" xfId="41" applyNumberFormat="1" applyFont="1" applyFill="1" applyBorder="1" applyAlignment="1" applyProtection="1">
      <alignment horizontal="left" vertical="center" wrapText="1" indent="1"/>
      <protection locked="0"/>
    </xf>
    <xf numFmtId="169" fontId="54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7" fontId="53" fillId="0" borderId="71" xfId="41" applyNumberFormat="1" applyFont="1" applyFill="1" applyBorder="1" applyAlignment="1" applyProtection="1">
      <alignment vertical="center" wrapText="1"/>
      <protection locked="0"/>
    </xf>
    <xf numFmtId="167" fontId="53" fillId="0" borderId="10" xfId="41" applyNumberFormat="1" applyFont="1" applyFill="1" applyBorder="1" applyAlignment="1" applyProtection="1">
      <alignment vertical="center" wrapText="1"/>
      <protection locked="0"/>
    </xf>
    <xf numFmtId="167" fontId="53" fillId="0" borderId="12" xfId="41" applyNumberFormat="1" applyFont="1" applyFill="1" applyBorder="1" applyAlignment="1" applyProtection="1">
      <alignment vertical="center" wrapText="1"/>
      <protection locked="0"/>
    </xf>
    <xf numFmtId="167" fontId="53" fillId="0" borderId="11" xfId="41" applyNumberFormat="1" applyFont="1" applyFill="1" applyBorder="1" applyAlignment="1" applyProtection="1">
      <alignment vertical="center" wrapText="1"/>
      <protection locked="0"/>
    </xf>
    <xf numFmtId="167" fontId="53" fillId="0" borderId="71" xfId="41" applyNumberFormat="1" applyFont="1" applyFill="1" applyBorder="1" applyAlignment="1">
      <alignment vertical="center" wrapText="1"/>
    </xf>
    <xf numFmtId="167" fontId="38" fillId="0" borderId="26" xfId="41" applyNumberFormat="1" applyFont="1" applyFill="1" applyBorder="1" applyAlignment="1" applyProtection="1">
      <alignment horizontal="left" vertical="center" wrapText="1" indent="1"/>
      <protection locked="0"/>
    </xf>
    <xf numFmtId="167" fontId="54" fillId="0" borderId="29" xfId="41" applyNumberFormat="1" applyFont="1" applyFill="1" applyBorder="1" applyAlignment="1" applyProtection="1">
      <alignment horizontal="left" vertical="center" wrapText="1" indent="2"/>
    </xf>
    <xf numFmtId="14" fontId="54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7" fontId="38" fillId="0" borderId="33" xfId="41" applyNumberFormat="1" applyFont="1" applyFill="1" applyBorder="1" applyAlignment="1">
      <alignment horizontal="center" vertical="center" wrapText="1"/>
    </xf>
    <xf numFmtId="167" fontId="54" fillId="0" borderId="34" xfId="41" applyNumberFormat="1" applyFont="1" applyFill="1" applyBorder="1" applyAlignment="1" applyProtection="1">
      <alignment horizontal="left" vertical="center" wrapText="1" indent="2"/>
    </xf>
    <xf numFmtId="167" fontId="53" fillId="0" borderId="70" xfId="41" applyNumberFormat="1" applyFont="1" applyFill="1" applyBorder="1" applyAlignment="1" applyProtection="1">
      <alignment vertical="center" wrapText="1"/>
    </xf>
    <xf numFmtId="167" fontId="53" fillId="0" borderId="33" xfId="41" applyNumberFormat="1" applyFont="1" applyFill="1" applyBorder="1" applyAlignment="1" applyProtection="1">
      <alignment vertical="center" wrapText="1"/>
    </xf>
    <xf numFmtId="167" fontId="53" fillId="0" borderId="15" xfId="41" applyNumberFormat="1" applyFont="1" applyFill="1" applyBorder="1" applyAlignment="1" applyProtection="1">
      <alignment vertical="center" wrapText="1"/>
    </xf>
    <xf numFmtId="167" fontId="53" fillId="0" borderId="35" xfId="41" applyNumberFormat="1" applyFont="1" applyFill="1" applyBorder="1" applyAlignment="1" applyProtection="1">
      <alignment vertical="center" wrapText="1"/>
    </xf>
    <xf numFmtId="167" fontId="53" fillId="0" borderId="70" xfId="41" applyNumberFormat="1" applyFont="1" applyFill="1" applyBorder="1" applyAlignment="1">
      <alignment vertical="center" wrapText="1"/>
    </xf>
    <xf numFmtId="167" fontId="38" fillId="0" borderId="30" xfId="41" applyNumberFormat="1" applyFont="1" applyFill="1" applyBorder="1" applyAlignment="1">
      <alignment horizontal="center" vertical="center" wrapText="1"/>
    </xf>
    <xf numFmtId="167" fontId="53" fillId="0" borderId="72" xfId="41" applyNumberFormat="1" applyFont="1" applyFill="1" applyBorder="1" applyAlignment="1">
      <alignment vertical="center" wrapText="1"/>
    </xf>
    <xf numFmtId="167" fontId="39" fillId="0" borderId="26" xfId="41" applyNumberFormat="1" applyFont="1" applyFill="1" applyBorder="1" applyAlignment="1" applyProtection="1">
      <alignment horizontal="left" vertical="center" wrapText="1" indent="1"/>
      <protection locked="0"/>
    </xf>
    <xf numFmtId="167" fontId="53" fillId="0" borderId="26" xfId="41" applyNumberFormat="1" applyFont="1" applyFill="1" applyBorder="1" applyAlignment="1" applyProtection="1">
      <alignment vertical="center" wrapText="1"/>
      <protection locked="0"/>
    </xf>
    <xf numFmtId="167" fontId="53" fillId="0" borderId="28" xfId="41" applyNumberFormat="1" applyFont="1" applyFill="1" applyBorder="1" applyAlignment="1" applyProtection="1">
      <alignment vertical="center" wrapText="1"/>
      <protection locked="0"/>
    </xf>
    <xf numFmtId="167" fontId="53" fillId="0" borderId="29" xfId="41" applyNumberFormat="1" applyFont="1" applyFill="1" applyBorder="1" applyAlignment="1" applyProtection="1">
      <alignment vertical="center" wrapText="1"/>
      <protection locked="0"/>
    </xf>
    <xf numFmtId="167" fontId="53" fillId="0" borderId="27" xfId="41" applyNumberFormat="1" applyFont="1" applyFill="1" applyBorder="1" applyAlignment="1" applyProtection="1">
      <alignment vertical="center" wrapText="1"/>
      <protection locked="0"/>
    </xf>
    <xf numFmtId="167" fontId="53" fillId="0" borderId="73" xfId="41" applyNumberFormat="1" applyFont="1" applyFill="1" applyBorder="1" applyAlignment="1" applyProtection="1">
      <alignment horizontal="left" vertical="center" wrapText="1" indent="1"/>
      <protection locked="0"/>
    </xf>
    <xf numFmtId="169" fontId="54" fillId="0" borderId="14" xfId="41" applyNumberFormat="1" applyFont="1" applyFill="1" applyBorder="1" applyAlignment="1" applyProtection="1">
      <alignment horizontal="left" vertical="center" wrapText="1" indent="2"/>
      <protection locked="0"/>
    </xf>
    <xf numFmtId="167" fontId="53" fillId="0" borderId="70" xfId="41" applyNumberFormat="1" applyFont="1" applyFill="1" applyBorder="1" applyAlignment="1" applyProtection="1">
      <alignment vertical="center" wrapText="1"/>
      <protection locked="0"/>
    </xf>
    <xf numFmtId="167" fontId="53" fillId="0" borderId="33" xfId="41" applyNumberFormat="1" applyFont="1" applyFill="1" applyBorder="1" applyAlignment="1" applyProtection="1">
      <alignment vertical="center" wrapText="1"/>
      <protection locked="0"/>
    </xf>
    <xf numFmtId="167" fontId="53" fillId="0" borderId="34" xfId="41" applyNumberFormat="1" applyFont="1" applyFill="1" applyBorder="1" applyAlignment="1" applyProtection="1">
      <alignment vertical="center" wrapText="1"/>
      <protection locked="0"/>
    </xf>
    <xf numFmtId="167" fontId="53" fillId="0" borderId="35" xfId="41" applyNumberFormat="1" applyFont="1" applyFill="1" applyBorder="1" applyAlignment="1" applyProtection="1">
      <alignment vertical="center" wrapText="1"/>
      <protection locked="0"/>
    </xf>
    <xf numFmtId="167" fontId="54" fillId="18" borderId="69" xfId="41" applyNumberFormat="1" applyFont="1" applyFill="1" applyBorder="1" applyAlignment="1" applyProtection="1">
      <alignment horizontal="left" vertical="center" wrapText="1" indent="2"/>
    </xf>
    <xf numFmtId="167" fontId="28" fillId="0" borderId="0" xfId="41" applyNumberFormat="1" applyFont="1" applyFill="1" applyAlignment="1">
      <alignment horizontal="right" vertical="center" wrapText="1"/>
    </xf>
    <xf numFmtId="0" fontId="10" fillId="18" borderId="37" xfId="40" applyFont="1" applyFill="1" applyBorder="1" applyAlignment="1">
      <alignment horizontal="center" vertical="center" wrapText="1"/>
    </xf>
    <xf numFmtId="0" fontId="10" fillId="18" borderId="21" xfId="40" applyFont="1" applyFill="1" applyBorder="1" applyAlignment="1">
      <alignment horizontal="center" vertical="center" wrapText="1"/>
    </xf>
    <xf numFmtId="0" fontId="10" fillId="18" borderId="38" xfId="40" applyFont="1" applyFill="1" applyBorder="1" applyAlignment="1">
      <alignment horizontal="center" vertical="center" wrapText="1"/>
    </xf>
    <xf numFmtId="168" fontId="5" fillId="0" borderId="29" xfId="26" applyNumberFormat="1" applyFont="1" applyBorder="1" applyAlignment="1">
      <alignment horizontal="center" wrapText="1"/>
    </xf>
    <xf numFmtId="0" fontId="5" fillId="0" borderId="12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0" fontId="11" fillId="0" borderId="36" xfId="40" applyFont="1" applyBorder="1" applyAlignment="1">
      <alignment horizontal="center" vertical="center" wrapText="1"/>
    </xf>
    <xf numFmtId="0" fontId="7" fillId="0" borderId="0" xfId="40" applyFont="1" applyBorder="1" applyAlignment="1">
      <alignment horizontal="right"/>
    </xf>
    <xf numFmtId="0" fontId="11" fillId="0" borderId="44" xfId="40" applyFont="1" applyBorder="1" applyAlignment="1">
      <alignment horizontal="center" vertical="center" wrapText="1"/>
    </xf>
    <xf numFmtId="0" fontId="11" fillId="0" borderId="12" xfId="40" applyFont="1" applyBorder="1" applyAlignment="1">
      <alignment horizontal="center" vertical="center" wrapText="1"/>
    </xf>
    <xf numFmtId="0" fontId="10" fillId="0" borderId="11" xfId="40" applyFont="1" applyBorder="1" applyAlignment="1">
      <alignment horizontal="center" vertical="center" wrapText="1"/>
    </xf>
    <xf numFmtId="165" fontId="5" fillId="0" borderId="17" xfId="40" applyNumberFormat="1" applyFont="1" applyBorder="1" applyAlignment="1">
      <alignment horizontal="center" vertical="center"/>
    </xf>
    <xf numFmtId="165" fontId="5" fillId="19" borderId="16" xfId="27" applyNumberFormat="1" applyFont="1" applyFill="1" applyBorder="1" applyAlignment="1">
      <alignment horizontal="center"/>
    </xf>
    <xf numFmtId="165" fontId="4" fillId="0" borderId="23" xfId="40" applyNumberFormat="1" applyFont="1" applyBorder="1" applyAlignment="1">
      <alignment horizontal="center"/>
    </xf>
    <xf numFmtId="0" fontId="10" fillId="18" borderId="35" xfId="40" applyFont="1" applyFill="1" applyBorder="1" applyAlignment="1">
      <alignment horizontal="center" vertical="center" wrapText="1"/>
    </xf>
    <xf numFmtId="165" fontId="5" fillId="0" borderId="74" xfId="27" applyNumberFormat="1" applyFont="1" applyFill="1" applyBorder="1" applyAlignment="1">
      <alignment horizontal="center"/>
    </xf>
    <xf numFmtId="165" fontId="5" fillId="0" borderId="71" xfId="27" applyNumberFormat="1" applyFont="1" applyFill="1" applyBorder="1" applyAlignment="1">
      <alignment horizontal="center"/>
    </xf>
    <xf numFmtId="165" fontId="5" fillId="0" borderId="71" xfId="40" applyNumberFormat="1" applyFont="1" applyBorder="1" applyAlignment="1">
      <alignment horizontal="center" vertical="center"/>
    </xf>
    <xf numFmtId="165" fontId="4" fillId="0" borderId="71" xfId="27" applyNumberFormat="1" applyFont="1" applyBorder="1" applyAlignment="1">
      <alignment horizontal="center"/>
    </xf>
    <xf numFmtId="165" fontId="5" fillId="18" borderId="71" xfId="27" applyNumberFormat="1" applyFont="1" applyFill="1" applyBorder="1" applyAlignment="1">
      <alignment horizontal="center"/>
    </xf>
    <xf numFmtId="165" fontId="5" fillId="0" borderId="71" xfId="27" applyNumberFormat="1" applyFont="1" applyBorder="1" applyAlignment="1">
      <alignment horizontal="center"/>
    </xf>
    <xf numFmtId="165" fontId="7" fillId="0" borderId="71" xfId="27" applyNumberFormat="1" applyFont="1" applyBorder="1" applyAlignment="1">
      <alignment horizontal="center"/>
    </xf>
    <xf numFmtId="165" fontId="7" fillId="0" borderId="71" xfId="27" applyNumberFormat="1" applyFont="1" applyFill="1" applyBorder="1" applyAlignment="1">
      <alignment horizontal="center"/>
    </xf>
    <xf numFmtId="165" fontId="8" fillId="0" borderId="71" xfId="27" applyNumberFormat="1" applyFont="1" applyFill="1" applyBorder="1" applyAlignment="1">
      <alignment horizontal="center"/>
    </xf>
    <xf numFmtId="165" fontId="4" fillId="0" borderId="71" xfId="27" applyNumberFormat="1" applyFont="1" applyFill="1" applyBorder="1" applyAlignment="1">
      <alignment horizontal="center"/>
    </xf>
    <xf numFmtId="165" fontId="4" fillId="0" borderId="71" xfId="40" applyNumberFormat="1" applyFont="1" applyBorder="1" applyAlignment="1">
      <alignment horizontal="center"/>
    </xf>
    <xf numFmtId="165" fontId="4" fillId="0" borderId="75" xfId="4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67" fontId="42" fillId="0" borderId="34" xfId="41" applyNumberFormat="1" applyFont="1" applyFill="1" applyBorder="1" applyAlignment="1" applyProtection="1">
      <alignment vertical="center" wrapText="1"/>
      <protection locked="0"/>
    </xf>
    <xf numFmtId="1" fontId="42" fillId="0" borderId="34" xfId="41" applyNumberFormat="1" applyFont="1" applyFill="1" applyBorder="1" applyAlignment="1" applyProtection="1">
      <alignment vertical="center" wrapText="1"/>
      <protection locked="0"/>
    </xf>
    <xf numFmtId="167" fontId="42" fillId="0" borderId="14" xfId="41" applyNumberFormat="1" applyFont="1" applyFill="1" applyBorder="1" applyAlignment="1" applyProtection="1">
      <alignment vertical="center" wrapText="1"/>
    </xf>
    <xf numFmtId="167" fontId="42" fillId="0" borderId="0" xfId="41" applyNumberFormat="1" applyFont="1" applyFill="1" applyBorder="1" applyAlignment="1" applyProtection="1">
      <alignment vertical="center" wrapText="1"/>
    </xf>
    <xf numFmtId="167" fontId="42" fillId="0" borderId="29" xfId="41" applyNumberFormat="1" applyFont="1" applyFill="1" applyBorder="1" applyAlignment="1" applyProtection="1">
      <alignment vertical="center" wrapText="1"/>
      <protection locked="0"/>
    </xf>
    <xf numFmtId="1" fontId="42" fillId="0" borderId="29" xfId="41" applyNumberFormat="1" applyFont="1" applyFill="1" applyBorder="1" applyAlignment="1" applyProtection="1">
      <alignment vertical="center" wrapText="1"/>
      <protection locked="0"/>
    </xf>
    <xf numFmtId="167" fontId="42" fillId="0" borderId="69" xfId="41" applyNumberFormat="1" applyFont="1" applyFill="1" applyBorder="1" applyAlignment="1" applyProtection="1">
      <alignment vertical="center" wrapText="1"/>
    </xf>
    <xf numFmtId="167" fontId="42" fillId="0" borderId="27" xfId="41" applyNumberFormat="1" applyFont="1" applyFill="1" applyBorder="1" applyAlignment="1" applyProtection="1">
      <alignment vertical="center" wrapText="1"/>
      <protection locked="0"/>
    </xf>
    <xf numFmtId="167" fontId="55" fillId="0" borderId="25" xfId="41" applyNumberFormat="1" applyFont="1" applyFill="1" applyBorder="1" applyAlignment="1" applyProtection="1">
      <alignment horizontal="left" vertical="center" wrapText="1" indent="1"/>
      <protection locked="0"/>
    </xf>
    <xf numFmtId="167" fontId="37" fillId="0" borderId="29" xfId="41" applyNumberFormat="1" applyFont="1" applyFill="1" applyBorder="1" applyAlignment="1" applyProtection="1">
      <alignment vertical="center" wrapText="1"/>
      <protection locked="0"/>
    </xf>
    <xf numFmtId="1" fontId="37" fillId="0" borderId="29" xfId="41" applyNumberFormat="1" applyFont="1" applyFill="1" applyBorder="1" applyAlignment="1" applyProtection="1">
      <alignment vertical="center" wrapText="1"/>
      <protection locked="0"/>
    </xf>
    <xf numFmtId="167" fontId="37" fillId="0" borderId="69" xfId="41" applyNumberFormat="1" applyFont="1" applyFill="1" applyBorder="1" applyAlignment="1" applyProtection="1">
      <alignment vertical="center" wrapText="1"/>
    </xf>
    <xf numFmtId="167" fontId="37" fillId="0" borderId="27" xfId="41" applyNumberFormat="1" applyFont="1" applyFill="1" applyBorder="1" applyAlignment="1" applyProtection="1">
      <alignment vertical="center" wrapText="1"/>
      <protection locked="0"/>
    </xf>
    <xf numFmtId="167" fontId="37" fillId="0" borderId="0" xfId="41" applyNumberFormat="1" applyFont="1" applyFill="1" applyBorder="1" applyAlignment="1" applyProtection="1">
      <alignment vertical="center" wrapText="1"/>
    </xf>
    <xf numFmtId="167" fontId="37" fillId="0" borderId="53" xfId="41" applyNumberFormat="1" applyFont="1" applyFill="1" applyBorder="1" applyAlignment="1" applyProtection="1">
      <alignment horizontal="center" vertical="center" wrapText="1"/>
    </xf>
    <xf numFmtId="167" fontId="38" fillId="0" borderId="76" xfId="41" applyNumberFormat="1" applyFont="1" applyFill="1" applyBorder="1" applyAlignment="1" applyProtection="1">
      <alignment horizontal="center" vertical="center" wrapText="1"/>
    </xf>
    <xf numFmtId="167" fontId="42" fillId="0" borderId="18" xfId="41" applyNumberFormat="1" applyFont="1" applyFill="1" applyBorder="1" applyAlignment="1" applyProtection="1">
      <alignment vertical="center" wrapText="1"/>
      <protection locked="0"/>
    </xf>
    <xf numFmtId="167" fontId="42" fillId="0" borderId="46" xfId="41" applyNumberFormat="1" applyFont="1" applyFill="1" applyBorder="1" applyAlignment="1" applyProtection="1">
      <alignment vertical="center" wrapText="1"/>
    </xf>
    <xf numFmtId="167" fontId="37" fillId="0" borderId="77" xfId="41" applyNumberFormat="1" applyFont="1" applyFill="1" applyBorder="1" applyAlignment="1">
      <alignment vertical="center" wrapText="1"/>
    </xf>
    <xf numFmtId="167" fontId="37" fillId="0" borderId="27" xfId="41" applyNumberFormat="1" applyFont="1" applyFill="1" applyBorder="1" applyAlignment="1">
      <alignment horizontal="center" vertical="center" wrapText="1"/>
    </xf>
    <xf numFmtId="167" fontId="42" fillId="0" borderId="11" xfId="41" applyNumberFormat="1" applyFont="1" applyFill="1" applyBorder="1" applyAlignment="1" applyProtection="1">
      <alignment vertical="center" wrapText="1"/>
      <protection locked="0"/>
    </xf>
    <xf numFmtId="0" fontId="0" fillId="0" borderId="56" xfId="0" applyBorder="1"/>
    <xf numFmtId="167" fontId="44" fillId="0" borderId="56" xfId="41" applyNumberFormat="1" applyFont="1" applyFill="1" applyBorder="1" applyAlignment="1" applyProtection="1">
      <alignment horizontal="left" vertical="center" wrapText="1" indent="1"/>
      <protection locked="0"/>
    </xf>
    <xf numFmtId="167" fontId="42" fillId="0" borderId="35" xfId="41" applyNumberFormat="1" applyFont="1" applyFill="1" applyBorder="1" applyAlignment="1" applyProtection="1">
      <alignment vertical="center" wrapText="1"/>
      <protection locked="0"/>
    </xf>
    <xf numFmtId="167" fontId="37" fillId="0" borderId="27" xfId="41" applyNumberFormat="1" applyFont="1" applyFill="1" applyBorder="1" applyAlignment="1">
      <alignment vertical="center" wrapText="1"/>
    </xf>
    <xf numFmtId="167" fontId="44" fillId="0" borderId="68" xfId="41" applyNumberFormat="1" applyFont="1" applyFill="1" applyBorder="1" applyAlignment="1" applyProtection="1">
      <alignment horizontal="left" vertical="center" wrapText="1" indent="1"/>
      <protection locked="0"/>
    </xf>
    <xf numFmtId="167" fontId="42" fillId="0" borderId="22" xfId="41" applyNumberFormat="1" applyFont="1" applyFill="1" applyBorder="1" applyAlignment="1" applyProtection="1">
      <alignment vertical="center" wrapText="1"/>
      <protection locked="0"/>
    </xf>
    <xf numFmtId="1" fontId="42" fillId="0" borderId="22" xfId="41" applyNumberFormat="1" applyFont="1" applyFill="1" applyBorder="1" applyAlignment="1" applyProtection="1">
      <alignment vertical="center" wrapText="1"/>
      <protection locked="0"/>
    </xf>
    <xf numFmtId="167" fontId="42" fillId="0" borderId="24" xfId="41" applyNumberFormat="1" applyFont="1" applyFill="1" applyBorder="1" applyAlignment="1" applyProtection="1">
      <alignment vertical="center" wrapText="1"/>
    </xf>
    <xf numFmtId="167" fontId="42" fillId="0" borderId="24" xfId="41" applyNumberFormat="1" applyFont="1" applyFill="1" applyBorder="1" applyAlignment="1" applyProtection="1">
      <alignment vertical="center" wrapText="1"/>
      <protection locked="0"/>
    </xf>
    <xf numFmtId="0" fontId="0" fillId="0" borderId="25" xfId="0" applyBorder="1" applyAlignment="1">
      <alignment wrapText="1"/>
    </xf>
    <xf numFmtId="3" fontId="12" fillId="0" borderId="0" xfId="0" applyNumberFormat="1" applyFont="1" applyAlignment="1"/>
    <xf numFmtId="3" fontId="12" fillId="0" borderId="0" xfId="0" applyNumberFormat="1" applyFont="1"/>
    <xf numFmtId="3" fontId="12" fillId="0" borderId="63" xfId="0" applyNumberFormat="1" applyFont="1" applyBorder="1"/>
    <xf numFmtId="165" fontId="12" fillId="0" borderId="26" xfId="0" applyNumberFormat="1" applyFont="1" applyBorder="1"/>
    <xf numFmtId="3" fontId="12" fillId="0" borderId="26" xfId="0" applyNumberFormat="1" applyFont="1" applyBorder="1"/>
    <xf numFmtId="3" fontId="0" fillId="0" borderId="70" xfId="0" applyNumberFormat="1" applyFont="1" applyBorder="1" applyAlignment="1">
      <alignment horizontal="center"/>
    </xf>
    <xf numFmtId="167" fontId="53" fillId="0" borderId="15" xfId="41" applyNumberFormat="1" applyFont="1" applyFill="1" applyBorder="1" applyAlignment="1" applyProtection="1">
      <alignment vertical="center" wrapText="1"/>
      <protection locked="0"/>
    </xf>
    <xf numFmtId="169" fontId="54" fillId="0" borderId="34" xfId="41" applyNumberFormat="1" applyFont="1" applyFill="1" applyBorder="1" applyAlignment="1" applyProtection="1">
      <alignment horizontal="left" vertical="center" wrapText="1" indent="2"/>
      <protection locked="0"/>
    </xf>
    <xf numFmtId="167" fontId="42" fillId="0" borderId="15" xfId="41" applyNumberFormat="1" applyFont="1" applyFill="1" applyBorder="1" applyAlignment="1" applyProtection="1">
      <alignment vertical="center" wrapText="1"/>
      <protection locked="0"/>
    </xf>
    <xf numFmtId="0" fontId="2" fillId="0" borderId="44" xfId="40" applyFont="1" applyBorder="1" applyAlignment="1">
      <alignment horizontal="center" vertical="center" wrapText="1"/>
    </xf>
    <xf numFmtId="0" fontId="2" fillId="0" borderId="12" xfId="40" applyFont="1" applyBorder="1" applyAlignment="1">
      <alignment horizontal="center" vertical="center" wrapText="1"/>
    </xf>
    <xf numFmtId="0" fontId="2" fillId="0" borderId="45" xfId="40" applyFont="1" applyBorder="1" applyAlignment="1">
      <alignment horizontal="center" vertical="center" wrapText="1"/>
    </xf>
    <xf numFmtId="0" fontId="2" fillId="0" borderId="11" xfId="40" applyFont="1" applyBorder="1" applyAlignment="1">
      <alignment horizontal="center" vertical="center" wrapText="1"/>
    </xf>
    <xf numFmtId="0" fontId="10" fillId="0" borderId="16" xfId="40" applyFont="1" applyBorder="1" applyAlignment="1">
      <alignment horizontal="center" vertical="center" wrapText="1"/>
    </xf>
    <xf numFmtId="0" fontId="10" fillId="0" borderId="17" xfId="40" applyFont="1" applyBorder="1" applyAlignment="1">
      <alignment horizontal="center" vertical="center" wrapText="1"/>
    </xf>
    <xf numFmtId="0" fontId="10" fillId="0" borderId="46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left"/>
    </xf>
    <xf numFmtId="0" fontId="4" fillId="0" borderId="12" xfId="40" applyFont="1" applyBorder="1" applyAlignment="1">
      <alignment horizontal="left" wrapText="1"/>
    </xf>
    <xf numFmtId="0" fontId="5" fillId="0" borderId="12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left" wrapText="1"/>
    </xf>
    <xf numFmtId="0" fontId="7" fillId="0" borderId="12" xfId="40" applyFont="1" applyBorder="1" applyAlignment="1">
      <alignment horizontal="left"/>
    </xf>
    <xf numFmtId="0" fontId="5" fillId="0" borderId="12" xfId="40" applyFont="1" applyBorder="1" applyAlignment="1">
      <alignment horizontal="right" vertical="center"/>
    </xf>
    <xf numFmtId="0" fontId="4" fillId="0" borderId="12" xfId="40" applyFont="1" applyBorder="1" applyAlignment="1">
      <alignment horizontal="left"/>
    </xf>
    <xf numFmtId="0" fontId="10" fillId="0" borderId="44" xfId="40" applyFont="1" applyBorder="1" applyAlignment="1">
      <alignment horizontal="center" vertical="center" wrapText="1"/>
    </xf>
    <xf numFmtId="0" fontId="10" fillId="0" borderId="12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left" vertical="center"/>
    </xf>
    <xf numFmtId="0" fontId="5" fillId="0" borderId="12" xfId="4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7" fillId="0" borderId="44" xfId="40" applyFont="1" applyBorder="1" applyAlignment="1">
      <alignment horizontal="center" vertical="center"/>
    </xf>
    <xf numFmtId="0" fontId="10" fillId="0" borderId="18" xfId="40" applyFont="1" applyBorder="1" applyAlignment="1">
      <alignment horizontal="center" vertical="center" wrapText="1"/>
    </xf>
    <xf numFmtId="0" fontId="5" fillId="18" borderId="12" xfId="40" applyFont="1" applyFill="1" applyBorder="1" applyAlignment="1">
      <alignment horizontal="center"/>
    </xf>
    <xf numFmtId="0" fontId="50" fillId="0" borderId="12" xfId="40" applyFont="1" applyBorder="1" applyAlignment="1">
      <alignment horizontal="left" wrapText="1"/>
    </xf>
    <xf numFmtId="0" fontId="7" fillId="0" borderId="12" xfId="40" applyFont="1" applyBorder="1" applyAlignment="1">
      <alignment horizontal="center"/>
    </xf>
    <xf numFmtId="0" fontId="5" fillId="0" borderId="12" xfId="40" applyFont="1" applyBorder="1" applyAlignment="1">
      <alignment horizontal="right" wrapText="1"/>
    </xf>
    <xf numFmtId="0" fontId="7" fillId="0" borderId="0" xfId="40" applyFont="1" applyBorder="1" applyAlignment="1">
      <alignment horizontal="right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horizontal="center"/>
    </xf>
    <xf numFmtId="0" fontId="11" fillId="0" borderId="36" xfId="40" applyFont="1" applyBorder="1" applyAlignment="1">
      <alignment horizontal="center" vertical="center" wrapText="1"/>
    </xf>
    <xf numFmtId="0" fontId="11" fillId="0" borderId="10" xfId="40" applyFont="1" applyBorder="1" applyAlignment="1">
      <alignment horizontal="center" vertical="center" wrapText="1"/>
    </xf>
    <xf numFmtId="0" fontId="11" fillId="0" borderId="30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0" fontId="7" fillId="0" borderId="31" xfId="40" applyFont="1" applyBorder="1" applyAlignment="1">
      <alignment horizontal="center" vertical="center"/>
    </xf>
    <xf numFmtId="0" fontId="10" fillId="0" borderId="45" xfId="40" applyFont="1" applyBorder="1" applyAlignment="1">
      <alignment horizontal="center" vertical="center" wrapText="1"/>
    </xf>
    <xf numFmtId="0" fontId="10" fillId="0" borderId="11" xfId="40" applyFont="1" applyBorder="1" applyAlignment="1">
      <alignment horizontal="center" vertical="center" wrapText="1"/>
    </xf>
    <xf numFmtId="0" fontId="11" fillId="0" borderId="12" xfId="40" applyFont="1" applyBorder="1" applyAlignment="1">
      <alignment horizontal="left"/>
    </xf>
    <xf numFmtId="0" fontId="5" fillId="18" borderId="12" xfId="40" applyFont="1" applyFill="1" applyBorder="1" applyAlignment="1">
      <alignment horizontal="left"/>
    </xf>
    <xf numFmtId="0" fontId="5" fillId="0" borderId="38" xfId="40" applyFont="1" applyBorder="1" applyAlignment="1">
      <alignment horizontal="left"/>
    </xf>
    <xf numFmtId="0" fontId="5" fillId="18" borderId="31" xfId="40" applyFont="1" applyFill="1" applyBorder="1" applyAlignment="1">
      <alignment horizontal="left"/>
    </xf>
    <xf numFmtId="0" fontId="11" fillId="0" borderId="29" xfId="40" applyFont="1" applyBorder="1" applyAlignment="1">
      <alignment horizontal="left"/>
    </xf>
    <xf numFmtId="0" fontId="4" fillId="0" borderId="0" xfId="40" applyFont="1" applyBorder="1" applyAlignment="1">
      <alignment horizontal="left"/>
    </xf>
    <xf numFmtId="0" fontId="11" fillId="0" borderId="47" xfId="40" applyFont="1" applyBorder="1" applyAlignment="1">
      <alignment horizontal="left"/>
    </xf>
    <xf numFmtId="0" fontId="11" fillId="0" borderId="48" xfId="40" applyFont="1" applyBorder="1" applyAlignment="1">
      <alignment horizontal="left"/>
    </xf>
    <xf numFmtId="0" fontId="5" fillId="0" borderId="31" xfId="40" applyFont="1" applyBorder="1" applyAlignment="1">
      <alignment horizontal="left"/>
    </xf>
    <xf numFmtId="0" fontId="7" fillId="18" borderId="12" xfId="40" applyFont="1" applyFill="1" applyBorder="1" applyAlignment="1">
      <alignment horizontal="left" wrapText="1"/>
    </xf>
    <xf numFmtId="0" fontId="5" fillId="18" borderId="12" xfId="40" applyFont="1" applyFill="1" applyBorder="1" applyAlignment="1">
      <alignment horizontal="left" wrapText="1"/>
    </xf>
    <xf numFmtId="0" fontId="11" fillId="0" borderId="29" xfId="40" applyFont="1" applyBorder="1" applyAlignment="1">
      <alignment horizontal="left" vertical="center" wrapText="1"/>
    </xf>
    <xf numFmtId="0" fontId="4" fillId="0" borderId="22" xfId="40" applyFont="1" applyBorder="1" applyAlignment="1">
      <alignment horizontal="left"/>
    </xf>
    <xf numFmtId="0" fontId="7" fillId="18" borderId="16" xfId="40" applyFont="1" applyFill="1" applyBorder="1" applyAlignment="1">
      <alignment horizontal="left" wrapText="1"/>
    </xf>
    <xf numFmtId="0" fontId="7" fillId="18" borderId="18" xfId="40" applyFont="1" applyFill="1" applyBorder="1" applyAlignment="1">
      <alignment horizontal="left" wrapText="1"/>
    </xf>
    <xf numFmtId="0" fontId="5" fillId="0" borderId="0" xfId="40" applyFont="1" applyBorder="1" applyAlignment="1">
      <alignment horizontal="left"/>
    </xf>
    <xf numFmtId="0" fontId="4" fillId="0" borderId="22" xfId="40" applyFont="1" applyBorder="1" applyAlignment="1">
      <alignment horizontal="left" wrapText="1"/>
    </xf>
    <xf numFmtId="0" fontId="5" fillId="0" borderId="23" xfId="40" applyFont="1" applyBorder="1" applyAlignment="1">
      <alignment horizontal="right" vertical="center" wrapText="1"/>
    </xf>
    <xf numFmtId="0" fontId="5" fillId="0" borderId="49" xfId="4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9" fillId="0" borderId="16" xfId="40" applyFont="1" applyBorder="1" applyAlignment="1">
      <alignment horizontal="right" wrapText="1"/>
    </xf>
    <xf numFmtId="0" fontId="9" fillId="0" borderId="18" xfId="40" applyFont="1" applyBorder="1" applyAlignment="1">
      <alignment horizontal="right" wrapText="1"/>
    </xf>
    <xf numFmtId="0" fontId="7" fillId="0" borderId="16" xfId="40" applyFont="1" applyBorder="1" applyAlignment="1">
      <alignment horizontal="left" wrapText="1"/>
    </xf>
    <xf numFmtId="0" fontId="7" fillId="0" borderId="18" xfId="40" applyFont="1" applyBorder="1" applyAlignment="1">
      <alignment horizontal="left" wrapText="1"/>
    </xf>
    <xf numFmtId="0" fontId="5" fillId="0" borderId="38" xfId="40" applyFont="1" applyBorder="1" applyAlignment="1">
      <alignment horizontal="left" vertical="center" wrapText="1"/>
    </xf>
    <xf numFmtId="0" fontId="5" fillId="0" borderId="31" xfId="4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4" fillId="0" borderId="0" xfId="40" applyFont="1" applyAlignment="1">
      <alignment horizontal="center"/>
    </xf>
    <xf numFmtId="0" fontId="11" fillId="0" borderId="44" xfId="40" applyFont="1" applyBorder="1" applyAlignment="1">
      <alignment horizontal="center" vertical="center" wrapText="1"/>
    </xf>
    <xf numFmtId="0" fontId="11" fillId="0" borderId="12" xfId="40" applyFont="1" applyBorder="1" applyAlignment="1">
      <alignment horizontal="center" vertical="center" wrapText="1"/>
    </xf>
    <xf numFmtId="0" fontId="11" fillId="0" borderId="50" xfId="4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7" fontId="49" fillId="0" borderId="0" xfId="41" applyNumberFormat="1" applyFont="1" applyFill="1" applyAlignment="1">
      <alignment horizontal="center" vertical="center" wrapText="1"/>
    </xf>
    <xf numFmtId="167" fontId="49" fillId="0" borderId="0" xfId="41" applyNumberFormat="1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12" fillId="0" borderId="58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165" fontId="13" fillId="19" borderId="58" xfId="0" applyNumberFormat="1" applyFont="1" applyFill="1" applyBorder="1" applyAlignment="1">
      <alignment horizontal="center"/>
    </xf>
    <xf numFmtId="165" fontId="13" fillId="19" borderId="17" xfId="0" applyNumberFormat="1" applyFont="1" applyFill="1" applyBorder="1" applyAlignment="1">
      <alignment horizontal="center"/>
    </xf>
    <xf numFmtId="165" fontId="13" fillId="19" borderId="46" xfId="0" applyNumberFormat="1" applyFont="1" applyFill="1" applyBorder="1" applyAlignment="1">
      <alignment horizontal="center"/>
    </xf>
    <xf numFmtId="165" fontId="13" fillId="19" borderId="16" xfId="0" applyNumberFormat="1" applyFont="1" applyFill="1" applyBorder="1" applyAlignment="1">
      <alignment horizontal="center"/>
    </xf>
    <xf numFmtId="0" fontId="13" fillId="0" borderId="58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2" fillId="0" borderId="16" xfId="0" quotePrefix="1" applyFont="1" applyBorder="1" applyAlignment="1">
      <alignment horizontal="center" vertical="center"/>
    </xf>
    <xf numFmtId="0" fontId="12" fillId="0" borderId="18" xfId="0" quotePrefix="1" applyFont="1" applyBorder="1" applyAlignment="1">
      <alignment horizontal="center" vertical="center"/>
    </xf>
    <xf numFmtId="165" fontId="12" fillId="0" borderId="16" xfId="0" applyNumberFormat="1" applyFont="1" applyFill="1" applyBorder="1" applyAlignment="1">
      <alignment horizontal="center"/>
    </xf>
    <xf numFmtId="165" fontId="12" fillId="0" borderId="17" xfId="0" applyNumberFormat="1" applyFont="1" applyFill="1" applyBorder="1" applyAlignment="1">
      <alignment horizontal="center"/>
    </xf>
    <xf numFmtId="165" fontId="12" fillId="0" borderId="16" xfId="0" applyNumberFormat="1" applyFont="1" applyBorder="1" applyAlignment="1">
      <alignment horizontal="center"/>
    </xf>
    <xf numFmtId="165" fontId="12" fillId="0" borderId="17" xfId="0" applyNumberFormat="1" applyFont="1" applyBorder="1" applyAlignment="1">
      <alignment horizontal="center"/>
    </xf>
    <xf numFmtId="165" fontId="12" fillId="19" borderId="16" xfId="0" applyNumberFormat="1" applyFont="1" applyFill="1" applyBorder="1" applyAlignment="1">
      <alignment horizontal="center"/>
    </xf>
    <xf numFmtId="165" fontId="12" fillId="19" borderId="17" xfId="0" applyNumberFormat="1" applyFont="1" applyFill="1" applyBorder="1" applyAlignment="1">
      <alignment horizontal="center"/>
    </xf>
    <xf numFmtId="165" fontId="12" fillId="19" borderId="58" xfId="0" applyNumberFormat="1" applyFont="1" applyFill="1" applyBorder="1" applyAlignment="1">
      <alignment horizontal="center"/>
    </xf>
    <xf numFmtId="165" fontId="12" fillId="19" borderId="46" xfId="0" applyNumberFormat="1" applyFont="1" applyFill="1" applyBorder="1" applyAlignment="1">
      <alignment horizontal="center"/>
    </xf>
    <xf numFmtId="165" fontId="12" fillId="0" borderId="58" xfId="0" applyNumberFormat="1" applyFont="1" applyFill="1" applyBorder="1" applyAlignment="1">
      <alignment horizontal="center"/>
    </xf>
    <xf numFmtId="165" fontId="12" fillId="0" borderId="46" xfId="0" applyNumberFormat="1" applyFont="1" applyFill="1" applyBorder="1" applyAlignment="1">
      <alignment horizontal="center"/>
    </xf>
    <xf numFmtId="0" fontId="12" fillId="0" borderId="58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3" fontId="12" fillId="0" borderId="63" xfId="0" applyNumberFormat="1" applyFont="1" applyBorder="1" applyAlignment="1">
      <alignment horizontal="center" wrapText="1"/>
    </xf>
    <xf numFmtId="3" fontId="12" fillId="0" borderId="67" xfId="0" applyNumberFormat="1" applyFont="1" applyBorder="1" applyAlignment="1">
      <alignment horizontal="center" wrapText="1"/>
    </xf>
    <xf numFmtId="0" fontId="12" fillId="0" borderId="63" xfId="0" applyFont="1" applyBorder="1" applyAlignment="1">
      <alignment horizontal="center" wrapText="1"/>
    </xf>
    <xf numFmtId="0" fontId="12" fillId="0" borderId="67" xfId="0" applyFont="1" applyBorder="1" applyAlignment="1">
      <alignment horizontal="center" wrapText="1"/>
    </xf>
    <xf numFmtId="165" fontId="12" fillId="0" borderId="58" xfId="0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13" fillId="19" borderId="60" xfId="0" applyNumberFormat="1" applyFont="1" applyFill="1" applyBorder="1" applyAlignment="1">
      <alignment horizontal="center"/>
    </xf>
    <xf numFmtId="165" fontId="13" fillId="19" borderId="61" xfId="0" applyNumberFormat="1" applyFont="1" applyFill="1" applyBorder="1" applyAlignment="1">
      <alignment horizontal="center"/>
    </xf>
    <xf numFmtId="165" fontId="13" fillId="19" borderId="62" xfId="0" applyNumberFormat="1" applyFont="1" applyFill="1" applyBorder="1" applyAlignment="1">
      <alignment horizontal="center"/>
    </xf>
    <xf numFmtId="0" fontId="13" fillId="0" borderId="60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2" fillId="0" borderId="23" xfId="0" quotePrefix="1" applyFont="1" applyBorder="1" applyAlignment="1">
      <alignment horizontal="center" vertical="center"/>
    </xf>
    <xf numFmtId="0" fontId="12" fillId="0" borderId="49" xfId="0" quotePrefix="1" applyFont="1" applyBorder="1" applyAlignment="1">
      <alignment horizontal="center" vertical="center"/>
    </xf>
    <xf numFmtId="165" fontId="13" fillId="19" borderId="23" xfId="0" applyNumberFormat="1" applyFont="1" applyFill="1" applyBorder="1" applyAlignment="1">
      <alignment horizontal="center"/>
    </xf>
    <xf numFmtId="0" fontId="12" fillId="0" borderId="16" xfId="0" applyFont="1" applyBorder="1" applyAlignment="1">
      <alignment horizontal="left" vertical="center" wrapText="1"/>
    </xf>
    <xf numFmtId="0" fontId="12" fillId="18" borderId="16" xfId="0" applyFont="1" applyFill="1" applyBorder="1" applyAlignment="1">
      <alignment horizontal="left" vertical="center" wrapText="1"/>
    </xf>
    <xf numFmtId="0" fontId="12" fillId="18" borderId="17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5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8" fontId="5" fillId="0" borderId="0" xfId="26" applyNumberFormat="1" applyFont="1" applyAlignment="1">
      <alignment horizontal="center" vertical="center" wrapText="1"/>
    </xf>
    <xf numFmtId="168" fontId="5" fillId="0" borderId="0" xfId="26" applyNumberFormat="1" applyFont="1" applyAlignment="1">
      <alignment horizontal="center"/>
    </xf>
    <xf numFmtId="167" fontId="37" fillId="0" borderId="63" xfId="41" applyNumberFormat="1" applyFont="1" applyFill="1" applyBorder="1" applyAlignment="1">
      <alignment horizontal="center" vertical="center"/>
    </xf>
    <xf numFmtId="167" fontId="37" fillId="0" borderId="67" xfId="41" applyNumberFormat="1" applyFont="1" applyFill="1" applyBorder="1" applyAlignment="1">
      <alignment horizontal="center" vertical="center"/>
    </xf>
    <xf numFmtId="167" fontId="37" fillId="0" borderId="25" xfId="41" applyNumberFormat="1" applyFont="1" applyFill="1" applyBorder="1" applyAlignment="1">
      <alignment horizontal="left" vertical="center" wrapText="1" indent="2"/>
    </xf>
    <xf numFmtId="167" fontId="37" fillId="0" borderId="53" xfId="41" applyNumberFormat="1" applyFont="1" applyFill="1" applyBorder="1" applyAlignment="1">
      <alignment horizontal="left" vertical="center" wrapText="1" indent="2"/>
    </xf>
    <xf numFmtId="0" fontId="52" fillId="0" borderId="0" xfId="0" applyFont="1" applyAlignment="1">
      <alignment horizontal="center" vertical="center" wrapText="1"/>
    </xf>
    <xf numFmtId="167" fontId="37" fillId="0" borderId="63" xfId="41" applyNumberFormat="1" applyFont="1" applyFill="1" applyBorder="1" applyAlignment="1">
      <alignment horizontal="center" vertical="center" wrapText="1"/>
    </xf>
    <xf numFmtId="167" fontId="37" fillId="0" borderId="67" xfId="41" applyNumberFormat="1" applyFont="1" applyFill="1" applyBorder="1" applyAlignment="1">
      <alignment horizontal="center" vertical="center" wrapText="1"/>
    </xf>
    <xf numFmtId="167" fontId="37" fillId="0" borderId="64" xfId="41" applyNumberFormat="1" applyFont="1" applyFill="1" applyBorder="1" applyAlignment="1">
      <alignment horizontal="center" vertical="center"/>
    </xf>
    <xf numFmtId="167" fontId="37" fillId="0" borderId="65" xfId="41" applyNumberFormat="1" applyFont="1" applyFill="1" applyBorder="1" applyAlignment="1">
      <alignment horizontal="center" vertical="center"/>
    </xf>
    <xf numFmtId="167" fontId="37" fillId="0" borderId="66" xfId="41" applyNumberFormat="1" applyFont="1" applyFill="1" applyBorder="1" applyAlignment="1">
      <alignment horizontal="center" vertical="center"/>
    </xf>
    <xf numFmtId="0" fontId="7" fillId="0" borderId="0" xfId="42" applyFont="1" applyBorder="1" applyAlignment="1">
      <alignment horizontal="center" vertical="center"/>
    </xf>
    <xf numFmtId="0" fontId="5" fillId="0" borderId="0" xfId="42" applyFont="1" applyBorder="1" applyAlignment="1">
      <alignment horizontal="right" vertical="center"/>
    </xf>
    <xf numFmtId="0" fontId="0" fillId="0" borderId="12" xfId="0" applyBorder="1" applyAlignment="1">
      <alignment horizontal="left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 xr:uid="{00000000-0005-0000-0000-00001A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 xr:uid="{00000000-0005-0000-0000-00001E000000}"/>
    <cellStyle name="Jelölőszín (2)" xfId="32" xr:uid="{00000000-0005-0000-0000-00001F000000}"/>
    <cellStyle name="Jelölőszín (3)" xfId="33" xr:uid="{00000000-0005-0000-0000-000020000000}"/>
    <cellStyle name="Jelölőszín (4)" xfId="34" xr:uid="{00000000-0005-0000-0000-000021000000}"/>
    <cellStyle name="Jelölőszín (5)" xfId="35" xr:uid="{00000000-0005-0000-0000-000022000000}"/>
    <cellStyle name="Jelölőszín (6)" xfId="36" xr:uid="{00000000-0005-0000-0000-000023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 xr:uid="{00000000-0005-0000-0000-000028000000}"/>
    <cellStyle name="Normál_KVIREND" xfId="41" xr:uid="{00000000-0005-0000-0000-000029000000}"/>
    <cellStyle name="Normál_likviditási terv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03"/>
  <sheetViews>
    <sheetView topLeftCell="A73" workbookViewId="0">
      <selection activeCell="G21" sqref="G21:H21"/>
    </sheetView>
  </sheetViews>
  <sheetFormatPr defaultColWidth="9.109375" defaultRowHeight="20.100000000000001" customHeight="1" x14ac:dyDescent="0.25"/>
  <cols>
    <col min="1" max="1" width="6" style="2" customWidth="1"/>
    <col min="2" max="2" width="5.109375" style="1" customWidth="1"/>
    <col min="3" max="3" width="64.33203125" style="1" bestFit="1" customWidth="1"/>
    <col min="4" max="4" width="18.109375" style="2" customWidth="1"/>
    <col min="5" max="5" width="17.33203125" style="2" customWidth="1"/>
    <col min="6" max="6" width="14" style="2" customWidth="1"/>
    <col min="7" max="7" width="18.88671875" style="4" bestFit="1" customWidth="1"/>
    <col min="8" max="8" width="20.6640625" style="4" bestFit="1" customWidth="1"/>
    <col min="9" max="9" width="18.5546875" style="4" customWidth="1"/>
    <col min="10" max="10" width="15.6640625" style="4" bestFit="1" customWidth="1"/>
    <col min="11" max="16384" width="9.109375" style="4"/>
  </cols>
  <sheetData>
    <row r="1" spans="1:9" ht="20.100000000000001" customHeight="1" x14ac:dyDescent="0.3">
      <c r="A1" s="357" t="s">
        <v>187</v>
      </c>
      <c r="B1" s="357"/>
      <c r="C1" s="357"/>
      <c r="D1" s="357"/>
      <c r="E1" s="357"/>
      <c r="F1" s="357"/>
    </row>
    <row r="2" spans="1:9" ht="20.100000000000001" customHeight="1" x14ac:dyDescent="0.25">
      <c r="A2" s="356" t="s">
        <v>283</v>
      </c>
      <c r="B2" s="356"/>
      <c r="C2" s="356"/>
      <c r="D2" s="356"/>
      <c r="E2" s="356"/>
      <c r="F2" s="356"/>
    </row>
    <row r="3" spans="1:9" ht="39" customHeight="1" thickBot="1" x14ac:dyDescent="0.35">
      <c r="A3" s="355" t="s">
        <v>184</v>
      </c>
      <c r="B3" s="355"/>
      <c r="C3" s="355"/>
      <c r="D3" s="355"/>
      <c r="E3" s="355"/>
      <c r="F3" s="355"/>
    </row>
    <row r="4" spans="1:9" ht="20.100000000000001" customHeight="1" x14ac:dyDescent="0.25">
      <c r="A4" s="358" t="s">
        <v>153</v>
      </c>
      <c r="B4" s="349" t="s">
        <v>142</v>
      </c>
      <c r="C4" s="349"/>
      <c r="D4" s="344" t="s">
        <v>193</v>
      </c>
      <c r="E4" s="330" t="s">
        <v>194</v>
      </c>
      <c r="F4" s="330" t="s">
        <v>195</v>
      </c>
      <c r="G4" s="344" t="s">
        <v>193</v>
      </c>
      <c r="H4" s="330" t="s">
        <v>194</v>
      </c>
      <c r="I4" s="332" t="s">
        <v>195</v>
      </c>
    </row>
    <row r="5" spans="1:9" ht="38.25" customHeight="1" x14ac:dyDescent="0.25">
      <c r="A5" s="359"/>
      <c r="B5" s="361"/>
      <c r="C5" s="361"/>
      <c r="D5" s="345"/>
      <c r="E5" s="331"/>
      <c r="F5" s="331"/>
      <c r="G5" s="345"/>
      <c r="H5" s="331"/>
      <c r="I5" s="333"/>
    </row>
    <row r="6" spans="1:9" ht="22.5" customHeight="1" thickBot="1" x14ac:dyDescent="0.3">
      <c r="A6" s="360"/>
      <c r="B6" s="362"/>
      <c r="C6" s="362"/>
      <c r="D6" s="334" t="s">
        <v>234</v>
      </c>
      <c r="E6" s="335"/>
      <c r="F6" s="350"/>
      <c r="G6" s="334" t="s">
        <v>282</v>
      </c>
      <c r="H6" s="335"/>
      <c r="I6" s="336"/>
    </row>
    <row r="7" spans="1:9" ht="15.9" customHeight="1" thickBot="1" x14ac:dyDescent="0.3">
      <c r="A7" s="268"/>
      <c r="B7" s="349" t="s">
        <v>154</v>
      </c>
      <c r="C7" s="349"/>
      <c r="D7" s="262"/>
      <c r="E7" s="263"/>
      <c r="F7" s="264"/>
      <c r="G7" s="262"/>
      <c r="H7" s="263"/>
      <c r="I7" s="276"/>
    </row>
    <row r="8" spans="1:9" ht="15.9" customHeight="1" x14ac:dyDescent="0.3">
      <c r="A8" s="3">
        <v>1</v>
      </c>
      <c r="B8" s="339" t="s">
        <v>143</v>
      </c>
      <c r="C8" s="339"/>
      <c r="D8" s="162">
        <v>10744287</v>
      </c>
      <c r="E8" s="162">
        <v>10744287</v>
      </c>
      <c r="F8" s="96"/>
      <c r="G8" s="162">
        <v>11444287</v>
      </c>
      <c r="H8" s="273">
        <v>11444287</v>
      </c>
      <c r="I8" s="277"/>
    </row>
    <row r="9" spans="1:9" ht="15.9" customHeight="1" x14ac:dyDescent="0.3">
      <c r="A9" s="3">
        <v>2</v>
      </c>
      <c r="B9" s="339" t="s">
        <v>150</v>
      </c>
      <c r="C9" s="339"/>
      <c r="D9" s="162">
        <v>2715775</v>
      </c>
      <c r="E9" s="162">
        <v>2715775</v>
      </c>
      <c r="F9" s="96"/>
      <c r="G9" s="162">
        <v>2804875</v>
      </c>
      <c r="H9" s="273">
        <v>2804875</v>
      </c>
      <c r="I9" s="278"/>
    </row>
    <row r="10" spans="1:9" ht="15.9" customHeight="1" x14ac:dyDescent="0.3">
      <c r="A10" s="3">
        <v>3</v>
      </c>
      <c r="B10" s="339" t="s">
        <v>151</v>
      </c>
      <c r="C10" s="339"/>
      <c r="D10" s="162">
        <v>18197162</v>
      </c>
      <c r="E10" s="162">
        <v>18197162</v>
      </c>
      <c r="F10" s="96"/>
      <c r="G10" s="162">
        <v>30732595</v>
      </c>
      <c r="H10" s="273">
        <v>30732595</v>
      </c>
      <c r="I10" s="278"/>
    </row>
    <row r="11" spans="1:9" ht="15.9" customHeight="1" x14ac:dyDescent="0.3">
      <c r="A11" s="3" t="s">
        <v>37</v>
      </c>
      <c r="B11" s="339" t="s">
        <v>135</v>
      </c>
      <c r="C11" s="339"/>
      <c r="D11" s="169"/>
      <c r="E11" s="6"/>
      <c r="F11" s="168"/>
      <c r="G11" s="169"/>
      <c r="H11" s="169"/>
      <c r="I11" s="278"/>
    </row>
    <row r="12" spans="1:9" ht="15.9" customHeight="1" x14ac:dyDescent="0.25">
      <c r="A12" s="3" t="s">
        <v>38</v>
      </c>
      <c r="B12" s="346" t="s">
        <v>130</v>
      </c>
      <c r="C12" s="346"/>
      <c r="D12" s="169">
        <f>+D13+D14+D15+D16+D17</f>
        <v>4916975</v>
      </c>
      <c r="E12" s="6">
        <f>SUM(E13:E17)</f>
        <v>4916975</v>
      </c>
      <c r="F12" s="162">
        <f>SUM(F13:F17)</f>
        <v>0</v>
      </c>
      <c r="G12" s="169">
        <f>+G13+G14+G15+G16+G17</f>
        <v>7354824</v>
      </c>
      <c r="H12" s="169">
        <f>+H13+H14+H15+H16+H17</f>
        <v>7354824</v>
      </c>
      <c r="I12" s="279">
        <f>SUM(I13:I17)</f>
        <v>0</v>
      </c>
    </row>
    <row r="13" spans="1:9" ht="15.9" customHeight="1" x14ac:dyDescent="0.3">
      <c r="A13" s="3" t="s">
        <v>121</v>
      </c>
      <c r="B13" s="342" t="s">
        <v>124</v>
      </c>
      <c r="C13" s="342"/>
      <c r="D13" s="162">
        <v>948675</v>
      </c>
      <c r="E13" s="6">
        <v>948675</v>
      </c>
      <c r="F13" s="168"/>
      <c r="G13" s="162">
        <v>977939</v>
      </c>
      <c r="H13" s="273">
        <v>977939</v>
      </c>
      <c r="I13" s="278"/>
    </row>
    <row r="14" spans="1:9" ht="15.9" customHeight="1" x14ac:dyDescent="0.3">
      <c r="A14" s="3" t="s">
        <v>122</v>
      </c>
      <c r="B14" s="342" t="s">
        <v>183</v>
      </c>
      <c r="C14" s="342"/>
      <c r="D14" s="162">
        <v>635000</v>
      </c>
      <c r="E14" s="6">
        <v>635000</v>
      </c>
      <c r="F14" s="168"/>
      <c r="G14" s="162">
        <v>1342900</v>
      </c>
      <c r="H14" s="273">
        <v>1342900</v>
      </c>
      <c r="I14" s="278"/>
    </row>
    <row r="15" spans="1:9" ht="15.9" customHeight="1" x14ac:dyDescent="0.3">
      <c r="A15" s="3"/>
      <c r="B15" s="354" t="s">
        <v>192</v>
      </c>
      <c r="C15" s="354"/>
      <c r="D15" s="162">
        <f>SUM(E15:F15)</f>
        <v>0</v>
      </c>
      <c r="E15" s="6">
        <v>0</v>
      </c>
      <c r="F15" s="168"/>
      <c r="G15" s="162">
        <v>1024685</v>
      </c>
      <c r="H15" s="273">
        <v>1024685</v>
      </c>
      <c r="I15" s="278"/>
    </row>
    <row r="16" spans="1:9" ht="15.9" customHeight="1" x14ac:dyDescent="0.3">
      <c r="A16" s="3" t="s">
        <v>123</v>
      </c>
      <c r="B16" s="347" t="s">
        <v>126</v>
      </c>
      <c r="C16" s="347"/>
      <c r="D16" s="162">
        <v>3333300</v>
      </c>
      <c r="E16" s="6">
        <v>3333300</v>
      </c>
      <c r="F16" s="168"/>
      <c r="G16" s="162">
        <v>4009300</v>
      </c>
      <c r="H16" s="273">
        <v>4009300</v>
      </c>
      <c r="I16" s="278"/>
    </row>
    <row r="17" spans="1:10" ht="15.9" customHeight="1" x14ac:dyDescent="0.3">
      <c r="A17" s="3" t="s">
        <v>44</v>
      </c>
      <c r="B17" s="347" t="s">
        <v>45</v>
      </c>
      <c r="C17" s="348"/>
      <c r="D17" s="162">
        <f>SUM(E17:F17)</f>
        <v>0</v>
      </c>
      <c r="E17" s="6">
        <v>0</v>
      </c>
      <c r="F17" s="168"/>
      <c r="G17" s="162">
        <f>SUM(H17:I17)</f>
        <v>0</v>
      </c>
      <c r="H17" s="273">
        <f>SUM(I17:J17)</f>
        <v>0</v>
      </c>
      <c r="I17" s="278"/>
    </row>
    <row r="18" spans="1:10" ht="15.9" customHeight="1" x14ac:dyDescent="0.3">
      <c r="A18" s="3"/>
      <c r="B18" s="339" t="s">
        <v>230</v>
      </c>
      <c r="C18" s="339"/>
      <c r="D18" s="162">
        <v>3589557</v>
      </c>
      <c r="E18" s="6">
        <v>3589557</v>
      </c>
      <c r="F18" s="168"/>
      <c r="G18" s="162">
        <v>10934625</v>
      </c>
      <c r="H18" s="273">
        <v>10934625</v>
      </c>
      <c r="I18" s="278"/>
      <c r="J18" s="204"/>
    </row>
    <row r="19" spans="1:10" ht="15.9" customHeight="1" x14ac:dyDescent="0.3">
      <c r="A19" s="3"/>
      <c r="B19" s="339" t="s">
        <v>180</v>
      </c>
      <c r="C19" s="339"/>
      <c r="D19" s="162">
        <v>17305248</v>
      </c>
      <c r="E19" s="162">
        <v>17305248</v>
      </c>
      <c r="F19" s="168"/>
      <c r="G19" s="162">
        <v>1098693</v>
      </c>
      <c r="H19" s="273">
        <v>1098693</v>
      </c>
      <c r="I19" s="278"/>
    </row>
    <row r="20" spans="1:10" ht="15.9" customHeight="1" x14ac:dyDescent="0.25">
      <c r="A20" s="3" t="s">
        <v>147</v>
      </c>
      <c r="B20" s="267" t="s">
        <v>120</v>
      </c>
      <c r="C20" s="63"/>
      <c r="D20" s="169">
        <f>+D8+D9+D10+D11+D12+D19+D18</f>
        <v>57469004</v>
      </c>
      <c r="E20" s="6">
        <f>+E8+E9+E10+E11+E12+E19+E18</f>
        <v>57469004</v>
      </c>
      <c r="F20" s="162">
        <f>+F8+F9+F10+F11+F12+F19</f>
        <v>0</v>
      </c>
      <c r="G20" s="169">
        <f>+G8+G9+G10+G11+G12+G19+G18</f>
        <v>64369899</v>
      </c>
      <c r="H20" s="169">
        <f>+H8+H9+H10+H11+H12+H19+H18</f>
        <v>64369899</v>
      </c>
      <c r="I20" s="279">
        <f>+I8+I9+I10+I11+I12+I19</f>
        <v>0</v>
      </c>
    </row>
    <row r="21" spans="1:10" ht="15.9" customHeight="1" x14ac:dyDescent="0.3">
      <c r="A21" s="3" t="s">
        <v>39</v>
      </c>
      <c r="B21" s="339" t="s">
        <v>145</v>
      </c>
      <c r="C21" s="339"/>
      <c r="D21" s="170">
        <v>8262226</v>
      </c>
      <c r="E21" s="184">
        <v>8262226</v>
      </c>
      <c r="F21" s="168"/>
      <c r="G21" s="170">
        <v>16797555</v>
      </c>
      <c r="H21" s="170">
        <v>16797555</v>
      </c>
      <c r="I21" s="278"/>
    </row>
    <row r="22" spans="1:10" ht="15.9" customHeight="1" x14ac:dyDescent="0.3">
      <c r="A22" s="3" t="s">
        <v>40</v>
      </c>
      <c r="B22" s="339" t="s">
        <v>144</v>
      </c>
      <c r="C22" s="339"/>
      <c r="D22" s="170">
        <v>1524000</v>
      </c>
      <c r="E22" s="184">
        <v>1524000</v>
      </c>
      <c r="F22" s="168"/>
      <c r="G22" s="170">
        <v>8987271</v>
      </c>
      <c r="H22" s="170">
        <v>8987271</v>
      </c>
      <c r="I22" s="278"/>
    </row>
    <row r="23" spans="1:10" ht="15.9" customHeight="1" x14ac:dyDescent="0.3">
      <c r="A23" s="3" t="s">
        <v>41</v>
      </c>
      <c r="B23" s="339" t="s">
        <v>127</v>
      </c>
      <c r="C23" s="339"/>
      <c r="D23" s="170"/>
      <c r="E23" s="184"/>
      <c r="F23" s="168"/>
      <c r="G23" s="170">
        <v>1858302</v>
      </c>
      <c r="H23" s="170">
        <v>1858302</v>
      </c>
      <c r="I23" s="278"/>
    </row>
    <row r="24" spans="1:10" ht="15.9" customHeight="1" x14ac:dyDescent="0.3">
      <c r="A24" s="3" t="s">
        <v>148</v>
      </c>
      <c r="B24" s="339" t="s">
        <v>181</v>
      </c>
      <c r="C24" s="339"/>
      <c r="D24" s="170">
        <f>+D21+D22+D23</f>
        <v>9786226</v>
      </c>
      <c r="E24" s="170">
        <f>+E21+E22+E23</f>
        <v>9786226</v>
      </c>
      <c r="F24" s="168"/>
      <c r="G24" s="170">
        <f>+G21+G22+G23</f>
        <v>27643128</v>
      </c>
      <c r="H24" s="170">
        <f>+H21+H22+H23</f>
        <v>27643128</v>
      </c>
      <c r="I24" s="278"/>
    </row>
    <row r="25" spans="1:10" ht="15.9" customHeight="1" x14ac:dyDescent="0.3">
      <c r="A25" s="3" t="s">
        <v>149</v>
      </c>
      <c r="B25" s="339" t="s">
        <v>281</v>
      </c>
      <c r="C25" s="339"/>
      <c r="D25" s="170"/>
      <c r="E25" s="184"/>
      <c r="F25" s="168"/>
      <c r="G25" s="170">
        <v>1961719</v>
      </c>
      <c r="H25" s="170">
        <v>1961719</v>
      </c>
      <c r="I25" s="278"/>
    </row>
    <row r="26" spans="1:10" ht="15.9" customHeight="1" x14ac:dyDescent="0.3">
      <c r="A26" s="3" t="s">
        <v>136</v>
      </c>
      <c r="B26" s="340"/>
      <c r="C26" s="340"/>
      <c r="D26" s="171"/>
      <c r="E26" s="185"/>
      <c r="F26" s="168">
        <f>+D26+E26</f>
        <v>0</v>
      </c>
      <c r="G26" s="171"/>
      <c r="H26" s="171"/>
      <c r="I26" s="278">
        <f>+G26+H26</f>
        <v>0</v>
      </c>
    </row>
    <row r="27" spans="1:10" ht="15.9" customHeight="1" x14ac:dyDescent="0.3">
      <c r="A27" s="3" t="s">
        <v>137</v>
      </c>
      <c r="B27" s="340"/>
      <c r="C27" s="340"/>
      <c r="D27" s="171"/>
      <c r="E27" s="186"/>
      <c r="F27" s="168">
        <f>+D27+E27</f>
        <v>0</v>
      </c>
      <c r="G27" s="171"/>
      <c r="H27" s="274"/>
      <c r="I27" s="278">
        <f>+G27+H27</f>
        <v>0</v>
      </c>
    </row>
    <row r="28" spans="1:10" ht="15.9" customHeight="1" x14ac:dyDescent="0.3">
      <c r="A28" s="64" t="s">
        <v>128</v>
      </c>
      <c r="B28" s="338" t="s">
        <v>129</v>
      </c>
      <c r="C28" s="338"/>
      <c r="D28" s="172">
        <f t="shared" ref="D28:I28" si="0">+D20+D24+D25+D26+D27</f>
        <v>67255230</v>
      </c>
      <c r="E28" s="187">
        <f t="shared" si="0"/>
        <v>67255230</v>
      </c>
      <c r="F28" s="177">
        <f t="shared" si="0"/>
        <v>0</v>
      </c>
      <c r="G28" s="172">
        <f t="shared" si="0"/>
        <v>93974746</v>
      </c>
      <c r="H28" s="172">
        <f t="shared" si="0"/>
        <v>93974746</v>
      </c>
      <c r="I28" s="280">
        <f t="shared" si="0"/>
        <v>0</v>
      </c>
    </row>
    <row r="29" spans="1:10" ht="15.9" customHeight="1" x14ac:dyDescent="0.3">
      <c r="A29" s="11"/>
      <c r="B29" s="351"/>
      <c r="C29" s="351"/>
      <c r="D29" s="173"/>
      <c r="E29" s="12"/>
      <c r="F29" s="165"/>
      <c r="G29" s="173"/>
      <c r="H29" s="173"/>
      <c r="I29" s="281"/>
    </row>
    <row r="30" spans="1:10" ht="15.9" customHeight="1" x14ac:dyDescent="0.3">
      <c r="A30" s="3"/>
      <c r="B30" s="353" t="s">
        <v>155</v>
      </c>
      <c r="C30" s="353"/>
      <c r="D30" s="170"/>
      <c r="E30" s="184"/>
      <c r="F30" s="168"/>
      <c r="G30" s="170"/>
      <c r="H30" s="170"/>
      <c r="I30" s="278"/>
    </row>
    <row r="31" spans="1:10" ht="15.9" customHeight="1" x14ac:dyDescent="0.3">
      <c r="A31" s="3" t="s">
        <v>30</v>
      </c>
      <c r="B31" s="337" t="s">
        <v>179</v>
      </c>
      <c r="C31" s="337"/>
      <c r="D31" s="162">
        <v>1496480</v>
      </c>
      <c r="E31" s="184">
        <v>1496480</v>
      </c>
      <c r="F31" s="168"/>
      <c r="G31" s="162">
        <v>1903815</v>
      </c>
      <c r="H31" s="273">
        <v>1903815</v>
      </c>
      <c r="I31" s="278"/>
    </row>
    <row r="32" spans="1:10" ht="15.9" customHeight="1" x14ac:dyDescent="0.3">
      <c r="A32" s="3" t="s">
        <v>35</v>
      </c>
      <c r="B32" s="337" t="s">
        <v>152</v>
      </c>
      <c r="C32" s="337"/>
      <c r="D32" s="162">
        <v>10000000</v>
      </c>
      <c r="E32" s="184">
        <f>SUM(E33:E35)</f>
        <v>10000000</v>
      </c>
      <c r="F32" s="163">
        <f>SUM(F33:F35)</f>
        <v>0</v>
      </c>
      <c r="G32" s="162">
        <f>G33</f>
        <v>12115881</v>
      </c>
      <c r="H32" s="273">
        <f>H33</f>
        <v>12115881</v>
      </c>
      <c r="I32" s="282">
        <f>SUM(I33:I35)</f>
        <v>0</v>
      </c>
    </row>
    <row r="33" spans="1:9" ht="15.9" customHeight="1" x14ac:dyDescent="0.3">
      <c r="A33" s="3"/>
      <c r="B33" s="129" t="s">
        <v>46</v>
      </c>
      <c r="C33" s="45" t="s">
        <v>132</v>
      </c>
      <c r="D33" s="162">
        <v>10000000</v>
      </c>
      <c r="E33" s="184">
        <v>10000000</v>
      </c>
      <c r="F33" s="168"/>
      <c r="G33" s="162">
        <v>12115881</v>
      </c>
      <c r="H33" s="273">
        <v>12115881</v>
      </c>
      <c r="I33" s="278"/>
    </row>
    <row r="34" spans="1:9" ht="15.9" customHeight="1" x14ac:dyDescent="0.3">
      <c r="A34" s="3"/>
      <c r="B34" s="129" t="s">
        <v>47</v>
      </c>
      <c r="C34" s="45" t="s">
        <v>133</v>
      </c>
      <c r="D34" s="162"/>
      <c r="E34" s="184">
        <v>0</v>
      </c>
      <c r="F34" s="168"/>
      <c r="G34" s="162"/>
      <c r="H34" s="273"/>
      <c r="I34" s="278"/>
    </row>
    <row r="35" spans="1:9" ht="15.9" customHeight="1" x14ac:dyDescent="0.3">
      <c r="A35" s="3"/>
      <c r="B35" s="129" t="s">
        <v>48</v>
      </c>
      <c r="C35" s="45" t="s">
        <v>134</v>
      </c>
      <c r="D35" s="162"/>
      <c r="E35" s="184">
        <v>0</v>
      </c>
      <c r="F35" s="168"/>
      <c r="G35" s="162"/>
      <c r="H35" s="273"/>
      <c r="I35" s="278"/>
    </row>
    <row r="36" spans="1:9" ht="15.9" customHeight="1" x14ac:dyDescent="0.3">
      <c r="A36" s="3" t="s">
        <v>36</v>
      </c>
      <c r="B36" s="337" t="s">
        <v>99</v>
      </c>
      <c r="C36" s="337"/>
      <c r="D36" s="162">
        <f>D37+D38+D39</f>
        <v>26008636</v>
      </c>
      <c r="E36" s="184">
        <f>SUM(E37:E39)</f>
        <v>26008636</v>
      </c>
      <c r="F36" s="168">
        <f>SUM(F37:F39)</f>
        <v>0</v>
      </c>
      <c r="G36" s="162">
        <f>G37+G38+G39</f>
        <v>37176820</v>
      </c>
      <c r="H36" s="273">
        <f>H37+H38+H39</f>
        <v>37176820</v>
      </c>
      <c r="I36" s="278">
        <f>SUM(I37:I39)</f>
        <v>0</v>
      </c>
    </row>
    <row r="37" spans="1:9" ht="15.9" customHeight="1" x14ac:dyDescent="0.3">
      <c r="A37" s="3"/>
      <c r="B37" s="130" t="s">
        <v>49</v>
      </c>
      <c r="C37" s="266" t="s">
        <v>182</v>
      </c>
      <c r="D37" s="162">
        <v>25617128</v>
      </c>
      <c r="E37" s="184">
        <v>25617128</v>
      </c>
      <c r="F37" s="168"/>
      <c r="G37" s="162">
        <v>27135456</v>
      </c>
      <c r="H37" s="273">
        <v>27135456</v>
      </c>
      <c r="I37" s="278"/>
    </row>
    <row r="38" spans="1:9" ht="15.9" customHeight="1" x14ac:dyDescent="0.3">
      <c r="A38" s="3"/>
      <c r="B38" s="130" t="s">
        <v>50</v>
      </c>
      <c r="C38" s="266" t="s">
        <v>52</v>
      </c>
      <c r="D38" s="170"/>
      <c r="E38" s="184"/>
      <c r="F38" s="168">
        <f>SUM(D38:D38)</f>
        <v>0</v>
      </c>
      <c r="G38" s="170"/>
      <c r="H38" s="170"/>
      <c r="I38" s="278">
        <f>SUM(G38:G38)</f>
        <v>0</v>
      </c>
    </row>
    <row r="39" spans="1:9" ht="15.9" customHeight="1" x14ac:dyDescent="0.3">
      <c r="A39" s="3"/>
      <c r="B39" s="130" t="s">
        <v>51</v>
      </c>
      <c r="C39" s="266" t="s">
        <v>198</v>
      </c>
      <c r="D39" s="162">
        <v>391508</v>
      </c>
      <c r="E39" s="184">
        <v>391508</v>
      </c>
      <c r="F39" s="168"/>
      <c r="G39" s="162">
        <v>10041364</v>
      </c>
      <c r="H39" s="273">
        <v>10041364</v>
      </c>
      <c r="I39" s="278"/>
    </row>
    <row r="40" spans="1:9" ht="15.9" customHeight="1" x14ac:dyDescent="0.3">
      <c r="A40" s="3" t="s">
        <v>37</v>
      </c>
      <c r="B40" s="337" t="s">
        <v>100</v>
      </c>
      <c r="C40" s="337"/>
      <c r="D40" s="170">
        <f t="shared" ref="D40:I40" si="1">SUM(D41:D44)</f>
        <v>0</v>
      </c>
      <c r="E40" s="184">
        <f t="shared" si="1"/>
        <v>0</v>
      </c>
      <c r="F40" s="163">
        <f t="shared" si="1"/>
        <v>0</v>
      </c>
      <c r="G40" s="170">
        <f t="shared" si="1"/>
        <v>1952000</v>
      </c>
      <c r="H40" s="170">
        <f t="shared" si="1"/>
        <v>0</v>
      </c>
      <c r="I40" s="282">
        <f t="shared" si="1"/>
        <v>1952000</v>
      </c>
    </row>
    <row r="41" spans="1:9" ht="15.9" customHeight="1" x14ac:dyDescent="0.3">
      <c r="A41" s="3"/>
      <c r="B41" s="130" t="s">
        <v>53</v>
      </c>
      <c r="C41" s="266" t="s">
        <v>57</v>
      </c>
      <c r="D41" s="170">
        <f>E41+F41</f>
        <v>0</v>
      </c>
      <c r="E41" s="184"/>
      <c r="F41" s="168"/>
      <c r="G41" s="170">
        <f>H41+I41</f>
        <v>0</v>
      </c>
      <c r="H41" s="170"/>
      <c r="I41" s="278"/>
    </row>
    <row r="42" spans="1:9" ht="15.9" customHeight="1" x14ac:dyDescent="0.3">
      <c r="A42" s="3"/>
      <c r="B42" s="130" t="s">
        <v>54</v>
      </c>
      <c r="C42" s="266" t="s">
        <v>58</v>
      </c>
      <c r="D42" s="170"/>
      <c r="E42" s="184"/>
      <c r="F42" s="168">
        <f>SUM(D42:D42)</f>
        <v>0</v>
      </c>
      <c r="G42" s="170">
        <v>1952000</v>
      </c>
      <c r="H42" s="170"/>
      <c r="I42" s="278">
        <f>SUM(G42:G42)</f>
        <v>1952000</v>
      </c>
    </row>
    <row r="43" spans="1:9" ht="15.9" customHeight="1" x14ac:dyDescent="0.3">
      <c r="A43" s="3"/>
      <c r="B43" s="130" t="s">
        <v>55</v>
      </c>
      <c r="C43" s="266" t="s">
        <v>59</v>
      </c>
      <c r="D43" s="170"/>
      <c r="E43" s="184"/>
      <c r="F43" s="168">
        <f>SUM(D43:D43)</f>
        <v>0</v>
      </c>
      <c r="G43" s="170"/>
      <c r="H43" s="170"/>
      <c r="I43" s="278">
        <f>SUM(G43:G43)</f>
        <v>0</v>
      </c>
    </row>
    <row r="44" spans="1:9" ht="15.9" customHeight="1" x14ac:dyDescent="0.3">
      <c r="A44" s="3"/>
      <c r="B44" s="130" t="s">
        <v>56</v>
      </c>
      <c r="C44" s="266" t="s">
        <v>60</v>
      </c>
      <c r="D44" s="170"/>
      <c r="E44" s="184"/>
      <c r="F44" s="168">
        <f>SUM(D44:D44)</f>
        <v>0</v>
      </c>
      <c r="G44" s="170"/>
      <c r="H44" s="170"/>
      <c r="I44" s="278">
        <f>SUM(G44:G44)</f>
        <v>0</v>
      </c>
    </row>
    <row r="45" spans="1:9" s="132" customFormat="1" ht="15.9" customHeight="1" x14ac:dyDescent="0.3">
      <c r="A45" s="131" t="s">
        <v>147</v>
      </c>
      <c r="B45" s="341" t="s">
        <v>61</v>
      </c>
      <c r="C45" s="341"/>
      <c r="D45" s="170">
        <f t="shared" ref="D45:I45" si="2">+D31+D32+D36+D40</f>
        <v>37505116</v>
      </c>
      <c r="E45" s="184">
        <f t="shared" si="2"/>
        <v>37505116</v>
      </c>
      <c r="F45" s="178">
        <f t="shared" si="2"/>
        <v>0</v>
      </c>
      <c r="G45" s="170">
        <f t="shared" si="2"/>
        <v>53148516</v>
      </c>
      <c r="H45" s="170">
        <f t="shared" si="2"/>
        <v>51196516</v>
      </c>
      <c r="I45" s="282">
        <f t="shared" si="2"/>
        <v>1952000</v>
      </c>
    </row>
    <row r="46" spans="1:9" ht="15.9" customHeight="1" x14ac:dyDescent="0.3">
      <c r="A46" s="3" t="s">
        <v>38</v>
      </c>
      <c r="B46" s="337" t="s">
        <v>146</v>
      </c>
      <c r="C46" s="337"/>
      <c r="D46" s="170">
        <f>SUM(D47:D48)</f>
        <v>0</v>
      </c>
      <c r="E46" s="184">
        <f>SUM(E47:E48)</f>
        <v>0</v>
      </c>
      <c r="F46" s="163"/>
      <c r="G46" s="170">
        <f>SUM(G47:G48)</f>
        <v>0</v>
      </c>
      <c r="H46" s="170">
        <f>SUM(H47:H48)</f>
        <v>0</v>
      </c>
      <c r="I46" s="282"/>
    </row>
    <row r="47" spans="1:9" ht="15.9" customHeight="1" x14ac:dyDescent="0.3">
      <c r="A47" s="3"/>
      <c r="B47" s="130" t="s">
        <v>62</v>
      </c>
      <c r="C47" s="266" t="s">
        <v>64</v>
      </c>
      <c r="D47" s="170"/>
      <c r="E47" s="184"/>
      <c r="F47" s="168"/>
      <c r="G47" s="170"/>
      <c r="H47" s="170"/>
      <c r="I47" s="278"/>
    </row>
    <row r="48" spans="1:9" ht="15.9" customHeight="1" x14ac:dyDescent="0.3">
      <c r="A48" s="3"/>
      <c r="B48" s="130" t="s">
        <v>63</v>
      </c>
      <c r="C48" s="266" t="s">
        <v>0</v>
      </c>
      <c r="D48" s="170"/>
      <c r="E48" s="184"/>
      <c r="F48" s="168"/>
      <c r="G48" s="170"/>
      <c r="H48" s="170"/>
      <c r="I48" s="278"/>
    </row>
    <row r="49" spans="1:9" ht="15.9" customHeight="1" x14ac:dyDescent="0.3">
      <c r="A49" s="3" t="s">
        <v>39</v>
      </c>
      <c r="B49" s="337" t="s">
        <v>101</v>
      </c>
      <c r="C49" s="337"/>
      <c r="D49" s="170">
        <f>SUM(D50:D51)</f>
        <v>0</v>
      </c>
      <c r="E49" s="184">
        <f>SUM(E50:E51)</f>
        <v>0</v>
      </c>
      <c r="F49" s="168">
        <f>SUM(D49:D49)</f>
        <v>0</v>
      </c>
      <c r="G49" s="170">
        <f>SUM(G50:G51)</f>
        <v>10572624</v>
      </c>
      <c r="H49" s="170">
        <f>SUM(H50:H51)</f>
        <v>0</v>
      </c>
      <c r="I49" s="278">
        <f>SUM(G49:G49)</f>
        <v>10572624</v>
      </c>
    </row>
    <row r="50" spans="1:9" ht="15.9" customHeight="1" x14ac:dyDescent="0.3">
      <c r="A50" s="3"/>
      <c r="B50" s="130" t="s">
        <v>65</v>
      </c>
      <c r="C50" s="266" t="s">
        <v>67</v>
      </c>
      <c r="D50" s="170"/>
      <c r="E50" s="184"/>
      <c r="F50" s="168">
        <f>SUM(D50:D50)</f>
        <v>0</v>
      </c>
      <c r="G50" s="170"/>
      <c r="H50" s="170"/>
      <c r="I50" s="278">
        <f>SUM(G50:G50)</f>
        <v>0</v>
      </c>
    </row>
    <row r="51" spans="1:9" ht="15.9" customHeight="1" x14ac:dyDescent="0.3">
      <c r="A51" s="3"/>
      <c r="B51" s="130" t="s">
        <v>66</v>
      </c>
      <c r="C51" s="266" t="s">
        <v>68</v>
      </c>
      <c r="D51" s="170">
        <v>0</v>
      </c>
      <c r="E51" s="184"/>
      <c r="F51" s="168">
        <f>SUM(D51:D51)</f>
        <v>0</v>
      </c>
      <c r="G51" s="170">
        <v>10572624</v>
      </c>
      <c r="H51" s="170"/>
      <c r="I51" s="278">
        <f>SUM(G51:G51)</f>
        <v>10572624</v>
      </c>
    </row>
    <row r="52" spans="1:9" ht="15.9" customHeight="1" x14ac:dyDescent="0.3">
      <c r="A52" s="3" t="s">
        <v>40</v>
      </c>
      <c r="B52" s="337" t="s">
        <v>102</v>
      </c>
      <c r="C52" s="337"/>
      <c r="D52" s="170">
        <f>SUM(D53:D55)</f>
        <v>6196669</v>
      </c>
      <c r="E52" s="170">
        <f>SUM(E53:E55)</f>
        <v>6196669</v>
      </c>
      <c r="F52" s="168">
        <v>0</v>
      </c>
      <c r="G52" s="170">
        <f>SUM(G53:G55)</f>
        <v>6196669</v>
      </c>
      <c r="H52" s="170">
        <f>SUM(H53:H55)</f>
        <v>6196669</v>
      </c>
      <c r="I52" s="278">
        <v>0</v>
      </c>
    </row>
    <row r="53" spans="1:9" ht="15.9" customHeight="1" x14ac:dyDescent="0.3">
      <c r="A53" s="3"/>
      <c r="B53" s="130" t="s">
        <v>69</v>
      </c>
      <c r="C53" s="266" t="s">
        <v>72</v>
      </c>
      <c r="D53" s="170"/>
      <c r="E53" s="184"/>
      <c r="F53" s="168"/>
      <c r="G53" s="170"/>
      <c r="H53" s="170"/>
      <c r="I53" s="278"/>
    </row>
    <row r="54" spans="1:9" ht="15.9" customHeight="1" x14ac:dyDescent="0.3">
      <c r="A54" s="3"/>
      <c r="B54" s="130" t="s">
        <v>70</v>
      </c>
      <c r="C54" s="266" t="s">
        <v>1</v>
      </c>
      <c r="D54" s="170">
        <v>6196669</v>
      </c>
      <c r="E54" s="184">
        <v>6196669</v>
      </c>
      <c r="F54" s="168">
        <v>0</v>
      </c>
      <c r="G54" s="170">
        <v>6196669</v>
      </c>
      <c r="H54" s="170">
        <v>6196669</v>
      </c>
      <c r="I54" s="278">
        <v>0</v>
      </c>
    </row>
    <row r="55" spans="1:9" ht="15.9" customHeight="1" x14ac:dyDescent="0.3">
      <c r="A55" s="3"/>
      <c r="B55" s="130" t="s">
        <v>71</v>
      </c>
      <c r="C55" s="266" t="s">
        <v>73</v>
      </c>
      <c r="D55" s="170"/>
      <c r="E55" s="184"/>
      <c r="F55" s="168">
        <f>SUM(D55:D55)</f>
        <v>0</v>
      </c>
      <c r="G55" s="170"/>
      <c r="H55" s="170"/>
      <c r="I55" s="278">
        <f>SUM(G55:G55)</f>
        <v>0</v>
      </c>
    </row>
    <row r="56" spans="1:9" s="132" customFormat="1" ht="15.9" customHeight="1" x14ac:dyDescent="0.3">
      <c r="A56" s="131" t="s">
        <v>148</v>
      </c>
      <c r="B56" s="341" t="s">
        <v>166</v>
      </c>
      <c r="C56" s="341"/>
      <c r="D56" s="171">
        <f t="shared" ref="D56:I56" si="3">+D46+D49+D52</f>
        <v>6196669</v>
      </c>
      <c r="E56" s="185">
        <f t="shared" si="3"/>
        <v>6196669</v>
      </c>
      <c r="F56" s="179">
        <f t="shared" si="3"/>
        <v>0</v>
      </c>
      <c r="G56" s="171">
        <f t="shared" si="3"/>
        <v>16769293</v>
      </c>
      <c r="H56" s="171">
        <f t="shared" si="3"/>
        <v>6196669</v>
      </c>
      <c r="I56" s="283">
        <f t="shared" si="3"/>
        <v>10572624</v>
      </c>
    </row>
    <row r="57" spans="1:9" s="132" customFormat="1" ht="15.9" customHeight="1" x14ac:dyDescent="0.3">
      <c r="A57" s="131" t="s">
        <v>149</v>
      </c>
      <c r="B57" s="341" t="s">
        <v>103</v>
      </c>
      <c r="C57" s="341"/>
      <c r="D57" s="171"/>
      <c r="E57" s="185"/>
      <c r="F57" s="180"/>
      <c r="G57" s="171"/>
      <c r="H57" s="171"/>
      <c r="I57" s="284"/>
    </row>
    <row r="58" spans="1:9" s="132" customFormat="1" ht="15.9" customHeight="1" x14ac:dyDescent="0.3">
      <c r="A58" s="131" t="s">
        <v>136</v>
      </c>
      <c r="B58" s="341" t="s">
        <v>21</v>
      </c>
      <c r="C58" s="341"/>
      <c r="D58" s="171"/>
      <c r="E58" s="185"/>
      <c r="F58" s="180"/>
      <c r="G58" s="171"/>
      <c r="H58" s="171"/>
      <c r="I58" s="284"/>
    </row>
    <row r="59" spans="1:9" s="65" customFormat="1" ht="15.9" customHeight="1" x14ac:dyDescent="0.3">
      <c r="A59" s="64" t="s">
        <v>104</v>
      </c>
      <c r="B59" s="343" t="s">
        <v>105</v>
      </c>
      <c r="C59" s="343"/>
      <c r="D59" s="172">
        <f t="shared" ref="D59:I59" si="4">+D45+D56+D57+D58</f>
        <v>43701785</v>
      </c>
      <c r="E59" s="187">
        <f t="shared" si="4"/>
        <v>43701785</v>
      </c>
      <c r="F59" s="177">
        <f t="shared" si="4"/>
        <v>0</v>
      </c>
      <c r="G59" s="172">
        <f t="shared" si="4"/>
        <v>69917809</v>
      </c>
      <c r="H59" s="172">
        <f t="shared" si="4"/>
        <v>57393185</v>
      </c>
      <c r="I59" s="280">
        <f t="shared" si="4"/>
        <v>12524624</v>
      </c>
    </row>
    <row r="60" spans="1:9" s="65" customFormat="1" ht="15.9" customHeight="1" x14ac:dyDescent="0.3">
      <c r="A60" s="64"/>
      <c r="B60" s="343" t="s">
        <v>106</v>
      </c>
      <c r="C60" s="343"/>
      <c r="D60" s="172">
        <f>+D28-D59</f>
        <v>23553445</v>
      </c>
      <c r="E60" s="187">
        <f>+E28-E59</f>
        <v>23553445</v>
      </c>
      <c r="F60" s="177"/>
      <c r="G60" s="172">
        <f>+G28-G59</f>
        <v>24056937</v>
      </c>
      <c r="H60" s="172">
        <f>+H28-H59</f>
        <v>36581561</v>
      </c>
      <c r="I60" s="280"/>
    </row>
    <row r="61" spans="1:9" ht="15.9" customHeight="1" x14ac:dyDescent="0.3">
      <c r="A61" s="131" t="s">
        <v>137</v>
      </c>
      <c r="B61" s="341" t="s">
        <v>107</v>
      </c>
      <c r="C61" s="341"/>
      <c r="D61" s="171">
        <f>D62+D63</f>
        <v>23553445</v>
      </c>
      <c r="E61" s="171">
        <f>E62+E63</f>
        <v>23553445</v>
      </c>
      <c r="F61" s="184"/>
      <c r="G61" s="171">
        <f>G62+G63</f>
        <v>24056937</v>
      </c>
      <c r="H61" s="171">
        <f>H62+H63</f>
        <v>24056937</v>
      </c>
      <c r="I61" s="282"/>
    </row>
    <row r="62" spans="1:9" s="65" customFormat="1" ht="15.9" customHeight="1" x14ac:dyDescent="0.35">
      <c r="A62" s="64"/>
      <c r="B62" s="161" t="s">
        <v>30</v>
      </c>
      <c r="C62" s="266" t="s">
        <v>74</v>
      </c>
      <c r="D62" s="170">
        <v>21233888</v>
      </c>
      <c r="E62" s="184">
        <v>21233888</v>
      </c>
      <c r="F62" s="181"/>
      <c r="G62" s="170">
        <v>21737380</v>
      </c>
      <c r="H62" s="170">
        <v>21737380</v>
      </c>
      <c r="I62" s="285"/>
    </row>
    <row r="63" spans="1:9" s="65" customFormat="1" ht="15.9" customHeight="1" x14ac:dyDescent="0.3">
      <c r="A63" s="64"/>
      <c r="B63" s="161" t="s">
        <v>35</v>
      </c>
      <c r="C63" s="266" t="s">
        <v>75</v>
      </c>
      <c r="D63" s="170">
        <v>2319557</v>
      </c>
      <c r="E63" s="184">
        <v>2319557</v>
      </c>
      <c r="F63" s="168"/>
      <c r="G63" s="170">
        <v>2319557</v>
      </c>
      <c r="H63" s="170">
        <v>2319557</v>
      </c>
      <c r="I63" s="278"/>
    </row>
    <row r="64" spans="1:9" s="65" customFormat="1" ht="39.75" customHeight="1" x14ac:dyDescent="0.3">
      <c r="A64" s="64" t="s">
        <v>108</v>
      </c>
      <c r="B64" s="338" t="s">
        <v>112</v>
      </c>
      <c r="C64" s="338"/>
      <c r="D64" s="175">
        <f t="shared" ref="D64:I64" si="5">+D61</f>
        <v>23553445</v>
      </c>
      <c r="E64" s="187">
        <f t="shared" si="5"/>
        <v>23553445</v>
      </c>
      <c r="F64" s="177">
        <f t="shared" si="5"/>
        <v>0</v>
      </c>
      <c r="G64" s="175">
        <f t="shared" si="5"/>
        <v>24056937</v>
      </c>
      <c r="H64" s="172">
        <f t="shared" si="5"/>
        <v>24056937</v>
      </c>
      <c r="I64" s="280">
        <f t="shared" si="5"/>
        <v>0</v>
      </c>
    </row>
    <row r="65" spans="1:9" s="65" customFormat="1" ht="15.9" customHeight="1" x14ac:dyDescent="0.3">
      <c r="A65" s="3" t="s">
        <v>138</v>
      </c>
      <c r="B65" s="337" t="s">
        <v>109</v>
      </c>
      <c r="C65" s="337"/>
      <c r="D65" s="172"/>
      <c r="E65" s="187"/>
      <c r="F65" s="182">
        <f>SUM(D65:E65)</f>
        <v>0</v>
      </c>
      <c r="G65" s="172"/>
      <c r="H65" s="172"/>
      <c r="I65" s="286">
        <f>SUM(G65:H65)</f>
        <v>0</v>
      </c>
    </row>
    <row r="66" spans="1:9" s="65" customFormat="1" ht="15.9" customHeight="1" x14ac:dyDescent="0.3">
      <c r="A66" s="3" t="s">
        <v>139</v>
      </c>
      <c r="B66" s="337" t="s">
        <v>110</v>
      </c>
      <c r="C66" s="337"/>
      <c r="D66" s="172">
        <f>SUM(D67:D70)</f>
        <v>0</v>
      </c>
      <c r="E66" s="187"/>
      <c r="F66" s="182">
        <f>SUM(D66:E66)</f>
        <v>0</v>
      </c>
      <c r="G66" s="172">
        <f>SUM(G67:G70)</f>
        <v>0</v>
      </c>
      <c r="H66" s="172"/>
      <c r="I66" s="286">
        <f>SUM(G66:H66)</f>
        <v>0</v>
      </c>
    </row>
    <row r="67" spans="1:9" s="65" customFormat="1" ht="15.9" customHeight="1" x14ac:dyDescent="0.35">
      <c r="A67" s="3"/>
      <c r="B67" s="130" t="s">
        <v>30</v>
      </c>
      <c r="C67" s="266" t="s">
        <v>76</v>
      </c>
      <c r="D67" s="174"/>
      <c r="E67" s="188"/>
      <c r="F67" s="181">
        <f>SUM(D67:E67)</f>
        <v>0</v>
      </c>
      <c r="G67" s="174"/>
      <c r="H67" s="174"/>
      <c r="I67" s="285">
        <f>SUM(G67:H67)</f>
        <v>0</v>
      </c>
    </row>
    <row r="68" spans="1:9" s="65" customFormat="1" ht="15.9" customHeight="1" x14ac:dyDescent="0.3">
      <c r="A68" s="3"/>
      <c r="B68" s="130" t="s">
        <v>35</v>
      </c>
      <c r="C68" s="266" t="s">
        <v>77</v>
      </c>
      <c r="D68" s="172"/>
      <c r="E68" s="187"/>
      <c r="F68" s="182">
        <f>SUM(D68:E68)</f>
        <v>0</v>
      </c>
      <c r="G68" s="172"/>
      <c r="H68" s="172"/>
      <c r="I68" s="286">
        <f>SUM(G68:H68)</f>
        <v>0</v>
      </c>
    </row>
    <row r="69" spans="1:9" s="65" customFormat="1" ht="15.9" customHeight="1" x14ac:dyDescent="0.35">
      <c r="A69" s="3"/>
      <c r="B69" s="130" t="s">
        <v>36</v>
      </c>
      <c r="C69" s="266" t="s">
        <v>177</v>
      </c>
      <c r="D69" s="174"/>
      <c r="E69" s="187"/>
      <c r="F69" s="182"/>
      <c r="G69" s="174"/>
      <c r="H69" s="172"/>
      <c r="I69" s="286"/>
    </row>
    <row r="70" spans="1:9" s="65" customFormat="1" ht="15.9" customHeight="1" x14ac:dyDescent="0.35">
      <c r="A70" s="3"/>
      <c r="B70" s="130" t="s">
        <v>37</v>
      </c>
      <c r="C70" s="266" t="s">
        <v>178</v>
      </c>
      <c r="D70" s="174"/>
      <c r="E70" s="187"/>
      <c r="F70" s="182"/>
      <c r="G70" s="174"/>
      <c r="H70" s="172"/>
      <c r="I70" s="286"/>
    </row>
    <row r="71" spans="1:9" s="65" customFormat="1" ht="33" customHeight="1" x14ac:dyDescent="0.3">
      <c r="A71" s="64" t="s">
        <v>111</v>
      </c>
      <c r="B71" s="352" t="s">
        <v>113</v>
      </c>
      <c r="C71" s="352"/>
      <c r="D71" s="172">
        <f>+D65+D66</f>
        <v>0</v>
      </c>
      <c r="E71" s="187"/>
      <c r="F71" s="182">
        <f>SUM(D71:E71)</f>
        <v>0</v>
      </c>
      <c r="G71" s="172">
        <f>+G65+G66</f>
        <v>0</v>
      </c>
      <c r="H71" s="172"/>
      <c r="I71" s="286">
        <f>SUM(G71:H71)</f>
        <v>0</v>
      </c>
    </row>
    <row r="72" spans="1:9" s="65" customFormat="1" ht="15.9" customHeight="1" x14ac:dyDescent="0.3">
      <c r="A72" s="64" t="s">
        <v>114</v>
      </c>
      <c r="B72" s="343" t="s">
        <v>115</v>
      </c>
      <c r="C72" s="343"/>
      <c r="D72" s="175">
        <f t="shared" ref="D72:I72" si="6">+D64+D71</f>
        <v>23553445</v>
      </c>
      <c r="E72" s="187">
        <f t="shared" si="6"/>
        <v>23553445</v>
      </c>
      <c r="F72" s="164">
        <f t="shared" si="6"/>
        <v>0</v>
      </c>
      <c r="G72" s="175">
        <f t="shared" si="6"/>
        <v>24056937</v>
      </c>
      <c r="H72" s="172">
        <f t="shared" si="6"/>
        <v>24056937</v>
      </c>
      <c r="I72" s="280">
        <f t="shared" si="6"/>
        <v>0</v>
      </c>
    </row>
    <row r="73" spans="1:9" s="65" customFormat="1" ht="15.9" customHeight="1" x14ac:dyDescent="0.3">
      <c r="A73" s="3" t="s">
        <v>140</v>
      </c>
      <c r="B73" s="337" t="s">
        <v>116</v>
      </c>
      <c r="C73" s="337"/>
      <c r="D73" s="172"/>
      <c r="E73" s="187"/>
      <c r="F73" s="182">
        <f>SUM(D73:E73)</f>
        <v>0</v>
      </c>
      <c r="G73" s="172"/>
      <c r="H73" s="172"/>
      <c r="I73" s="286">
        <f>SUM(G73:H73)</f>
        <v>0</v>
      </c>
    </row>
    <row r="74" spans="1:9" s="65" customFormat="1" ht="15.9" customHeight="1" x14ac:dyDescent="0.35">
      <c r="A74" s="3" t="s">
        <v>141</v>
      </c>
      <c r="B74" s="337" t="s">
        <v>117</v>
      </c>
      <c r="C74" s="337"/>
      <c r="D74" s="174">
        <f>SUM(D75:D77)</f>
        <v>0</v>
      </c>
      <c r="E74" s="188"/>
      <c r="F74" s="181">
        <f>SUM(D74:E74)</f>
        <v>0</v>
      </c>
      <c r="G74" s="174">
        <f>SUM(G75:G77)</f>
        <v>0</v>
      </c>
      <c r="H74" s="174"/>
      <c r="I74" s="285">
        <f>SUM(G74:H74)</f>
        <v>0</v>
      </c>
    </row>
    <row r="75" spans="1:9" s="65" customFormat="1" ht="15.9" customHeight="1" x14ac:dyDescent="0.35">
      <c r="A75" s="3"/>
      <c r="B75" s="130" t="s">
        <v>30</v>
      </c>
      <c r="C75" s="266" t="s">
        <v>175</v>
      </c>
      <c r="D75" s="174"/>
      <c r="E75" s="188"/>
      <c r="F75" s="181">
        <f>SUM(D75:E75)</f>
        <v>0</v>
      </c>
      <c r="G75" s="174"/>
      <c r="H75" s="174"/>
      <c r="I75" s="285">
        <f>SUM(G75:H75)</f>
        <v>0</v>
      </c>
    </row>
    <row r="76" spans="1:9" s="65" customFormat="1" ht="15.9" customHeight="1" x14ac:dyDescent="0.35">
      <c r="A76" s="3"/>
      <c r="B76" s="130" t="s">
        <v>35</v>
      </c>
      <c r="C76" s="266" t="s">
        <v>174</v>
      </c>
      <c r="D76" s="174"/>
      <c r="E76" s="188"/>
      <c r="F76" s="181">
        <f>SUM(D76:E76)</f>
        <v>0</v>
      </c>
      <c r="G76" s="174"/>
      <c r="H76" s="174"/>
      <c r="I76" s="285">
        <f>SUM(G76:H76)</f>
        <v>0</v>
      </c>
    </row>
    <row r="77" spans="1:9" s="65" customFormat="1" ht="15.9" customHeight="1" x14ac:dyDescent="0.35">
      <c r="A77" s="3"/>
      <c r="B77" s="130" t="s">
        <v>36</v>
      </c>
      <c r="C77" s="266" t="s">
        <v>78</v>
      </c>
      <c r="D77" s="174"/>
      <c r="E77" s="188"/>
      <c r="F77" s="181">
        <f>SUM(D77:E77)</f>
        <v>0</v>
      </c>
      <c r="G77" s="174"/>
      <c r="H77" s="174"/>
      <c r="I77" s="285">
        <f>SUM(G77:H77)</f>
        <v>0</v>
      </c>
    </row>
    <row r="78" spans="1:9" s="65" customFormat="1" ht="15.9" customHeight="1" x14ac:dyDescent="0.35">
      <c r="A78" s="3" t="s">
        <v>196</v>
      </c>
      <c r="B78" s="337" t="s">
        <v>197</v>
      </c>
      <c r="C78" s="337"/>
      <c r="D78" s="174">
        <v>0</v>
      </c>
      <c r="E78" s="188">
        <v>0</v>
      </c>
      <c r="F78" s="181"/>
      <c r="G78" s="174">
        <v>0</v>
      </c>
      <c r="H78" s="174">
        <v>0</v>
      </c>
      <c r="I78" s="285"/>
    </row>
    <row r="79" spans="1:9" s="65" customFormat="1" ht="15.9" customHeight="1" x14ac:dyDescent="0.3">
      <c r="A79" s="64" t="s">
        <v>118</v>
      </c>
      <c r="B79" s="343" t="s">
        <v>119</v>
      </c>
      <c r="C79" s="343"/>
      <c r="D79" s="172">
        <f>+D73+D74+D78</f>
        <v>0</v>
      </c>
      <c r="E79" s="172">
        <f>+E73+E74+E78</f>
        <v>0</v>
      </c>
      <c r="F79" s="182"/>
      <c r="G79" s="172">
        <f>+G73+G74+G78</f>
        <v>0</v>
      </c>
      <c r="H79" s="172">
        <f>+H73+H74+H78</f>
        <v>0</v>
      </c>
      <c r="I79" s="286"/>
    </row>
    <row r="80" spans="1:9" s="65" customFormat="1" ht="15.9" customHeight="1" x14ac:dyDescent="0.3">
      <c r="A80" s="64" t="s">
        <v>156</v>
      </c>
      <c r="B80" s="343" t="s">
        <v>158</v>
      </c>
      <c r="C80" s="343"/>
      <c r="D80" s="176">
        <f t="shared" ref="D80:I80" si="7">+D28+D79</f>
        <v>67255230</v>
      </c>
      <c r="E80" s="189">
        <f t="shared" si="7"/>
        <v>67255230</v>
      </c>
      <c r="F80" s="183">
        <f t="shared" si="7"/>
        <v>0</v>
      </c>
      <c r="G80" s="176">
        <f t="shared" si="7"/>
        <v>93974746</v>
      </c>
      <c r="H80" s="176">
        <f t="shared" si="7"/>
        <v>93974746</v>
      </c>
      <c r="I80" s="287">
        <f t="shared" si="7"/>
        <v>0</v>
      </c>
    </row>
    <row r="81" spans="1:9" s="65" customFormat="1" ht="15.9" customHeight="1" thickBot="1" x14ac:dyDescent="0.35">
      <c r="A81" s="82" t="s">
        <v>157</v>
      </c>
      <c r="B81" s="83" t="s">
        <v>159</v>
      </c>
      <c r="C81" s="83"/>
      <c r="D81" s="85">
        <f t="shared" ref="D81:I81" si="8">+D59+D72</f>
        <v>67255230</v>
      </c>
      <c r="E81" s="85">
        <f t="shared" si="8"/>
        <v>67255230</v>
      </c>
      <c r="F81" s="85">
        <f t="shared" si="8"/>
        <v>0</v>
      </c>
      <c r="G81" s="85">
        <f t="shared" si="8"/>
        <v>93974746</v>
      </c>
      <c r="H81" s="275">
        <f t="shared" si="8"/>
        <v>81450122</v>
      </c>
      <c r="I81" s="288">
        <f t="shared" si="8"/>
        <v>12524624</v>
      </c>
    </row>
    <row r="82" spans="1:9" ht="20.100000000000001" customHeight="1" x14ac:dyDescent="0.25">
      <c r="B82" s="8"/>
      <c r="C82" s="8"/>
      <c r="D82" s="9"/>
      <c r="E82" s="9"/>
      <c r="F82" s="9"/>
    </row>
    <row r="83" spans="1:9" ht="20.100000000000001" customHeight="1" x14ac:dyDescent="0.25">
      <c r="B83" s="8"/>
      <c r="C83" s="8"/>
      <c r="D83" s="87">
        <f>+D81-D80</f>
        <v>0</v>
      </c>
      <c r="E83" s="87">
        <f>+E81-E80</f>
        <v>0</v>
      </c>
      <c r="F83" s="87">
        <f>+F81-F80</f>
        <v>0</v>
      </c>
    </row>
    <row r="84" spans="1:9" ht="20.100000000000001" customHeight="1" x14ac:dyDescent="0.25">
      <c r="B84" s="8"/>
      <c r="C84" s="8"/>
      <c r="D84" s="9"/>
      <c r="E84" s="9"/>
      <c r="F84" s="9"/>
    </row>
    <row r="85" spans="1:9" ht="20.100000000000001" customHeight="1" x14ac:dyDescent="0.25">
      <c r="B85" s="8"/>
      <c r="C85" s="8"/>
      <c r="D85" s="9"/>
      <c r="E85" s="9"/>
      <c r="F85" s="9"/>
    </row>
    <row r="86" spans="1:9" ht="20.100000000000001" customHeight="1" x14ac:dyDescent="0.25">
      <c r="B86" s="8"/>
      <c r="C86" s="8"/>
      <c r="D86" s="9"/>
      <c r="E86" s="9"/>
      <c r="F86" s="9"/>
    </row>
    <row r="87" spans="1:9" ht="20.100000000000001" customHeight="1" x14ac:dyDescent="0.25">
      <c r="B87" s="8"/>
      <c r="C87" s="8"/>
      <c r="D87" s="9"/>
      <c r="E87" s="9"/>
      <c r="F87" s="9"/>
    </row>
    <row r="88" spans="1:9" ht="20.100000000000001" customHeight="1" x14ac:dyDescent="0.25">
      <c r="B88" s="8"/>
      <c r="C88" s="8"/>
      <c r="D88" s="9"/>
      <c r="E88" s="9"/>
      <c r="F88" s="9"/>
    </row>
    <row r="89" spans="1:9" ht="20.100000000000001" customHeight="1" x14ac:dyDescent="0.25">
      <c r="B89" s="8"/>
      <c r="C89" s="8"/>
      <c r="D89" s="9"/>
      <c r="E89" s="9"/>
      <c r="F89" s="9"/>
    </row>
    <row r="90" spans="1:9" ht="20.100000000000001" customHeight="1" x14ac:dyDescent="0.25">
      <c r="B90" s="8"/>
      <c r="C90" s="8"/>
      <c r="D90" s="9"/>
      <c r="E90" s="9"/>
      <c r="F90" s="9"/>
    </row>
    <row r="91" spans="1:9" ht="20.100000000000001" customHeight="1" x14ac:dyDescent="0.25">
      <c r="B91" s="8"/>
      <c r="C91" s="8"/>
      <c r="D91" s="9"/>
      <c r="E91" s="9"/>
      <c r="F91" s="9"/>
    </row>
    <row r="92" spans="1:9" ht="20.100000000000001" customHeight="1" x14ac:dyDescent="0.25">
      <c r="B92" s="8"/>
      <c r="C92" s="8"/>
      <c r="D92" s="9"/>
      <c r="E92" s="9"/>
      <c r="F92" s="9"/>
    </row>
    <row r="93" spans="1:9" ht="20.100000000000001" customHeight="1" x14ac:dyDescent="0.25">
      <c r="B93" s="8"/>
      <c r="C93" s="8"/>
      <c r="D93" s="9"/>
      <c r="E93" s="9"/>
      <c r="F93" s="9"/>
    </row>
    <row r="94" spans="1:9" ht="20.100000000000001" customHeight="1" x14ac:dyDescent="0.25">
      <c r="B94" s="8"/>
      <c r="C94" s="8"/>
      <c r="D94" s="9"/>
      <c r="E94" s="9"/>
      <c r="F94" s="9"/>
    </row>
    <row r="95" spans="1:9" ht="20.100000000000001" customHeight="1" x14ac:dyDescent="0.25">
      <c r="B95" s="8"/>
      <c r="C95" s="8"/>
      <c r="D95" s="9"/>
      <c r="E95" s="9"/>
      <c r="F95" s="9"/>
    </row>
    <row r="96" spans="1:9" ht="20.100000000000001" customHeight="1" x14ac:dyDescent="0.25">
      <c r="B96" s="8"/>
      <c r="C96" s="8"/>
      <c r="D96" s="9"/>
      <c r="E96" s="9"/>
      <c r="F96" s="9"/>
    </row>
    <row r="97" spans="2:6" ht="20.100000000000001" customHeight="1" x14ac:dyDescent="0.25">
      <c r="B97" s="8"/>
      <c r="C97" s="8"/>
      <c r="D97" s="9"/>
      <c r="E97" s="9"/>
      <c r="F97" s="9"/>
    </row>
    <row r="98" spans="2:6" ht="20.100000000000001" customHeight="1" x14ac:dyDescent="0.25">
      <c r="B98" s="8"/>
      <c r="C98" s="8"/>
      <c r="D98" s="9"/>
      <c r="E98" s="9"/>
      <c r="F98" s="9"/>
    </row>
    <row r="99" spans="2:6" ht="20.100000000000001" customHeight="1" x14ac:dyDescent="0.25">
      <c r="B99" s="8"/>
      <c r="C99" s="8"/>
      <c r="D99" s="9"/>
      <c r="E99" s="9"/>
      <c r="F99" s="9"/>
    </row>
    <row r="100" spans="2:6" ht="20.100000000000001" customHeight="1" x14ac:dyDescent="0.25">
      <c r="B100" s="8"/>
      <c r="C100" s="8"/>
      <c r="D100" s="9"/>
      <c r="E100" s="9"/>
      <c r="F100" s="9"/>
    </row>
    <row r="101" spans="2:6" ht="20.100000000000001" customHeight="1" x14ac:dyDescent="0.25">
      <c r="B101" s="8"/>
      <c r="C101" s="8"/>
      <c r="D101" s="9"/>
      <c r="E101" s="9"/>
      <c r="F101" s="9"/>
    </row>
    <row r="102" spans="2:6" ht="20.100000000000001" customHeight="1" x14ac:dyDescent="0.25">
      <c r="B102" s="8"/>
      <c r="C102" s="8"/>
      <c r="D102" s="9"/>
      <c r="E102" s="9"/>
      <c r="F102" s="9"/>
    </row>
    <row r="103" spans="2:6" ht="20.100000000000001" customHeight="1" x14ac:dyDescent="0.25">
      <c r="B103" s="8"/>
      <c r="C103" s="8"/>
      <c r="D103" s="9"/>
      <c r="E103" s="9"/>
      <c r="F103" s="9"/>
    </row>
  </sheetData>
  <mergeCells count="60">
    <mergeCell ref="A2:F2"/>
    <mergeCell ref="A1:F1"/>
    <mergeCell ref="B11:C11"/>
    <mergeCell ref="B9:C9"/>
    <mergeCell ref="F4:F5"/>
    <mergeCell ref="A4:A6"/>
    <mergeCell ref="B4:C6"/>
    <mergeCell ref="B19:C19"/>
    <mergeCell ref="E4:E5"/>
    <mergeCell ref="B16:C16"/>
    <mergeCell ref="B15:C15"/>
    <mergeCell ref="A3:F3"/>
    <mergeCell ref="B80:C80"/>
    <mergeCell ref="B29:C29"/>
    <mergeCell ref="B31:C31"/>
    <mergeCell ref="B46:C46"/>
    <mergeCell ref="B66:C66"/>
    <mergeCell ref="B71:C71"/>
    <mergeCell ref="B30:C30"/>
    <mergeCell ref="B57:C57"/>
    <mergeCell ref="B56:C56"/>
    <mergeCell ref="B79:C79"/>
    <mergeCell ref="B59:C59"/>
    <mergeCell ref="B78:C78"/>
    <mergeCell ref="B52:C52"/>
    <mergeCell ref="B61:C61"/>
    <mergeCell ref="B74:C74"/>
    <mergeCell ref="B64:C64"/>
    <mergeCell ref="B65:C65"/>
    <mergeCell ref="B72:C72"/>
    <mergeCell ref="B73:C73"/>
    <mergeCell ref="B58:C58"/>
    <mergeCell ref="G4:G5"/>
    <mergeCell ref="B25:C25"/>
    <mergeCell ref="B60:C60"/>
    <mergeCell ref="B21:C21"/>
    <mergeCell ref="D4:D5"/>
    <mergeCell ref="B12:C12"/>
    <mergeCell ref="B17:C17"/>
    <mergeCell ref="B7:C7"/>
    <mergeCell ref="B8:C8"/>
    <mergeCell ref="B18:C18"/>
    <mergeCell ref="D6:F6"/>
    <mergeCell ref="B13:C13"/>
    <mergeCell ref="H4:H5"/>
    <mergeCell ref="I4:I5"/>
    <mergeCell ref="G6:I6"/>
    <mergeCell ref="B49:C49"/>
    <mergeCell ref="B36:C36"/>
    <mergeCell ref="B28:C28"/>
    <mergeCell ref="B23:C23"/>
    <mergeCell ref="B24:C24"/>
    <mergeCell ref="B27:C27"/>
    <mergeCell ref="B45:C45"/>
    <mergeCell ref="B26:C26"/>
    <mergeCell ref="B32:C32"/>
    <mergeCell ref="B40:C40"/>
    <mergeCell ref="B10:C10"/>
    <mergeCell ref="B22:C22"/>
    <mergeCell ref="B14:C14"/>
  </mergeCells>
  <pageMargins left="0.70866141732283472" right="0.70866141732283472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50"/>
  <sheetViews>
    <sheetView tabSelected="1" view="pageBreakPreview" zoomScale="75" zoomScaleNormal="75" workbookViewId="0">
      <selection activeCell="J23" sqref="J23"/>
    </sheetView>
  </sheetViews>
  <sheetFormatPr defaultRowHeight="13.2" x14ac:dyDescent="0.25"/>
  <cols>
    <col min="1" max="1" width="3.44140625" customWidth="1"/>
    <col min="2" max="2" width="6.109375" customWidth="1"/>
    <col min="3" max="3" width="54.109375" customWidth="1"/>
    <col min="4" max="5" width="16.88671875" customWidth="1"/>
    <col min="6" max="6" width="3.109375" customWidth="1"/>
    <col min="7" max="7" width="46.6640625" customWidth="1"/>
    <col min="8" max="8" width="24" customWidth="1"/>
    <col min="9" max="9" width="17.33203125" customWidth="1"/>
    <col min="10" max="10" width="17.6640625" bestFit="1" customWidth="1"/>
  </cols>
  <sheetData>
    <row r="1" spans="1:10" ht="17.399999999999999" x14ac:dyDescent="0.3">
      <c r="B1" s="392" t="s">
        <v>284</v>
      </c>
      <c r="C1" s="392"/>
      <c r="D1" s="392"/>
      <c r="E1" s="392"/>
      <c r="F1" s="392"/>
      <c r="G1" s="392"/>
      <c r="H1" s="392"/>
      <c r="I1" s="392"/>
    </row>
    <row r="2" spans="1:10" ht="15.6" x14ac:dyDescent="0.3">
      <c r="B2" s="357" t="s">
        <v>187</v>
      </c>
      <c r="C2" s="357"/>
      <c r="D2" s="357"/>
      <c r="E2" s="357"/>
      <c r="F2" s="357"/>
      <c r="G2" s="357"/>
      <c r="H2" s="357"/>
      <c r="I2" s="357"/>
    </row>
    <row r="3" spans="1:10" ht="15.6" x14ac:dyDescent="0.3">
      <c r="B3" s="357" t="s">
        <v>172</v>
      </c>
      <c r="C3" s="357"/>
      <c r="D3" s="357"/>
      <c r="E3" s="357"/>
      <c r="F3" s="357"/>
      <c r="G3" s="357"/>
      <c r="H3" s="357"/>
      <c r="I3" s="357"/>
    </row>
    <row r="4" spans="1:10" ht="15.6" x14ac:dyDescent="0.3">
      <c r="B4" s="355" t="s">
        <v>185</v>
      </c>
      <c r="C4" s="355"/>
      <c r="D4" s="355"/>
      <c r="E4" s="355"/>
      <c r="F4" s="355"/>
      <c r="G4" s="355"/>
      <c r="H4" s="355"/>
      <c r="I4" s="355"/>
    </row>
    <row r="5" spans="1:10" ht="16.2" thickBot="1" x14ac:dyDescent="0.35">
      <c r="A5" s="79"/>
      <c r="B5" s="81"/>
      <c r="C5" s="81"/>
      <c r="D5" s="81"/>
      <c r="E5" s="269"/>
      <c r="F5" s="81"/>
      <c r="G5" s="81"/>
      <c r="H5" s="81"/>
      <c r="I5" s="81"/>
    </row>
    <row r="6" spans="1:10" ht="28.5" customHeight="1" x14ac:dyDescent="0.25">
      <c r="A6" s="80"/>
      <c r="B6" s="393" t="s">
        <v>153</v>
      </c>
      <c r="C6" s="395" t="s">
        <v>142</v>
      </c>
      <c r="D6" s="105" t="s">
        <v>33</v>
      </c>
      <c r="E6" s="270" t="s">
        <v>33</v>
      </c>
      <c r="F6" s="105"/>
      <c r="G6" s="349" t="s">
        <v>142</v>
      </c>
      <c r="H6" s="349"/>
      <c r="I6" s="363" t="s">
        <v>33</v>
      </c>
      <c r="J6" s="363" t="s">
        <v>33</v>
      </c>
    </row>
    <row r="7" spans="1:10" ht="13.8" x14ac:dyDescent="0.25">
      <c r="A7" s="74"/>
      <c r="B7" s="394"/>
      <c r="C7" s="396"/>
      <c r="D7" s="94" t="s">
        <v>285</v>
      </c>
      <c r="E7" s="271" t="s">
        <v>285</v>
      </c>
      <c r="F7" s="94"/>
      <c r="G7" s="361"/>
      <c r="H7" s="361"/>
      <c r="I7" s="364"/>
      <c r="J7" s="364"/>
    </row>
    <row r="8" spans="1:10" ht="21" customHeight="1" x14ac:dyDescent="0.25">
      <c r="A8" s="74"/>
      <c r="B8" s="394"/>
      <c r="C8" s="397"/>
      <c r="D8" s="94" t="s">
        <v>286</v>
      </c>
      <c r="E8" s="271" t="s">
        <v>289</v>
      </c>
      <c r="F8" s="94"/>
      <c r="G8" s="361"/>
      <c r="H8" s="361"/>
      <c r="I8" s="86" t="s">
        <v>287</v>
      </c>
      <c r="J8" s="272" t="s">
        <v>288</v>
      </c>
    </row>
    <row r="9" spans="1:10" ht="15.6" x14ac:dyDescent="0.3">
      <c r="A9" s="74"/>
      <c r="B9" s="353" t="s">
        <v>155</v>
      </c>
      <c r="C9" s="353"/>
      <c r="D9" s="96"/>
      <c r="E9" s="96"/>
      <c r="F9" s="94"/>
      <c r="G9" s="361" t="s">
        <v>154</v>
      </c>
      <c r="H9" s="361"/>
      <c r="I9" s="102"/>
      <c r="J9" s="102"/>
    </row>
    <row r="10" spans="1:10" ht="15.6" x14ac:dyDescent="0.3">
      <c r="A10" s="74" t="s">
        <v>30</v>
      </c>
      <c r="B10" s="337" t="s">
        <v>179</v>
      </c>
      <c r="C10" s="337"/>
      <c r="D10" s="96">
        <v>1496480</v>
      </c>
      <c r="E10" s="96">
        <v>1903815</v>
      </c>
      <c r="F10" s="97" t="s">
        <v>30</v>
      </c>
      <c r="G10" s="339" t="s">
        <v>143</v>
      </c>
      <c r="H10" s="339"/>
      <c r="I10" s="7">
        <v>10744287</v>
      </c>
      <c r="J10" s="7">
        <v>11444287</v>
      </c>
    </row>
    <row r="11" spans="1:10" ht="15.6" x14ac:dyDescent="0.3">
      <c r="A11" s="74" t="s">
        <v>35</v>
      </c>
      <c r="B11" s="337" t="s">
        <v>152</v>
      </c>
      <c r="C11" s="337"/>
      <c r="D11" s="96">
        <v>10000000</v>
      </c>
      <c r="E11" s="96">
        <v>12115881</v>
      </c>
      <c r="F11" s="97" t="s">
        <v>35</v>
      </c>
      <c r="G11" s="339" t="s">
        <v>150</v>
      </c>
      <c r="H11" s="339"/>
      <c r="I11" s="7">
        <v>2715775</v>
      </c>
      <c r="J11" s="7">
        <v>2804875</v>
      </c>
    </row>
    <row r="12" spans="1:10" ht="15.6" x14ac:dyDescent="0.3">
      <c r="A12" s="74" t="s">
        <v>36</v>
      </c>
      <c r="B12" s="337" t="s">
        <v>99</v>
      </c>
      <c r="C12" s="337"/>
      <c r="D12" s="96">
        <v>26008636</v>
      </c>
      <c r="E12" s="96">
        <v>37176820</v>
      </c>
      <c r="F12" s="97" t="s">
        <v>36</v>
      </c>
      <c r="G12" s="339" t="s">
        <v>151</v>
      </c>
      <c r="H12" s="339"/>
      <c r="I12" s="7">
        <v>18197162</v>
      </c>
      <c r="J12" s="7">
        <v>30732595</v>
      </c>
    </row>
    <row r="13" spans="1:10" ht="15.6" x14ac:dyDescent="0.3">
      <c r="A13" s="74" t="s">
        <v>37</v>
      </c>
      <c r="B13" s="337" t="s">
        <v>100</v>
      </c>
      <c r="C13" s="337"/>
      <c r="D13" s="96">
        <f>+'2'!D40</f>
        <v>0</v>
      </c>
      <c r="E13" s="96">
        <v>1952000</v>
      </c>
      <c r="F13" s="97" t="s">
        <v>37</v>
      </c>
      <c r="G13" s="346" t="s">
        <v>130</v>
      </c>
      <c r="H13" s="391"/>
      <c r="I13" s="7">
        <f>SUM(I14:I17)</f>
        <v>4916975</v>
      </c>
      <c r="J13" s="7">
        <v>7354824</v>
      </c>
    </row>
    <row r="14" spans="1:10" ht="15.6" x14ac:dyDescent="0.3">
      <c r="A14" s="106"/>
      <c r="B14" s="366"/>
      <c r="C14" s="366"/>
      <c r="D14" s="12"/>
      <c r="E14" s="12"/>
      <c r="F14" s="97" t="s">
        <v>121</v>
      </c>
      <c r="G14" s="342" t="s">
        <v>124</v>
      </c>
      <c r="H14" s="384"/>
      <c r="I14" s="7">
        <f>'6'!G18</f>
        <v>948675</v>
      </c>
      <c r="J14" s="7">
        <v>977939</v>
      </c>
    </row>
    <row r="15" spans="1:10" ht="15.6" x14ac:dyDescent="0.3">
      <c r="A15" s="106"/>
      <c r="B15" s="366"/>
      <c r="C15" s="366"/>
      <c r="D15" s="12"/>
      <c r="E15" s="12"/>
      <c r="F15" s="97" t="s">
        <v>122</v>
      </c>
      <c r="G15" s="342" t="s">
        <v>125</v>
      </c>
      <c r="H15" s="384"/>
      <c r="I15" s="7">
        <v>635000</v>
      </c>
      <c r="J15" s="7">
        <v>1342900</v>
      </c>
    </row>
    <row r="16" spans="1:10" ht="15.6" x14ac:dyDescent="0.3">
      <c r="A16" s="106"/>
      <c r="B16" s="366"/>
      <c r="C16" s="366"/>
      <c r="D16" s="12"/>
      <c r="E16" s="12"/>
      <c r="F16" s="97" t="s">
        <v>123</v>
      </c>
      <c r="G16" s="347" t="s">
        <v>126</v>
      </c>
      <c r="H16" s="347"/>
      <c r="I16" s="7">
        <v>3333300</v>
      </c>
      <c r="J16" s="7">
        <v>4009300</v>
      </c>
    </row>
    <row r="17" spans="1:10" ht="16.2" x14ac:dyDescent="0.3">
      <c r="A17" s="108"/>
      <c r="B17" s="368"/>
      <c r="C17" s="368"/>
      <c r="D17" s="109"/>
      <c r="E17" s="109"/>
      <c r="F17" s="110" t="s">
        <v>44</v>
      </c>
      <c r="G17" s="385" t="s">
        <v>131</v>
      </c>
      <c r="H17" s="386"/>
      <c r="I17" s="111"/>
      <c r="J17" s="111"/>
    </row>
    <row r="18" spans="1:10" ht="15.6" x14ac:dyDescent="0.3">
      <c r="A18" s="124"/>
      <c r="B18" s="125"/>
      <c r="C18" s="125"/>
      <c r="D18" s="126"/>
      <c r="E18" s="126"/>
      <c r="F18" s="127" t="s">
        <v>38</v>
      </c>
      <c r="G18" s="347" t="s">
        <v>290</v>
      </c>
      <c r="H18" s="347"/>
      <c r="I18" s="111"/>
      <c r="J18" s="111">
        <v>10934625</v>
      </c>
    </row>
    <row r="19" spans="1:10" ht="16.5" customHeight="1" thickBot="1" x14ac:dyDescent="0.35">
      <c r="A19" s="124"/>
      <c r="B19" s="125"/>
      <c r="C19" s="125"/>
      <c r="D19" s="126"/>
      <c r="E19" s="126"/>
      <c r="F19" s="166"/>
      <c r="G19" s="382" t="s">
        <v>180</v>
      </c>
      <c r="H19" s="383"/>
      <c r="I19" s="167">
        <v>20894805</v>
      </c>
      <c r="J19" s="167">
        <v>1098693</v>
      </c>
    </row>
    <row r="20" spans="1:10" s="93" customFormat="1" ht="14.4" thickBot="1" x14ac:dyDescent="0.3">
      <c r="A20" s="115" t="s">
        <v>128</v>
      </c>
      <c r="B20" s="369" t="s">
        <v>165</v>
      </c>
      <c r="C20" s="369"/>
      <c r="D20" s="116">
        <f>SUM(D10:D18)</f>
        <v>37505116</v>
      </c>
      <c r="E20" s="116">
        <f>SUM(E10:E18)</f>
        <v>53148516</v>
      </c>
      <c r="F20" s="117" t="s">
        <v>128</v>
      </c>
      <c r="G20" s="118" t="s">
        <v>120</v>
      </c>
      <c r="H20" s="119"/>
      <c r="I20" s="120">
        <f>+I10+I11+I12+I13+I19</f>
        <v>57469004</v>
      </c>
      <c r="J20" s="120">
        <f>J10+J11+J12+J13+J18+J19</f>
        <v>64369899</v>
      </c>
    </row>
    <row r="21" spans="1:10" s="93" customFormat="1" ht="13.8" x14ac:dyDescent="0.25">
      <c r="A21" s="138" t="s">
        <v>147</v>
      </c>
      <c r="B21" s="371" t="s">
        <v>79</v>
      </c>
      <c r="C21" s="372"/>
      <c r="D21" s="133">
        <f>+I20-D20</f>
        <v>19963888</v>
      </c>
      <c r="E21" s="133">
        <f>+J20-E20</f>
        <v>11221383</v>
      </c>
      <c r="F21" s="134"/>
      <c r="G21" s="135"/>
      <c r="H21" s="136"/>
      <c r="I21" s="137"/>
      <c r="J21" s="137"/>
    </row>
    <row r="22" spans="1:10" ht="15.6" x14ac:dyDescent="0.3">
      <c r="A22" s="72" t="s">
        <v>38</v>
      </c>
      <c r="B22" s="367" t="s">
        <v>146</v>
      </c>
      <c r="C22" s="367"/>
      <c r="D22" s="112">
        <f>+'2'!D46</f>
        <v>0</v>
      </c>
      <c r="E22" s="112">
        <f>+'2'!E46</f>
        <v>0</v>
      </c>
      <c r="F22" s="113" t="s">
        <v>39</v>
      </c>
      <c r="G22" s="389" t="s">
        <v>164</v>
      </c>
      <c r="H22" s="389"/>
      <c r="I22" s="114">
        <v>8262226</v>
      </c>
      <c r="J22" s="114">
        <v>16797555</v>
      </c>
    </row>
    <row r="23" spans="1:10" ht="15.6" x14ac:dyDescent="0.3">
      <c r="A23" s="74" t="s">
        <v>39</v>
      </c>
      <c r="B23" s="337" t="s">
        <v>101</v>
      </c>
      <c r="C23" s="337"/>
      <c r="D23" s="96"/>
      <c r="E23" s="96"/>
      <c r="F23" s="97" t="s">
        <v>40</v>
      </c>
      <c r="G23" s="339" t="s">
        <v>144</v>
      </c>
      <c r="H23" s="339"/>
      <c r="I23" s="7">
        <v>1524000</v>
      </c>
      <c r="J23" s="7">
        <v>8987271</v>
      </c>
    </row>
    <row r="24" spans="1:10" ht="16.2" thickBot="1" x14ac:dyDescent="0.35">
      <c r="A24" s="73" t="s">
        <v>40</v>
      </c>
      <c r="B24" s="373" t="s">
        <v>102</v>
      </c>
      <c r="C24" s="373"/>
      <c r="D24" s="121">
        <f>+'2'!D52</f>
        <v>6196669</v>
      </c>
      <c r="E24" s="121">
        <v>16769293</v>
      </c>
      <c r="F24" s="110" t="s">
        <v>41</v>
      </c>
      <c r="G24" s="390" t="s">
        <v>127</v>
      </c>
      <c r="H24" s="390"/>
      <c r="I24" s="111"/>
      <c r="J24" s="111">
        <v>1858302</v>
      </c>
    </row>
    <row r="25" spans="1:10" s="93" customFormat="1" ht="14.4" thickBot="1" x14ac:dyDescent="0.3">
      <c r="A25" s="115" t="s">
        <v>104</v>
      </c>
      <c r="B25" s="369" t="s">
        <v>166</v>
      </c>
      <c r="C25" s="369"/>
      <c r="D25" s="116">
        <f>SUM(D22:D24)</f>
        <v>6196669</v>
      </c>
      <c r="E25" s="116">
        <f>SUM(E22:E24)</f>
        <v>16769293</v>
      </c>
      <c r="F25" s="117" t="s">
        <v>104</v>
      </c>
      <c r="G25" s="376" t="s">
        <v>169</v>
      </c>
      <c r="H25" s="376"/>
      <c r="I25" s="122">
        <f>SUM(I22:I24)</f>
        <v>9786226</v>
      </c>
      <c r="J25" s="122">
        <f>SUM(J22:J24)</f>
        <v>27643128</v>
      </c>
    </row>
    <row r="26" spans="1:10" s="93" customFormat="1" ht="13.8" x14ac:dyDescent="0.25">
      <c r="A26" s="138" t="s">
        <v>148</v>
      </c>
      <c r="B26" s="371" t="s">
        <v>171</v>
      </c>
      <c r="C26" s="372"/>
      <c r="D26" s="133">
        <f>+I25-D25</f>
        <v>3589557</v>
      </c>
      <c r="E26" s="133">
        <f>+J25-E25</f>
        <v>10873835</v>
      </c>
      <c r="F26" s="134"/>
      <c r="G26" s="139" t="s">
        <v>281</v>
      </c>
      <c r="H26" s="139"/>
      <c r="I26" s="140"/>
      <c r="J26" s="140">
        <v>1961719</v>
      </c>
    </row>
    <row r="27" spans="1:10" ht="15.6" x14ac:dyDescent="0.3">
      <c r="A27" s="72" t="s">
        <v>41</v>
      </c>
      <c r="B27" s="367" t="s">
        <v>103</v>
      </c>
      <c r="C27" s="367"/>
      <c r="D27" s="112"/>
      <c r="E27" s="112"/>
      <c r="F27" s="123"/>
      <c r="G27" s="374"/>
      <c r="H27" s="374"/>
      <c r="I27" s="107"/>
      <c r="J27" s="107"/>
    </row>
    <row r="28" spans="1:10" ht="15.6" x14ac:dyDescent="0.3">
      <c r="A28" s="74" t="s">
        <v>42</v>
      </c>
      <c r="B28" s="337" t="s">
        <v>107</v>
      </c>
      <c r="C28" s="337"/>
      <c r="D28" s="96">
        <v>23553445</v>
      </c>
      <c r="E28" s="96">
        <v>24056937</v>
      </c>
      <c r="F28" s="101"/>
      <c r="G28" s="375"/>
      <c r="H28" s="375"/>
      <c r="I28" s="107"/>
      <c r="J28" s="107"/>
    </row>
    <row r="29" spans="1:10" ht="15.6" x14ac:dyDescent="0.3">
      <c r="A29" s="74" t="s">
        <v>31</v>
      </c>
      <c r="B29" s="337" t="s">
        <v>109</v>
      </c>
      <c r="C29" s="337"/>
      <c r="D29" s="96"/>
      <c r="E29" s="96"/>
      <c r="F29" s="123"/>
      <c r="G29" s="374"/>
      <c r="H29" s="374"/>
      <c r="I29" s="107"/>
      <c r="J29" s="107"/>
    </row>
    <row r="30" spans="1:10" ht="15.6" x14ac:dyDescent="0.3">
      <c r="A30" s="74" t="s">
        <v>43</v>
      </c>
      <c r="B30" s="337" t="s">
        <v>110</v>
      </c>
      <c r="C30" s="337"/>
      <c r="D30" s="96"/>
      <c r="E30" s="96"/>
      <c r="F30" s="123"/>
      <c r="G30" s="378"/>
      <c r="H30" s="379"/>
      <c r="I30" s="107"/>
      <c r="J30" s="107"/>
    </row>
    <row r="31" spans="1:10" ht="15.6" x14ac:dyDescent="0.3">
      <c r="A31" s="103" t="s">
        <v>108</v>
      </c>
      <c r="B31" s="365" t="s">
        <v>167</v>
      </c>
      <c r="C31" s="365"/>
      <c r="D31" s="98">
        <f>D27+D28+D29+D30</f>
        <v>23553445</v>
      </c>
      <c r="E31" s="98">
        <f>E27+E28+E29+E30</f>
        <v>24056937</v>
      </c>
      <c r="F31" s="95" t="s">
        <v>111</v>
      </c>
      <c r="G31" s="387" t="s">
        <v>28</v>
      </c>
      <c r="H31" s="388"/>
      <c r="I31" s="10"/>
      <c r="J31" s="10"/>
    </row>
    <row r="32" spans="1:10" ht="17.399999999999999" x14ac:dyDescent="0.3">
      <c r="A32" s="74"/>
      <c r="B32" s="337"/>
      <c r="C32" s="337"/>
      <c r="D32" s="100"/>
      <c r="E32" s="100"/>
      <c r="F32" s="101"/>
      <c r="G32" s="351"/>
      <c r="H32" s="351"/>
      <c r="I32" s="13"/>
      <c r="J32" s="13"/>
    </row>
    <row r="33" spans="1:10" ht="17.399999999999999" x14ac:dyDescent="0.3">
      <c r="A33" s="103" t="s">
        <v>111</v>
      </c>
      <c r="B33" s="343" t="s">
        <v>168</v>
      </c>
      <c r="C33" s="343"/>
      <c r="D33" s="100">
        <f>+D20+D25+D31</f>
        <v>67255230</v>
      </c>
      <c r="E33" s="100">
        <f>+E20+E25+E31</f>
        <v>93974746</v>
      </c>
      <c r="F33" s="99" t="s">
        <v>114</v>
      </c>
      <c r="G33" s="338" t="s">
        <v>170</v>
      </c>
      <c r="H33" s="338"/>
      <c r="I33" s="5">
        <f>+I20+I25+I29+I31+I27</f>
        <v>67255230</v>
      </c>
      <c r="J33" s="5">
        <f>J20+J25+J26+J31</f>
        <v>93974746</v>
      </c>
    </row>
    <row r="34" spans="1:10" ht="18" thickBot="1" x14ac:dyDescent="0.35">
      <c r="A34" s="75"/>
      <c r="B34" s="377" t="s">
        <v>98</v>
      </c>
      <c r="C34" s="377"/>
      <c r="D34" s="28">
        <f>+D33-I33</f>
        <v>0</v>
      </c>
      <c r="E34" s="28">
        <f>+E33-J33</f>
        <v>0</v>
      </c>
      <c r="F34" s="84"/>
      <c r="G34" s="381"/>
      <c r="H34" s="381"/>
      <c r="I34" s="104"/>
      <c r="J34" s="104"/>
    </row>
    <row r="35" spans="1:10" ht="15.6" x14ac:dyDescent="0.3">
      <c r="B35" s="88"/>
      <c r="C35" s="88"/>
      <c r="D35" s="88"/>
      <c r="E35" s="88"/>
      <c r="F35" s="88"/>
      <c r="G35" s="380"/>
      <c r="H35" s="380"/>
      <c r="I35" s="89"/>
    </row>
    <row r="36" spans="1:10" ht="15.6" x14ac:dyDescent="0.3">
      <c r="B36" s="88"/>
      <c r="C36" s="88"/>
      <c r="D36" s="128"/>
      <c r="E36" s="128"/>
      <c r="F36" s="88"/>
      <c r="G36" s="380"/>
      <c r="H36" s="380"/>
      <c r="I36" s="89"/>
    </row>
    <row r="37" spans="1:10" ht="15.6" x14ac:dyDescent="0.3">
      <c r="B37" s="88"/>
      <c r="C37" s="88"/>
      <c r="D37" s="88"/>
      <c r="E37" s="88"/>
      <c r="F37" s="88"/>
      <c r="G37" s="380"/>
      <c r="H37" s="380"/>
      <c r="I37" s="89"/>
    </row>
    <row r="38" spans="1:10" ht="15.6" x14ac:dyDescent="0.3">
      <c r="B38" s="88"/>
      <c r="C38" s="88"/>
      <c r="D38" s="88"/>
      <c r="E38" s="88"/>
      <c r="F38" s="88"/>
      <c r="G38" s="380"/>
      <c r="H38" s="380"/>
      <c r="I38" s="89"/>
    </row>
    <row r="39" spans="1:10" ht="15.6" x14ac:dyDescent="0.3">
      <c r="B39" s="88"/>
      <c r="C39" s="88"/>
      <c r="D39" s="88"/>
      <c r="E39" s="88"/>
      <c r="F39" s="88"/>
      <c r="G39" s="380"/>
      <c r="H39" s="380"/>
      <c r="I39" s="89"/>
    </row>
    <row r="40" spans="1:10" ht="15.6" x14ac:dyDescent="0.3">
      <c r="B40" s="88"/>
      <c r="C40" s="88"/>
      <c r="D40" s="88"/>
      <c r="E40" s="88"/>
      <c r="F40" s="88"/>
      <c r="G40" s="380"/>
      <c r="H40" s="380"/>
      <c r="I40" s="89"/>
    </row>
    <row r="41" spans="1:10" ht="15.6" x14ac:dyDescent="0.3">
      <c r="B41" s="88"/>
      <c r="C41" s="88"/>
      <c r="D41" s="88"/>
      <c r="E41" s="88"/>
      <c r="F41" s="88"/>
      <c r="G41" s="380"/>
      <c r="H41" s="380"/>
      <c r="I41" s="89"/>
    </row>
    <row r="42" spans="1:10" ht="15.6" x14ac:dyDescent="0.3">
      <c r="B42" s="88"/>
      <c r="C42" s="88"/>
      <c r="D42" s="88"/>
      <c r="E42" s="88"/>
      <c r="F42" s="88"/>
      <c r="G42" s="380"/>
      <c r="H42" s="380"/>
      <c r="I42" s="89"/>
    </row>
    <row r="43" spans="1:10" ht="15.6" x14ac:dyDescent="0.3">
      <c r="B43" s="88"/>
      <c r="C43" s="88"/>
      <c r="D43" s="88"/>
      <c r="E43" s="88"/>
      <c r="F43" s="88"/>
      <c r="G43" s="380"/>
      <c r="H43" s="380"/>
      <c r="I43" s="89"/>
    </row>
    <row r="44" spans="1:10" ht="15.6" x14ac:dyDescent="0.3">
      <c r="B44" s="88"/>
      <c r="C44" s="88"/>
      <c r="D44" s="88"/>
      <c r="E44" s="88"/>
      <c r="F44" s="88"/>
      <c r="G44" s="380"/>
      <c r="H44" s="380"/>
      <c r="I44" s="89"/>
    </row>
    <row r="45" spans="1:10" ht="15.6" x14ac:dyDescent="0.3">
      <c r="B45" s="88"/>
      <c r="C45" s="88"/>
      <c r="D45" s="88"/>
      <c r="E45" s="88"/>
      <c r="F45" s="88"/>
      <c r="G45" s="380"/>
      <c r="H45" s="380"/>
      <c r="I45" s="89"/>
    </row>
    <row r="46" spans="1:10" ht="15.6" x14ac:dyDescent="0.3">
      <c r="B46" s="88"/>
      <c r="C46" s="88"/>
      <c r="D46" s="88"/>
      <c r="E46" s="88"/>
      <c r="F46" s="88"/>
      <c r="G46" s="380"/>
      <c r="H46" s="380"/>
      <c r="I46" s="89"/>
    </row>
    <row r="47" spans="1:10" ht="15.6" x14ac:dyDescent="0.3">
      <c r="B47" s="88"/>
      <c r="C47" s="88"/>
      <c r="D47" s="88"/>
      <c r="E47" s="88"/>
      <c r="F47" s="88"/>
      <c r="G47" s="380"/>
      <c r="H47" s="380"/>
      <c r="I47" s="89"/>
    </row>
    <row r="48" spans="1:10" ht="17.399999999999999" x14ac:dyDescent="0.3">
      <c r="B48" s="88"/>
      <c r="C48" s="88"/>
      <c r="D48" s="88"/>
      <c r="E48" s="88"/>
      <c r="F48" s="88"/>
      <c r="G48" s="380"/>
      <c r="H48" s="380"/>
      <c r="I48" s="90"/>
    </row>
    <row r="49" spans="2:9" ht="17.399999999999999" x14ac:dyDescent="0.3">
      <c r="B49" s="91"/>
      <c r="C49" s="91"/>
      <c r="D49" s="91"/>
      <c r="E49" s="91"/>
      <c r="F49" s="91"/>
      <c r="G49" s="370"/>
      <c r="H49" s="370"/>
      <c r="I49" s="90"/>
    </row>
    <row r="50" spans="2:9" ht="17.399999999999999" x14ac:dyDescent="0.3">
      <c r="B50" s="88"/>
      <c r="C50" s="88"/>
      <c r="D50" s="88"/>
      <c r="E50" s="88"/>
      <c r="F50" s="88"/>
      <c r="G50" s="370"/>
      <c r="H50" s="370"/>
      <c r="I50" s="92"/>
    </row>
  </sheetData>
  <mergeCells count="72">
    <mergeCell ref="B1:I1"/>
    <mergeCell ref="B2:I2"/>
    <mergeCell ref="B3:I3"/>
    <mergeCell ref="B4:I4"/>
    <mergeCell ref="B6:B8"/>
    <mergeCell ref="G6:H8"/>
    <mergeCell ref="I6:I7"/>
    <mergeCell ref="C6:C8"/>
    <mergeCell ref="G9:H9"/>
    <mergeCell ref="G10:H10"/>
    <mergeCell ref="G11:H11"/>
    <mergeCell ref="G12:H12"/>
    <mergeCell ref="G13:H13"/>
    <mergeCell ref="G14:H14"/>
    <mergeCell ref="G36:H36"/>
    <mergeCell ref="G37:H37"/>
    <mergeCell ref="G15:H15"/>
    <mergeCell ref="G16:H16"/>
    <mergeCell ref="G17:H17"/>
    <mergeCell ref="G29:H29"/>
    <mergeCell ref="G31:H31"/>
    <mergeCell ref="G22:H22"/>
    <mergeCell ref="G23:H23"/>
    <mergeCell ref="G24:H24"/>
    <mergeCell ref="B30:C30"/>
    <mergeCell ref="G47:H47"/>
    <mergeCell ref="G48:H48"/>
    <mergeCell ref="G49:H49"/>
    <mergeCell ref="G38:H38"/>
    <mergeCell ref="G39:H39"/>
    <mergeCell ref="G40:H40"/>
    <mergeCell ref="G41:H41"/>
    <mergeCell ref="G42:H42"/>
    <mergeCell ref="G43:H43"/>
    <mergeCell ref="G45:H45"/>
    <mergeCell ref="B21:C21"/>
    <mergeCell ref="B25:C25"/>
    <mergeCell ref="B27:C27"/>
    <mergeCell ref="G19:H19"/>
    <mergeCell ref="G18:H18"/>
    <mergeCell ref="G50:H50"/>
    <mergeCell ref="B26:C26"/>
    <mergeCell ref="B24:C24"/>
    <mergeCell ref="G27:H27"/>
    <mergeCell ref="G28:H28"/>
    <mergeCell ref="B33:C33"/>
    <mergeCell ref="G25:H25"/>
    <mergeCell ref="B34:C34"/>
    <mergeCell ref="G30:H30"/>
    <mergeCell ref="G46:H46"/>
    <mergeCell ref="G44:H44"/>
    <mergeCell ref="G32:H32"/>
    <mergeCell ref="G33:H33"/>
    <mergeCell ref="G34:H34"/>
    <mergeCell ref="G35:H35"/>
    <mergeCell ref="B29:C29"/>
    <mergeCell ref="J6:J7"/>
    <mergeCell ref="B31:C31"/>
    <mergeCell ref="B32:C32"/>
    <mergeCell ref="B16:C16"/>
    <mergeCell ref="B28:C28"/>
    <mergeCell ref="B22:C22"/>
    <mergeCell ref="B23:C23"/>
    <mergeCell ref="B9:C9"/>
    <mergeCell ref="B10:C10"/>
    <mergeCell ref="B11:C11"/>
    <mergeCell ref="B12:C12"/>
    <mergeCell ref="B13:C13"/>
    <mergeCell ref="B14:C14"/>
    <mergeCell ref="B15:C15"/>
    <mergeCell ref="B17:C17"/>
    <mergeCell ref="B20:C20"/>
  </mergeCells>
  <phoneticPr fontId="17" type="noConversion"/>
  <pageMargins left="0.15748031496062992" right="0.15748031496062992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41"/>
  <sheetViews>
    <sheetView workbookViewId="0">
      <selection activeCell="G15" sqref="G15"/>
    </sheetView>
  </sheetViews>
  <sheetFormatPr defaultRowHeight="13.2" x14ac:dyDescent="0.25"/>
  <cols>
    <col min="1" max="1" width="52" style="39" customWidth="1"/>
    <col min="2" max="2" width="11.109375" style="40" customWidth="1"/>
    <col min="3" max="3" width="9.33203125" style="40" customWidth="1"/>
    <col min="4" max="4" width="12.88671875" style="40" customWidth="1"/>
    <col min="5" max="5" width="12.6640625" style="40" customWidth="1"/>
    <col min="6" max="6" width="10.109375" style="40" customWidth="1"/>
    <col min="7" max="7" width="12.109375" customWidth="1"/>
    <col min="8" max="8" width="10.5546875" hidden="1" customWidth="1"/>
  </cols>
  <sheetData>
    <row r="1" spans="1:8" ht="18" x14ac:dyDescent="0.25">
      <c r="A1" s="398" t="s">
        <v>291</v>
      </c>
      <c r="B1" s="398"/>
      <c r="C1" s="398"/>
      <c r="D1" s="398"/>
      <c r="E1" s="398"/>
    </row>
    <row r="2" spans="1:8" ht="15.6" x14ac:dyDescent="0.3">
      <c r="A2" s="357" t="s">
        <v>187</v>
      </c>
      <c r="B2" s="357"/>
      <c r="C2" s="357"/>
      <c r="D2" s="357"/>
      <c r="E2" s="357"/>
      <c r="F2" s="357"/>
    </row>
    <row r="3" spans="1:8" ht="18.600000000000001" thickBot="1" x14ac:dyDescent="0.3">
      <c r="A3" s="398" t="s">
        <v>173</v>
      </c>
      <c r="B3" s="399"/>
      <c r="C3" s="399"/>
      <c r="D3" s="399"/>
      <c r="E3" s="399"/>
      <c r="F3" s="207" t="s">
        <v>186</v>
      </c>
    </row>
    <row r="4" spans="1:8" ht="51" customHeight="1" thickBot="1" x14ac:dyDescent="0.3">
      <c r="A4" s="48" t="s">
        <v>92</v>
      </c>
      <c r="B4" s="49" t="s">
        <v>93</v>
      </c>
      <c r="C4" s="49" t="s">
        <v>94</v>
      </c>
      <c r="D4" s="49" t="s">
        <v>232</v>
      </c>
      <c r="E4" s="49" t="s">
        <v>243</v>
      </c>
      <c r="F4" s="50" t="s">
        <v>244</v>
      </c>
      <c r="G4" s="309" t="s">
        <v>270</v>
      </c>
      <c r="H4" s="304" t="s">
        <v>278</v>
      </c>
    </row>
    <row r="5" spans="1:8" ht="13.8" thickBot="1" x14ac:dyDescent="0.3">
      <c r="A5" s="51">
        <v>1</v>
      </c>
      <c r="B5" s="52">
        <v>2</v>
      </c>
      <c r="C5" s="52">
        <v>3</v>
      </c>
      <c r="D5" s="52">
        <v>4</v>
      </c>
      <c r="E5" s="52">
        <v>5</v>
      </c>
      <c r="F5" s="53">
        <v>6</v>
      </c>
      <c r="G5" s="53">
        <v>5</v>
      </c>
      <c r="H5" s="305">
        <v>6</v>
      </c>
    </row>
    <row r="6" spans="1:8" ht="20.25" customHeight="1" x14ac:dyDescent="0.25">
      <c r="A6" s="54" t="s">
        <v>95</v>
      </c>
      <c r="B6" s="55"/>
      <c r="C6" s="56"/>
      <c r="D6" s="55"/>
      <c r="E6" s="55">
        <f>E7+E8+E10+E11+E12</f>
        <v>1524000</v>
      </c>
      <c r="F6" s="55">
        <f t="shared" ref="F6" si="0">F7+F8+F10+F11+F12</f>
        <v>0</v>
      </c>
      <c r="G6" s="310">
        <f>G7+G8+G9+G10+G11+G12</f>
        <v>8987271</v>
      </c>
      <c r="H6" s="306" t="e">
        <f>H7+H8+#REF!+H10+H12+H11</f>
        <v>#REF!</v>
      </c>
    </row>
    <row r="7" spans="1:8" ht="20.25" customHeight="1" x14ac:dyDescent="0.25">
      <c r="A7" s="58" t="s">
        <v>231</v>
      </c>
      <c r="B7" s="55"/>
      <c r="C7" s="56"/>
      <c r="D7" s="55"/>
      <c r="E7" s="55">
        <v>1270000</v>
      </c>
      <c r="F7" s="57"/>
      <c r="G7" s="310">
        <v>704232</v>
      </c>
      <c r="H7" s="307">
        <v>255568</v>
      </c>
    </row>
    <row r="8" spans="1:8" ht="20.25" customHeight="1" x14ac:dyDescent="0.25">
      <c r="A8" s="58" t="s">
        <v>293</v>
      </c>
      <c r="B8" s="55"/>
      <c r="C8" s="56"/>
      <c r="D8" s="55"/>
      <c r="E8" s="55">
        <v>254000</v>
      </c>
      <c r="F8" s="57"/>
      <c r="G8" s="310">
        <v>1600734</v>
      </c>
      <c r="H8" s="307">
        <v>1600734</v>
      </c>
    </row>
    <row r="9" spans="1:8" ht="20.25" customHeight="1" x14ac:dyDescent="0.25">
      <c r="A9" s="58" t="s">
        <v>292</v>
      </c>
      <c r="B9" s="55"/>
      <c r="C9" s="56"/>
      <c r="D9" s="55"/>
      <c r="E9" s="55"/>
      <c r="F9" s="57"/>
      <c r="G9" s="310">
        <v>1449002</v>
      </c>
      <c r="H9" s="307">
        <v>1449002</v>
      </c>
    </row>
    <row r="10" spans="1:8" ht="36" customHeight="1" x14ac:dyDescent="0.25">
      <c r="A10" s="58" t="s">
        <v>272</v>
      </c>
      <c r="B10" s="55"/>
      <c r="C10" s="56"/>
      <c r="D10" s="55"/>
      <c r="E10" s="55"/>
      <c r="F10" s="57"/>
      <c r="G10" s="310">
        <v>4098926</v>
      </c>
      <c r="H10" s="307">
        <v>1350645</v>
      </c>
    </row>
    <row r="11" spans="1:8" ht="15.75" customHeight="1" x14ac:dyDescent="0.25">
      <c r="A11" s="311" t="s">
        <v>273</v>
      </c>
      <c r="B11" s="55"/>
      <c r="C11" s="56"/>
      <c r="D11" s="55"/>
      <c r="E11" s="55"/>
      <c r="F11" s="57"/>
      <c r="G11" s="310">
        <v>134493</v>
      </c>
      <c r="H11" s="307">
        <v>134493</v>
      </c>
    </row>
    <row r="12" spans="1:8" ht="36" customHeight="1" x14ac:dyDescent="0.25">
      <c r="A12" s="58" t="s">
        <v>271</v>
      </c>
      <c r="B12" s="55"/>
      <c r="C12" s="56"/>
      <c r="D12" s="55"/>
      <c r="E12" s="55"/>
      <c r="F12" s="57"/>
      <c r="G12" s="310">
        <v>999884</v>
      </c>
      <c r="H12" s="307"/>
    </row>
    <row r="13" spans="1:8" ht="26.25" customHeight="1" x14ac:dyDescent="0.25">
      <c r="A13" s="54" t="s">
        <v>96</v>
      </c>
      <c r="B13" s="55"/>
      <c r="C13" s="56"/>
      <c r="D13" s="55"/>
      <c r="E13" s="55">
        <f>E14+E15+E20</f>
        <v>8262226</v>
      </c>
      <c r="F13" s="55">
        <f t="shared" ref="F13" si="1">F14+F15+F20</f>
        <v>0</v>
      </c>
      <c r="G13" s="310">
        <f>G14+G15+G20+G16+G17+G18+G19</f>
        <v>16797555</v>
      </c>
      <c r="H13" s="306">
        <f>H14+H15+H20+H16+H17+H18+H19</f>
        <v>4468406</v>
      </c>
    </row>
    <row r="14" spans="1:8" ht="36.75" customHeight="1" x14ac:dyDescent="0.25">
      <c r="A14" s="58" t="s">
        <v>279</v>
      </c>
      <c r="B14" s="55"/>
      <c r="C14" s="56"/>
      <c r="D14" s="55"/>
      <c r="E14" s="55">
        <v>8262226</v>
      </c>
      <c r="F14" s="57"/>
      <c r="G14" s="310">
        <v>6719395</v>
      </c>
      <c r="H14" s="307">
        <v>4207433</v>
      </c>
    </row>
    <row r="15" spans="1:8" ht="48.75" customHeight="1" x14ac:dyDescent="0.25">
      <c r="A15" s="59" t="s">
        <v>269</v>
      </c>
      <c r="B15" s="55"/>
      <c r="C15" s="56"/>
      <c r="D15" s="55"/>
      <c r="E15" s="55"/>
      <c r="F15" s="57"/>
      <c r="G15" s="310">
        <v>9817187</v>
      </c>
      <c r="H15" s="307"/>
    </row>
    <row r="16" spans="1:8" ht="22.5" customHeight="1" x14ac:dyDescent="0.25">
      <c r="A16" s="312" t="s">
        <v>274</v>
      </c>
      <c r="B16" s="55"/>
      <c r="C16" s="56"/>
      <c r="D16" s="55"/>
      <c r="E16" s="55"/>
      <c r="F16" s="57"/>
      <c r="G16" s="310">
        <v>68453</v>
      </c>
      <c r="H16" s="307">
        <v>68453</v>
      </c>
    </row>
    <row r="17" spans="1:8" ht="16.5" customHeight="1" x14ac:dyDescent="0.25">
      <c r="A17" s="312" t="s">
        <v>275</v>
      </c>
      <c r="B17" s="55"/>
      <c r="C17" s="56"/>
      <c r="D17" s="55"/>
      <c r="E17" s="55"/>
      <c r="F17" s="57"/>
      <c r="G17" s="310">
        <v>16490</v>
      </c>
      <c r="H17" s="307">
        <v>16490</v>
      </c>
    </row>
    <row r="18" spans="1:8" ht="29.25" customHeight="1" x14ac:dyDescent="0.25">
      <c r="A18" s="312" t="s">
        <v>276</v>
      </c>
      <c r="B18" s="55"/>
      <c r="C18" s="56"/>
      <c r="D18" s="55"/>
      <c r="E18" s="55"/>
      <c r="F18" s="57"/>
      <c r="G18" s="310">
        <v>96500</v>
      </c>
      <c r="H18" s="307">
        <v>96500</v>
      </c>
    </row>
    <row r="19" spans="1:8" ht="18" customHeight="1" x14ac:dyDescent="0.25">
      <c r="A19" s="312" t="s">
        <v>277</v>
      </c>
      <c r="B19" s="55"/>
      <c r="C19" s="56"/>
      <c r="D19" s="55"/>
      <c r="E19" s="55"/>
      <c r="F19" s="57"/>
      <c r="G19" s="310">
        <v>74930</v>
      </c>
      <c r="H19" s="307">
        <v>74930</v>
      </c>
    </row>
    <row r="20" spans="1:8" ht="20.25" customHeight="1" thickBot="1" x14ac:dyDescent="0.3">
      <c r="A20" s="315" t="s">
        <v>280</v>
      </c>
      <c r="B20" s="316"/>
      <c r="C20" s="317"/>
      <c r="D20" s="316"/>
      <c r="E20" s="316">
        <f>+B20-D20</f>
        <v>0</v>
      </c>
      <c r="F20" s="318">
        <v>0</v>
      </c>
      <c r="G20" s="319">
        <v>4600</v>
      </c>
      <c r="H20" s="307">
        <v>4600</v>
      </c>
    </row>
    <row r="21" spans="1:8" ht="27.75" customHeight="1" thickBot="1" x14ac:dyDescent="0.3">
      <c r="A21" s="320" t="s">
        <v>294</v>
      </c>
      <c r="B21" s="294"/>
      <c r="C21" s="295"/>
      <c r="D21" s="294"/>
      <c r="E21" s="294"/>
      <c r="F21" s="296"/>
      <c r="G21" s="297">
        <v>20000</v>
      </c>
      <c r="H21" s="293"/>
    </row>
    <row r="22" spans="1:8" ht="20.25" customHeight="1" thickBot="1" x14ac:dyDescent="0.3">
      <c r="A22" s="311" t="s">
        <v>295</v>
      </c>
      <c r="B22" s="290"/>
      <c r="C22" s="291"/>
      <c r="D22" s="290"/>
      <c r="E22" s="290"/>
      <c r="F22" s="292"/>
      <c r="G22" s="313">
        <v>1838302</v>
      </c>
      <c r="H22" s="293"/>
    </row>
    <row r="23" spans="1:8" s="209" customFormat="1" ht="20.25" customHeight="1" thickBot="1" x14ac:dyDescent="0.3">
      <c r="A23" s="298" t="s">
        <v>296</v>
      </c>
      <c r="B23" s="299"/>
      <c r="C23" s="300"/>
      <c r="D23" s="299"/>
      <c r="E23" s="299"/>
      <c r="F23" s="301"/>
      <c r="G23" s="302">
        <f>G21+G22</f>
        <v>1858302</v>
      </c>
      <c r="H23" s="303"/>
    </row>
    <row r="24" spans="1:8" ht="20.25" customHeight="1" thickBot="1" x14ac:dyDescent="0.3">
      <c r="A24" s="60" t="s">
        <v>97</v>
      </c>
      <c r="B24" s="61">
        <f ca="1">SUM(B7:B24)</f>
        <v>0</v>
      </c>
      <c r="C24" s="62"/>
      <c r="D24" s="61"/>
      <c r="E24" s="61">
        <f>E13+E6</f>
        <v>9786226</v>
      </c>
      <c r="F24" s="61">
        <f t="shared" ref="F24" si="2">F13+F6</f>
        <v>0</v>
      </c>
      <c r="G24" s="314">
        <f>G13+G6+G23</f>
        <v>27643128</v>
      </c>
      <c r="H24" s="308" t="e">
        <f>H13+H6</f>
        <v>#REF!</v>
      </c>
    </row>
    <row r="28" spans="1:8" x14ac:dyDescent="0.25">
      <c r="A28" s="40"/>
      <c r="F28"/>
    </row>
    <row r="29" spans="1:8" x14ac:dyDescent="0.25">
      <c r="A29" s="40"/>
      <c r="F29"/>
    </row>
    <row r="30" spans="1:8" x14ac:dyDescent="0.25">
      <c r="A30" s="40"/>
      <c r="F30"/>
    </row>
    <row r="31" spans="1:8" x14ac:dyDescent="0.25">
      <c r="A31" s="40"/>
      <c r="F31"/>
    </row>
    <row r="32" spans="1:8" x14ac:dyDescent="0.25">
      <c r="A32" s="40"/>
      <c r="F32"/>
    </row>
    <row r="33" spans="1:6" x14ac:dyDescent="0.25">
      <c r="A33" s="141"/>
      <c r="B33" s="141"/>
      <c r="C33" s="141"/>
      <c r="F33"/>
    </row>
    <row r="34" spans="1:6" x14ac:dyDescent="0.25">
      <c r="A34" s="154"/>
      <c r="B34" s="158"/>
      <c r="C34" s="159"/>
      <c r="F34"/>
    </row>
    <row r="35" spans="1:6" x14ac:dyDescent="0.25">
      <c r="A35" s="155"/>
      <c r="B35" s="156"/>
      <c r="C35" s="159"/>
      <c r="F35"/>
    </row>
    <row r="36" spans="1:6" x14ac:dyDescent="0.25">
      <c r="A36" s="155"/>
      <c r="B36" s="156"/>
      <c r="C36" s="159"/>
      <c r="F36"/>
    </row>
    <row r="37" spans="1:6" x14ac:dyDescent="0.25">
      <c r="A37" s="155"/>
      <c r="B37" s="156"/>
      <c r="F37"/>
    </row>
    <row r="38" spans="1:6" x14ac:dyDescent="0.25">
      <c r="A38" s="155"/>
      <c r="B38" s="157"/>
      <c r="F38"/>
    </row>
    <row r="39" spans="1:6" ht="15.6" x14ac:dyDescent="0.3">
      <c r="A39" s="205"/>
      <c r="B39" s="155"/>
      <c r="C39" s="156"/>
      <c r="D39" s="159"/>
    </row>
    <row r="40" spans="1:6" ht="15.6" x14ac:dyDescent="0.3">
      <c r="A40" s="205"/>
      <c r="C40" s="159"/>
      <c r="D40" s="159"/>
    </row>
    <row r="41" spans="1:6" x14ac:dyDescent="0.25">
      <c r="C41" s="159"/>
      <c r="D41" s="159"/>
    </row>
  </sheetData>
  <mergeCells count="3">
    <mergeCell ref="A1:E1"/>
    <mergeCell ref="A3:E3"/>
    <mergeCell ref="A2:F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O166"/>
  <sheetViews>
    <sheetView showGridLines="0" topLeftCell="A20" zoomScaleNormal="100" zoomScaleSheetLayoutView="100" workbookViewId="0">
      <selection sqref="A1:AM26"/>
    </sheetView>
  </sheetViews>
  <sheetFormatPr defaultColWidth="9.109375" defaultRowHeight="13.2" x14ac:dyDescent="0.25"/>
  <cols>
    <col min="1" max="6" width="3.33203125" style="14" customWidth="1"/>
    <col min="7" max="7" width="5.109375" style="14" customWidth="1"/>
    <col min="8" max="8" width="3.33203125" style="14" customWidth="1"/>
    <col min="9" max="9" width="13.6640625" style="14" bestFit="1" customWidth="1"/>
    <col min="10" max="10" width="1.33203125" style="14" customWidth="1"/>
    <col min="11" max="11" width="1.109375" style="14" hidden="1" customWidth="1"/>
    <col min="12" max="12" width="2.44140625" style="14" hidden="1" customWidth="1"/>
    <col min="13" max="14" width="3.33203125" style="14" hidden="1" customWidth="1"/>
    <col min="15" max="15" width="4.44140625" style="14" hidden="1" customWidth="1"/>
    <col min="16" max="19" width="3.33203125" style="14" hidden="1" customWidth="1"/>
    <col min="20" max="20" width="2.44140625" style="14" customWidth="1"/>
    <col min="21" max="21" width="8.109375" style="14" customWidth="1"/>
    <col min="22" max="25" width="3.33203125" style="14" customWidth="1"/>
    <col min="26" max="26" width="0.6640625" style="14" customWidth="1"/>
    <col min="27" max="27" width="6.109375" style="14" customWidth="1"/>
    <col min="28" max="28" width="7.88671875" style="14" customWidth="1"/>
    <col min="29" max="29" width="3" style="14" hidden="1" customWidth="1"/>
    <col min="30" max="30" width="2.88671875" style="14" hidden="1" customWidth="1"/>
    <col min="31" max="31" width="2.44140625" style="14" hidden="1" customWidth="1"/>
    <col min="32" max="32" width="0" style="14" hidden="1" customWidth="1"/>
    <col min="33" max="33" width="8.109375" style="322" hidden="1" customWidth="1"/>
    <col min="34" max="34" width="9.109375" style="14" hidden="1" customWidth="1"/>
    <col min="35" max="35" width="10.44140625" style="14" hidden="1" customWidth="1"/>
    <col min="36" max="36" width="9.109375" style="14" hidden="1" customWidth="1"/>
    <col min="37" max="37" width="0" style="14" hidden="1" customWidth="1"/>
    <col min="38" max="38" width="9.109375" style="14" hidden="1" customWidth="1"/>
    <col min="39" max="39" width="12.5546875" style="14" hidden="1" customWidth="1"/>
    <col min="40" max="40" width="8.5546875" style="14" customWidth="1"/>
    <col min="41" max="41" width="9.109375" style="322"/>
    <col min="42" max="16384" width="9.109375" style="14"/>
  </cols>
  <sheetData>
    <row r="1" spans="1:41" s="20" customFormat="1" ht="22.5" customHeight="1" x14ac:dyDescent="0.3">
      <c r="A1" s="400" t="s">
        <v>306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G1" s="321"/>
      <c r="AO1" s="321"/>
    </row>
    <row r="2" spans="1:41" s="20" customFormat="1" ht="15.6" x14ac:dyDescent="0.3">
      <c r="A2" s="400" t="s">
        <v>187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G2" s="321"/>
      <c r="AO2" s="321"/>
    </row>
    <row r="3" spans="1:41" ht="15.6" x14ac:dyDescent="0.25">
      <c r="A3" s="433" t="s">
        <v>160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</row>
    <row r="4" spans="1:41" ht="15.6" x14ac:dyDescent="0.25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</row>
    <row r="5" spans="1:41" ht="15.6" x14ac:dyDescent="0.25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 t="s">
        <v>307</v>
      </c>
      <c r="AB5" s="289"/>
      <c r="AC5" s="289"/>
      <c r="AD5" s="289"/>
      <c r="AE5" s="289"/>
    </row>
    <row r="6" spans="1:41" ht="13.8" thickBot="1" x14ac:dyDescent="0.3"/>
    <row r="7" spans="1:41" ht="31.5" customHeight="1" x14ac:dyDescent="0.25">
      <c r="A7" s="434" t="s">
        <v>142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6"/>
      <c r="T7" s="437" t="s">
        <v>297</v>
      </c>
      <c r="U7" s="438"/>
      <c r="V7" s="437" t="s">
        <v>161</v>
      </c>
      <c r="W7" s="441"/>
      <c r="X7" s="441"/>
      <c r="Y7" s="441"/>
      <c r="Z7" s="441"/>
      <c r="AA7" s="434" t="s">
        <v>298</v>
      </c>
      <c r="AB7" s="435"/>
      <c r="AC7" s="435"/>
      <c r="AD7" s="435"/>
      <c r="AE7" s="444"/>
      <c r="AF7" s="434" t="s">
        <v>299</v>
      </c>
      <c r="AG7" s="435"/>
      <c r="AH7" s="435"/>
      <c r="AI7" s="435"/>
      <c r="AJ7" s="444"/>
      <c r="AK7" s="448" t="s">
        <v>300</v>
      </c>
      <c r="AM7" s="450" t="s">
        <v>301</v>
      </c>
      <c r="AO7" s="14"/>
    </row>
    <row r="8" spans="1:41" ht="13.8" thickBot="1" x14ac:dyDescent="0.3">
      <c r="A8" s="208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8"/>
      <c r="T8" s="439"/>
      <c r="U8" s="440"/>
      <c r="V8" s="442"/>
      <c r="W8" s="443"/>
      <c r="X8" s="443"/>
      <c r="Y8" s="443"/>
      <c r="Z8" s="443"/>
      <c r="AA8" s="445"/>
      <c r="AB8" s="446"/>
      <c r="AC8" s="446"/>
      <c r="AD8" s="446"/>
      <c r="AE8" s="447"/>
      <c r="AF8" s="445"/>
      <c r="AG8" s="446"/>
      <c r="AH8" s="446"/>
      <c r="AI8" s="446"/>
      <c r="AJ8" s="447"/>
      <c r="AK8" s="449"/>
      <c r="AM8" s="451"/>
      <c r="AO8" s="14"/>
    </row>
    <row r="9" spans="1:41" ht="19.5" customHeight="1" thickBot="1" x14ac:dyDescent="0.3">
      <c r="A9" s="423" t="s">
        <v>219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5"/>
      <c r="T9" s="411">
        <v>1</v>
      </c>
      <c r="U9" s="412"/>
      <c r="V9" s="413">
        <v>1056000</v>
      </c>
      <c r="W9" s="414"/>
      <c r="X9" s="414"/>
      <c r="Y9" s="414"/>
      <c r="Z9" s="414"/>
      <c r="AA9" s="421">
        <v>612000</v>
      </c>
      <c r="AB9" s="414"/>
      <c r="AC9" s="414"/>
      <c r="AD9" s="414"/>
      <c r="AE9" s="422"/>
      <c r="AF9" s="421">
        <v>564000</v>
      </c>
      <c r="AG9" s="414"/>
      <c r="AH9" s="414"/>
      <c r="AI9" s="414"/>
      <c r="AJ9" s="422"/>
      <c r="AK9" s="323">
        <v>612000</v>
      </c>
      <c r="AM9" s="324">
        <f>AA9-AK9</f>
        <v>0</v>
      </c>
      <c r="AO9" s="14"/>
    </row>
    <row r="10" spans="1:41" ht="19.5" customHeight="1" thickBot="1" x14ac:dyDescent="0.3">
      <c r="A10" s="401" t="s">
        <v>220</v>
      </c>
      <c r="B10" s="402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3"/>
      <c r="T10" s="411">
        <v>2</v>
      </c>
      <c r="U10" s="412"/>
      <c r="V10" s="413">
        <v>180000</v>
      </c>
      <c r="W10" s="414"/>
      <c r="X10" s="414"/>
      <c r="Y10" s="414"/>
      <c r="Z10" s="414"/>
      <c r="AA10" s="421">
        <v>108000</v>
      </c>
      <c r="AB10" s="414"/>
      <c r="AC10" s="414"/>
      <c r="AD10" s="414"/>
      <c r="AE10" s="422"/>
      <c r="AF10" s="421">
        <v>90000</v>
      </c>
      <c r="AG10" s="414"/>
      <c r="AH10" s="414"/>
      <c r="AI10" s="414"/>
      <c r="AJ10" s="422"/>
      <c r="AK10" s="323">
        <v>108000</v>
      </c>
      <c r="AM10" s="324">
        <f t="shared" ref="AM10:AM22" si="0">AA10-AK10</f>
        <v>0</v>
      </c>
      <c r="AO10" s="14"/>
    </row>
    <row r="11" spans="1:41" ht="19.5" customHeight="1" thickBot="1" x14ac:dyDescent="0.3">
      <c r="A11" s="401" t="s">
        <v>221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3"/>
      <c r="T11" s="411">
        <v>3</v>
      </c>
      <c r="U11" s="412"/>
      <c r="V11" s="415">
        <v>370000</v>
      </c>
      <c r="W11" s="416"/>
      <c r="X11" s="416"/>
      <c r="Y11" s="416"/>
      <c r="Z11" s="416"/>
      <c r="AA11" s="452">
        <v>330000</v>
      </c>
      <c r="AB11" s="416"/>
      <c r="AC11" s="416"/>
      <c r="AD11" s="416"/>
      <c r="AE11" s="453"/>
      <c r="AF11" s="452">
        <v>330000</v>
      </c>
      <c r="AG11" s="416"/>
      <c r="AH11" s="416"/>
      <c r="AI11" s="416"/>
      <c r="AJ11" s="453"/>
      <c r="AK11" s="323">
        <v>330000</v>
      </c>
      <c r="AM11" s="324">
        <f t="shared" si="0"/>
        <v>0</v>
      </c>
      <c r="AO11" s="14"/>
    </row>
    <row r="12" spans="1:41" ht="19.5" customHeight="1" thickBot="1" x14ac:dyDescent="0.3">
      <c r="A12" s="426" t="s">
        <v>302</v>
      </c>
      <c r="B12" s="427"/>
      <c r="C12" s="427"/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8"/>
      <c r="T12" s="411">
        <v>4</v>
      </c>
      <c r="U12" s="412"/>
      <c r="V12" s="413"/>
      <c r="W12" s="414"/>
      <c r="X12" s="414"/>
      <c r="Y12" s="414"/>
      <c r="Z12" s="414"/>
      <c r="AA12" s="421">
        <v>885760</v>
      </c>
      <c r="AB12" s="414"/>
      <c r="AC12" s="414"/>
      <c r="AD12" s="414"/>
      <c r="AE12" s="422"/>
      <c r="AF12" s="421">
        <v>738130</v>
      </c>
      <c r="AG12" s="414"/>
      <c r="AH12" s="414"/>
      <c r="AI12" s="414"/>
      <c r="AJ12" s="422"/>
      <c r="AK12" s="323">
        <v>885760</v>
      </c>
      <c r="AM12" s="324">
        <f t="shared" si="0"/>
        <v>0</v>
      </c>
      <c r="AO12" s="14"/>
    </row>
    <row r="13" spans="1:41" ht="25.5" customHeight="1" thickBot="1" x14ac:dyDescent="0.3">
      <c r="A13" s="429" t="s">
        <v>222</v>
      </c>
      <c r="B13" s="430"/>
      <c r="C13" s="430"/>
      <c r="D13" s="430"/>
      <c r="E13" s="430"/>
      <c r="F13" s="430"/>
      <c r="G13" s="430"/>
      <c r="H13" s="430"/>
      <c r="I13" s="430"/>
      <c r="J13" s="430"/>
      <c r="K13" s="430"/>
      <c r="L13" s="430"/>
      <c r="M13" s="430"/>
      <c r="N13" s="430"/>
      <c r="O13" s="430"/>
      <c r="P13" s="430"/>
      <c r="Q13" s="430"/>
      <c r="R13" s="430"/>
      <c r="S13" s="431"/>
      <c r="T13" s="411">
        <v>5</v>
      </c>
      <c r="U13" s="412"/>
      <c r="V13" s="407">
        <f>SUM(V9:Z12)</f>
        <v>1606000</v>
      </c>
      <c r="W13" s="405"/>
      <c r="X13" s="405"/>
      <c r="Y13" s="405"/>
      <c r="Z13" s="405"/>
      <c r="AA13" s="404">
        <f>SUM(AA9:AE12)</f>
        <v>1935760</v>
      </c>
      <c r="AB13" s="405"/>
      <c r="AC13" s="405"/>
      <c r="AD13" s="405"/>
      <c r="AE13" s="406"/>
      <c r="AF13" s="404">
        <f>SUM(AF9:AJ12)</f>
        <v>1722130</v>
      </c>
      <c r="AG13" s="405"/>
      <c r="AH13" s="405"/>
      <c r="AI13" s="405"/>
      <c r="AJ13" s="406"/>
      <c r="AK13" s="323">
        <f>SUM(AK9:AK12)</f>
        <v>1935760</v>
      </c>
      <c r="AM13" s="324">
        <f t="shared" si="0"/>
        <v>0</v>
      </c>
      <c r="AO13" s="14"/>
    </row>
    <row r="14" spans="1:41" ht="19.5" customHeight="1" thickBot="1" x14ac:dyDescent="0.3">
      <c r="A14" s="401" t="s">
        <v>225</v>
      </c>
      <c r="B14" s="402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3"/>
      <c r="T14" s="411">
        <v>6</v>
      </c>
      <c r="U14" s="412"/>
      <c r="V14" s="413">
        <f>192000+66000</f>
        <v>258000</v>
      </c>
      <c r="W14" s="414"/>
      <c r="X14" s="414"/>
      <c r="Y14" s="414"/>
      <c r="Z14" s="414"/>
      <c r="AA14" s="421">
        <v>553390</v>
      </c>
      <c r="AB14" s="414"/>
      <c r="AC14" s="414"/>
      <c r="AD14" s="414"/>
      <c r="AE14" s="422"/>
      <c r="AF14" s="421">
        <v>82500</v>
      </c>
      <c r="AG14" s="414"/>
      <c r="AH14" s="414"/>
      <c r="AI14" s="414"/>
      <c r="AJ14" s="422"/>
      <c r="AK14" s="323">
        <v>82500</v>
      </c>
      <c r="AM14" s="324">
        <f t="shared" si="0"/>
        <v>470890</v>
      </c>
      <c r="AO14" s="14"/>
    </row>
    <row r="15" spans="1:41" ht="19.5" customHeight="1" thickBot="1" x14ac:dyDescent="0.3">
      <c r="A15" s="401" t="s">
        <v>226</v>
      </c>
      <c r="B15" s="402"/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3"/>
      <c r="T15" s="411">
        <v>7</v>
      </c>
      <c r="U15" s="412"/>
      <c r="V15" s="417">
        <v>390000</v>
      </c>
      <c r="W15" s="418"/>
      <c r="X15" s="418"/>
      <c r="Y15" s="418"/>
      <c r="Z15" s="418"/>
      <c r="AA15" s="419">
        <v>385000</v>
      </c>
      <c r="AB15" s="418"/>
      <c r="AC15" s="418"/>
      <c r="AD15" s="418"/>
      <c r="AE15" s="420"/>
      <c r="AF15" s="419">
        <v>385000</v>
      </c>
      <c r="AG15" s="418"/>
      <c r="AH15" s="418"/>
      <c r="AI15" s="418"/>
      <c r="AJ15" s="420"/>
      <c r="AK15" s="323">
        <v>385000</v>
      </c>
      <c r="AM15" s="324">
        <f t="shared" si="0"/>
        <v>0</v>
      </c>
      <c r="AO15" s="14"/>
    </row>
    <row r="16" spans="1:41" ht="26.25" customHeight="1" thickBot="1" x14ac:dyDescent="0.3">
      <c r="A16" s="401" t="s">
        <v>227</v>
      </c>
      <c r="B16" s="402"/>
      <c r="C16" s="402"/>
      <c r="D16" s="402"/>
      <c r="E16" s="402"/>
      <c r="F16" s="402"/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3"/>
      <c r="T16" s="411">
        <v>8</v>
      </c>
      <c r="U16" s="412"/>
      <c r="V16" s="417">
        <v>195000</v>
      </c>
      <c r="W16" s="418"/>
      <c r="X16" s="418"/>
      <c r="Y16" s="418"/>
      <c r="Z16" s="418"/>
      <c r="AA16" s="419">
        <v>195000</v>
      </c>
      <c r="AB16" s="418"/>
      <c r="AC16" s="418"/>
      <c r="AD16" s="418"/>
      <c r="AE16" s="420"/>
      <c r="AF16" s="419">
        <v>195000</v>
      </c>
      <c r="AG16" s="418"/>
      <c r="AH16" s="418"/>
      <c r="AI16" s="418"/>
      <c r="AJ16" s="420"/>
      <c r="AK16" s="323">
        <v>195000</v>
      </c>
      <c r="AM16" s="324">
        <f t="shared" si="0"/>
        <v>0</v>
      </c>
      <c r="AO16" s="14"/>
    </row>
    <row r="17" spans="1:41" ht="27" customHeight="1" thickBot="1" x14ac:dyDescent="0.3">
      <c r="A17" s="423" t="s">
        <v>247</v>
      </c>
      <c r="B17" s="424"/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5"/>
      <c r="T17" s="411">
        <v>9</v>
      </c>
      <c r="U17" s="412"/>
      <c r="V17" s="417">
        <v>51000</v>
      </c>
      <c r="W17" s="418"/>
      <c r="X17" s="418"/>
      <c r="Y17" s="418"/>
      <c r="Z17" s="418"/>
      <c r="AA17" s="419">
        <v>51000</v>
      </c>
      <c r="AB17" s="418"/>
      <c r="AC17" s="418"/>
      <c r="AD17" s="418"/>
      <c r="AE17" s="420"/>
      <c r="AF17" s="419">
        <v>51000</v>
      </c>
      <c r="AG17" s="418"/>
      <c r="AH17" s="418"/>
      <c r="AI17" s="418"/>
      <c r="AJ17" s="420"/>
      <c r="AK17" s="323">
        <v>51000</v>
      </c>
      <c r="AM17" s="324">
        <f t="shared" si="0"/>
        <v>0</v>
      </c>
      <c r="AO17" s="14"/>
    </row>
    <row r="18" spans="1:41" ht="20.25" customHeight="1" thickBot="1" x14ac:dyDescent="0.3">
      <c r="A18" s="432" t="s">
        <v>223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10"/>
      <c r="T18" s="411">
        <v>10</v>
      </c>
      <c r="U18" s="412"/>
      <c r="V18" s="407">
        <f>SUM(V14:Z17)</f>
        <v>894000</v>
      </c>
      <c r="W18" s="405"/>
      <c r="X18" s="405"/>
      <c r="Y18" s="405"/>
      <c r="Z18" s="405"/>
      <c r="AA18" s="404">
        <f>SUM(AA14:AE17)</f>
        <v>1184390</v>
      </c>
      <c r="AB18" s="405"/>
      <c r="AC18" s="405"/>
      <c r="AD18" s="405"/>
      <c r="AE18" s="406"/>
      <c r="AF18" s="404">
        <f>SUM(AF14:AJ17)</f>
        <v>713500</v>
      </c>
      <c r="AG18" s="405"/>
      <c r="AH18" s="405"/>
      <c r="AI18" s="405"/>
      <c r="AJ18" s="406"/>
      <c r="AK18" s="323">
        <f>SUM(AK14:AK17)</f>
        <v>713500</v>
      </c>
      <c r="AM18" s="324">
        <f t="shared" si="0"/>
        <v>470890</v>
      </c>
      <c r="AO18" s="14"/>
    </row>
    <row r="19" spans="1:41" ht="21.9" customHeight="1" thickBot="1" x14ac:dyDescent="0.3">
      <c r="A19" s="408" t="s">
        <v>228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10"/>
      <c r="T19" s="411">
        <v>11</v>
      </c>
      <c r="U19" s="412"/>
      <c r="V19" s="407">
        <f>V18+V13</f>
        <v>2500000</v>
      </c>
      <c r="W19" s="405"/>
      <c r="X19" s="405"/>
      <c r="Y19" s="405"/>
      <c r="Z19" s="405"/>
      <c r="AA19" s="404">
        <f>AA18+AA13</f>
        <v>3120150</v>
      </c>
      <c r="AB19" s="405"/>
      <c r="AC19" s="405"/>
      <c r="AD19" s="405"/>
      <c r="AE19" s="406"/>
      <c r="AF19" s="404">
        <f>AF18+AF13</f>
        <v>2435630</v>
      </c>
      <c r="AG19" s="405"/>
      <c r="AH19" s="405"/>
      <c r="AI19" s="405"/>
      <c r="AJ19" s="406"/>
      <c r="AK19" s="323">
        <f>AK13+AK18</f>
        <v>2649260</v>
      </c>
      <c r="AM19" s="324">
        <f t="shared" si="0"/>
        <v>470890</v>
      </c>
      <c r="AO19" s="14"/>
    </row>
    <row r="20" spans="1:41" ht="21.9" customHeight="1" thickBot="1" x14ac:dyDescent="0.3">
      <c r="A20" s="408" t="s">
        <v>229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09"/>
      <c r="Q20" s="409"/>
      <c r="R20" s="409"/>
      <c r="S20" s="410"/>
      <c r="T20" s="411">
        <v>12</v>
      </c>
      <c r="U20" s="412"/>
      <c r="V20" s="407">
        <v>185600</v>
      </c>
      <c r="W20" s="405"/>
      <c r="X20" s="405"/>
      <c r="Y20" s="405"/>
      <c r="Z20" s="405"/>
      <c r="AA20" s="404">
        <v>70000</v>
      </c>
      <c r="AB20" s="405"/>
      <c r="AC20" s="405"/>
      <c r="AD20" s="405"/>
      <c r="AE20" s="406"/>
      <c r="AF20" s="404">
        <v>44000</v>
      </c>
      <c r="AG20" s="405"/>
      <c r="AH20" s="405"/>
      <c r="AI20" s="405"/>
      <c r="AJ20" s="406"/>
      <c r="AK20" s="323">
        <v>70000</v>
      </c>
      <c r="AM20" s="324">
        <f t="shared" si="0"/>
        <v>0</v>
      </c>
      <c r="AO20" s="14"/>
    </row>
    <row r="21" spans="1:41" ht="21.9" customHeight="1" thickBot="1" x14ac:dyDescent="0.3">
      <c r="A21" s="408" t="s">
        <v>224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10"/>
      <c r="T21" s="411">
        <v>13</v>
      </c>
      <c r="U21" s="412"/>
      <c r="V21" s="407">
        <v>647700</v>
      </c>
      <c r="W21" s="405"/>
      <c r="X21" s="405"/>
      <c r="Y21" s="405"/>
      <c r="Z21" s="405"/>
      <c r="AA21" s="404">
        <v>819150</v>
      </c>
      <c r="AB21" s="405"/>
      <c r="AC21" s="405"/>
      <c r="AD21" s="405"/>
      <c r="AE21" s="406"/>
      <c r="AF21" s="404">
        <v>0</v>
      </c>
      <c r="AG21" s="405"/>
      <c r="AH21" s="405"/>
      <c r="AI21" s="405"/>
      <c r="AJ21" s="406"/>
      <c r="AK21" s="323">
        <v>819150</v>
      </c>
      <c r="AM21" s="324">
        <f t="shared" si="0"/>
        <v>0</v>
      </c>
      <c r="AO21" s="14"/>
    </row>
    <row r="22" spans="1:41" ht="21.9" customHeight="1" thickBot="1" x14ac:dyDescent="0.3">
      <c r="A22" s="458" t="s">
        <v>233</v>
      </c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60"/>
      <c r="T22" s="461">
        <v>14</v>
      </c>
      <c r="U22" s="462"/>
      <c r="V22" s="463">
        <f>V19+V20+V21</f>
        <v>3333300</v>
      </c>
      <c r="W22" s="456"/>
      <c r="X22" s="456"/>
      <c r="Y22" s="456"/>
      <c r="Z22" s="456"/>
      <c r="AA22" s="455">
        <f>AA19+AA20+AA21</f>
        <v>4009300</v>
      </c>
      <c r="AB22" s="456"/>
      <c r="AC22" s="456"/>
      <c r="AD22" s="456"/>
      <c r="AE22" s="457"/>
      <c r="AF22" s="455">
        <f>AF19+AF20+AF21</f>
        <v>2479630</v>
      </c>
      <c r="AG22" s="456"/>
      <c r="AH22" s="456"/>
      <c r="AI22" s="456"/>
      <c r="AJ22" s="457"/>
      <c r="AK22" s="325">
        <f>AK19+AK20+AK21</f>
        <v>3538410</v>
      </c>
      <c r="AM22" s="324">
        <f t="shared" si="0"/>
        <v>470890</v>
      </c>
      <c r="AO22" s="14"/>
    </row>
    <row r="23" spans="1:41" ht="21.9" hidden="1" customHeight="1" x14ac:dyDescent="0.25">
      <c r="A23" s="454" t="s">
        <v>303</v>
      </c>
      <c r="B23" s="454"/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54"/>
      <c r="AL23" s="454"/>
      <c r="AM23" s="454"/>
    </row>
    <row r="24" spans="1:41" ht="21.9" hidden="1" customHeight="1" x14ac:dyDescent="0.25">
      <c r="A24" s="454" t="s">
        <v>304</v>
      </c>
      <c r="B24" s="454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 s="454"/>
      <c r="AJ24" s="454"/>
      <c r="AK24" s="454"/>
      <c r="AL24" s="454"/>
      <c r="AM24" s="454"/>
    </row>
    <row r="25" spans="1:41" ht="21.9" hidden="1" customHeight="1" x14ac:dyDescent="0.25">
      <c r="A25" s="454" t="s">
        <v>305</v>
      </c>
      <c r="B25" s="454"/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4"/>
      <c r="R25" s="454"/>
      <c r="S25" s="454"/>
      <c r="T25" s="454"/>
      <c r="U25" s="454"/>
      <c r="V25" s="454"/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454"/>
      <c r="AJ25" s="454"/>
      <c r="AK25" s="454"/>
      <c r="AL25" s="454"/>
      <c r="AM25" s="454"/>
    </row>
    <row r="26" spans="1:41" ht="21.9" customHeight="1" x14ac:dyDescent="0.25"/>
    <row r="27" spans="1:41" ht="21.9" customHeight="1" x14ac:dyDescent="0.25"/>
    <row r="28" spans="1:41" ht="21.9" customHeight="1" x14ac:dyDescent="0.25"/>
    <row r="29" spans="1:41" ht="21.9" customHeight="1" x14ac:dyDescent="0.25"/>
    <row r="30" spans="1:41" ht="21.9" customHeight="1" x14ac:dyDescent="0.25"/>
    <row r="31" spans="1:41" ht="21.9" customHeight="1" x14ac:dyDescent="0.25"/>
    <row r="32" spans="1:41" ht="21.9" customHeight="1" x14ac:dyDescent="0.25"/>
    <row r="33" ht="21.9" customHeight="1" x14ac:dyDescent="0.25"/>
    <row r="34" ht="21.9" customHeight="1" x14ac:dyDescent="0.25"/>
    <row r="35" ht="21.9" customHeight="1" x14ac:dyDescent="0.25"/>
    <row r="36" ht="21.9" customHeight="1" x14ac:dyDescent="0.25"/>
    <row r="37" ht="21.9" customHeight="1" x14ac:dyDescent="0.25"/>
    <row r="38" ht="21.9" customHeight="1" x14ac:dyDescent="0.25"/>
    <row r="39" ht="21.9" customHeight="1" x14ac:dyDescent="0.25"/>
    <row r="40" ht="21.9" customHeight="1" x14ac:dyDescent="0.25"/>
    <row r="41" ht="21.9" customHeight="1" x14ac:dyDescent="0.25"/>
    <row r="42" ht="21.9" customHeight="1" x14ac:dyDescent="0.25"/>
    <row r="43" ht="21.9" customHeight="1" x14ac:dyDescent="0.25"/>
    <row r="44" ht="21.9" customHeight="1" x14ac:dyDescent="0.25"/>
    <row r="45" ht="21.9" customHeight="1" x14ac:dyDescent="0.25"/>
    <row r="46" ht="21.9" customHeight="1" x14ac:dyDescent="0.25"/>
    <row r="47" ht="21.9" customHeight="1" x14ac:dyDescent="0.25"/>
    <row r="48" ht="21.9" customHeight="1" x14ac:dyDescent="0.25"/>
    <row r="49" ht="21.9" customHeight="1" x14ac:dyDescent="0.25"/>
    <row r="50" ht="21.9" customHeight="1" x14ac:dyDescent="0.25"/>
    <row r="51" ht="21.9" customHeight="1" x14ac:dyDescent="0.25"/>
    <row r="52" ht="21.9" customHeight="1" x14ac:dyDescent="0.25"/>
    <row r="53" ht="21.9" customHeight="1" x14ac:dyDescent="0.25"/>
    <row r="54" ht="21.9" customHeight="1" x14ac:dyDescent="0.25"/>
    <row r="55" ht="21.9" customHeight="1" x14ac:dyDescent="0.25"/>
    <row r="56" ht="21.9" customHeight="1" x14ac:dyDescent="0.25"/>
    <row r="57" ht="21.9" customHeight="1" x14ac:dyDescent="0.25"/>
    <row r="58" ht="21.9" customHeight="1" x14ac:dyDescent="0.25"/>
    <row r="59" ht="21.9" customHeight="1" x14ac:dyDescent="0.25"/>
    <row r="60" ht="21.9" customHeight="1" x14ac:dyDescent="0.25"/>
    <row r="61" ht="21.9" customHeight="1" x14ac:dyDescent="0.25"/>
    <row r="62" ht="21.9" customHeight="1" x14ac:dyDescent="0.25"/>
    <row r="63" ht="21.9" customHeight="1" x14ac:dyDescent="0.25"/>
    <row r="64" ht="21.9" customHeight="1" x14ac:dyDescent="0.25"/>
    <row r="65" ht="21.9" customHeight="1" x14ac:dyDescent="0.25"/>
    <row r="66" ht="21.9" customHeight="1" x14ac:dyDescent="0.25"/>
    <row r="67" ht="21.9" customHeight="1" x14ac:dyDescent="0.25"/>
    <row r="68" ht="21.9" customHeight="1" x14ac:dyDescent="0.25"/>
    <row r="69" ht="21.9" customHeight="1" x14ac:dyDescent="0.25"/>
    <row r="70" ht="21.9" customHeight="1" x14ac:dyDescent="0.25"/>
    <row r="71" ht="21.9" customHeight="1" x14ac:dyDescent="0.25"/>
    <row r="72" ht="21.9" customHeight="1" x14ac:dyDescent="0.25"/>
    <row r="73" ht="21.9" customHeight="1" x14ac:dyDescent="0.25"/>
    <row r="74" ht="21.9" customHeight="1" x14ac:dyDescent="0.25"/>
    <row r="75" ht="21.9" customHeight="1" x14ac:dyDescent="0.25"/>
    <row r="76" ht="21.9" customHeight="1" x14ac:dyDescent="0.25"/>
    <row r="77" ht="21.9" customHeight="1" x14ac:dyDescent="0.25"/>
    <row r="78" ht="21.9" customHeight="1" x14ac:dyDescent="0.25"/>
    <row r="79" ht="21.9" customHeight="1" x14ac:dyDescent="0.25"/>
    <row r="80" ht="21.9" customHeight="1" x14ac:dyDescent="0.25"/>
    <row r="81" spans="1:4" ht="21.9" customHeight="1" x14ac:dyDescent="0.25"/>
    <row r="82" spans="1:4" ht="21.9" customHeight="1" x14ac:dyDescent="0.25"/>
    <row r="83" spans="1:4" ht="21.9" customHeight="1" x14ac:dyDescent="0.25"/>
    <row r="84" spans="1:4" ht="21.9" customHeight="1" x14ac:dyDescent="0.25">
      <c r="A84" s="19"/>
      <c r="B84" s="19"/>
      <c r="C84" s="19"/>
      <c r="D84" s="19"/>
    </row>
    <row r="85" spans="1:4" ht="21.9" customHeight="1" x14ac:dyDescent="0.25">
      <c r="A85" s="19"/>
      <c r="B85" s="19"/>
      <c r="C85" s="19"/>
      <c r="D85" s="19"/>
    </row>
    <row r="86" spans="1:4" ht="21.9" customHeight="1" x14ac:dyDescent="0.25">
      <c r="A86" s="19"/>
      <c r="B86" s="19"/>
      <c r="C86" s="19"/>
      <c r="D86" s="19"/>
    </row>
    <row r="87" spans="1:4" ht="21.9" customHeight="1" x14ac:dyDescent="0.25">
      <c r="A87" s="19"/>
      <c r="B87" s="19"/>
      <c r="C87" s="19"/>
      <c r="D87" s="19"/>
    </row>
    <row r="88" spans="1:4" ht="21.9" customHeight="1" x14ac:dyDescent="0.25">
      <c r="A88" s="19"/>
      <c r="B88" s="19"/>
      <c r="C88" s="19"/>
      <c r="D88" s="19"/>
    </row>
    <row r="89" spans="1:4" ht="21.9" customHeight="1" x14ac:dyDescent="0.25">
      <c r="A89" s="19"/>
      <c r="B89" s="19"/>
      <c r="C89" s="19"/>
      <c r="D89" s="19"/>
    </row>
    <row r="90" spans="1:4" ht="21.9" customHeight="1" x14ac:dyDescent="0.25">
      <c r="A90" s="19"/>
      <c r="B90" s="19"/>
      <c r="C90" s="19"/>
      <c r="D90" s="19"/>
    </row>
    <row r="91" spans="1:4" ht="21.9" customHeight="1" x14ac:dyDescent="0.25">
      <c r="A91" s="19"/>
      <c r="B91" s="19"/>
      <c r="C91" s="19"/>
      <c r="D91" s="19"/>
    </row>
    <row r="92" spans="1:4" ht="21.9" customHeight="1" x14ac:dyDescent="0.25">
      <c r="A92" s="19"/>
      <c r="B92" s="19"/>
      <c r="C92" s="19"/>
      <c r="D92" s="19"/>
    </row>
    <row r="93" spans="1:4" ht="21.9" customHeight="1" x14ac:dyDescent="0.25">
      <c r="A93" s="19"/>
      <c r="B93" s="19"/>
      <c r="C93" s="19"/>
      <c r="D93" s="19"/>
    </row>
    <row r="94" spans="1:4" ht="21.9" customHeight="1" x14ac:dyDescent="0.25">
      <c r="A94" s="19"/>
      <c r="B94" s="19"/>
      <c r="C94" s="19"/>
      <c r="D94" s="19"/>
    </row>
    <row r="95" spans="1:4" ht="21.9" customHeight="1" x14ac:dyDescent="0.25">
      <c r="A95" s="19"/>
      <c r="B95" s="19"/>
      <c r="C95" s="19"/>
      <c r="D95" s="19"/>
    </row>
    <row r="96" spans="1:4" ht="21.9" customHeight="1" x14ac:dyDescent="0.25">
      <c r="A96" s="19"/>
      <c r="B96" s="19"/>
      <c r="C96" s="19"/>
      <c r="D96" s="19"/>
    </row>
    <row r="97" spans="1:4" ht="21.9" customHeight="1" x14ac:dyDescent="0.25">
      <c r="A97" s="19"/>
      <c r="B97" s="19"/>
      <c r="C97" s="19"/>
      <c r="D97" s="19"/>
    </row>
    <row r="98" spans="1:4" ht="21.9" customHeight="1" x14ac:dyDescent="0.25">
      <c r="A98" s="19"/>
      <c r="B98" s="19"/>
      <c r="C98" s="19"/>
      <c r="D98" s="19"/>
    </row>
    <row r="99" spans="1:4" ht="21.9" customHeight="1" x14ac:dyDescent="0.25">
      <c r="A99" s="19"/>
      <c r="B99" s="19"/>
      <c r="C99" s="19"/>
      <c r="D99" s="19"/>
    </row>
    <row r="100" spans="1:4" ht="21.9" customHeight="1" x14ac:dyDescent="0.25">
      <c r="A100" s="19"/>
      <c r="B100" s="19"/>
      <c r="C100" s="19"/>
      <c r="D100" s="19"/>
    </row>
    <row r="101" spans="1:4" ht="21.9" customHeight="1" x14ac:dyDescent="0.25">
      <c r="A101" s="19"/>
      <c r="B101" s="19"/>
      <c r="C101" s="19"/>
      <c r="D101" s="19"/>
    </row>
    <row r="102" spans="1:4" ht="21.9" customHeight="1" x14ac:dyDescent="0.25">
      <c r="A102" s="19"/>
      <c r="B102" s="19"/>
      <c r="C102" s="19"/>
      <c r="D102" s="19"/>
    </row>
    <row r="103" spans="1:4" ht="21.9" customHeight="1" x14ac:dyDescent="0.25">
      <c r="A103" s="19"/>
      <c r="B103" s="19"/>
      <c r="C103" s="19"/>
      <c r="D103" s="19"/>
    </row>
    <row r="104" spans="1:4" ht="21.9" customHeight="1" x14ac:dyDescent="0.25">
      <c r="A104" s="19"/>
      <c r="B104" s="19"/>
      <c r="C104" s="19"/>
      <c r="D104" s="19"/>
    </row>
    <row r="105" spans="1:4" ht="21.9" customHeight="1" x14ac:dyDescent="0.25">
      <c r="A105" s="19"/>
      <c r="B105" s="19"/>
      <c r="C105" s="19"/>
      <c r="D105" s="19"/>
    </row>
    <row r="106" spans="1:4" ht="21.9" customHeight="1" x14ac:dyDescent="0.25">
      <c r="A106" s="19"/>
      <c r="B106" s="19"/>
      <c r="C106" s="19"/>
      <c r="D106" s="19"/>
    </row>
    <row r="107" spans="1:4" ht="21.9" customHeight="1" x14ac:dyDescent="0.25">
      <c r="A107" s="19"/>
      <c r="B107" s="19"/>
      <c r="C107" s="19"/>
      <c r="D107" s="19"/>
    </row>
    <row r="108" spans="1:4" ht="21.9" customHeight="1" x14ac:dyDescent="0.25">
      <c r="A108" s="19"/>
      <c r="B108" s="19"/>
      <c r="C108" s="19"/>
      <c r="D108" s="19"/>
    </row>
    <row r="109" spans="1:4" ht="21.9" customHeight="1" x14ac:dyDescent="0.25">
      <c r="A109" s="19"/>
      <c r="B109" s="19"/>
      <c r="C109" s="19"/>
      <c r="D109" s="19"/>
    </row>
    <row r="110" spans="1:4" ht="21.9" customHeight="1" x14ac:dyDescent="0.25">
      <c r="A110" s="19"/>
      <c r="B110" s="19"/>
      <c r="C110" s="19"/>
      <c r="D110" s="19"/>
    </row>
    <row r="111" spans="1:4" ht="21.9" customHeight="1" x14ac:dyDescent="0.25">
      <c r="A111" s="19"/>
      <c r="B111" s="19"/>
      <c r="C111" s="19"/>
      <c r="D111" s="19"/>
    </row>
    <row r="112" spans="1:4" ht="21.9" customHeight="1" x14ac:dyDescent="0.25">
      <c r="A112" s="19"/>
      <c r="B112" s="19"/>
      <c r="C112" s="19"/>
      <c r="D112" s="19"/>
    </row>
    <row r="113" spans="1:4" ht="21.9" customHeight="1" x14ac:dyDescent="0.25">
      <c r="A113" s="19"/>
      <c r="B113" s="19"/>
      <c r="C113" s="19"/>
      <c r="D113" s="19"/>
    </row>
    <row r="114" spans="1:4" ht="21.9" customHeight="1" x14ac:dyDescent="0.25">
      <c r="A114" s="19"/>
      <c r="B114" s="19"/>
      <c r="C114" s="19"/>
      <c r="D114" s="19"/>
    </row>
    <row r="115" spans="1:4" ht="21.9" customHeight="1" x14ac:dyDescent="0.25">
      <c r="A115" s="19"/>
      <c r="B115" s="19"/>
      <c r="C115" s="19"/>
      <c r="D115" s="19"/>
    </row>
    <row r="116" spans="1:4" ht="21.9" customHeight="1" x14ac:dyDescent="0.25">
      <c r="A116" s="19"/>
      <c r="B116" s="19"/>
      <c r="C116" s="19"/>
      <c r="D116" s="19"/>
    </row>
    <row r="117" spans="1:4" ht="21.9" customHeight="1" x14ac:dyDescent="0.25">
      <c r="A117" s="19"/>
      <c r="B117" s="19"/>
      <c r="C117" s="19"/>
      <c r="D117" s="19"/>
    </row>
    <row r="118" spans="1:4" ht="21.9" customHeight="1" x14ac:dyDescent="0.25">
      <c r="A118" s="19"/>
      <c r="B118" s="19"/>
      <c r="C118" s="19"/>
      <c r="D118" s="19"/>
    </row>
    <row r="119" spans="1:4" ht="21.9" customHeight="1" x14ac:dyDescent="0.25">
      <c r="A119" s="19"/>
      <c r="B119" s="19"/>
      <c r="C119" s="19"/>
      <c r="D119" s="19"/>
    </row>
    <row r="120" spans="1:4" ht="21.9" customHeight="1" x14ac:dyDescent="0.25">
      <c r="A120" s="19"/>
      <c r="B120" s="19"/>
      <c r="C120" s="19"/>
      <c r="D120" s="19"/>
    </row>
    <row r="121" spans="1:4" ht="21.9" customHeight="1" x14ac:dyDescent="0.25">
      <c r="A121" s="19"/>
      <c r="B121" s="19"/>
      <c r="C121" s="19"/>
      <c r="D121" s="19"/>
    </row>
    <row r="122" spans="1:4" ht="21.9" customHeight="1" x14ac:dyDescent="0.25">
      <c r="A122" s="19"/>
      <c r="B122" s="19"/>
      <c r="C122" s="19"/>
      <c r="D122" s="19"/>
    </row>
    <row r="123" spans="1:4" ht="21.9" customHeight="1" x14ac:dyDescent="0.25">
      <c r="A123" s="19"/>
      <c r="B123" s="19"/>
      <c r="C123" s="19"/>
      <c r="D123" s="19"/>
    </row>
    <row r="124" spans="1:4" ht="21.9" customHeight="1" x14ac:dyDescent="0.25">
      <c r="A124" s="19"/>
      <c r="B124" s="19"/>
      <c r="C124" s="19"/>
      <c r="D124" s="19"/>
    </row>
    <row r="125" spans="1:4" ht="21.9" customHeight="1" x14ac:dyDescent="0.25">
      <c r="A125" s="19"/>
      <c r="B125" s="19"/>
      <c r="C125" s="19"/>
      <c r="D125" s="19"/>
    </row>
    <row r="126" spans="1:4" ht="21.9" customHeight="1" x14ac:dyDescent="0.25">
      <c r="A126" s="19"/>
      <c r="B126" s="19"/>
      <c r="C126" s="19"/>
      <c r="D126" s="19"/>
    </row>
    <row r="127" spans="1:4" ht="21.9" customHeight="1" x14ac:dyDescent="0.25">
      <c r="A127" s="19"/>
      <c r="B127" s="19"/>
      <c r="C127" s="19"/>
      <c r="D127" s="19"/>
    </row>
    <row r="128" spans="1:4" ht="21.9" customHeight="1" x14ac:dyDescent="0.25">
      <c r="A128" s="19"/>
      <c r="B128" s="19"/>
      <c r="C128" s="19"/>
      <c r="D128" s="19"/>
    </row>
    <row r="129" spans="1:4" ht="21.9" customHeight="1" x14ac:dyDescent="0.25">
      <c r="A129" s="19"/>
      <c r="B129" s="19"/>
      <c r="C129" s="19"/>
      <c r="D129" s="19"/>
    </row>
    <row r="130" spans="1:4" ht="21.9" customHeight="1" x14ac:dyDescent="0.25">
      <c r="A130" s="19"/>
      <c r="B130" s="19"/>
      <c r="C130" s="19"/>
      <c r="D130" s="19"/>
    </row>
    <row r="131" spans="1:4" ht="21.9" customHeight="1" x14ac:dyDescent="0.25">
      <c r="A131" s="19"/>
      <c r="B131" s="19"/>
      <c r="C131" s="19"/>
      <c r="D131" s="19"/>
    </row>
    <row r="132" spans="1:4" ht="21.9" customHeight="1" x14ac:dyDescent="0.25">
      <c r="A132" s="19"/>
      <c r="B132" s="19"/>
      <c r="C132" s="19"/>
      <c r="D132" s="19"/>
    </row>
    <row r="133" spans="1:4" ht="21.9" customHeight="1" x14ac:dyDescent="0.25">
      <c r="A133" s="19"/>
      <c r="B133" s="19"/>
      <c r="C133" s="19"/>
      <c r="D133" s="19"/>
    </row>
    <row r="134" spans="1:4" ht="21.9" customHeight="1" x14ac:dyDescent="0.25">
      <c r="A134" s="19"/>
      <c r="B134" s="19"/>
      <c r="C134" s="19"/>
      <c r="D134" s="19"/>
    </row>
    <row r="135" spans="1:4" ht="21.9" customHeight="1" x14ac:dyDescent="0.25">
      <c r="A135" s="19"/>
      <c r="B135" s="19"/>
      <c r="C135" s="19"/>
      <c r="D135" s="19"/>
    </row>
    <row r="136" spans="1:4" ht="21.9" customHeight="1" x14ac:dyDescent="0.25">
      <c r="A136" s="19"/>
      <c r="B136" s="19"/>
      <c r="C136" s="19"/>
      <c r="D136" s="19"/>
    </row>
    <row r="137" spans="1:4" ht="21.9" customHeight="1" x14ac:dyDescent="0.25">
      <c r="A137" s="19"/>
      <c r="B137" s="19"/>
      <c r="C137" s="19"/>
      <c r="D137" s="19"/>
    </row>
    <row r="138" spans="1:4" ht="21.9" customHeight="1" x14ac:dyDescent="0.25">
      <c r="A138" s="19"/>
      <c r="B138" s="19"/>
      <c r="C138" s="19"/>
      <c r="D138" s="19"/>
    </row>
    <row r="139" spans="1:4" ht="21.9" customHeight="1" x14ac:dyDescent="0.25">
      <c r="A139" s="19"/>
      <c r="B139" s="19"/>
      <c r="C139" s="19"/>
      <c r="D139" s="19"/>
    </row>
    <row r="140" spans="1:4" ht="21.9" customHeight="1" x14ac:dyDescent="0.25">
      <c r="A140" s="19"/>
      <c r="B140" s="19"/>
      <c r="C140" s="19"/>
      <c r="D140" s="19"/>
    </row>
    <row r="141" spans="1:4" ht="21.9" customHeight="1" x14ac:dyDescent="0.25">
      <c r="A141" s="19"/>
      <c r="B141" s="19"/>
      <c r="C141" s="19"/>
      <c r="D141" s="19"/>
    </row>
    <row r="142" spans="1:4" ht="21.9" customHeight="1" x14ac:dyDescent="0.25">
      <c r="A142" s="19"/>
      <c r="B142" s="19"/>
      <c r="C142" s="19"/>
      <c r="D142" s="19"/>
    </row>
    <row r="143" spans="1:4" ht="21.9" customHeight="1" x14ac:dyDescent="0.25">
      <c r="A143" s="19"/>
      <c r="B143" s="19"/>
      <c r="C143" s="19"/>
      <c r="D143" s="19"/>
    </row>
    <row r="144" spans="1:4" ht="21.9" customHeight="1" x14ac:dyDescent="0.25">
      <c r="A144" s="19"/>
      <c r="B144" s="19"/>
      <c r="C144" s="19"/>
      <c r="D144" s="19"/>
    </row>
    <row r="145" spans="1:4" ht="21.9" customHeight="1" x14ac:dyDescent="0.25">
      <c r="A145" s="19"/>
      <c r="B145" s="19"/>
      <c r="C145" s="19"/>
      <c r="D145" s="19"/>
    </row>
    <row r="146" spans="1:4" ht="21.9" customHeight="1" x14ac:dyDescent="0.25">
      <c r="A146" s="19"/>
      <c r="B146" s="19"/>
      <c r="C146" s="19"/>
      <c r="D146" s="19"/>
    </row>
    <row r="147" spans="1:4" ht="21.9" customHeight="1" x14ac:dyDescent="0.25">
      <c r="A147" s="19"/>
      <c r="B147" s="19"/>
      <c r="C147" s="19"/>
      <c r="D147" s="19"/>
    </row>
    <row r="148" spans="1:4" ht="21.9" customHeight="1" x14ac:dyDescent="0.25">
      <c r="A148" s="19"/>
      <c r="B148" s="19"/>
      <c r="C148" s="19"/>
      <c r="D148" s="19"/>
    </row>
    <row r="149" spans="1:4" ht="21.9" customHeight="1" x14ac:dyDescent="0.25">
      <c r="A149" s="19"/>
      <c r="B149" s="19"/>
      <c r="C149" s="19"/>
      <c r="D149" s="19"/>
    </row>
    <row r="150" spans="1:4" ht="21.9" customHeight="1" x14ac:dyDescent="0.25">
      <c r="A150" s="19"/>
      <c r="B150" s="19"/>
      <c r="C150" s="19"/>
      <c r="D150" s="19"/>
    </row>
    <row r="151" spans="1:4" ht="21.9" customHeight="1" x14ac:dyDescent="0.25">
      <c r="A151" s="19"/>
      <c r="B151" s="19"/>
      <c r="C151" s="19"/>
      <c r="D151" s="19"/>
    </row>
    <row r="152" spans="1:4" ht="21.9" customHeight="1" x14ac:dyDescent="0.25">
      <c r="A152" s="19"/>
      <c r="B152" s="19"/>
      <c r="C152" s="19"/>
      <c r="D152" s="19"/>
    </row>
    <row r="153" spans="1:4" ht="21.9" customHeight="1" x14ac:dyDescent="0.25">
      <c r="A153" s="19"/>
      <c r="B153" s="19"/>
      <c r="C153" s="19"/>
      <c r="D153" s="19"/>
    </row>
    <row r="154" spans="1:4" ht="21.9" customHeight="1" x14ac:dyDescent="0.25">
      <c r="A154" s="19"/>
      <c r="B154" s="19"/>
      <c r="C154" s="19"/>
      <c r="D154" s="19"/>
    </row>
    <row r="155" spans="1:4" ht="21.9" customHeight="1" x14ac:dyDescent="0.25">
      <c r="A155" s="19"/>
      <c r="B155" s="19"/>
      <c r="C155" s="19"/>
      <c r="D155" s="19"/>
    </row>
    <row r="156" spans="1:4" ht="21.9" customHeight="1" x14ac:dyDescent="0.25">
      <c r="A156" s="19"/>
      <c r="B156" s="19"/>
      <c r="C156" s="19"/>
      <c r="D156" s="19"/>
    </row>
    <row r="157" spans="1:4" ht="21.9" customHeight="1" x14ac:dyDescent="0.25">
      <c r="A157" s="19"/>
      <c r="B157" s="19"/>
      <c r="C157" s="19"/>
      <c r="D157" s="19"/>
    </row>
    <row r="158" spans="1:4" ht="21.9" customHeight="1" x14ac:dyDescent="0.25">
      <c r="A158" s="19"/>
      <c r="B158" s="19"/>
      <c r="C158" s="19"/>
      <c r="D158" s="19"/>
    </row>
    <row r="159" spans="1:4" ht="21.9" customHeight="1" x14ac:dyDescent="0.25">
      <c r="A159" s="19"/>
      <c r="B159" s="19"/>
      <c r="C159" s="19"/>
      <c r="D159" s="19"/>
    </row>
    <row r="160" spans="1:4" x14ac:dyDescent="0.25">
      <c r="A160" s="19"/>
      <c r="B160" s="19"/>
      <c r="C160" s="19"/>
      <c r="D160" s="19"/>
    </row>
    <row r="161" spans="1:4" x14ac:dyDescent="0.25">
      <c r="A161" s="19"/>
      <c r="B161" s="19"/>
      <c r="C161" s="19"/>
      <c r="D161" s="19"/>
    </row>
    <row r="162" spans="1:4" x14ac:dyDescent="0.25">
      <c r="A162" s="19"/>
      <c r="B162" s="19"/>
      <c r="C162" s="19"/>
      <c r="D162" s="19"/>
    </row>
    <row r="163" spans="1:4" x14ac:dyDescent="0.25">
      <c r="A163" s="19"/>
      <c r="B163" s="19"/>
      <c r="C163" s="19"/>
      <c r="D163" s="19"/>
    </row>
    <row r="164" spans="1:4" x14ac:dyDescent="0.25">
      <c r="A164" s="19"/>
      <c r="B164" s="19"/>
      <c r="C164" s="19"/>
      <c r="D164" s="19"/>
    </row>
    <row r="165" spans="1:4" x14ac:dyDescent="0.25">
      <c r="A165" s="19"/>
      <c r="B165" s="19"/>
      <c r="C165" s="19"/>
      <c r="D165" s="19"/>
    </row>
    <row r="166" spans="1:4" x14ac:dyDescent="0.25">
      <c r="A166" s="19"/>
      <c r="B166" s="19"/>
      <c r="C166" s="19"/>
      <c r="D166" s="19"/>
    </row>
  </sheetData>
  <mergeCells count="83">
    <mergeCell ref="A24:AM24"/>
    <mergeCell ref="A25:AM25"/>
    <mergeCell ref="AF19:AJ19"/>
    <mergeCell ref="AF20:AJ20"/>
    <mergeCell ref="AF21:AJ21"/>
    <mergeCell ref="AF22:AJ22"/>
    <mergeCell ref="A23:AM23"/>
    <mergeCell ref="A21:S21"/>
    <mergeCell ref="T21:U21"/>
    <mergeCell ref="V21:Z21"/>
    <mergeCell ref="AA21:AE21"/>
    <mergeCell ref="A22:S22"/>
    <mergeCell ref="T22:U22"/>
    <mergeCell ref="V22:Z22"/>
    <mergeCell ref="AA22:AE22"/>
    <mergeCell ref="AF14:AJ14"/>
    <mergeCell ref="AF15:AJ15"/>
    <mergeCell ref="AF16:AJ16"/>
    <mergeCell ref="AF17:AJ17"/>
    <mergeCell ref="AF18:AJ18"/>
    <mergeCell ref="AA10:AE10"/>
    <mergeCell ref="AF10:AJ10"/>
    <mergeCell ref="AF11:AJ11"/>
    <mergeCell ref="AF12:AJ12"/>
    <mergeCell ref="AF13:AJ13"/>
    <mergeCell ref="AA11:AE11"/>
    <mergeCell ref="AF7:AJ8"/>
    <mergeCell ref="AK7:AK8"/>
    <mergeCell ref="AM7:AM8"/>
    <mergeCell ref="T9:U9"/>
    <mergeCell ref="V9:Z9"/>
    <mergeCell ref="AA9:AE9"/>
    <mergeCell ref="AF9:AJ9"/>
    <mergeCell ref="A3:AE3"/>
    <mergeCell ref="A7:S7"/>
    <mergeCell ref="T7:U8"/>
    <mergeCell ref="V7:Z8"/>
    <mergeCell ref="AA7:AE8"/>
    <mergeCell ref="A13:S13"/>
    <mergeCell ref="T13:U13"/>
    <mergeCell ref="V19:Z19"/>
    <mergeCell ref="T17:U17"/>
    <mergeCell ref="V20:Z20"/>
    <mergeCell ref="A17:S17"/>
    <mergeCell ref="T16:U16"/>
    <mergeCell ref="T14:U14"/>
    <mergeCell ref="T15:U15"/>
    <mergeCell ref="A16:S16"/>
    <mergeCell ref="A14:S14"/>
    <mergeCell ref="A15:S15"/>
    <mergeCell ref="A18:S18"/>
    <mergeCell ref="A1:AE1"/>
    <mergeCell ref="V17:Z17"/>
    <mergeCell ref="AA17:AE17"/>
    <mergeCell ref="AA12:AE12"/>
    <mergeCell ref="AA16:AE16"/>
    <mergeCell ref="V13:Z13"/>
    <mergeCell ref="AA13:AE13"/>
    <mergeCell ref="V14:Z14"/>
    <mergeCell ref="AA14:AE14"/>
    <mergeCell ref="V15:Z15"/>
    <mergeCell ref="AA15:AE15"/>
    <mergeCell ref="V16:Z16"/>
    <mergeCell ref="A9:S9"/>
    <mergeCell ref="A12:S12"/>
    <mergeCell ref="T12:U12"/>
    <mergeCell ref="V12:Z12"/>
    <mergeCell ref="A2:AE2"/>
    <mergeCell ref="A11:S11"/>
    <mergeCell ref="AA20:AE20"/>
    <mergeCell ref="V18:Z18"/>
    <mergeCell ref="AA18:AE18"/>
    <mergeCell ref="AA19:AE19"/>
    <mergeCell ref="A19:S19"/>
    <mergeCell ref="T18:U18"/>
    <mergeCell ref="T19:U19"/>
    <mergeCell ref="A20:S20"/>
    <mergeCell ref="T20:U20"/>
    <mergeCell ref="A10:S10"/>
    <mergeCell ref="T10:U10"/>
    <mergeCell ref="V10:Z10"/>
    <mergeCell ref="T11:U11"/>
    <mergeCell ref="V11:Z11"/>
  </mergeCells>
  <phoneticPr fontId="0" type="noConversion"/>
  <printOptions horizontalCentered="1"/>
  <pageMargins left="0.15748031496062992" right="0.19685039370078741" top="0.27559055118110237" bottom="0.35433070866141736" header="0.19685039370078741" footer="0.31496062992125984"/>
  <pageSetup paperSize="9" scale="7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S160"/>
  <sheetViews>
    <sheetView showGridLines="0" topLeftCell="A61" zoomScaleNormal="100" zoomScaleSheetLayoutView="100" workbookViewId="0">
      <selection sqref="A1:J71"/>
    </sheetView>
  </sheetViews>
  <sheetFormatPr defaultColWidth="9.109375" defaultRowHeight="13.2" x14ac:dyDescent="0.25"/>
  <cols>
    <col min="1" max="1" width="14.44140625" style="14" customWidth="1"/>
    <col min="2" max="2" width="14.109375" style="14" customWidth="1"/>
    <col min="3" max="3" width="10.44140625" style="14" customWidth="1"/>
    <col min="4" max="4" width="12.33203125" style="14" customWidth="1"/>
    <col min="5" max="6" width="3.33203125" style="14" customWidth="1"/>
    <col min="7" max="7" width="13.88671875" style="71" bestFit="1" customWidth="1"/>
    <col min="8" max="8" width="9.109375" style="14" customWidth="1"/>
    <col min="9" max="9" width="15.109375" style="14" bestFit="1" customWidth="1"/>
    <col min="10" max="10" width="9.109375" style="14" customWidth="1"/>
    <col min="11" max="16384" width="9.109375" style="14"/>
  </cols>
  <sheetData>
    <row r="1" spans="1:19" x14ac:dyDescent="0.25">
      <c r="A1" s="400"/>
      <c r="B1" s="400"/>
      <c r="C1" s="400"/>
      <c r="D1" s="400"/>
      <c r="E1" s="400"/>
      <c r="F1" s="400"/>
    </row>
    <row r="2" spans="1:19" x14ac:dyDescent="0.25">
      <c r="A2" s="400"/>
      <c r="B2" s="400"/>
      <c r="C2" s="400"/>
      <c r="D2" s="400"/>
      <c r="E2" s="400"/>
      <c r="F2" s="400"/>
    </row>
    <row r="3" spans="1:19" s="20" customFormat="1" ht="26.25" customHeight="1" x14ac:dyDescent="0.3">
      <c r="A3" s="400" t="s">
        <v>235</v>
      </c>
      <c r="B3" s="400"/>
      <c r="C3" s="400"/>
      <c r="D3" s="400"/>
      <c r="E3" s="400"/>
      <c r="F3" s="400"/>
      <c r="G3" s="195"/>
    </row>
    <row r="4" spans="1:19" s="20" customFormat="1" ht="19.5" customHeight="1" x14ac:dyDescent="0.3">
      <c r="A4" s="400"/>
      <c r="B4" s="400"/>
      <c r="C4" s="400"/>
      <c r="D4" s="400"/>
      <c r="E4" s="400"/>
      <c r="F4" s="400"/>
      <c r="G4" s="195"/>
    </row>
    <row r="5" spans="1:19" s="20" customFormat="1" ht="15.6" x14ac:dyDescent="0.3">
      <c r="A5" s="400" t="s">
        <v>187</v>
      </c>
      <c r="B5" s="472"/>
      <c r="C5" s="472"/>
      <c r="D5" s="472"/>
      <c r="E5" s="472"/>
      <c r="F5" s="472"/>
      <c r="G5" s="195"/>
    </row>
    <row r="6" spans="1:19" ht="15.6" x14ac:dyDescent="0.25">
      <c r="A6" s="433" t="s">
        <v>162</v>
      </c>
      <c r="B6" s="433"/>
      <c r="C6" s="433"/>
      <c r="D6" s="433"/>
      <c r="E6" s="433"/>
      <c r="F6" s="433"/>
    </row>
    <row r="7" spans="1:19" ht="15.6" x14ac:dyDescent="0.25">
      <c r="A7" s="210"/>
      <c r="B7" s="210"/>
      <c r="C7" s="210"/>
      <c r="D7" s="210"/>
      <c r="E7" s="210"/>
      <c r="F7" s="210"/>
    </row>
    <row r="8" spans="1:19" x14ac:dyDescent="0.25">
      <c r="G8" s="71" t="s">
        <v>203</v>
      </c>
    </row>
    <row r="9" spans="1:19" ht="31.5" customHeight="1" x14ac:dyDescent="0.25">
      <c r="A9" s="473" t="s">
        <v>142</v>
      </c>
      <c r="B9" s="474"/>
      <c r="C9" s="474"/>
      <c r="D9" s="474"/>
      <c r="E9" s="474"/>
      <c r="F9" s="474"/>
      <c r="G9" s="196" t="s">
        <v>287</v>
      </c>
      <c r="H9" s="194"/>
      <c r="I9" s="196" t="s">
        <v>288</v>
      </c>
      <c r="J9" s="194"/>
      <c r="K9" s="193"/>
      <c r="L9" s="193"/>
      <c r="M9" s="193"/>
      <c r="N9" s="193"/>
      <c r="O9" s="193"/>
      <c r="P9" s="193"/>
      <c r="Q9" s="193"/>
      <c r="R9" s="193"/>
      <c r="S9" s="193"/>
    </row>
    <row r="10" spans="1:19" x14ac:dyDescent="0.25">
      <c r="A10" s="17"/>
      <c r="B10" s="16"/>
      <c r="C10" s="16"/>
      <c r="D10" s="16"/>
      <c r="E10" s="15"/>
      <c r="F10" s="15"/>
      <c r="G10" s="196"/>
      <c r="H10" s="194"/>
      <c r="I10" s="196"/>
      <c r="J10" s="194"/>
      <c r="K10" s="193"/>
      <c r="L10" s="193"/>
      <c r="M10" s="193"/>
      <c r="N10" s="193"/>
      <c r="O10" s="193"/>
      <c r="P10" s="193"/>
      <c r="Q10" s="193"/>
      <c r="R10" s="193"/>
      <c r="S10" s="193"/>
    </row>
    <row r="11" spans="1:19" ht="24.75" customHeight="1" x14ac:dyDescent="0.25">
      <c r="A11" s="212" t="s">
        <v>23</v>
      </c>
      <c r="B11" s="211"/>
      <c r="C11" s="211"/>
      <c r="D11" s="211"/>
      <c r="E11" s="211"/>
      <c r="F11" s="211"/>
      <c r="G11" s="196"/>
      <c r="H11" s="194"/>
      <c r="I11" s="196"/>
      <c r="J11" s="194"/>
      <c r="K11" s="193"/>
      <c r="L11" s="193"/>
      <c r="M11" s="193"/>
      <c r="N11" s="193"/>
      <c r="O11" s="193"/>
      <c r="P11" s="193"/>
      <c r="Q11" s="193"/>
      <c r="R11" s="193"/>
      <c r="S11" s="193"/>
    </row>
    <row r="12" spans="1:19" ht="24.75" customHeight="1" x14ac:dyDescent="0.25">
      <c r="A12" s="464" t="s">
        <v>239</v>
      </c>
      <c r="B12" s="468"/>
      <c r="C12" s="468"/>
      <c r="D12" s="468"/>
      <c r="E12" s="468"/>
      <c r="F12" s="468"/>
      <c r="G12" s="197">
        <v>8225</v>
      </c>
      <c r="H12" s="38" t="s">
        <v>216</v>
      </c>
      <c r="I12" s="197">
        <v>8225</v>
      </c>
      <c r="J12" s="38" t="s">
        <v>216</v>
      </c>
      <c r="K12" s="193"/>
      <c r="L12" s="193"/>
      <c r="M12" s="193"/>
      <c r="N12" s="193"/>
      <c r="O12" s="193"/>
      <c r="P12" s="193"/>
      <c r="Q12" s="193"/>
      <c r="R12" s="193"/>
      <c r="S12" s="193"/>
    </row>
    <row r="13" spans="1:19" ht="24.75" customHeight="1" x14ac:dyDescent="0.25">
      <c r="A13" t="s">
        <v>240</v>
      </c>
      <c r="B13" s="211"/>
      <c r="C13" s="211"/>
      <c r="D13" s="211"/>
      <c r="E13" s="211"/>
      <c r="F13" s="211"/>
      <c r="G13" s="197">
        <v>16450</v>
      </c>
      <c r="H13" s="38"/>
      <c r="I13" s="197">
        <v>16450</v>
      </c>
      <c r="J13" s="38"/>
      <c r="K13" s="193"/>
      <c r="L13" s="193"/>
      <c r="M13" s="193"/>
      <c r="N13" s="193"/>
      <c r="O13" s="193"/>
      <c r="P13" s="193"/>
      <c r="Q13" s="193"/>
      <c r="R13" s="193"/>
      <c r="S13" s="193"/>
    </row>
    <row r="14" spans="1:19" ht="23.25" customHeight="1" x14ac:dyDescent="0.25">
      <c r="A14" s="467" t="s">
        <v>163</v>
      </c>
      <c r="B14" s="468"/>
      <c r="C14" s="468"/>
      <c r="D14" s="468"/>
      <c r="E14" s="468"/>
      <c r="F14" s="468"/>
      <c r="G14" s="197">
        <v>300000</v>
      </c>
      <c r="H14" s="38" t="s">
        <v>217</v>
      </c>
      <c r="I14" s="197">
        <v>300000</v>
      </c>
      <c r="J14" s="38" t="s">
        <v>217</v>
      </c>
      <c r="K14" s="193"/>
      <c r="L14" s="193"/>
      <c r="M14" s="193"/>
      <c r="N14" s="193"/>
      <c r="O14" s="193"/>
      <c r="P14" s="193"/>
      <c r="Q14" s="193"/>
      <c r="R14" s="193"/>
      <c r="S14" s="193"/>
    </row>
    <row r="15" spans="1:19" ht="23.25" customHeight="1" x14ac:dyDescent="0.25">
      <c r="A15" s="464" t="s">
        <v>199</v>
      </c>
      <c r="B15" s="424"/>
      <c r="C15" s="424"/>
      <c r="D15" s="424"/>
      <c r="E15" s="424"/>
      <c r="F15" s="424"/>
      <c r="G15" s="197">
        <v>520000</v>
      </c>
      <c r="H15" s="38" t="s">
        <v>218</v>
      </c>
      <c r="I15" s="197">
        <v>520000</v>
      </c>
      <c r="J15" s="38" t="s">
        <v>218</v>
      </c>
      <c r="K15" s="193"/>
      <c r="L15" s="193"/>
      <c r="M15" s="193"/>
      <c r="N15" s="193"/>
      <c r="O15" s="193"/>
      <c r="P15" s="193"/>
      <c r="Q15" s="193"/>
      <c r="R15" s="193"/>
      <c r="S15" s="193"/>
    </row>
    <row r="16" spans="1:19" ht="23.25" customHeight="1" x14ac:dyDescent="0.25">
      <c r="A16" s="469" t="s">
        <v>308</v>
      </c>
      <c r="B16" s="470"/>
      <c r="C16" s="470"/>
      <c r="D16" s="470"/>
      <c r="E16" s="470"/>
      <c r="F16" s="471"/>
      <c r="G16" s="197"/>
      <c r="H16" s="38"/>
      <c r="I16" s="197">
        <v>29264</v>
      </c>
      <c r="J16" s="38" t="s">
        <v>309</v>
      </c>
      <c r="K16" s="193"/>
      <c r="L16" s="193"/>
      <c r="M16" s="193"/>
      <c r="N16" s="193"/>
      <c r="O16" s="193"/>
      <c r="P16" s="193"/>
      <c r="Q16" s="193"/>
      <c r="R16" s="193"/>
      <c r="S16" s="193"/>
    </row>
    <row r="17" spans="1:19" ht="23.25" customHeight="1" x14ac:dyDescent="0.25">
      <c r="A17" s="464" t="s">
        <v>200</v>
      </c>
      <c r="B17" s="424"/>
      <c r="C17" s="424"/>
      <c r="D17" s="424"/>
      <c r="E17" s="424"/>
      <c r="F17" s="424"/>
      <c r="G17" s="197">
        <v>104000</v>
      </c>
      <c r="H17" s="38" t="s">
        <v>218</v>
      </c>
      <c r="I17" s="197">
        <v>104000</v>
      </c>
      <c r="J17" s="38" t="s">
        <v>218</v>
      </c>
      <c r="K17" s="193"/>
      <c r="L17" s="193"/>
      <c r="M17" s="193"/>
      <c r="N17" s="193"/>
      <c r="O17" s="193"/>
      <c r="P17" s="193"/>
      <c r="Q17" s="193"/>
      <c r="R17" s="193"/>
      <c r="S17" s="193"/>
    </row>
    <row r="18" spans="1:19" ht="19.5" customHeight="1" x14ac:dyDescent="0.25">
      <c r="A18" s="432" t="s">
        <v>24</v>
      </c>
      <c r="B18" s="409"/>
      <c r="C18" s="409"/>
      <c r="D18" s="409"/>
      <c r="E18" s="409"/>
      <c r="F18" s="409"/>
      <c r="G18" s="197">
        <f>SUM(G12:G17)</f>
        <v>948675</v>
      </c>
      <c r="H18" s="38"/>
      <c r="I18" s="197">
        <f>SUM(I12:I17)</f>
        <v>977939</v>
      </c>
      <c r="J18" s="38"/>
      <c r="K18" s="193"/>
      <c r="L18" s="193"/>
      <c r="M18" s="193"/>
      <c r="N18" s="193"/>
      <c r="O18" s="193"/>
      <c r="P18" s="193"/>
      <c r="Q18" s="193"/>
      <c r="R18" s="193"/>
      <c r="S18" s="193"/>
    </row>
    <row r="19" spans="1:19" ht="19.5" customHeight="1" x14ac:dyDescent="0.25">
      <c r="A19" s="465"/>
      <c r="B19" s="466"/>
      <c r="C19" s="466"/>
      <c r="D19" s="466"/>
      <c r="E19" s="466"/>
      <c r="F19" s="466"/>
      <c r="G19" s="198"/>
      <c r="H19" s="199"/>
      <c r="I19" s="198"/>
      <c r="J19" s="199"/>
      <c r="K19" s="193"/>
      <c r="L19" s="193"/>
      <c r="M19" s="193"/>
      <c r="N19" s="193"/>
      <c r="O19" s="193"/>
      <c r="P19" s="193"/>
      <c r="Q19" s="193"/>
      <c r="R19" s="193"/>
      <c r="S19" s="193"/>
    </row>
    <row r="20" spans="1:19" ht="19.5" customHeight="1" x14ac:dyDescent="0.25">
      <c r="A20" s="475" t="s">
        <v>25</v>
      </c>
      <c r="B20" s="476"/>
      <c r="C20" s="476"/>
      <c r="D20" s="476"/>
      <c r="E20" s="476"/>
      <c r="F20" s="476"/>
      <c r="G20" s="197"/>
      <c r="H20" s="38"/>
      <c r="I20" s="197"/>
      <c r="J20" s="38"/>
      <c r="K20" s="193"/>
      <c r="L20" s="193"/>
      <c r="M20" s="193"/>
      <c r="N20" s="193"/>
      <c r="O20" s="193"/>
      <c r="P20" s="193"/>
      <c r="Q20" s="193"/>
      <c r="R20" s="193"/>
      <c r="S20" s="193"/>
    </row>
    <row r="21" spans="1:19" ht="19.5" customHeight="1" x14ac:dyDescent="0.25">
      <c r="A21" s="464" t="s">
        <v>191</v>
      </c>
      <c r="B21" s="424"/>
      <c r="C21" s="424"/>
      <c r="D21" s="424"/>
      <c r="E21" s="424"/>
      <c r="F21" s="424"/>
      <c r="G21" s="197">
        <v>120000</v>
      </c>
      <c r="H21" s="38" t="s">
        <v>213</v>
      </c>
      <c r="I21" s="197">
        <v>120000</v>
      </c>
      <c r="J21" s="38" t="s">
        <v>213</v>
      </c>
      <c r="K21" s="193"/>
      <c r="L21" s="193"/>
      <c r="M21" s="193"/>
      <c r="N21" s="193"/>
      <c r="O21" s="193"/>
      <c r="P21" s="193"/>
      <c r="Q21" s="193"/>
      <c r="R21" s="193"/>
      <c r="S21" s="193"/>
    </row>
    <row r="22" spans="1:19" ht="19.5" customHeight="1" x14ac:dyDescent="0.25">
      <c r="A22" s="464" t="s">
        <v>241</v>
      </c>
      <c r="B22" s="424"/>
      <c r="C22" s="424"/>
      <c r="D22" s="424"/>
      <c r="E22" s="424"/>
      <c r="F22" s="425"/>
      <c r="G22" s="197">
        <v>0</v>
      </c>
      <c r="H22" s="38"/>
      <c r="I22" s="197">
        <v>0</v>
      </c>
      <c r="J22" s="38"/>
      <c r="K22" s="193"/>
      <c r="L22" s="193"/>
      <c r="M22" s="193"/>
      <c r="N22" s="193"/>
      <c r="O22" s="193"/>
      <c r="P22" s="193"/>
      <c r="Q22" s="193"/>
      <c r="R22" s="193"/>
      <c r="S22" s="193"/>
    </row>
    <row r="23" spans="1:19" ht="19.5" customHeight="1" x14ac:dyDescent="0.25">
      <c r="A23" s="477" t="s">
        <v>188</v>
      </c>
      <c r="B23" s="427"/>
      <c r="C23" s="427"/>
      <c r="D23" s="427"/>
      <c r="E23" s="427"/>
      <c r="F23" s="427"/>
      <c r="G23" s="197">
        <v>500000</v>
      </c>
      <c r="H23" s="38" t="s">
        <v>214</v>
      </c>
      <c r="I23" s="197">
        <v>500000</v>
      </c>
      <c r="J23" s="38" t="s">
        <v>214</v>
      </c>
      <c r="K23" s="193"/>
      <c r="L23" s="193"/>
      <c r="M23" s="193"/>
      <c r="N23" s="193"/>
      <c r="O23" s="193"/>
      <c r="P23" s="193"/>
      <c r="Q23" s="193"/>
      <c r="R23" s="193"/>
      <c r="S23" s="193"/>
    </row>
    <row r="24" spans="1:19" ht="19.5" customHeight="1" x14ac:dyDescent="0.25">
      <c r="A24" s="477" t="s">
        <v>202</v>
      </c>
      <c r="B24" s="427"/>
      <c r="C24" s="427"/>
      <c r="D24" s="427"/>
      <c r="E24" s="427"/>
      <c r="F24" s="427"/>
      <c r="G24" s="197">
        <v>15000</v>
      </c>
      <c r="H24" s="38" t="s">
        <v>215</v>
      </c>
      <c r="I24" s="197">
        <v>15000</v>
      </c>
      <c r="J24" s="38" t="s">
        <v>215</v>
      </c>
      <c r="K24" s="193"/>
      <c r="L24" s="193"/>
      <c r="M24" s="193"/>
      <c r="N24" s="193"/>
      <c r="O24" s="193"/>
      <c r="P24" s="193"/>
      <c r="Q24" s="193"/>
      <c r="R24" s="193"/>
      <c r="S24" s="193"/>
    </row>
    <row r="25" spans="1:19" ht="19.5" customHeight="1" x14ac:dyDescent="0.25">
      <c r="A25" s="467" t="s">
        <v>201</v>
      </c>
      <c r="B25" s="402"/>
      <c r="C25" s="402"/>
      <c r="D25" s="402"/>
      <c r="E25" s="402"/>
      <c r="F25" s="402"/>
      <c r="G25" s="197"/>
      <c r="H25" s="38" t="s">
        <v>215</v>
      </c>
      <c r="I25" s="197"/>
      <c r="J25" s="38" t="s">
        <v>215</v>
      </c>
      <c r="K25" s="193"/>
      <c r="L25" s="193"/>
      <c r="M25" s="193"/>
      <c r="N25" s="193"/>
      <c r="O25" s="193"/>
      <c r="P25" s="193"/>
      <c r="Q25" s="193"/>
      <c r="R25" s="193"/>
      <c r="S25" s="193"/>
    </row>
    <row r="26" spans="1:19" ht="19.5" customHeight="1" x14ac:dyDescent="0.25">
      <c r="A26" s="478" t="s">
        <v>310</v>
      </c>
      <c r="B26" s="479"/>
      <c r="C26" s="479"/>
      <c r="D26" s="479"/>
      <c r="E26" s="479"/>
      <c r="F26" s="480"/>
      <c r="G26" s="197"/>
      <c r="H26" s="38"/>
      <c r="I26" s="197">
        <v>707900</v>
      </c>
      <c r="J26" s="38" t="s">
        <v>311</v>
      </c>
      <c r="K26" s="193"/>
      <c r="L26" s="193"/>
      <c r="M26" s="193"/>
      <c r="N26" s="193"/>
      <c r="O26" s="193"/>
      <c r="P26" s="193"/>
      <c r="Q26" s="193"/>
      <c r="R26" s="193"/>
      <c r="S26" s="193"/>
    </row>
    <row r="27" spans="1:19" ht="19.5" customHeight="1" x14ac:dyDescent="0.25">
      <c r="A27" s="432" t="s">
        <v>26</v>
      </c>
      <c r="B27" s="409"/>
      <c r="C27" s="409"/>
      <c r="D27" s="409"/>
      <c r="E27" s="409"/>
      <c r="F27" s="409"/>
      <c r="G27" s="197">
        <f>SUM(G21:G25)</f>
        <v>635000</v>
      </c>
      <c r="H27" s="38"/>
      <c r="I27" s="197">
        <f>SUM(I21:I26)</f>
        <v>1342900</v>
      </c>
      <c r="J27" s="38"/>
      <c r="K27" s="193"/>
      <c r="L27" s="193"/>
      <c r="M27" s="193"/>
      <c r="N27" s="193"/>
      <c r="O27" s="193"/>
      <c r="P27" s="193"/>
      <c r="Q27" s="193"/>
      <c r="R27" s="193"/>
      <c r="S27" s="193"/>
    </row>
    <row r="28" spans="1:19" ht="19.5" customHeight="1" x14ac:dyDescent="0.25">
      <c r="A28" s="432" t="s">
        <v>27</v>
      </c>
      <c r="B28" s="409"/>
      <c r="C28" s="409"/>
      <c r="D28" s="409"/>
      <c r="E28" s="409"/>
      <c r="F28" s="409"/>
      <c r="G28" s="197">
        <f>G27+G18</f>
        <v>1583675</v>
      </c>
      <c r="H28" s="38"/>
      <c r="I28" s="197">
        <f>I27+I18</f>
        <v>2320839</v>
      </c>
      <c r="J28" s="38"/>
      <c r="K28" s="193"/>
      <c r="L28" s="193"/>
      <c r="M28" s="193"/>
      <c r="N28" s="193"/>
      <c r="O28" s="193"/>
      <c r="P28" s="193"/>
      <c r="Q28" s="193"/>
      <c r="R28" s="193"/>
      <c r="S28" s="193"/>
    </row>
    <row r="29" spans="1:19" ht="21.9" customHeight="1" x14ac:dyDescent="0.25"/>
    <row r="30" spans="1:19" ht="21.9" customHeight="1" x14ac:dyDescent="0.25"/>
    <row r="31" spans="1:19" ht="21.9" customHeight="1" x14ac:dyDescent="0.25"/>
    <row r="32" spans="1:19" ht="21.9" customHeight="1" x14ac:dyDescent="0.25"/>
    <row r="33" ht="21.9" customHeight="1" x14ac:dyDescent="0.25"/>
    <row r="34" ht="21.9" customHeight="1" x14ac:dyDescent="0.25"/>
    <row r="35" ht="21.9" customHeight="1" x14ac:dyDescent="0.25"/>
    <row r="36" ht="21.9" customHeight="1" x14ac:dyDescent="0.25"/>
    <row r="37" ht="21.9" customHeight="1" x14ac:dyDescent="0.25"/>
    <row r="38" ht="21.9" customHeight="1" x14ac:dyDescent="0.25"/>
    <row r="39" ht="21.9" customHeight="1" x14ac:dyDescent="0.25"/>
    <row r="40" ht="21.9" customHeight="1" x14ac:dyDescent="0.25"/>
    <row r="41" ht="21.9" customHeight="1" x14ac:dyDescent="0.25"/>
    <row r="42" ht="21.9" customHeight="1" x14ac:dyDescent="0.25"/>
    <row r="43" ht="21.9" customHeight="1" x14ac:dyDescent="0.25"/>
    <row r="44" ht="21.9" customHeight="1" x14ac:dyDescent="0.25"/>
    <row r="45" ht="21.9" customHeight="1" x14ac:dyDescent="0.25"/>
    <row r="46" ht="21.9" customHeight="1" x14ac:dyDescent="0.25"/>
    <row r="47" ht="21.9" customHeight="1" x14ac:dyDescent="0.25"/>
    <row r="48" ht="21.9" customHeight="1" x14ac:dyDescent="0.25"/>
    <row r="49" ht="21.9" customHeight="1" x14ac:dyDescent="0.25"/>
    <row r="50" ht="21.9" customHeight="1" x14ac:dyDescent="0.25"/>
    <row r="51" ht="21.9" customHeight="1" x14ac:dyDescent="0.25"/>
    <row r="52" ht="21.9" customHeight="1" x14ac:dyDescent="0.25"/>
    <row r="53" ht="21.9" customHeight="1" x14ac:dyDescent="0.25"/>
    <row r="54" ht="21.9" customHeight="1" x14ac:dyDescent="0.25"/>
    <row r="55" ht="21.9" customHeight="1" x14ac:dyDescent="0.25"/>
    <row r="56" ht="21.9" customHeight="1" x14ac:dyDescent="0.25"/>
    <row r="57" ht="21.9" customHeight="1" x14ac:dyDescent="0.25"/>
    <row r="58" ht="21.9" customHeight="1" x14ac:dyDescent="0.25"/>
    <row r="59" ht="21.9" customHeight="1" x14ac:dyDescent="0.25"/>
    <row r="60" ht="21.9" customHeight="1" x14ac:dyDescent="0.25"/>
    <row r="61" ht="21.9" customHeight="1" x14ac:dyDescent="0.25"/>
    <row r="62" ht="21.9" customHeight="1" x14ac:dyDescent="0.25"/>
    <row r="63" ht="21.9" customHeight="1" x14ac:dyDescent="0.25"/>
    <row r="64" ht="21.9" customHeight="1" x14ac:dyDescent="0.25"/>
    <row r="65" spans="1:4" ht="21.9" customHeight="1" x14ac:dyDescent="0.25"/>
    <row r="66" spans="1:4" ht="21.9" customHeight="1" x14ac:dyDescent="0.25"/>
    <row r="67" spans="1:4" ht="21.9" customHeight="1" x14ac:dyDescent="0.25"/>
    <row r="68" spans="1:4" ht="21.9" customHeight="1" x14ac:dyDescent="0.25"/>
    <row r="69" spans="1:4" ht="21.9" customHeight="1" x14ac:dyDescent="0.25"/>
    <row r="70" spans="1:4" ht="21.9" customHeight="1" x14ac:dyDescent="0.25"/>
    <row r="71" spans="1:4" ht="21.9" customHeight="1" x14ac:dyDescent="0.25"/>
    <row r="72" spans="1:4" ht="21.9" customHeight="1" x14ac:dyDescent="0.25"/>
    <row r="73" spans="1:4" ht="21.9" customHeight="1" x14ac:dyDescent="0.25"/>
    <row r="74" spans="1:4" ht="21.9" customHeight="1" x14ac:dyDescent="0.25"/>
    <row r="75" spans="1:4" ht="21.9" customHeight="1" x14ac:dyDescent="0.25"/>
    <row r="76" spans="1:4" ht="21.9" customHeight="1" x14ac:dyDescent="0.25"/>
    <row r="77" spans="1:4" ht="21.9" customHeight="1" x14ac:dyDescent="0.25"/>
    <row r="78" spans="1:4" ht="21.9" customHeight="1" x14ac:dyDescent="0.25">
      <c r="A78" s="19"/>
      <c r="B78" s="19"/>
      <c r="C78" s="19"/>
      <c r="D78" s="19"/>
    </row>
    <row r="79" spans="1:4" ht="21.9" customHeight="1" x14ac:dyDescent="0.25">
      <c r="A79" s="19"/>
      <c r="B79" s="19"/>
      <c r="C79" s="19"/>
      <c r="D79" s="19"/>
    </row>
    <row r="80" spans="1:4" ht="21.9" customHeight="1" x14ac:dyDescent="0.25">
      <c r="A80" s="19"/>
      <c r="B80" s="19"/>
      <c r="C80" s="19"/>
      <c r="D80" s="19"/>
    </row>
    <row r="81" spans="1:4" ht="21.9" customHeight="1" x14ac:dyDescent="0.25">
      <c r="A81" s="19"/>
      <c r="B81" s="19"/>
      <c r="C81" s="19"/>
      <c r="D81" s="19"/>
    </row>
    <row r="82" spans="1:4" ht="21.9" customHeight="1" x14ac:dyDescent="0.25">
      <c r="A82" s="19"/>
      <c r="B82" s="19"/>
      <c r="C82" s="19"/>
      <c r="D82" s="19"/>
    </row>
    <row r="83" spans="1:4" ht="21.9" customHeight="1" x14ac:dyDescent="0.25">
      <c r="A83" s="19"/>
      <c r="B83" s="19"/>
      <c r="C83" s="19"/>
      <c r="D83" s="19"/>
    </row>
    <row r="84" spans="1:4" ht="21.9" customHeight="1" x14ac:dyDescent="0.25">
      <c r="A84" s="19"/>
      <c r="B84" s="19"/>
      <c r="C84" s="19"/>
      <c r="D84" s="19"/>
    </row>
    <row r="85" spans="1:4" ht="21.9" customHeight="1" x14ac:dyDescent="0.25">
      <c r="A85" s="19"/>
      <c r="B85" s="19"/>
      <c r="C85" s="19"/>
      <c r="D85" s="19"/>
    </row>
    <row r="86" spans="1:4" ht="21.9" customHeight="1" x14ac:dyDescent="0.25">
      <c r="A86" s="19"/>
      <c r="B86" s="19"/>
      <c r="C86" s="19"/>
      <c r="D86" s="19"/>
    </row>
    <row r="87" spans="1:4" ht="21.9" customHeight="1" x14ac:dyDescent="0.25">
      <c r="A87" s="19"/>
      <c r="B87" s="19"/>
      <c r="C87" s="19"/>
      <c r="D87" s="19"/>
    </row>
    <row r="88" spans="1:4" ht="21.9" customHeight="1" x14ac:dyDescent="0.25">
      <c r="A88" s="19"/>
      <c r="B88" s="19"/>
      <c r="C88" s="19"/>
      <c r="D88" s="19"/>
    </row>
    <row r="89" spans="1:4" ht="21.9" customHeight="1" x14ac:dyDescent="0.25">
      <c r="A89" s="19"/>
      <c r="B89" s="19"/>
      <c r="C89" s="19"/>
      <c r="D89" s="19"/>
    </row>
    <row r="90" spans="1:4" ht="21.9" customHeight="1" x14ac:dyDescent="0.25">
      <c r="A90" s="19"/>
      <c r="B90" s="19"/>
      <c r="C90" s="19"/>
      <c r="D90" s="19"/>
    </row>
    <row r="91" spans="1:4" ht="21.9" customHeight="1" x14ac:dyDescent="0.25">
      <c r="A91" s="19"/>
      <c r="B91" s="19"/>
      <c r="C91" s="19"/>
      <c r="D91" s="19"/>
    </row>
    <row r="92" spans="1:4" ht="21.9" customHeight="1" x14ac:dyDescent="0.25">
      <c r="A92" s="19"/>
      <c r="B92" s="19"/>
      <c r="C92" s="19"/>
      <c r="D92" s="19"/>
    </row>
    <row r="93" spans="1:4" ht="21.9" customHeight="1" x14ac:dyDescent="0.25">
      <c r="A93" s="19"/>
      <c r="B93" s="19"/>
      <c r="C93" s="19"/>
      <c r="D93" s="19"/>
    </row>
    <row r="94" spans="1:4" ht="21.9" customHeight="1" x14ac:dyDescent="0.25">
      <c r="A94" s="19"/>
      <c r="B94" s="19"/>
      <c r="C94" s="19"/>
      <c r="D94" s="19"/>
    </row>
    <row r="95" spans="1:4" ht="21.9" customHeight="1" x14ac:dyDescent="0.25">
      <c r="A95" s="19"/>
      <c r="B95" s="19"/>
      <c r="C95" s="19"/>
      <c r="D95" s="19"/>
    </row>
    <row r="96" spans="1:4" ht="21.9" customHeight="1" x14ac:dyDescent="0.25">
      <c r="A96" s="19"/>
      <c r="B96" s="19"/>
      <c r="C96" s="19"/>
      <c r="D96" s="19"/>
    </row>
    <row r="97" spans="1:4" ht="21.9" customHeight="1" x14ac:dyDescent="0.25">
      <c r="A97" s="19"/>
      <c r="B97" s="19"/>
      <c r="C97" s="19"/>
      <c r="D97" s="19"/>
    </row>
    <row r="98" spans="1:4" ht="21.9" customHeight="1" x14ac:dyDescent="0.25">
      <c r="A98" s="19"/>
      <c r="B98" s="19"/>
      <c r="C98" s="19"/>
      <c r="D98" s="19"/>
    </row>
    <row r="99" spans="1:4" ht="21.9" customHeight="1" x14ac:dyDescent="0.25">
      <c r="A99" s="19"/>
      <c r="B99" s="19"/>
      <c r="C99" s="19"/>
      <c r="D99" s="19"/>
    </row>
    <row r="100" spans="1:4" ht="21.9" customHeight="1" x14ac:dyDescent="0.25">
      <c r="A100" s="19"/>
      <c r="B100" s="19"/>
      <c r="C100" s="19"/>
      <c r="D100" s="19"/>
    </row>
    <row r="101" spans="1:4" ht="21.9" customHeight="1" x14ac:dyDescent="0.25">
      <c r="A101" s="19"/>
      <c r="B101" s="19"/>
      <c r="C101" s="19"/>
      <c r="D101" s="19"/>
    </row>
    <row r="102" spans="1:4" ht="21.9" customHeight="1" x14ac:dyDescent="0.25">
      <c r="A102" s="19"/>
      <c r="B102" s="19"/>
      <c r="C102" s="19"/>
      <c r="D102" s="19"/>
    </row>
    <row r="103" spans="1:4" ht="21.9" customHeight="1" x14ac:dyDescent="0.25">
      <c r="A103" s="19"/>
      <c r="B103" s="19"/>
      <c r="C103" s="19"/>
      <c r="D103" s="19"/>
    </row>
    <row r="104" spans="1:4" ht="21.9" customHeight="1" x14ac:dyDescent="0.25">
      <c r="A104" s="19"/>
      <c r="B104" s="19"/>
      <c r="C104" s="19"/>
      <c r="D104" s="19"/>
    </row>
    <row r="105" spans="1:4" ht="21.9" customHeight="1" x14ac:dyDescent="0.25">
      <c r="A105" s="19"/>
      <c r="B105" s="19"/>
      <c r="C105" s="19"/>
      <c r="D105" s="19"/>
    </row>
    <row r="106" spans="1:4" ht="21.9" customHeight="1" x14ac:dyDescent="0.25">
      <c r="A106" s="19"/>
      <c r="B106" s="19"/>
      <c r="C106" s="19"/>
      <c r="D106" s="19"/>
    </row>
    <row r="107" spans="1:4" ht="21.9" customHeight="1" x14ac:dyDescent="0.25">
      <c r="A107" s="19"/>
      <c r="B107" s="19"/>
      <c r="C107" s="19"/>
      <c r="D107" s="19"/>
    </row>
    <row r="108" spans="1:4" ht="21.9" customHeight="1" x14ac:dyDescent="0.25">
      <c r="A108" s="19"/>
      <c r="B108" s="19"/>
      <c r="C108" s="19"/>
      <c r="D108" s="19"/>
    </row>
    <row r="109" spans="1:4" ht="21.9" customHeight="1" x14ac:dyDescent="0.25">
      <c r="A109" s="19"/>
      <c r="B109" s="19"/>
      <c r="C109" s="19"/>
      <c r="D109" s="19"/>
    </row>
    <row r="110" spans="1:4" ht="21.9" customHeight="1" x14ac:dyDescent="0.25">
      <c r="A110" s="19"/>
      <c r="B110" s="19"/>
      <c r="C110" s="19"/>
      <c r="D110" s="19"/>
    </row>
    <row r="111" spans="1:4" ht="21.9" customHeight="1" x14ac:dyDescent="0.25">
      <c r="A111" s="19"/>
      <c r="B111" s="19"/>
      <c r="C111" s="19"/>
      <c r="D111" s="19"/>
    </row>
    <row r="112" spans="1:4" ht="21.9" customHeight="1" x14ac:dyDescent="0.25">
      <c r="A112" s="19"/>
      <c r="B112" s="19"/>
      <c r="C112" s="19"/>
      <c r="D112" s="19"/>
    </row>
    <row r="113" spans="1:4" ht="21.9" customHeight="1" x14ac:dyDescent="0.25">
      <c r="A113" s="19"/>
      <c r="B113" s="19"/>
      <c r="C113" s="19"/>
      <c r="D113" s="19"/>
    </row>
    <row r="114" spans="1:4" ht="21.9" customHeight="1" x14ac:dyDescent="0.25">
      <c r="A114" s="19"/>
      <c r="B114" s="19"/>
      <c r="C114" s="19"/>
      <c r="D114" s="19"/>
    </row>
    <row r="115" spans="1:4" ht="21.9" customHeight="1" x14ac:dyDescent="0.25">
      <c r="A115" s="19"/>
      <c r="B115" s="19"/>
      <c r="C115" s="19"/>
      <c r="D115" s="19"/>
    </row>
    <row r="116" spans="1:4" ht="21.9" customHeight="1" x14ac:dyDescent="0.25">
      <c r="A116" s="19"/>
      <c r="B116" s="19"/>
      <c r="C116" s="19"/>
      <c r="D116" s="19"/>
    </row>
    <row r="117" spans="1:4" ht="21.9" customHeight="1" x14ac:dyDescent="0.25">
      <c r="A117" s="19"/>
      <c r="B117" s="19"/>
      <c r="C117" s="19"/>
      <c r="D117" s="19"/>
    </row>
    <row r="118" spans="1:4" ht="21.9" customHeight="1" x14ac:dyDescent="0.25">
      <c r="A118" s="19"/>
      <c r="B118" s="19"/>
      <c r="C118" s="19"/>
      <c r="D118" s="19"/>
    </row>
    <row r="119" spans="1:4" ht="21.9" customHeight="1" x14ac:dyDescent="0.25">
      <c r="A119" s="19"/>
      <c r="B119" s="19"/>
      <c r="C119" s="19"/>
      <c r="D119" s="19"/>
    </row>
    <row r="120" spans="1:4" ht="21.9" customHeight="1" x14ac:dyDescent="0.25">
      <c r="A120" s="19"/>
      <c r="B120" s="19"/>
      <c r="C120" s="19"/>
      <c r="D120" s="19"/>
    </row>
    <row r="121" spans="1:4" ht="21.9" customHeight="1" x14ac:dyDescent="0.25">
      <c r="A121" s="19"/>
      <c r="B121" s="19"/>
      <c r="C121" s="19"/>
      <c r="D121" s="19"/>
    </row>
    <row r="122" spans="1:4" ht="21.9" customHeight="1" x14ac:dyDescent="0.25">
      <c r="A122" s="19"/>
      <c r="B122" s="19"/>
      <c r="C122" s="19"/>
      <c r="D122" s="19"/>
    </row>
    <row r="123" spans="1:4" ht="21.9" customHeight="1" x14ac:dyDescent="0.25">
      <c r="A123" s="19"/>
      <c r="B123" s="19"/>
      <c r="C123" s="19"/>
      <c r="D123" s="19"/>
    </row>
    <row r="124" spans="1:4" ht="21.9" customHeight="1" x14ac:dyDescent="0.25">
      <c r="A124" s="19"/>
      <c r="B124" s="19"/>
      <c r="C124" s="19"/>
      <c r="D124" s="19"/>
    </row>
    <row r="125" spans="1:4" ht="21.9" customHeight="1" x14ac:dyDescent="0.25">
      <c r="A125" s="19"/>
      <c r="B125" s="19"/>
      <c r="C125" s="19"/>
      <c r="D125" s="19"/>
    </row>
    <row r="126" spans="1:4" ht="21.9" customHeight="1" x14ac:dyDescent="0.25">
      <c r="A126" s="19"/>
      <c r="B126" s="19"/>
      <c r="C126" s="19"/>
      <c r="D126" s="19"/>
    </row>
    <row r="127" spans="1:4" ht="21.9" customHeight="1" x14ac:dyDescent="0.25">
      <c r="A127" s="19"/>
      <c r="B127" s="19"/>
      <c r="C127" s="19"/>
      <c r="D127" s="19"/>
    </row>
    <row r="128" spans="1:4" ht="21.9" customHeight="1" x14ac:dyDescent="0.25">
      <c r="A128" s="19"/>
      <c r="B128" s="19"/>
      <c r="C128" s="19"/>
      <c r="D128" s="19"/>
    </row>
    <row r="129" spans="1:4" ht="21.9" customHeight="1" x14ac:dyDescent="0.25">
      <c r="A129" s="19"/>
      <c r="B129" s="19"/>
      <c r="C129" s="19"/>
      <c r="D129" s="19"/>
    </row>
    <row r="130" spans="1:4" ht="21.9" customHeight="1" x14ac:dyDescent="0.25">
      <c r="A130" s="19"/>
      <c r="B130" s="19"/>
      <c r="C130" s="19"/>
      <c r="D130" s="19"/>
    </row>
    <row r="131" spans="1:4" ht="21.9" customHeight="1" x14ac:dyDescent="0.25">
      <c r="A131" s="19"/>
      <c r="B131" s="19"/>
      <c r="C131" s="19"/>
      <c r="D131" s="19"/>
    </row>
    <row r="132" spans="1:4" ht="21.9" customHeight="1" x14ac:dyDescent="0.25">
      <c r="A132" s="19"/>
      <c r="B132" s="19"/>
      <c r="C132" s="19"/>
      <c r="D132" s="19"/>
    </row>
    <row r="133" spans="1:4" ht="21.9" customHeight="1" x14ac:dyDescent="0.25">
      <c r="A133" s="19"/>
      <c r="B133" s="19"/>
      <c r="C133" s="19"/>
      <c r="D133" s="19"/>
    </row>
    <row r="134" spans="1:4" ht="21.9" customHeight="1" x14ac:dyDescent="0.25">
      <c r="A134" s="19"/>
      <c r="B134" s="19"/>
      <c r="C134" s="19"/>
      <c r="D134" s="19"/>
    </row>
    <row r="135" spans="1:4" ht="21.9" customHeight="1" x14ac:dyDescent="0.25">
      <c r="A135" s="19"/>
      <c r="B135" s="19"/>
      <c r="C135" s="19"/>
      <c r="D135" s="19"/>
    </row>
    <row r="136" spans="1:4" ht="21.9" customHeight="1" x14ac:dyDescent="0.25">
      <c r="A136" s="19"/>
      <c r="B136" s="19"/>
      <c r="C136" s="19"/>
      <c r="D136" s="19"/>
    </row>
    <row r="137" spans="1:4" ht="21.9" customHeight="1" x14ac:dyDescent="0.25">
      <c r="A137" s="19"/>
      <c r="B137" s="19"/>
      <c r="C137" s="19"/>
      <c r="D137" s="19"/>
    </row>
    <row r="138" spans="1:4" ht="21.9" customHeight="1" x14ac:dyDescent="0.25">
      <c r="A138" s="19"/>
      <c r="B138" s="19"/>
      <c r="C138" s="19"/>
      <c r="D138" s="19"/>
    </row>
    <row r="139" spans="1:4" ht="21.9" customHeight="1" x14ac:dyDescent="0.25">
      <c r="A139" s="19"/>
      <c r="B139" s="19"/>
      <c r="C139" s="19"/>
      <c r="D139" s="19"/>
    </row>
    <row r="140" spans="1:4" ht="21.9" customHeight="1" x14ac:dyDescent="0.25">
      <c r="A140" s="19"/>
      <c r="B140" s="19"/>
      <c r="C140" s="19"/>
      <c r="D140" s="19"/>
    </row>
    <row r="141" spans="1:4" ht="21.9" customHeight="1" x14ac:dyDescent="0.25">
      <c r="A141" s="19"/>
      <c r="B141" s="19"/>
      <c r="C141" s="19"/>
      <c r="D141" s="19"/>
    </row>
    <row r="142" spans="1:4" ht="21.9" customHeight="1" x14ac:dyDescent="0.25">
      <c r="A142" s="19"/>
      <c r="B142" s="19"/>
      <c r="C142" s="19"/>
      <c r="D142" s="19"/>
    </row>
    <row r="143" spans="1:4" ht="21.9" customHeight="1" x14ac:dyDescent="0.25">
      <c r="A143" s="19"/>
      <c r="B143" s="19"/>
      <c r="C143" s="19"/>
      <c r="D143" s="19"/>
    </row>
    <row r="144" spans="1:4" ht="21.9" customHeight="1" x14ac:dyDescent="0.25">
      <c r="A144" s="19"/>
      <c r="B144" s="19"/>
      <c r="C144" s="19"/>
      <c r="D144" s="19"/>
    </row>
    <row r="145" spans="1:4" ht="21.9" customHeight="1" x14ac:dyDescent="0.25">
      <c r="A145" s="19"/>
      <c r="B145" s="19"/>
      <c r="C145" s="19"/>
      <c r="D145" s="19"/>
    </row>
    <row r="146" spans="1:4" ht="21.9" customHeight="1" x14ac:dyDescent="0.25">
      <c r="A146" s="19"/>
      <c r="B146" s="19"/>
      <c r="C146" s="19"/>
      <c r="D146" s="19"/>
    </row>
    <row r="147" spans="1:4" ht="21.9" customHeight="1" x14ac:dyDescent="0.25">
      <c r="A147" s="19"/>
      <c r="B147" s="19"/>
      <c r="C147" s="19"/>
      <c r="D147" s="19"/>
    </row>
    <row r="148" spans="1:4" ht="21.9" customHeight="1" x14ac:dyDescent="0.25">
      <c r="A148" s="19"/>
      <c r="B148" s="19"/>
      <c r="C148" s="19"/>
      <c r="D148" s="19"/>
    </row>
    <row r="149" spans="1:4" ht="21.9" customHeight="1" x14ac:dyDescent="0.25">
      <c r="A149" s="19"/>
      <c r="B149" s="19"/>
      <c r="C149" s="19"/>
      <c r="D149" s="19"/>
    </row>
    <row r="150" spans="1:4" ht="21.9" customHeight="1" x14ac:dyDescent="0.25">
      <c r="A150" s="19"/>
      <c r="B150" s="19"/>
      <c r="C150" s="19"/>
      <c r="D150" s="19"/>
    </row>
    <row r="151" spans="1:4" ht="21.9" customHeight="1" x14ac:dyDescent="0.25">
      <c r="A151" s="19"/>
      <c r="B151" s="19"/>
      <c r="C151" s="19"/>
      <c r="D151" s="19"/>
    </row>
    <row r="152" spans="1:4" ht="21.9" customHeight="1" x14ac:dyDescent="0.25">
      <c r="A152" s="19"/>
      <c r="B152" s="19"/>
      <c r="C152" s="19"/>
      <c r="D152" s="19"/>
    </row>
    <row r="153" spans="1:4" ht="21.9" customHeight="1" x14ac:dyDescent="0.25">
      <c r="A153" s="19"/>
      <c r="B153" s="19"/>
      <c r="C153" s="19"/>
      <c r="D153" s="19"/>
    </row>
    <row r="154" spans="1:4" x14ac:dyDescent="0.25">
      <c r="A154" s="19"/>
      <c r="B154" s="19"/>
      <c r="C154" s="19"/>
      <c r="D154" s="19"/>
    </row>
    <row r="155" spans="1:4" x14ac:dyDescent="0.25">
      <c r="A155" s="19"/>
      <c r="B155" s="19"/>
      <c r="C155" s="19"/>
      <c r="D155" s="19"/>
    </row>
    <row r="156" spans="1:4" x14ac:dyDescent="0.25">
      <c r="A156" s="19"/>
      <c r="B156" s="19"/>
      <c r="C156" s="19"/>
      <c r="D156" s="19"/>
    </row>
    <row r="157" spans="1:4" x14ac:dyDescent="0.25">
      <c r="A157" s="19"/>
      <c r="B157" s="19"/>
      <c r="C157" s="19"/>
      <c r="D157" s="19"/>
    </row>
    <row r="158" spans="1:4" x14ac:dyDescent="0.25">
      <c r="A158" s="19"/>
      <c r="B158" s="19"/>
      <c r="C158" s="19"/>
      <c r="D158" s="19"/>
    </row>
    <row r="159" spans="1:4" x14ac:dyDescent="0.25">
      <c r="A159" s="19"/>
      <c r="B159" s="19"/>
      <c r="C159" s="19"/>
      <c r="D159" s="19"/>
    </row>
    <row r="160" spans="1:4" x14ac:dyDescent="0.25">
      <c r="A160" s="19"/>
      <c r="B160" s="19"/>
      <c r="C160" s="19"/>
      <c r="D160" s="19"/>
    </row>
  </sheetData>
  <mergeCells count="22">
    <mergeCell ref="A28:F28"/>
    <mergeCell ref="A25:F25"/>
    <mergeCell ref="A20:F20"/>
    <mergeCell ref="A27:F27"/>
    <mergeCell ref="A23:F23"/>
    <mergeCell ref="A24:F24"/>
    <mergeCell ref="A21:F21"/>
    <mergeCell ref="A22:F22"/>
    <mergeCell ref="A26:F26"/>
    <mergeCell ref="A1:F2"/>
    <mergeCell ref="A6:F6"/>
    <mergeCell ref="A3:F3"/>
    <mergeCell ref="A4:F4"/>
    <mergeCell ref="A12:F12"/>
    <mergeCell ref="A5:F5"/>
    <mergeCell ref="A9:F9"/>
    <mergeCell ref="A17:F17"/>
    <mergeCell ref="A19:F19"/>
    <mergeCell ref="A18:F18"/>
    <mergeCell ref="A14:F14"/>
    <mergeCell ref="A15:F15"/>
    <mergeCell ref="A16:F1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24"/>
  <sheetViews>
    <sheetView zoomScaleNormal="100" zoomScaleSheetLayoutView="100" workbookViewId="0">
      <selection activeCell="H2" sqref="H2"/>
    </sheetView>
  </sheetViews>
  <sheetFormatPr defaultRowHeight="13.2" x14ac:dyDescent="0.25"/>
  <cols>
    <col min="1" max="1" width="38.109375" style="36" customWidth="1"/>
    <col min="2" max="2" width="15.6640625" style="142" bestFit="1" customWidth="1"/>
    <col min="3" max="3" width="18" style="142" bestFit="1" customWidth="1"/>
    <col min="4" max="4" width="13.6640625" style="142" bestFit="1" customWidth="1"/>
    <col min="5" max="5" width="18" style="142" bestFit="1" customWidth="1"/>
    <col min="6" max="6" width="10.33203125" style="36" bestFit="1" customWidth="1"/>
    <col min="7" max="7" width="15.5546875" style="36" bestFit="1" customWidth="1"/>
    <col min="8" max="8" width="10.33203125" bestFit="1" customWidth="1"/>
    <col min="9" max="9" width="15.5546875" bestFit="1" customWidth="1"/>
  </cols>
  <sheetData>
    <row r="1" spans="1:9" ht="17.399999999999999" x14ac:dyDescent="0.3">
      <c r="A1" s="482" t="s">
        <v>313</v>
      </c>
      <c r="B1" s="483"/>
      <c r="C1" s="483"/>
      <c r="D1" s="483"/>
      <c r="E1" s="483"/>
    </row>
    <row r="2" spans="1:9" ht="17.399999999999999" x14ac:dyDescent="0.3">
      <c r="A2" s="484" t="s">
        <v>187</v>
      </c>
      <c r="B2" s="484"/>
      <c r="C2" s="484"/>
      <c r="D2" s="484"/>
      <c r="E2" s="484"/>
    </row>
    <row r="4" spans="1:9" ht="45" customHeight="1" x14ac:dyDescent="0.25">
      <c r="A4" s="481" t="s">
        <v>80</v>
      </c>
      <c r="B4" s="481"/>
      <c r="C4" s="481"/>
      <c r="D4" s="481"/>
      <c r="E4" s="481"/>
    </row>
    <row r="5" spans="1:9" ht="29.25" customHeight="1" x14ac:dyDescent="0.25">
      <c r="G5" s="36" t="s">
        <v>314</v>
      </c>
    </row>
    <row r="6" spans="1:9" ht="18" customHeight="1" x14ac:dyDescent="0.25"/>
    <row r="7" spans="1:9" ht="15.6" x14ac:dyDescent="0.25">
      <c r="B7" s="485"/>
      <c r="C7" s="485"/>
      <c r="D7" s="485"/>
      <c r="E7" s="485"/>
    </row>
    <row r="8" spans="1:9" ht="15.6" x14ac:dyDescent="0.3">
      <c r="A8" s="41" t="s">
        <v>81</v>
      </c>
      <c r="B8" s="486" t="s">
        <v>312</v>
      </c>
      <c r="C8" s="486"/>
      <c r="D8" s="486"/>
      <c r="E8" s="486"/>
      <c r="F8" s="486"/>
      <c r="G8" s="486"/>
      <c r="H8" s="486"/>
      <c r="I8" s="486"/>
    </row>
    <row r="9" spans="1:9" ht="13.8" thickBot="1" x14ac:dyDescent="0.3">
      <c r="E9" s="142" t="s">
        <v>189</v>
      </c>
    </row>
    <row r="10" spans="1:9" ht="31.8" thickBot="1" x14ac:dyDescent="0.35">
      <c r="A10" s="42" t="s">
        <v>82</v>
      </c>
      <c r="B10" s="143">
        <v>2017</v>
      </c>
      <c r="C10" s="143">
        <v>2018</v>
      </c>
      <c r="D10" s="143">
        <v>2019</v>
      </c>
      <c r="E10" s="144" t="s">
        <v>34</v>
      </c>
      <c r="F10" s="143">
        <v>2017</v>
      </c>
      <c r="G10" s="265" t="s">
        <v>268</v>
      </c>
      <c r="H10" s="143">
        <v>2019</v>
      </c>
      <c r="I10" s="144" t="s">
        <v>34</v>
      </c>
    </row>
    <row r="11" spans="1:9" ht="15.6" x14ac:dyDescent="0.3">
      <c r="A11" s="43" t="s">
        <v>83</v>
      </c>
      <c r="B11" s="145"/>
      <c r="C11" s="145">
        <v>2065557</v>
      </c>
      <c r="D11" s="145"/>
      <c r="E11" s="146">
        <f t="shared" ref="E11:E17" si="0">SUM(B11:D11)</f>
        <v>2065557</v>
      </c>
      <c r="F11" s="145"/>
      <c r="G11" s="145">
        <v>1291803</v>
      </c>
      <c r="H11" s="145"/>
      <c r="I11" s="146">
        <f t="shared" ref="I11:I17" si="1">SUM(F11:H11)</f>
        <v>1291803</v>
      </c>
    </row>
    <row r="12" spans="1:9" ht="15.6" x14ac:dyDescent="0.3">
      <c r="A12" s="44" t="s">
        <v>84</v>
      </c>
      <c r="B12" s="147"/>
      <c r="C12" s="147"/>
      <c r="D12" s="147"/>
      <c r="E12" s="146">
        <f t="shared" si="0"/>
        <v>0</v>
      </c>
      <c r="F12" s="147"/>
      <c r="G12" s="147"/>
      <c r="H12" s="147"/>
      <c r="I12" s="146">
        <f t="shared" si="1"/>
        <v>0</v>
      </c>
    </row>
    <row r="13" spans="1:9" ht="15.6" x14ac:dyDescent="0.3">
      <c r="A13" s="46" t="s">
        <v>85</v>
      </c>
      <c r="B13" s="147"/>
      <c r="C13" s="147">
        <v>6196669</v>
      </c>
      <c r="D13" s="147"/>
      <c r="E13" s="146">
        <f t="shared" si="0"/>
        <v>6196669</v>
      </c>
      <c r="F13" s="147"/>
      <c r="G13" s="326">
        <v>7275398</v>
      </c>
      <c r="H13" s="147"/>
      <c r="I13" s="146">
        <f t="shared" si="1"/>
        <v>7275398</v>
      </c>
    </row>
    <row r="14" spans="1:9" ht="15.6" x14ac:dyDescent="0.3">
      <c r="A14" s="46" t="s">
        <v>86</v>
      </c>
      <c r="B14" s="147"/>
      <c r="C14" s="147"/>
      <c r="D14" s="147"/>
      <c r="E14" s="146">
        <f t="shared" si="0"/>
        <v>0</v>
      </c>
      <c r="F14" s="147"/>
      <c r="G14" s="147"/>
      <c r="H14" s="147"/>
      <c r="I14" s="146">
        <f t="shared" si="1"/>
        <v>0</v>
      </c>
    </row>
    <row r="15" spans="1:9" ht="15.6" x14ac:dyDescent="0.3">
      <c r="A15" s="46" t="s">
        <v>87</v>
      </c>
      <c r="B15" s="147"/>
      <c r="C15" s="147"/>
      <c r="D15" s="147"/>
      <c r="E15" s="146">
        <f t="shared" si="0"/>
        <v>0</v>
      </c>
      <c r="F15" s="147"/>
      <c r="G15" s="147"/>
      <c r="H15" s="147"/>
      <c r="I15" s="146">
        <f t="shared" si="1"/>
        <v>0</v>
      </c>
    </row>
    <row r="16" spans="1:9" ht="16.2" thickBot="1" x14ac:dyDescent="0.35">
      <c r="A16" s="47" t="s">
        <v>32</v>
      </c>
      <c r="B16" s="148"/>
      <c r="C16" s="148"/>
      <c r="D16" s="148"/>
      <c r="E16" s="149">
        <f t="shared" si="0"/>
        <v>0</v>
      </c>
      <c r="F16" s="148"/>
      <c r="G16" s="148"/>
      <c r="H16" s="148"/>
      <c r="I16" s="149">
        <f t="shared" si="1"/>
        <v>0</v>
      </c>
    </row>
    <row r="17" spans="1:9" ht="16.2" thickBot="1" x14ac:dyDescent="0.35">
      <c r="A17" s="42" t="s">
        <v>88</v>
      </c>
      <c r="B17" s="150">
        <f>SUM(B11:B16)</f>
        <v>0</v>
      </c>
      <c r="C17" s="150">
        <f>SUM(C11:C16)</f>
        <v>8262226</v>
      </c>
      <c r="D17" s="150">
        <f>SUM(D11:D16)</f>
        <v>0</v>
      </c>
      <c r="E17" s="151">
        <f t="shared" si="0"/>
        <v>8262226</v>
      </c>
      <c r="F17" s="150">
        <f>SUM(F11:F16)</f>
        <v>0</v>
      </c>
      <c r="G17" s="150">
        <f>SUM(G11:G16)</f>
        <v>8567201</v>
      </c>
      <c r="H17" s="150">
        <f>SUM(H11:H16)</f>
        <v>0</v>
      </c>
      <c r="I17" s="151">
        <f t="shared" si="1"/>
        <v>8567201</v>
      </c>
    </row>
    <row r="18" spans="1:9" ht="16.2" thickBot="1" x14ac:dyDescent="0.35">
      <c r="A18" s="37"/>
      <c r="B18" s="152"/>
      <c r="C18" s="152"/>
      <c r="D18" s="152"/>
      <c r="E18" s="152"/>
      <c r="F18" s="152"/>
      <c r="G18" s="152"/>
      <c r="H18" s="152"/>
      <c r="I18" s="152"/>
    </row>
    <row r="19" spans="1:9" ht="16.2" thickBot="1" x14ac:dyDescent="0.35">
      <c r="A19" s="42" t="s">
        <v>89</v>
      </c>
      <c r="B19" s="143">
        <v>2017</v>
      </c>
      <c r="C19" s="143">
        <v>2018</v>
      </c>
      <c r="D19" s="143">
        <v>2019</v>
      </c>
      <c r="E19" s="144" t="s">
        <v>34</v>
      </c>
      <c r="F19" s="143">
        <v>2017</v>
      </c>
      <c r="G19" s="143">
        <v>2018</v>
      </c>
      <c r="H19" s="143">
        <v>2019</v>
      </c>
      <c r="I19" s="144" t="s">
        <v>34</v>
      </c>
    </row>
    <row r="20" spans="1:9" ht="15.6" x14ac:dyDescent="0.3">
      <c r="A20" s="43" t="s">
        <v>90</v>
      </c>
      <c r="B20" s="145"/>
      <c r="C20" s="145"/>
      <c r="D20" s="145"/>
      <c r="E20" s="146">
        <f>SUM(B20:D20)</f>
        <v>0</v>
      </c>
      <c r="F20" s="145"/>
      <c r="G20" s="145"/>
      <c r="H20" s="145"/>
      <c r="I20" s="146">
        <f>SUM(F20:H20)</f>
        <v>0</v>
      </c>
    </row>
    <row r="21" spans="1:9" ht="34.5" customHeight="1" x14ac:dyDescent="0.3">
      <c r="A21" s="206" t="s">
        <v>236</v>
      </c>
      <c r="B21" s="147"/>
      <c r="C21" s="147">
        <v>8262226</v>
      </c>
      <c r="D21" s="147"/>
      <c r="E21" s="146">
        <f>SUM(B21:D21)</f>
        <v>8262226</v>
      </c>
      <c r="F21" s="147"/>
      <c r="G21" s="147">
        <v>8567021</v>
      </c>
      <c r="H21" s="147"/>
      <c r="I21" s="146">
        <f>SUM(F21:H21)</f>
        <v>8567021</v>
      </c>
    </row>
    <row r="22" spans="1:9" ht="15.6" x14ac:dyDescent="0.3">
      <c r="A22" s="46" t="s">
        <v>91</v>
      </c>
      <c r="B22" s="147"/>
      <c r="C22" s="147"/>
      <c r="D22" s="147"/>
      <c r="E22" s="146">
        <f>SUM(B22:D22)</f>
        <v>0</v>
      </c>
      <c r="F22" s="147"/>
      <c r="G22" s="147"/>
      <c r="H22" s="147"/>
      <c r="I22" s="146">
        <f>SUM(F22:H22)</f>
        <v>0</v>
      </c>
    </row>
    <row r="23" spans="1:9" ht="16.2" thickBot="1" x14ac:dyDescent="0.35">
      <c r="A23" s="47" t="s">
        <v>176</v>
      </c>
      <c r="B23" s="148"/>
      <c r="C23" s="148"/>
      <c r="D23" s="148"/>
      <c r="E23" s="149">
        <f>SUM(B23:D23)</f>
        <v>0</v>
      </c>
      <c r="F23" s="148"/>
      <c r="G23" s="148"/>
      <c r="H23" s="148"/>
      <c r="I23" s="149">
        <f>SUM(F23:H23)</f>
        <v>0</v>
      </c>
    </row>
    <row r="24" spans="1:9" ht="16.2" thickBot="1" x14ac:dyDescent="0.35">
      <c r="A24" s="42" t="s">
        <v>34</v>
      </c>
      <c r="B24" s="150">
        <f>SUM(B20:B23)</f>
        <v>0</v>
      </c>
      <c r="C24" s="150">
        <f>SUM(C20:C23)</f>
        <v>8262226</v>
      </c>
      <c r="D24" s="150">
        <f>SUM(D20:D23)</f>
        <v>0</v>
      </c>
      <c r="E24" s="151">
        <f>SUM(B24:D24)</f>
        <v>8262226</v>
      </c>
      <c r="F24" s="150">
        <f>SUM(F20:F23)</f>
        <v>0</v>
      </c>
      <c r="G24" s="150">
        <f>SUM(G20:G23)</f>
        <v>8567021</v>
      </c>
      <c r="H24" s="150">
        <f>SUM(H20:H23)</f>
        <v>0</v>
      </c>
      <c r="I24" s="151">
        <f>SUM(F24:H24)</f>
        <v>8567021</v>
      </c>
    </row>
  </sheetData>
  <mergeCells count="5">
    <mergeCell ref="A4:E4"/>
    <mergeCell ref="A1:E1"/>
    <mergeCell ref="A2:E2"/>
    <mergeCell ref="B7:E7"/>
    <mergeCell ref="B8:I8"/>
  </mergeCells>
  <phoneticPr fontId="17" type="noConversion"/>
  <pageMargins left="0.75" right="0.18" top="0.56999999999999995" bottom="1" header="0.5" footer="0.5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J32"/>
  <sheetViews>
    <sheetView workbookViewId="0">
      <selection activeCell="L7" sqref="L7"/>
    </sheetView>
  </sheetViews>
  <sheetFormatPr defaultColWidth="8" defaultRowHeight="13.2" x14ac:dyDescent="0.25"/>
  <cols>
    <col min="1" max="1" width="5.88671875" style="39" customWidth="1"/>
    <col min="2" max="2" width="42.5546875" style="40" customWidth="1"/>
    <col min="3" max="3" width="9.6640625" style="40" customWidth="1"/>
    <col min="4" max="4" width="9.44140625" style="40" customWidth="1"/>
    <col min="5" max="5" width="11" style="40" customWidth="1"/>
    <col min="6" max="6" width="13.33203125" style="40" bestFit="1" customWidth="1"/>
    <col min="7" max="7" width="9.109375" style="40" customWidth="1"/>
    <col min="8" max="8" width="7.44140625" style="40" customWidth="1"/>
    <col min="9" max="9" width="11" style="40" customWidth="1"/>
    <col min="10" max="10" width="11.88671875" style="40" customWidth="1"/>
    <col min="11" max="16384" width="8" style="40"/>
  </cols>
  <sheetData>
    <row r="1" spans="1:10" ht="17.399999999999999" x14ac:dyDescent="0.25">
      <c r="B1" s="398" t="s">
        <v>317</v>
      </c>
      <c r="C1" s="491"/>
      <c r="D1" s="491"/>
      <c r="E1" s="491"/>
      <c r="F1" s="491"/>
      <c r="G1" s="491"/>
      <c r="H1" s="491"/>
      <c r="I1" s="491"/>
    </row>
    <row r="2" spans="1:10" ht="18" x14ac:dyDescent="0.25">
      <c r="B2" s="398" t="s">
        <v>187</v>
      </c>
      <c r="C2" s="398"/>
      <c r="D2" s="398"/>
      <c r="E2" s="398"/>
      <c r="F2" s="398"/>
      <c r="G2" s="398"/>
      <c r="H2" s="398"/>
      <c r="I2" s="398"/>
      <c r="J2" s="141" t="s">
        <v>248</v>
      </c>
    </row>
    <row r="3" spans="1:10" ht="17.399999999999999" x14ac:dyDescent="0.25">
      <c r="B3" s="398" t="s">
        <v>249</v>
      </c>
      <c r="C3" s="491"/>
      <c r="D3" s="491"/>
      <c r="E3" s="491"/>
      <c r="F3" s="491"/>
      <c r="G3" s="491"/>
      <c r="H3" s="491"/>
      <c r="I3" s="491"/>
    </row>
    <row r="5" spans="1:10" ht="14.4" thickBot="1" x14ac:dyDescent="0.35">
      <c r="J5" s="213" t="s">
        <v>250</v>
      </c>
    </row>
    <row r="6" spans="1:10" x14ac:dyDescent="0.25">
      <c r="A6" s="492" t="s">
        <v>251</v>
      </c>
      <c r="B6" s="487" t="s">
        <v>252</v>
      </c>
      <c r="C6" s="492" t="s">
        <v>253</v>
      </c>
      <c r="D6" s="492" t="s">
        <v>254</v>
      </c>
      <c r="E6" s="494" t="s">
        <v>255</v>
      </c>
      <c r="F6" s="495"/>
      <c r="G6" s="495"/>
      <c r="H6" s="495"/>
      <c r="I6" s="496"/>
      <c r="J6" s="487" t="s">
        <v>34</v>
      </c>
    </row>
    <row r="7" spans="1:10" ht="23.4" thickBot="1" x14ac:dyDescent="0.3">
      <c r="A7" s="493"/>
      <c r="B7" s="488"/>
      <c r="C7" s="488"/>
      <c r="D7" s="493"/>
      <c r="E7" s="214" t="s">
        <v>315</v>
      </c>
      <c r="F7" s="214" t="s">
        <v>316</v>
      </c>
      <c r="G7" s="214" t="s">
        <v>256</v>
      </c>
      <c r="H7" s="214" t="s">
        <v>257</v>
      </c>
      <c r="I7" s="215" t="s">
        <v>258</v>
      </c>
      <c r="J7" s="488"/>
    </row>
    <row r="8" spans="1:10" ht="13.8" thickBot="1" x14ac:dyDescent="0.3">
      <c r="A8" s="216">
        <v>1</v>
      </c>
      <c r="B8" s="217">
        <v>2</v>
      </c>
      <c r="C8" s="218">
        <v>3</v>
      </c>
      <c r="D8" s="217">
        <v>4</v>
      </c>
      <c r="E8" s="216">
        <v>5</v>
      </c>
      <c r="F8" s="216">
        <v>5</v>
      </c>
      <c r="G8" s="218">
        <v>6</v>
      </c>
      <c r="H8" s="218">
        <v>7</v>
      </c>
      <c r="I8" s="219">
        <v>8</v>
      </c>
      <c r="J8" s="220" t="s">
        <v>259</v>
      </c>
    </row>
    <row r="9" spans="1:10" ht="13.8" thickBot="1" x14ac:dyDescent="0.3">
      <c r="A9" s="221" t="s">
        <v>30</v>
      </c>
      <c r="B9" s="222" t="s">
        <v>260</v>
      </c>
      <c r="C9" s="223"/>
      <c r="D9" s="224">
        <f>SUM(D10:D11)</f>
        <v>0</v>
      </c>
      <c r="E9" s="225"/>
      <c r="F9" s="225"/>
      <c r="G9" s="226"/>
      <c r="H9" s="226"/>
      <c r="I9" s="227"/>
      <c r="J9" s="228"/>
    </row>
    <row r="10" spans="1:10" x14ac:dyDescent="0.25">
      <c r="A10" s="229" t="s">
        <v>35</v>
      </c>
      <c r="B10" s="230"/>
      <c r="C10" s="231"/>
      <c r="D10" s="232"/>
      <c r="E10" s="233"/>
      <c r="F10" s="233"/>
      <c r="G10" s="234"/>
      <c r="H10" s="234"/>
      <c r="I10" s="235"/>
      <c r="J10" s="236">
        <f t="shared" ref="J10:J22" si="0">SUM(D10:I10)</f>
        <v>0</v>
      </c>
    </row>
    <row r="11" spans="1:10" ht="13.8" thickBot="1" x14ac:dyDescent="0.3">
      <c r="A11" s="229" t="s">
        <v>36</v>
      </c>
      <c r="B11" s="230"/>
      <c r="C11" s="231"/>
      <c r="D11" s="232"/>
      <c r="E11" s="233"/>
      <c r="F11" s="233"/>
      <c r="G11" s="234"/>
      <c r="H11" s="234"/>
      <c r="I11" s="235"/>
      <c r="J11" s="236">
        <f t="shared" si="0"/>
        <v>0</v>
      </c>
    </row>
    <row r="12" spans="1:10" ht="13.8" thickBot="1" x14ac:dyDescent="0.3">
      <c r="A12" s="221" t="s">
        <v>37</v>
      </c>
      <c r="B12" s="237" t="s">
        <v>261</v>
      </c>
      <c r="C12" s="238"/>
      <c r="D12" s="224">
        <f t="shared" ref="D12:I12" si="1">SUM(D13:D14)</f>
        <v>0</v>
      </c>
      <c r="E12" s="225">
        <f t="shared" si="1"/>
        <v>0</v>
      </c>
      <c r="F12" s="225">
        <f t="shared" si="1"/>
        <v>0</v>
      </c>
      <c r="G12" s="226">
        <f t="shared" si="1"/>
        <v>0</v>
      </c>
      <c r="H12" s="226">
        <f t="shared" si="1"/>
        <v>0</v>
      </c>
      <c r="I12" s="227">
        <f t="shared" si="1"/>
        <v>0</v>
      </c>
      <c r="J12" s="228">
        <f t="shared" si="0"/>
        <v>0</v>
      </c>
    </row>
    <row r="13" spans="1:10" x14ac:dyDescent="0.25">
      <c r="A13" s="229" t="s">
        <v>38</v>
      </c>
      <c r="B13" s="230"/>
      <c r="C13" s="239"/>
      <c r="D13" s="232"/>
      <c r="E13" s="233"/>
      <c r="F13" s="233"/>
      <c r="G13" s="234"/>
      <c r="H13" s="234"/>
      <c r="I13" s="235"/>
      <c r="J13" s="236">
        <f t="shared" si="0"/>
        <v>0</v>
      </c>
    </row>
    <row r="14" spans="1:10" ht="13.8" thickBot="1" x14ac:dyDescent="0.3">
      <c r="A14" s="229" t="s">
        <v>39</v>
      </c>
      <c r="B14" s="230"/>
      <c r="C14" s="231"/>
      <c r="D14" s="232"/>
      <c r="E14" s="233"/>
      <c r="F14" s="233"/>
      <c r="G14" s="234"/>
      <c r="H14" s="234"/>
      <c r="I14" s="235"/>
      <c r="J14" s="236">
        <f t="shared" si="0"/>
        <v>0</v>
      </c>
    </row>
    <row r="15" spans="1:10" ht="13.8" thickBot="1" x14ac:dyDescent="0.3">
      <c r="A15" s="221" t="s">
        <v>40</v>
      </c>
      <c r="B15" s="237" t="s">
        <v>262</v>
      </c>
      <c r="C15" s="238"/>
      <c r="D15" s="224">
        <f>SUM(D17:D17)</f>
        <v>0</v>
      </c>
      <c r="E15" s="225">
        <f>E17</f>
        <v>8262226</v>
      </c>
      <c r="F15" s="225">
        <f>F17+F18</f>
        <v>18384208</v>
      </c>
      <c r="G15" s="226"/>
      <c r="H15" s="226"/>
      <c r="I15" s="227">
        <f>SUM(I17:I17)</f>
        <v>0</v>
      </c>
      <c r="J15" s="228">
        <f>F15</f>
        <v>18384208</v>
      </c>
    </row>
    <row r="16" spans="1:10" ht="31.2" x14ac:dyDescent="0.25">
      <c r="A16" s="240"/>
      <c r="B16" s="58" t="s">
        <v>245</v>
      </c>
      <c r="C16" s="241"/>
      <c r="D16" s="242"/>
      <c r="E16" s="243"/>
      <c r="F16" s="243"/>
      <c r="G16" s="244"/>
      <c r="H16" s="244"/>
      <c r="I16" s="245"/>
      <c r="J16" s="246"/>
    </row>
    <row r="17" spans="1:10" ht="15.6" x14ac:dyDescent="0.25">
      <c r="A17" s="229" t="s">
        <v>41</v>
      </c>
      <c r="B17" s="58" t="s">
        <v>246</v>
      </c>
      <c r="C17" s="231"/>
      <c r="D17" s="232"/>
      <c r="E17" s="55">
        <v>8262226</v>
      </c>
      <c r="F17" s="55">
        <v>8567021</v>
      </c>
      <c r="G17" s="233"/>
      <c r="H17" s="233"/>
      <c r="I17" s="235"/>
      <c r="J17" s="236">
        <f>F17</f>
        <v>8567021</v>
      </c>
    </row>
    <row r="18" spans="1:10" ht="63" thickBot="1" x14ac:dyDescent="0.3">
      <c r="A18" s="240" t="s">
        <v>42</v>
      </c>
      <c r="B18" s="59" t="s">
        <v>269</v>
      </c>
      <c r="C18" s="328"/>
      <c r="D18" s="256"/>
      <c r="E18" s="329"/>
      <c r="F18" s="310">
        <v>9817187</v>
      </c>
      <c r="G18" s="327"/>
      <c r="H18" s="327"/>
      <c r="I18" s="259"/>
      <c r="J18" s="236">
        <f>F18</f>
        <v>9817187</v>
      </c>
    </row>
    <row r="19" spans="1:10" ht="13.8" thickBot="1" x14ac:dyDescent="0.3">
      <c r="A19" s="221">
        <v>10</v>
      </c>
      <c r="B19" s="237" t="s">
        <v>263</v>
      </c>
      <c r="C19" s="238"/>
      <c r="D19" s="224"/>
      <c r="E19" s="225">
        <f>E20+E21</f>
        <v>1524000</v>
      </c>
      <c r="F19" s="225"/>
      <c r="G19" s="226">
        <f>G21</f>
        <v>0</v>
      </c>
      <c r="H19" s="226">
        <f>SUM(H20:H20)</f>
        <v>0</v>
      </c>
      <c r="I19" s="227">
        <f>SUM(I20:I20)</f>
        <v>0</v>
      </c>
      <c r="J19" s="228"/>
    </row>
    <row r="20" spans="1:10" ht="16.2" thickBot="1" x14ac:dyDescent="0.3">
      <c r="A20" s="247">
        <v>11</v>
      </c>
      <c r="B20" s="58" t="s">
        <v>264</v>
      </c>
      <c r="C20" s="231"/>
      <c r="D20" s="232"/>
      <c r="E20" s="233">
        <v>1270000</v>
      </c>
      <c r="F20" s="233"/>
      <c r="G20" s="233"/>
      <c r="H20" s="233"/>
      <c r="I20" s="235"/>
      <c r="J20" s="248"/>
    </row>
    <row r="21" spans="1:10" ht="13.8" thickBot="1" x14ac:dyDescent="0.3">
      <c r="A21" s="221">
        <v>12</v>
      </c>
      <c r="B21" s="249" t="s">
        <v>238</v>
      </c>
      <c r="C21" s="238"/>
      <c r="D21" s="250">
        <f>SUM(D22:D22)</f>
        <v>0</v>
      </c>
      <c r="E21" s="251">
        <v>254000</v>
      </c>
      <c r="F21" s="251"/>
      <c r="G21" s="252"/>
      <c r="H21" s="252">
        <f>SUM(H22:H22)</f>
        <v>0</v>
      </c>
      <c r="I21" s="253"/>
      <c r="J21" s="228"/>
    </row>
    <row r="22" spans="1:10" ht="13.8" thickBot="1" x14ac:dyDescent="0.3">
      <c r="A22" s="240">
        <v>13</v>
      </c>
      <c r="B22" s="254" t="s">
        <v>265</v>
      </c>
      <c r="C22" s="255"/>
      <c r="D22" s="256"/>
      <c r="E22" s="257"/>
      <c r="F22" s="257"/>
      <c r="G22" s="258"/>
      <c r="H22" s="258"/>
      <c r="I22" s="259"/>
      <c r="J22" s="246">
        <f t="shared" si="0"/>
        <v>0</v>
      </c>
    </row>
    <row r="23" spans="1:10" ht="13.8" thickBot="1" x14ac:dyDescent="0.3">
      <c r="A23" s="489" t="s">
        <v>266</v>
      </c>
      <c r="B23" s="490"/>
      <c r="C23" s="260"/>
      <c r="D23" s="224">
        <f>D9+D12+D15+D19+D21</f>
        <v>0</v>
      </c>
      <c r="E23" s="225">
        <f>E19+E15</f>
        <v>9786226</v>
      </c>
      <c r="F23" s="225">
        <f>F19+F15</f>
        <v>18384208</v>
      </c>
      <c r="G23" s="226">
        <f>G19</f>
        <v>0</v>
      </c>
      <c r="H23" s="226">
        <f>H9+H12+H15+H19+H21</f>
        <v>0</v>
      </c>
      <c r="I23" s="227">
        <f>I9+I12+I15+I19+I21</f>
        <v>0</v>
      </c>
      <c r="J23" s="228">
        <f>J15</f>
        <v>18384208</v>
      </c>
    </row>
    <row r="32" spans="1:10" x14ac:dyDescent="0.25">
      <c r="B32" s="261"/>
    </row>
  </sheetData>
  <mergeCells count="10">
    <mergeCell ref="J6:J7"/>
    <mergeCell ref="A23:B23"/>
    <mergeCell ref="B1:I1"/>
    <mergeCell ref="B2:I2"/>
    <mergeCell ref="B3:I3"/>
    <mergeCell ref="A6:A7"/>
    <mergeCell ref="B6:B7"/>
    <mergeCell ref="C6:C7"/>
    <mergeCell ref="D6:D7"/>
    <mergeCell ref="E6:I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Q64"/>
  <sheetViews>
    <sheetView view="pageBreakPreview" zoomScaleNormal="100" workbookViewId="0">
      <selection activeCell="A2" sqref="A2:N2"/>
    </sheetView>
  </sheetViews>
  <sheetFormatPr defaultColWidth="9.109375" defaultRowHeight="15.6" x14ac:dyDescent="0.25"/>
  <cols>
    <col min="1" max="1" width="38.33203125" style="27" customWidth="1"/>
    <col min="2" max="2" width="10.33203125" style="27" customWidth="1"/>
    <col min="3" max="13" width="9.5546875" style="27" customWidth="1"/>
    <col min="14" max="14" width="10.5546875" style="27" bestFit="1" customWidth="1"/>
    <col min="15" max="15" width="11.5546875" style="22" customWidth="1"/>
    <col min="16" max="16384" width="9.109375" style="22"/>
  </cols>
  <sheetData>
    <row r="1" spans="1:15" x14ac:dyDescent="0.25">
      <c r="A1" s="497" t="s">
        <v>320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</row>
    <row r="2" spans="1:15" ht="24" customHeight="1" x14ac:dyDescent="0.25">
      <c r="A2" s="497" t="s">
        <v>187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</row>
    <row r="3" spans="1:15" ht="12.75" customHeight="1" x14ac:dyDescent="0.25">
      <c r="A3" s="498" t="s">
        <v>190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</row>
    <row r="4" spans="1:15" ht="19.5" customHeight="1" x14ac:dyDescent="0.25">
      <c r="A4" s="498"/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</row>
    <row r="5" spans="1:15" ht="16.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498" t="s">
        <v>2</v>
      </c>
      <c r="N5" s="498"/>
    </row>
    <row r="6" spans="1:15" ht="18" customHeight="1" x14ac:dyDescent="0.25">
      <c r="A6" s="23" t="s">
        <v>142</v>
      </c>
      <c r="B6" s="24" t="s">
        <v>3</v>
      </c>
      <c r="C6" s="24" t="s">
        <v>4</v>
      </c>
      <c r="D6" s="24" t="s">
        <v>5</v>
      </c>
      <c r="E6" s="24" t="s">
        <v>6</v>
      </c>
      <c r="F6" s="24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24" t="s">
        <v>14</v>
      </c>
      <c r="N6" s="23" t="s">
        <v>15</v>
      </c>
    </row>
    <row r="7" spans="1:15" ht="18" customHeight="1" x14ac:dyDescent="0.25">
      <c r="A7" s="34" t="s">
        <v>143</v>
      </c>
      <c r="B7" s="29">
        <v>953</v>
      </c>
      <c r="C7" s="29">
        <v>953</v>
      </c>
      <c r="D7" s="29">
        <v>953</v>
      </c>
      <c r="E7" s="29">
        <v>953</v>
      </c>
      <c r="F7" s="29">
        <v>953</v>
      </c>
      <c r="G7" s="29">
        <v>953</v>
      </c>
      <c r="H7" s="29">
        <v>953</v>
      </c>
      <c r="I7" s="29">
        <v>953</v>
      </c>
      <c r="J7" s="29">
        <v>952</v>
      </c>
      <c r="K7" s="29">
        <v>956</v>
      </c>
      <c r="L7" s="29">
        <v>956</v>
      </c>
      <c r="M7" s="29">
        <v>956</v>
      </c>
      <c r="N7" s="30">
        <f t="shared" ref="N7:N16" si="0">SUM(B7:M7)</f>
        <v>11444</v>
      </c>
      <c r="O7" s="22">
        <v>11444</v>
      </c>
    </row>
    <row r="8" spans="1:15" ht="18" customHeight="1" x14ac:dyDescent="0.25">
      <c r="A8" s="34" t="s">
        <v>16</v>
      </c>
      <c r="B8" s="29">
        <v>234</v>
      </c>
      <c r="C8" s="29">
        <v>234</v>
      </c>
      <c r="D8" s="29">
        <v>234</v>
      </c>
      <c r="E8" s="29">
        <v>234</v>
      </c>
      <c r="F8" s="29">
        <v>234</v>
      </c>
      <c r="G8" s="29">
        <v>234</v>
      </c>
      <c r="H8" s="29">
        <v>234</v>
      </c>
      <c r="I8" s="29">
        <v>233</v>
      </c>
      <c r="J8" s="29">
        <v>233</v>
      </c>
      <c r="K8" s="29">
        <v>233</v>
      </c>
      <c r="L8" s="29">
        <v>233</v>
      </c>
      <c r="M8" s="29">
        <v>235</v>
      </c>
      <c r="N8" s="30">
        <f t="shared" si="0"/>
        <v>2805</v>
      </c>
      <c r="O8" s="22">
        <v>2805</v>
      </c>
    </row>
    <row r="9" spans="1:15" ht="18" customHeight="1" x14ac:dyDescent="0.25">
      <c r="A9" s="34" t="s">
        <v>151</v>
      </c>
      <c r="B9" s="29">
        <v>2561</v>
      </c>
      <c r="C9" s="29">
        <v>2561</v>
      </c>
      <c r="D9" s="29">
        <v>2561</v>
      </c>
      <c r="E9" s="29">
        <v>2561</v>
      </c>
      <c r="F9" s="29">
        <v>2561</v>
      </c>
      <c r="G9" s="29">
        <v>2561</v>
      </c>
      <c r="H9" s="29">
        <v>2561</v>
      </c>
      <c r="I9" s="29">
        <v>2561</v>
      </c>
      <c r="J9" s="29">
        <v>2561</v>
      </c>
      <c r="K9" s="29">
        <v>2561</v>
      </c>
      <c r="L9" s="29">
        <v>2561</v>
      </c>
      <c r="M9" s="29">
        <v>2562</v>
      </c>
      <c r="N9" s="30">
        <f t="shared" si="0"/>
        <v>30733</v>
      </c>
      <c r="O9" s="22">
        <v>30733</v>
      </c>
    </row>
    <row r="10" spans="1:15" ht="18" customHeight="1" x14ac:dyDescent="0.25">
      <c r="A10" s="34" t="s">
        <v>17</v>
      </c>
      <c r="B10" s="29">
        <v>193</v>
      </c>
      <c r="C10" s="29">
        <v>193</v>
      </c>
      <c r="D10" s="29">
        <v>193</v>
      </c>
      <c r="E10" s="29">
        <v>193</v>
      </c>
      <c r="F10" s="29">
        <v>193</v>
      </c>
      <c r="G10" s="29">
        <v>193</v>
      </c>
      <c r="H10" s="29">
        <v>193</v>
      </c>
      <c r="I10" s="29">
        <v>193</v>
      </c>
      <c r="J10" s="29">
        <v>194</v>
      </c>
      <c r="K10" s="29">
        <v>194</v>
      </c>
      <c r="L10" s="29">
        <v>194</v>
      </c>
      <c r="M10" s="29">
        <v>195</v>
      </c>
      <c r="N10" s="30">
        <f t="shared" si="0"/>
        <v>2321</v>
      </c>
      <c r="O10" s="22">
        <v>2321</v>
      </c>
    </row>
    <row r="11" spans="1:15" ht="18" customHeight="1" x14ac:dyDescent="0.25">
      <c r="A11" s="34" t="s">
        <v>18</v>
      </c>
      <c r="B11" s="29">
        <v>334</v>
      </c>
      <c r="C11" s="29">
        <v>334</v>
      </c>
      <c r="D11" s="29">
        <v>334</v>
      </c>
      <c r="E11" s="29">
        <v>334</v>
      </c>
      <c r="F11" s="29">
        <v>334</v>
      </c>
      <c r="G11" s="29">
        <v>334</v>
      </c>
      <c r="H11" s="29">
        <v>334</v>
      </c>
      <c r="I11" s="29">
        <v>334</v>
      </c>
      <c r="J11" s="29">
        <v>334</v>
      </c>
      <c r="K11" s="29">
        <v>334</v>
      </c>
      <c r="L11" s="29">
        <v>334</v>
      </c>
      <c r="M11" s="29">
        <v>335</v>
      </c>
      <c r="N11" s="30">
        <f t="shared" si="0"/>
        <v>4009</v>
      </c>
      <c r="O11" s="66">
        <v>4009</v>
      </c>
    </row>
    <row r="12" spans="1:15" ht="18" customHeight="1" x14ac:dyDescent="0.25">
      <c r="A12" s="34" t="s">
        <v>242</v>
      </c>
      <c r="B12" s="29">
        <v>2303</v>
      </c>
      <c r="C12" s="29">
        <v>2303</v>
      </c>
      <c r="D12" s="29">
        <v>2303</v>
      </c>
      <c r="E12" s="29">
        <v>2303</v>
      </c>
      <c r="F12" s="29">
        <v>2303</v>
      </c>
      <c r="G12" s="29">
        <v>2303</v>
      </c>
      <c r="H12" s="29">
        <v>2303</v>
      </c>
      <c r="I12" s="29">
        <v>2303</v>
      </c>
      <c r="J12" s="29">
        <v>2303</v>
      </c>
      <c r="K12" s="29">
        <v>2303</v>
      </c>
      <c r="L12" s="29">
        <v>2303</v>
      </c>
      <c r="M12" s="29">
        <v>2310</v>
      </c>
      <c r="N12" s="30">
        <f t="shared" si="0"/>
        <v>27643</v>
      </c>
      <c r="O12" s="22">
        <v>27643</v>
      </c>
    </row>
    <row r="13" spans="1:15" ht="18" customHeight="1" x14ac:dyDescent="0.25">
      <c r="A13" s="34" t="s">
        <v>176</v>
      </c>
      <c r="B13" s="29">
        <v>1002</v>
      </c>
      <c r="C13" s="29">
        <v>1002</v>
      </c>
      <c r="D13" s="29">
        <v>1002</v>
      </c>
      <c r="E13" s="29">
        <v>1002</v>
      </c>
      <c r="F13" s="29">
        <v>1002</v>
      </c>
      <c r="G13" s="29">
        <v>1002</v>
      </c>
      <c r="H13" s="29">
        <v>1002</v>
      </c>
      <c r="I13" s="29">
        <v>1002</v>
      </c>
      <c r="J13" s="29">
        <v>1002</v>
      </c>
      <c r="K13" s="29">
        <v>1002</v>
      </c>
      <c r="L13" s="29">
        <v>1002</v>
      </c>
      <c r="M13" s="29">
        <v>1011</v>
      </c>
      <c r="N13" s="30">
        <f t="shared" si="0"/>
        <v>12033</v>
      </c>
      <c r="O13" s="22">
        <v>12033</v>
      </c>
    </row>
    <row r="14" spans="1:15" ht="18" customHeight="1" x14ac:dyDescent="0.25">
      <c r="A14" s="34" t="s">
        <v>318</v>
      </c>
      <c r="B14" s="29"/>
      <c r="C14" s="29"/>
      <c r="D14" s="29"/>
      <c r="E14" s="29">
        <v>1962</v>
      </c>
      <c r="F14" s="29"/>
      <c r="G14" s="29"/>
      <c r="H14" s="29"/>
      <c r="I14" s="29"/>
      <c r="J14" s="29"/>
      <c r="K14" s="29"/>
      <c r="L14" s="29"/>
      <c r="M14" s="29"/>
      <c r="N14" s="30">
        <f t="shared" si="0"/>
        <v>1962</v>
      </c>
      <c r="O14" s="22">
        <v>1962</v>
      </c>
    </row>
    <row r="15" spans="1:15" ht="18" customHeight="1" x14ac:dyDescent="0.25">
      <c r="A15" s="34" t="s">
        <v>319</v>
      </c>
      <c r="B15" s="29"/>
      <c r="C15" s="29"/>
      <c r="D15" s="29"/>
      <c r="E15" s="29">
        <v>1025</v>
      </c>
      <c r="F15" s="29"/>
      <c r="G15" s="29"/>
      <c r="H15" s="29"/>
      <c r="I15" s="29"/>
      <c r="J15" s="29"/>
      <c r="K15" s="29"/>
      <c r="L15" s="29"/>
      <c r="M15" s="29"/>
      <c r="N15" s="30">
        <f t="shared" si="0"/>
        <v>1025</v>
      </c>
      <c r="O15" s="22">
        <v>1025</v>
      </c>
    </row>
    <row r="16" spans="1:15" ht="18" customHeight="1" x14ac:dyDescent="0.25">
      <c r="A16" s="35" t="s">
        <v>19</v>
      </c>
      <c r="B16" s="29">
        <f>SUM(B7:B15)</f>
        <v>7580</v>
      </c>
      <c r="C16" s="29">
        <f t="shared" ref="C16:M16" si="1">SUM(C7:C15)</f>
        <v>7580</v>
      </c>
      <c r="D16" s="29">
        <f t="shared" si="1"/>
        <v>7580</v>
      </c>
      <c r="E16" s="29">
        <f t="shared" si="1"/>
        <v>10567</v>
      </c>
      <c r="F16" s="29">
        <f t="shared" si="1"/>
        <v>7580</v>
      </c>
      <c r="G16" s="29">
        <f t="shared" si="1"/>
        <v>7580</v>
      </c>
      <c r="H16" s="29">
        <f t="shared" si="1"/>
        <v>7580</v>
      </c>
      <c r="I16" s="29">
        <f t="shared" si="1"/>
        <v>7579</v>
      </c>
      <c r="J16" s="29">
        <f t="shared" si="1"/>
        <v>7579</v>
      </c>
      <c r="K16" s="29">
        <f t="shared" si="1"/>
        <v>7583</v>
      </c>
      <c r="L16" s="29">
        <f t="shared" si="1"/>
        <v>7583</v>
      </c>
      <c r="M16" s="29">
        <f t="shared" si="1"/>
        <v>7604</v>
      </c>
      <c r="N16" s="30">
        <f t="shared" si="0"/>
        <v>93975</v>
      </c>
      <c r="O16" s="66">
        <f>O7+O8+O9+O10+O11+O12+O13+O14+O15</f>
        <v>93975</v>
      </c>
    </row>
    <row r="17" spans="1:16" ht="18" customHeight="1" x14ac:dyDescent="0.25">
      <c r="A17" s="26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/>
    </row>
    <row r="18" spans="1:16" ht="18" customHeight="1" x14ac:dyDescent="0.25">
      <c r="A18" s="34" t="s">
        <v>20</v>
      </c>
      <c r="B18" s="29">
        <v>158</v>
      </c>
      <c r="C18" s="29">
        <v>158</v>
      </c>
      <c r="D18" s="29">
        <v>158</v>
      </c>
      <c r="E18" s="29">
        <v>158</v>
      </c>
      <c r="F18" s="29">
        <v>158</v>
      </c>
      <c r="G18" s="29">
        <v>158</v>
      </c>
      <c r="H18" s="29">
        <v>158</v>
      </c>
      <c r="I18" s="29">
        <v>158</v>
      </c>
      <c r="J18" s="29">
        <v>158</v>
      </c>
      <c r="K18" s="29">
        <v>158</v>
      </c>
      <c r="L18" s="29">
        <v>158</v>
      </c>
      <c r="M18" s="29">
        <v>166</v>
      </c>
      <c r="N18" s="30">
        <f t="shared" ref="N18:N23" si="2">SUM(B18:M18)</f>
        <v>1904</v>
      </c>
      <c r="O18" s="22">
        <v>1904</v>
      </c>
    </row>
    <row r="19" spans="1:16" ht="18" customHeight="1" x14ac:dyDescent="0.25">
      <c r="A19" s="34" t="s">
        <v>152</v>
      </c>
      <c r="B19" s="29">
        <v>1009</v>
      </c>
      <c r="C19" s="29">
        <v>1009</v>
      </c>
      <c r="D19" s="29">
        <v>1009</v>
      </c>
      <c r="E19" s="29">
        <v>1009</v>
      </c>
      <c r="F19" s="29">
        <v>1009</v>
      </c>
      <c r="G19" s="29">
        <v>1009</v>
      </c>
      <c r="H19" s="29">
        <v>1009</v>
      </c>
      <c r="I19" s="29">
        <v>1009</v>
      </c>
      <c r="J19" s="29">
        <v>1009</v>
      </c>
      <c r="K19" s="29">
        <v>1009</v>
      </c>
      <c r="L19" s="29">
        <v>1009</v>
      </c>
      <c r="M19" s="29">
        <v>1016</v>
      </c>
      <c r="N19" s="30">
        <f t="shared" si="2"/>
        <v>12115</v>
      </c>
      <c r="O19" s="153">
        <v>12115</v>
      </c>
    </row>
    <row r="20" spans="1:16" ht="18" customHeight="1" x14ac:dyDescent="0.25">
      <c r="A20" s="70" t="s">
        <v>99</v>
      </c>
      <c r="B20" s="29">
        <v>3098</v>
      </c>
      <c r="C20" s="29">
        <v>3098</v>
      </c>
      <c r="D20" s="29">
        <v>3098</v>
      </c>
      <c r="E20" s="29">
        <v>3098</v>
      </c>
      <c r="F20" s="29">
        <v>3098</v>
      </c>
      <c r="G20" s="29">
        <v>3098</v>
      </c>
      <c r="H20" s="29">
        <v>3098</v>
      </c>
      <c r="I20" s="29">
        <v>3098</v>
      </c>
      <c r="J20" s="29">
        <v>3098</v>
      </c>
      <c r="K20" s="29">
        <v>3098</v>
      </c>
      <c r="L20" s="29">
        <v>3098</v>
      </c>
      <c r="M20" s="29">
        <v>3099</v>
      </c>
      <c r="N20" s="30">
        <f t="shared" si="2"/>
        <v>37177</v>
      </c>
      <c r="O20" s="66">
        <v>37177</v>
      </c>
    </row>
    <row r="21" spans="1:16" ht="18" customHeight="1" x14ac:dyDescent="0.25">
      <c r="A21" s="34" t="s">
        <v>29</v>
      </c>
      <c r="B21" s="29">
        <v>1043</v>
      </c>
      <c r="C21" s="29">
        <v>1043</v>
      </c>
      <c r="D21" s="29">
        <v>1043</v>
      </c>
      <c r="E21" s="29">
        <v>1043</v>
      </c>
      <c r="F21" s="29">
        <v>1043</v>
      </c>
      <c r="G21" s="29">
        <v>1043</v>
      </c>
      <c r="H21" s="29">
        <v>1043</v>
      </c>
      <c r="I21" s="29">
        <v>1043</v>
      </c>
      <c r="J21" s="29">
        <v>1043</v>
      </c>
      <c r="K21" s="29">
        <v>1043</v>
      </c>
      <c r="L21" s="29">
        <v>1043</v>
      </c>
      <c r="M21" s="29">
        <v>1052</v>
      </c>
      <c r="N21" s="30">
        <f t="shared" si="2"/>
        <v>12525</v>
      </c>
      <c r="O21" s="66">
        <v>12525</v>
      </c>
      <c r="P21" s="66"/>
    </row>
    <row r="22" spans="1:16" ht="18" customHeight="1" x14ac:dyDescent="0.25">
      <c r="A22" s="34" t="s">
        <v>146</v>
      </c>
      <c r="B22" s="29">
        <v>517</v>
      </c>
      <c r="C22" s="29">
        <v>517</v>
      </c>
      <c r="D22" s="29">
        <v>517</v>
      </c>
      <c r="E22" s="29">
        <v>517</v>
      </c>
      <c r="F22" s="29">
        <v>517</v>
      </c>
      <c r="G22" s="29">
        <v>516</v>
      </c>
      <c r="H22" s="29">
        <v>516</v>
      </c>
      <c r="I22" s="29">
        <v>516</v>
      </c>
      <c r="J22" s="29">
        <v>516</v>
      </c>
      <c r="K22" s="29">
        <v>516</v>
      </c>
      <c r="L22" s="29">
        <v>516</v>
      </c>
      <c r="M22" s="29">
        <v>516</v>
      </c>
      <c r="N22" s="30">
        <f t="shared" si="2"/>
        <v>6197</v>
      </c>
      <c r="O22" s="22">
        <v>6197</v>
      </c>
    </row>
    <row r="23" spans="1:16" ht="18" customHeight="1" x14ac:dyDescent="0.25">
      <c r="A23" s="34" t="s">
        <v>107</v>
      </c>
      <c r="B23" s="29">
        <v>2005</v>
      </c>
      <c r="C23" s="29">
        <v>2005</v>
      </c>
      <c r="D23" s="29">
        <v>2005</v>
      </c>
      <c r="E23" s="29">
        <v>2005</v>
      </c>
      <c r="F23" s="29">
        <v>2005</v>
      </c>
      <c r="G23" s="29">
        <v>2005</v>
      </c>
      <c r="H23" s="29">
        <v>2005</v>
      </c>
      <c r="I23" s="29">
        <v>2005</v>
      </c>
      <c r="J23" s="29">
        <v>2005</v>
      </c>
      <c r="K23" s="29">
        <v>2005</v>
      </c>
      <c r="L23" s="29">
        <v>2005</v>
      </c>
      <c r="M23" s="29">
        <v>2002</v>
      </c>
      <c r="N23" s="30">
        <f t="shared" si="2"/>
        <v>24057</v>
      </c>
      <c r="O23" s="22">
        <v>24057</v>
      </c>
    </row>
    <row r="24" spans="1:16" ht="18" customHeight="1" x14ac:dyDescent="0.25">
      <c r="A24" s="25" t="s">
        <v>22</v>
      </c>
      <c r="B24" s="33">
        <f>+B18+B19+B20+B21+B22+B23</f>
        <v>7830</v>
      </c>
      <c r="C24" s="33">
        <f t="shared" ref="C24:M24" si="3">+C18+C19+C20+C21+C22+C23</f>
        <v>7830</v>
      </c>
      <c r="D24" s="33">
        <f t="shared" si="3"/>
        <v>7830</v>
      </c>
      <c r="E24" s="33">
        <f t="shared" si="3"/>
        <v>7830</v>
      </c>
      <c r="F24" s="33">
        <f t="shared" si="3"/>
        <v>7830</v>
      </c>
      <c r="G24" s="33">
        <f t="shared" si="3"/>
        <v>7829</v>
      </c>
      <c r="H24" s="33">
        <f t="shared" si="3"/>
        <v>7829</v>
      </c>
      <c r="I24" s="33">
        <f t="shared" si="3"/>
        <v>7829</v>
      </c>
      <c r="J24" s="33">
        <f t="shared" si="3"/>
        <v>7829</v>
      </c>
      <c r="K24" s="33">
        <f t="shared" si="3"/>
        <v>7829</v>
      </c>
      <c r="L24" s="33">
        <f t="shared" si="3"/>
        <v>7829</v>
      </c>
      <c r="M24" s="33">
        <f t="shared" si="3"/>
        <v>7851</v>
      </c>
      <c r="N24" s="30">
        <f>SUM(B24:M24)</f>
        <v>93975</v>
      </c>
      <c r="O24" s="66">
        <f>SUM(O18:O23)</f>
        <v>93975</v>
      </c>
    </row>
    <row r="25" spans="1:16" ht="18" hidden="1" customHeight="1" x14ac:dyDescent="0.25">
      <c r="A25" s="76"/>
      <c r="B25" s="77">
        <f>+B16-B24</f>
        <v>-250</v>
      </c>
      <c r="C25" s="77">
        <f t="shared" ref="C25:I25" si="4">+C16-C24</f>
        <v>-250</v>
      </c>
      <c r="D25" s="77">
        <f t="shared" si="4"/>
        <v>-250</v>
      </c>
      <c r="E25" s="77">
        <f t="shared" si="4"/>
        <v>2737</v>
      </c>
      <c r="F25" s="77">
        <f t="shared" si="4"/>
        <v>-250</v>
      </c>
      <c r="G25" s="77">
        <f t="shared" si="4"/>
        <v>-249</v>
      </c>
      <c r="H25" s="77">
        <f t="shared" si="4"/>
        <v>-249</v>
      </c>
      <c r="I25" s="77">
        <f t="shared" si="4"/>
        <v>-250</v>
      </c>
      <c r="J25" s="77">
        <f>+J16-J24</f>
        <v>-250</v>
      </c>
      <c r="K25" s="77">
        <f>+K16-K24</f>
        <v>-246</v>
      </c>
      <c r="L25" s="77">
        <f>+L16-L24</f>
        <v>-246</v>
      </c>
      <c r="M25" s="77">
        <f>+M16-M24</f>
        <v>-247</v>
      </c>
      <c r="N25" s="78"/>
      <c r="O25" s="66"/>
    </row>
    <row r="26" spans="1:16" ht="18" customHeight="1" x14ac:dyDescent="0.25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  <c r="O26" s="66"/>
    </row>
    <row r="27" spans="1:16" ht="18" customHeight="1" x14ac:dyDescent="0.25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8"/>
      <c r="O27" s="66"/>
    </row>
    <row r="28" spans="1:16" ht="18" customHeight="1" x14ac:dyDescent="0.25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8"/>
      <c r="O28" s="66"/>
    </row>
    <row r="29" spans="1:16" ht="18" customHeight="1" x14ac:dyDescent="0.25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8"/>
      <c r="O29" s="66"/>
    </row>
    <row r="30" spans="1:16" ht="18" customHeight="1" x14ac:dyDescent="0.25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/>
      <c r="O30" s="66"/>
    </row>
    <row r="31" spans="1:16" ht="18" customHeight="1" x14ac:dyDescent="0.25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8"/>
      <c r="O31" s="66"/>
    </row>
    <row r="32" spans="1:16" ht="18" customHeight="1" x14ac:dyDescent="0.25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8"/>
      <c r="O32" s="66"/>
    </row>
    <row r="33" spans="1:15" ht="18" customHeight="1" x14ac:dyDescent="0.25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8"/>
      <c r="O33" s="66"/>
    </row>
    <row r="34" spans="1:15" x14ac:dyDescent="0.25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40" spans="1:15" x14ac:dyDescent="0.25">
      <c r="A40" s="67"/>
    </row>
    <row r="41" spans="1:15" x14ac:dyDescent="0.25">
      <c r="A41" s="67"/>
    </row>
    <row r="42" spans="1:15" x14ac:dyDescent="0.25">
      <c r="A42" s="67"/>
    </row>
    <row r="43" spans="1:15" x14ac:dyDescent="0.25">
      <c r="A43" s="67"/>
    </row>
    <row r="44" spans="1:15" x14ac:dyDescent="0.25">
      <c r="A44" s="67"/>
    </row>
    <row r="45" spans="1:15" x14ac:dyDescent="0.25">
      <c r="A45" s="67"/>
    </row>
    <row r="46" spans="1:15" x14ac:dyDescent="0.25">
      <c r="A46" s="67"/>
    </row>
    <row r="47" spans="1:15" x14ac:dyDescent="0.25">
      <c r="A47" s="67"/>
    </row>
    <row r="48" spans="1:15" x14ac:dyDescent="0.25">
      <c r="A48" s="67"/>
    </row>
    <row r="49" spans="1:17" x14ac:dyDescent="0.25">
      <c r="A49" s="67"/>
    </row>
    <row r="50" spans="1:17" x14ac:dyDescent="0.25">
      <c r="A50" s="67"/>
    </row>
    <row r="51" spans="1:17" x14ac:dyDescent="0.25">
      <c r="A51" s="67"/>
      <c r="Q51" s="22">
        <f>+O51+O41</f>
        <v>0</v>
      </c>
    </row>
    <row r="52" spans="1:17" x14ac:dyDescent="0.25">
      <c r="A52" s="67"/>
    </row>
    <row r="53" spans="1:17" x14ac:dyDescent="0.25">
      <c r="A53" s="67"/>
    </row>
    <row r="54" spans="1:17" x14ac:dyDescent="0.25">
      <c r="A54" s="67"/>
    </row>
    <row r="55" spans="1:17" x14ac:dyDescent="0.25">
      <c r="A55" s="67"/>
    </row>
    <row r="56" spans="1:17" x14ac:dyDescent="0.25">
      <c r="A56" s="67"/>
    </row>
    <row r="57" spans="1:17" x14ac:dyDescent="0.25">
      <c r="A57" s="67"/>
    </row>
    <row r="58" spans="1:17" x14ac:dyDescent="0.25">
      <c r="A58" s="67"/>
    </row>
    <row r="59" spans="1:17" x14ac:dyDescent="0.25">
      <c r="A59" s="67"/>
    </row>
    <row r="60" spans="1:17" x14ac:dyDescent="0.25">
      <c r="A60" s="67"/>
    </row>
    <row r="64" spans="1:17" x14ac:dyDescent="0.25">
      <c r="L64" s="68"/>
    </row>
  </sheetData>
  <mergeCells count="4">
    <mergeCell ref="A1:N1"/>
    <mergeCell ref="M5:N5"/>
    <mergeCell ref="A3:N4"/>
    <mergeCell ref="A2:N2"/>
  </mergeCells>
  <phoneticPr fontId="3" type="noConversion"/>
  <printOptions horizontalCentered="1"/>
  <pageMargins left="0.19685039370078741" right="0.15748031496062992" top="0.70866141732283472" bottom="0.6692913385826772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85"/>
  <sheetViews>
    <sheetView topLeftCell="A49" workbookViewId="0">
      <selection activeCell="K17" sqref="K17"/>
    </sheetView>
  </sheetViews>
  <sheetFormatPr defaultRowHeight="13.2" x14ac:dyDescent="0.25"/>
  <cols>
    <col min="3" max="3" width="54.5546875" customWidth="1"/>
    <col min="4" max="4" width="17" bestFit="1" customWidth="1"/>
    <col min="5" max="5" width="14" bestFit="1" customWidth="1"/>
    <col min="6" max="9" width="12.44140625" bestFit="1" customWidth="1"/>
  </cols>
  <sheetData>
    <row r="1" spans="1:9" ht="17.399999999999999" x14ac:dyDescent="0.3">
      <c r="A1" s="392" t="s">
        <v>284</v>
      </c>
      <c r="B1" s="472"/>
      <c r="C1" s="472"/>
      <c r="D1" s="472"/>
      <c r="E1" s="472"/>
      <c r="F1" s="472"/>
    </row>
    <row r="2" spans="1:9" ht="15.6" x14ac:dyDescent="0.25">
      <c r="A2" s="356"/>
      <c r="B2" s="356"/>
      <c r="C2" s="356"/>
      <c r="D2" s="356"/>
      <c r="E2" s="356"/>
      <c r="F2" s="356"/>
    </row>
    <row r="3" spans="1:9" ht="15.6" x14ac:dyDescent="0.3">
      <c r="A3" s="357" t="s">
        <v>187</v>
      </c>
      <c r="B3" s="357"/>
      <c r="C3" s="357"/>
      <c r="D3" s="357"/>
      <c r="E3" s="357"/>
      <c r="F3" s="357"/>
    </row>
    <row r="4" spans="1:9" ht="15.6" x14ac:dyDescent="0.25">
      <c r="A4" s="356" t="s">
        <v>204</v>
      </c>
      <c r="B4" s="356"/>
      <c r="C4" s="356"/>
      <c r="D4" s="356"/>
      <c r="E4" s="356"/>
      <c r="F4" s="356"/>
    </row>
    <row r="5" spans="1:9" ht="16.2" thickBot="1" x14ac:dyDescent="0.35">
      <c r="A5" s="355" t="s">
        <v>267</v>
      </c>
      <c r="B5" s="355"/>
      <c r="C5" s="355"/>
      <c r="D5" s="355"/>
      <c r="E5" s="355"/>
      <c r="F5" s="355"/>
    </row>
    <row r="6" spans="1:9" x14ac:dyDescent="0.25">
      <c r="A6" s="358" t="s">
        <v>153</v>
      </c>
      <c r="B6" s="349" t="s">
        <v>142</v>
      </c>
      <c r="C6" s="349"/>
      <c r="D6" s="344">
        <v>2018</v>
      </c>
      <c r="E6" s="330">
        <v>2019</v>
      </c>
      <c r="F6" s="332">
        <v>2020</v>
      </c>
      <c r="G6" s="344">
        <v>2018</v>
      </c>
      <c r="H6" s="330">
        <v>2019</v>
      </c>
      <c r="I6" s="332">
        <v>2020</v>
      </c>
    </row>
    <row r="7" spans="1:9" x14ac:dyDescent="0.25">
      <c r="A7" s="359"/>
      <c r="B7" s="361"/>
      <c r="C7" s="361"/>
      <c r="D7" s="345"/>
      <c r="E7" s="331"/>
      <c r="F7" s="333"/>
      <c r="G7" s="345"/>
      <c r="H7" s="331"/>
      <c r="I7" s="333"/>
    </row>
    <row r="8" spans="1:9" x14ac:dyDescent="0.25">
      <c r="A8" s="359"/>
      <c r="B8" s="361"/>
      <c r="C8" s="361"/>
      <c r="D8" s="345" t="s">
        <v>237</v>
      </c>
      <c r="E8" s="345"/>
      <c r="F8" s="364"/>
      <c r="G8" s="345" t="s">
        <v>321</v>
      </c>
      <c r="H8" s="345"/>
      <c r="I8" s="364"/>
    </row>
    <row r="9" spans="1:9" ht="15.6" x14ac:dyDescent="0.25">
      <c r="A9" s="192"/>
      <c r="B9" s="361" t="s">
        <v>154</v>
      </c>
      <c r="C9" s="361"/>
      <c r="D9" s="160"/>
      <c r="E9" s="160"/>
      <c r="F9" s="102"/>
      <c r="G9" s="160"/>
      <c r="H9" s="160"/>
      <c r="I9" s="102"/>
    </row>
    <row r="10" spans="1:9" ht="15.6" x14ac:dyDescent="0.25">
      <c r="A10" s="3">
        <v>1</v>
      </c>
      <c r="B10" s="339" t="s">
        <v>143</v>
      </c>
      <c r="C10" s="339"/>
      <c r="D10" s="6">
        <v>10744</v>
      </c>
      <c r="E10" s="6">
        <v>10744</v>
      </c>
      <c r="F10" s="6">
        <v>10744</v>
      </c>
      <c r="G10" s="6">
        <v>11444</v>
      </c>
      <c r="H10" s="6">
        <v>11444</v>
      </c>
      <c r="I10" s="6">
        <v>11444</v>
      </c>
    </row>
    <row r="11" spans="1:9" ht="15.6" x14ac:dyDescent="0.25">
      <c r="A11" s="3">
        <v>2</v>
      </c>
      <c r="B11" s="339" t="s">
        <v>150</v>
      </c>
      <c r="C11" s="339"/>
      <c r="D11" s="6">
        <v>2716</v>
      </c>
      <c r="E11" s="6">
        <v>2716</v>
      </c>
      <c r="F11" s="6">
        <v>2716</v>
      </c>
      <c r="G11" s="6">
        <v>2805</v>
      </c>
      <c r="H11" s="6">
        <v>2805</v>
      </c>
      <c r="I11" s="6">
        <v>2805</v>
      </c>
    </row>
    <row r="12" spans="1:9" ht="15.6" x14ac:dyDescent="0.25">
      <c r="A12" s="3">
        <v>3</v>
      </c>
      <c r="B12" s="339" t="s">
        <v>151</v>
      </c>
      <c r="C12" s="339"/>
      <c r="D12" s="6">
        <v>18197</v>
      </c>
      <c r="E12" s="6">
        <v>21828</v>
      </c>
      <c r="F12" s="6">
        <v>21828</v>
      </c>
      <c r="G12" s="6">
        <v>30733</v>
      </c>
      <c r="H12" s="6">
        <v>30733</v>
      </c>
      <c r="I12" s="6">
        <v>30733</v>
      </c>
    </row>
    <row r="13" spans="1:9" ht="15.6" x14ac:dyDescent="0.25">
      <c r="A13" s="3" t="s">
        <v>37</v>
      </c>
      <c r="B13" s="339" t="s">
        <v>135</v>
      </c>
      <c r="C13" s="339"/>
      <c r="D13" s="6"/>
      <c r="E13" s="6"/>
      <c r="F13" s="6"/>
      <c r="G13" s="6"/>
      <c r="H13" s="6"/>
      <c r="I13" s="6"/>
    </row>
    <row r="14" spans="1:9" ht="15.6" x14ac:dyDescent="0.25">
      <c r="A14" s="3" t="s">
        <v>38</v>
      </c>
      <c r="B14" s="346" t="s">
        <v>130</v>
      </c>
      <c r="C14" s="346"/>
      <c r="D14" s="6">
        <f>D15+D16+D18+D19</f>
        <v>4917</v>
      </c>
      <c r="E14" s="6">
        <f>E15+E16+E18+E19</f>
        <v>4917</v>
      </c>
      <c r="F14" s="6">
        <f>F15+F16+F18+F19</f>
        <v>4917</v>
      </c>
      <c r="G14" s="6">
        <f>G15+G16+G18+G19</f>
        <v>6330</v>
      </c>
      <c r="H14" s="6">
        <f t="shared" ref="H14:I14" si="0">H15+H16+H18+H19</f>
        <v>6330</v>
      </c>
      <c r="I14" s="6">
        <f t="shared" si="0"/>
        <v>6330</v>
      </c>
    </row>
    <row r="15" spans="1:9" ht="15.6" x14ac:dyDescent="0.25">
      <c r="A15" s="3" t="s">
        <v>121</v>
      </c>
      <c r="B15" s="342" t="s">
        <v>124</v>
      </c>
      <c r="C15" s="342"/>
      <c r="D15" s="6">
        <v>949</v>
      </c>
      <c r="E15" s="6">
        <v>949</v>
      </c>
      <c r="F15" s="6">
        <v>949</v>
      </c>
      <c r="G15" s="6">
        <v>978</v>
      </c>
      <c r="H15" s="6">
        <v>978</v>
      </c>
      <c r="I15" s="6">
        <v>978</v>
      </c>
    </row>
    <row r="16" spans="1:9" ht="15.6" x14ac:dyDescent="0.25">
      <c r="A16" s="3" t="s">
        <v>122</v>
      </c>
      <c r="B16" s="342" t="s">
        <v>183</v>
      </c>
      <c r="C16" s="342"/>
      <c r="D16" s="6">
        <v>635</v>
      </c>
      <c r="E16" s="6">
        <v>635</v>
      </c>
      <c r="F16" s="6">
        <v>635</v>
      </c>
      <c r="G16" s="6">
        <v>1343</v>
      </c>
      <c r="H16" s="6">
        <v>1343</v>
      </c>
      <c r="I16" s="6">
        <v>1343</v>
      </c>
    </row>
    <row r="17" spans="1:9" ht="15.6" x14ac:dyDescent="0.3">
      <c r="A17" s="3"/>
      <c r="B17" s="354"/>
      <c r="C17" s="354"/>
      <c r="D17" s="6"/>
      <c r="E17" s="6"/>
      <c r="F17" s="6"/>
      <c r="G17" s="6"/>
      <c r="H17" s="6"/>
      <c r="I17" s="6"/>
    </row>
    <row r="18" spans="1:9" ht="15.6" x14ac:dyDescent="0.25">
      <c r="A18" s="3" t="s">
        <v>123</v>
      </c>
      <c r="B18" s="347" t="s">
        <v>126</v>
      </c>
      <c r="C18" s="347"/>
      <c r="D18" s="6">
        <v>3333</v>
      </c>
      <c r="E18" s="6">
        <v>3333</v>
      </c>
      <c r="F18" s="6">
        <v>3333</v>
      </c>
      <c r="G18" s="6">
        <v>4009</v>
      </c>
      <c r="H18" s="6">
        <v>4009</v>
      </c>
      <c r="I18" s="6">
        <v>4009</v>
      </c>
    </row>
    <row r="19" spans="1:9" ht="15.6" x14ac:dyDescent="0.25">
      <c r="A19" s="3" t="s">
        <v>44</v>
      </c>
      <c r="B19" s="347" t="s">
        <v>205</v>
      </c>
      <c r="C19" s="348"/>
      <c r="D19" s="6"/>
      <c r="E19" s="6"/>
      <c r="F19" s="6"/>
      <c r="G19" s="6"/>
      <c r="H19" s="6"/>
      <c r="I19" s="6"/>
    </row>
    <row r="20" spans="1:9" ht="15.6" x14ac:dyDescent="0.25">
      <c r="A20" s="3"/>
      <c r="B20" s="339" t="s">
        <v>206</v>
      </c>
      <c r="C20" s="339"/>
      <c r="D20" s="6">
        <v>17306</v>
      </c>
      <c r="E20" s="6">
        <v>13675</v>
      </c>
      <c r="F20" s="6">
        <v>13675</v>
      </c>
      <c r="G20" s="6">
        <v>1098</v>
      </c>
      <c r="H20" s="6">
        <v>1098</v>
      </c>
      <c r="I20" s="6">
        <v>1098</v>
      </c>
    </row>
    <row r="21" spans="1:9" ht="15.6" x14ac:dyDescent="0.3">
      <c r="A21" s="3"/>
      <c r="B21" s="339" t="s">
        <v>207</v>
      </c>
      <c r="C21" s="339"/>
      <c r="D21" s="184">
        <v>3589</v>
      </c>
      <c r="E21" s="184">
        <v>3589</v>
      </c>
      <c r="F21" s="184">
        <v>3589</v>
      </c>
      <c r="G21" s="184">
        <v>10935</v>
      </c>
      <c r="H21" s="184">
        <v>10935</v>
      </c>
      <c r="I21" s="184">
        <v>10935</v>
      </c>
    </row>
    <row r="22" spans="1:9" ht="15.6" x14ac:dyDescent="0.25">
      <c r="A22" s="3" t="s">
        <v>147</v>
      </c>
      <c r="B22" s="191" t="s">
        <v>120</v>
      </c>
      <c r="C22" s="63"/>
      <c r="D22" s="6">
        <f>+D10+D11+D12+D13+D14+D21+D20</f>
        <v>57469</v>
      </c>
      <c r="E22" s="6">
        <f>+E10+E11+E12+E13+E14+E21+E20</f>
        <v>57469</v>
      </c>
      <c r="F22" s="6">
        <f>+F10+F11+F12+F13+F14+F21+F20</f>
        <v>57469</v>
      </c>
      <c r="G22" s="6">
        <f>+G10+G11+G12+G13+G14+G21+G20</f>
        <v>63345</v>
      </c>
      <c r="H22" s="6">
        <f t="shared" ref="H22:I22" si="1">+H10+H11+H12+H13+H14+H21+H20</f>
        <v>63345</v>
      </c>
      <c r="I22" s="6">
        <f t="shared" si="1"/>
        <v>63345</v>
      </c>
    </row>
    <row r="23" spans="1:9" ht="15.6" x14ac:dyDescent="0.3">
      <c r="A23" s="3" t="s">
        <v>39</v>
      </c>
      <c r="B23" s="339" t="s">
        <v>145</v>
      </c>
      <c r="C23" s="339"/>
      <c r="D23" s="184">
        <v>8262</v>
      </c>
      <c r="E23" s="184">
        <v>2065</v>
      </c>
      <c r="F23" s="184">
        <v>2065</v>
      </c>
      <c r="G23" s="184">
        <v>16798</v>
      </c>
      <c r="H23" s="184">
        <v>16798</v>
      </c>
      <c r="I23" s="184">
        <v>2065</v>
      </c>
    </row>
    <row r="24" spans="1:9" ht="15.6" x14ac:dyDescent="0.3">
      <c r="A24" s="3" t="s">
        <v>40</v>
      </c>
      <c r="B24" s="339" t="s">
        <v>144</v>
      </c>
      <c r="C24" s="339"/>
      <c r="D24" s="184">
        <v>1524</v>
      </c>
      <c r="E24" s="184">
        <v>1524</v>
      </c>
      <c r="F24" s="184">
        <v>1524</v>
      </c>
      <c r="G24" s="184">
        <v>8987</v>
      </c>
      <c r="H24" s="184">
        <v>8987</v>
      </c>
      <c r="I24" s="184">
        <v>1524</v>
      </c>
    </row>
    <row r="25" spans="1:9" ht="15.6" x14ac:dyDescent="0.3">
      <c r="A25" s="3" t="s">
        <v>41</v>
      </c>
      <c r="B25" s="339" t="s">
        <v>208</v>
      </c>
      <c r="C25" s="339"/>
      <c r="D25" s="184"/>
      <c r="E25" s="184"/>
      <c r="F25" s="184"/>
      <c r="G25" s="184">
        <v>1858</v>
      </c>
      <c r="H25" s="184">
        <v>1858</v>
      </c>
      <c r="I25" s="184">
        <v>1858</v>
      </c>
    </row>
    <row r="26" spans="1:9" ht="15.6" x14ac:dyDescent="0.3">
      <c r="A26" s="3" t="s">
        <v>148</v>
      </c>
      <c r="B26" s="339" t="s">
        <v>181</v>
      </c>
      <c r="C26" s="339"/>
      <c r="D26" s="184">
        <f>SUM(D23:D25)</f>
        <v>9786</v>
      </c>
      <c r="E26" s="184">
        <f>SUM(E23:E25)</f>
        <v>3589</v>
      </c>
      <c r="F26" s="184">
        <f>SUM(F23:F25)</f>
        <v>3589</v>
      </c>
      <c r="G26" s="184">
        <f>SUM(G23:G25)</f>
        <v>27643</v>
      </c>
      <c r="H26" s="184">
        <f t="shared" ref="H26:I26" si="2">SUM(H23:H25)</f>
        <v>27643</v>
      </c>
      <c r="I26" s="184">
        <f t="shared" si="2"/>
        <v>5447</v>
      </c>
    </row>
    <row r="27" spans="1:9" ht="15.6" x14ac:dyDescent="0.3">
      <c r="A27" s="3" t="s">
        <v>149</v>
      </c>
      <c r="B27" s="339" t="s">
        <v>281</v>
      </c>
      <c r="C27" s="339"/>
      <c r="D27" s="184"/>
      <c r="E27" s="184"/>
      <c r="F27" s="184"/>
      <c r="G27" s="184">
        <v>1962</v>
      </c>
      <c r="H27" s="184">
        <v>1962</v>
      </c>
      <c r="I27" s="184">
        <v>1962</v>
      </c>
    </row>
    <row r="28" spans="1:9" ht="15.6" x14ac:dyDescent="0.3">
      <c r="A28" s="3" t="s">
        <v>136</v>
      </c>
      <c r="B28" s="340" t="s">
        <v>205</v>
      </c>
      <c r="C28" s="340"/>
      <c r="D28" s="185"/>
      <c r="E28" s="185"/>
      <c r="F28" s="185"/>
      <c r="G28" s="185">
        <v>1025</v>
      </c>
      <c r="H28" s="185">
        <v>1025</v>
      </c>
      <c r="I28" s="185">
        <v>1025</v>
      </c>
    </row>
    <row r="29" spans="1:9" ht="15.6" x14ac:dyDescent="0.3">
      <c r="A29" s="3" t="s">
        <v>137</v>
      </c>
      <c r="B29" s="340"/>
      <c r="C29" s="340"/>
      <c r="D29" s="186"/>
      <c r="E29" s="186"/>
      <c r="F29" s="186"/>
      <c r="G29" s="186"/>
      <c r="H29" s="186"/>
      <c r="I29" s="186"/>
    </row>
    <row r="30" spans="1:9" ht="17.399999999999999" x14ac:dyDescent="0.3">
      <c r="A30" s="64" t="s">
        <v>128</v>
      </c>
      <c r="B30" s="338" t="s">
        <v>129</v>
      </c>
      <c r="C30" s="338"/>
      <c r="D30" s="187">
        <f>+D22+D26+D27+D28+D29</f>
        <v>67255</v>
      </c>
      <c r="E30" s="187">
        <f>+E22+E26+E27+E28+E29</f>
        <v>61058</v>
      </c>
      <c r="F30" s="187">
        <f>+F22+F26+F27+F28+F29</f>
        <v>61058</v>
      </c>
      <c r="G30" s="187">
        <f>+G22+G26+G27+G28+G29</f>
        <v>93975</v>
      </c>
      <c r="H30" s="187">
        <f t="shared" ref="H30:I30" si="3">+H22+H26+H27+H28+H29</f>
        <v>93975</v>
      </c>
      <c r="I30" s="187">
        <f t="shared" si="3"/>
        <v>71779</v>
      </c>
    </row>
    <row r="31" spans="1:9" ht="15.6" x14ac:dyDescent="0.3">
      <c r="A31" s="11"/>
      <c r="B31" s="351"/>
      <c r="C31" s="351"/>
      <c r="D31" s="12"/>
      <c r="E31" s="12"/>
      <c r="F31" s="12"/>
      <c r="G31" s="12"/>
      <c r="H31" s="12"/>
      <c r="I31" s="12"/>
    </row>
    <row r="32" spans="1:9" ht="15.6" x14ac:dyDescent="0.3">
      <c r="A32" s="3"/>
      <c r="B32" s="353" t="s">
        <v>155</v>
      </c>
      <c r="C32" s="353"/>
      <c r="D32" s="184"/>
      <c r="E32" s="184"/>
      <c r="F32" s="184"/>
      <c r="G32" s="184"/>
      <c r="H32" s="184"/>
      <c r="I32" s="184"/>
    </row>
    <row r="33" spans="1:9" ht="15.6" x14ac:dyDescent="0.3">
      <c r="A33" s="3" t="s">
        <v>30</v>
      </c>
      <c r="B33" s="337" t="s">
        <v>179</v>
      </c>
      <c r="C33" s="337"/>
      <c r="D33" s="200">
        <v>1496</v>
      </c>
      <c r="E33" s="200">
        <v>1496</v>
      </c>
      <c r="F33" s="200">
        <v>1496</v>
      </c>
      <c r="G33" s="200">
        <v>1904</v>
      </c>
      <c r="H33" s="200">
        <v>1904</v>
      </c>
      <c r="I33" s="200">
        <v>1904</v>
      </c>
    </row>
    <row r="34" spans="1:9" ht="15.6" x14ac:dyDescent="0.3">
      <c r="A34" s="3" t="s">
        <v>35</v>
      </c>
      <c r="B34" s="337" t="s">
        <v>152</v>
      </c>
      <c r="C34" s="337"/>
      <c r="D34" s="200">
        <f t="shared" ref="D34:I34" si="4">SUM(D35:D37)</f>
        <v>10000</v>
      </c>
      <c r="E34" s="200">
        <f t="shared" si="4"/>
        <v>10000</v>
      </c>
      <c r="F34" s="200">
        <f t="shared" si="4"/>
        <v>10000</v>
      </c>
      <c r="G34" s="200">
        <f t="shared" si="4"/>
        <v>12115</v>
      </c>
      <c r="H34" s="200">
        <f t="shared" si="4"/>
        <v>12115</v>
      </c>
      <c r="I34" s="200">
        <f t="shared" si="4"/>
        <v>12115</v>
      </c>
    </row>
    <row r="35" spans="1:9" ht="15.6" x14ac:dyDescent="0.3">
      <c r="A35" s="3"/>
      <c r="B35" s="129" t="s">
        <v>46</v>
      </c>
      <c r="C35" s="45" t="s">
        <v>132</v>
      </c>
      <c r="D35" s="200">
        <v>10000</v>
      </c>
      <c r="E35" s="200">
        <v>10000</v>
      </c>
      <c r="F35" s="200">
        <v>10000</v>
      </c>
      <c r="G35" s="200">
        <v>12115</v>
      </c>
      <c r="H35" s="200">
        <v>12115</v>
      </c>
      <c r="I35" s="200">
        <v>12115</v>
      </c>
    </row>
    <row r="36" spans="1:9" ht="15.6" x14ac:dyDescent="0.3">
      <c r="A36" s="3"/>
      <c r="B36" s="129" t="s">
        <v>47</v>
      </c>
      <c r="C36" s="45" t="s">
        <v>133</v>
      </c>
      <c r="D36" s="200"/>
      <c r="E36" s="200"/>
      <c r="F36" s="200"/>
      <c r="G36" s="200"/>
      <c r="H36" s="200"/>
      <c r="I36" s="200"/>
    </row>
    <row r="37" spans="1:9" ht="15.6" x14ac:dyDescent="0.3">
      <c r="A37" s="3"/>
      <c r="B37" s="129" t="s">
        <v>48</v>
      </c>
      <c r="C37" s="45" t="s">
        <v>134</v>
      </c>
      <c r="D37" s="200"/>
      <c r="E37" s="200"/>
      <c r="F37" s="200"/>
      <c r="G37" s="200"/>
      <c r="H37" s="200"/>
      <c r="I37" s="200"/>
    </row>
    <row r="38" spans="1:9" ht="15.6" x14ac:dyDescent="0.3">
      <c r="A38" s="3" t="s">
        <v>36</v>
      </c>
      <c r="B38" s="337" t="s">
        <v>99</v>
      </c>
      <c r="C38" s="337"/>
      <c r="D38" s="201">
        <f t="shared" ref="D38:I38" si="5">SUM(D39:D41)</f>
        <v>26009</v>
      </c>
      <c r="E38" s="201">
        <f t="shared" si="5"/>
        <v>26009</v>
      </c>
      <c r="F38" s="201">
        <f t="shared" si="5"/>
        <v>26009</v>
      </c>
      <c r="G38" s="201">
        <f t="shared" si="5"/>
        <v>37177</v>
      </c>
      <c r="H38" s="201">
        <f t="shared" si="5"/>
        <v>37177</v>
      </c>
      <c r="I38" s="201">
        <f t="shared" si="5"/>
        <v>37177</v>
      </c>
    </row>
    <row r="39" spans="1:9" ht="15.6" x14ac:dyDescent="0.3">
      <c r="A39" s="3"/>
      <c r="B39" s="130" t="s">
        <v>49</v>
      </c>
      <c r="C39" s="190" t="s">
        <v>182</v>
      </c>
      <c r="D39" s="201">
        <v>25617</v>
      </c>
      <c r="E39" s="201">
        <v>25617</v>
      </c>
      <c r="F39" s="201">
        <v>25617</v>
      </c>
      <c r="G39" s="201">
        <v>27135</v>
      </c>
      <c r="H39" s="201">
        <v>27135</v>
      </c>
      <c r="I39" s="201">
        <v>27135</v>
      </c>
    </row>
    <row r="40" spans="1:9" ht="15.6" x14ac:dyDescent="0.3">
      <c r="A40" s="3"/>
      <c r="B40" s="130" t="s">
        <v>50</v>
      </c>
      <c r="C40" s="190" t="s">
        <v>52</v>
      </c>
      <c r="D40" s="201">
        <f t="shared" ref="D40:I40" si="6">SUM(E40:F40)</f>
        <v>0</v>
      </c>
      <c r="E40" s="201">
        <f t="shared" si="6"/>
        <v>0</v>
      </c>
      <c r="F40" s="201">
        <f t="shared" si="6"/>
        <v>0</v>
      </c>
      <c r="G40" s="201">
        <f t="shared" si="6"/>
        <v>0</v>
      </c>
      <c r="H40" s="201">
        <f t="shared" si="6"/>
        <v>0</v>
      </c>
      <c r="I40" s="201">
        <f t="shared" si="6"/>
        <v>0</v>
      </c>
    </row>
    <row r="41" spans="1:9" ht="15.6" x14ac:dyDescent="0.3">
      <c r="A41" s="3"/>
      <c r="B41" s="130" t="s">
        <v>51</v>
      </c>
      <c r="C41" s="190" t="s">
        <v>198</v>
      </c>
      <c r="D41" s="201">
        <v>392</v>
      </c>
      <c r="E41" s="201">
        <v>392</v>
      </c>
      <c r="F41" s="201">
        <v>392</v>
      </c>
      <c r="G41" s="201">
        <v>10042</v>
      </c>
      <c r="H41" s="201">
        <v>10042</v>
      </c>
      <c r="I41" s="201">
        <v>10042</v>
      </c>
    </row>
    <row r="42" spans="1:9" ht="15.6" x14ac:dyDescent="0.3">
      <c r="A42" s="3" t="s">
        <v>37</v>
      </c>
      <c r="B42" s="337" t="s">
        <v>100</v>
      </c>
      <c r="C42" s="337"/>
      <c r="D42" s="201">
        <f t="shared" ref="D42:I42" si="7">SUM(D43:D46)</f>
        <v>0</v>
      </c>
      <c r="E42" s="201">
        <f t="shared" si="7"/>
        <v>0</v>
      </c>
      <c r="F42" s="201">
        <f t="shared" si="7"/>
        <v>0</v>
      </c>
      <c r="G42" s="201">
        <f t="shared" si="7"/>
        <v>1952</v>
      </c>
      <c r="H42" s="201">
        <f t="shared" si="7"/>
        <v>1952</v>
      </c>
      <c r="I42" s="201">
        <f t="shared" si="7"/>
        <v>1952</v>
      </c>
    </row>
    <row r="43" spans="1:9" ht="15.6" x14ac:dyDescent="0.3">
      <c r="A43" s="3"/>
      <c r="B43" s="130" t="s">
        <v>53</v>
      </c>
      <c r="C43" s="190" t="s">
        <v>57</v>
      </c>
      <c r="D43" s="201"/>
      <c r="E43" s="201"/>
      <c r="F43" s="201"/>
      <c r="G43" s="201">
        <v>1952</v>
      </c>
      <c r="H43" s="201">
        <v>1952</v>
      </c>
      <c r="I43" s="201">
        <v>1952</v>
      </c>
    </row>
    <row r="44" spans="1:9" ht="15.6" x14ac:dyDescent="0.3">
      <c r="A44" s="3"/>
      <c r="B44" s="130" t="s">
        <v>54</v>
      </c>
      <c r="C44" s="190" t="s">
        <v>58</v>
      </c>
      <c r="D44" s="201"/>
      <c r="E44" s="201"/>
      <c r="F44" s="201"/>
      <c r="G44" s="201"/>
      <c r="H44" s="201"/>
      <c r="I44" s="201"/>
    </row>
    <row r="45" spans="1:9" ht="15.6" x14ac:dyDescent="0.3">
      <c r="A45" s="3"/>
      <c r="B45" s="130" t="s">
        <v>55</v>
      </c>
      <c r="C45" s="190" t="s">
        <v>209</v>
      </c>
      <c r="D45" s="201"/>
      <c r="E45" s="201"/>
      <c r="F45" s="201"/>
      <c r="G45" s="201"/>
      <c r="H45" s="201"/>
      <c r="I45" s="201"/>
    </row>
    <row r="46" spans="1:9" ht="15.6" x14ac:dyDescent="0.3">
      <c r="A46" s="3"/>
      <c r="B46" s="130" t="s">
        <v>56</v>
      </c>
      <c r="C46" s="190" t="s">
        <v>60</v>
      </c>
      <c r="D46" s="201"/>
      <c r="E46" s="201"/>
      <c r="F46" s="201"/>
      <c r="G46" s="201"/>
      <c r="H46" s="201"/>
      <c r="I46" s="201"/>
    </row>
    <row r="47" spans="1:9" ht="15.6" x14ac:dyDescent="0.3">
      <c r="A47" s="131" t="s">
        <v>147</v>
      </c>
      <c r="B47" s="341" t="s">
        <v>61</v>
      </c>
      <c r="C47" s="341"/>
      <c r="D47" s="201">
        <f t="shared" ref="D47:I47" si="8">+D33+D34+D38+D42</f>
        <v>37505</v>
      </c>
      <c r="E47" s="201">
        <f t="shared" si="8"/>
        <v>37505</v>
      </c>
      <c r="F47" s="201">
        <f t="shared" si="8"/>
        <v>37505</v>
      </c>
      <c r="G47" s="201">
        <f t="shared" si="8"/>
        <v>53148</v>
      </c>
      <c r="H47" s="201">
        <f t="shared" si="8"/>
        <v>53148</v>
      </c>
      <c r="I47" s="201">
        <f t="shared" si="8"/>
        <v>53148</v>
      </c>
    </row>
    <row r="48" spans="1:9" ht="15.6" x14ac:dyDescent="0.3">
      <c r="A48" s="3" t="s">
        <v>38</v>
      </c>
      <c r="B48" s="337" t="s">
        <v>146</v>
      </c>
      <c r="C48" s="337"/>
      <c r="D48" s="201"/>
      <c r="E48" s="201"/>
      <c r="F48" s="201"/>
      <c r="G48" s="201"/>
      <c r="H48" s="201"/>
      <c r="I48" s="201"/>
    </row>
    <row r="49" spans="1:9" ht="15.6" x14ac:dyDescent="0.3">
      <c r="A49" s="3"/>
      <c r="B49" s="130" t="s">
        <v>62</v>
      </c>
      <c r="C49" s="190" t="s">
        <v>64</v>
      </c>
      <c r="D49" s="201"/>
      <c r="E49" s="201"/>
      <c r="F49" s="201"/>
      <c r="G49" s="201"/>
      <c r="H49" s="201"/>
      <c r="I49" s="201"/>
    </row>
    <row r="50" spans="1:9" ht="15.6" x14ac:dyDescent="0.3">
      <c r="A50" s="3"/>
      <c r="B50" s="130" t="s">
        <v>63</v>
      </c>
      <c r="C50" s="190" t="s">
        <v>0</v>
      </c>
      <c r="D50" s="201"/>
      <c r="E50" s="201"/>
      <c r="F50" s="201"/>
      <c r="G50" s="201"/>
      <c r="H50" s="201"/>
      <c r="I50" s="201"/>
    </row>
    <row r="51" spans="1:9" ht="15.6" x14ac:dyDescent="0.3">
      <c r="A51" s="3" t="s">
        <v>39</v>
      </c>
      <c r="B51" s="337" t="s">
        <v>101</v>
      </c>
      <c r="C51" s="337"/>
      <c r="D51" s="201">
        <f t="shared" ref="D51:I51" si="9">SUM(D52:D53)</f>
        <v>0</v>
      </c>
      <c r="E51" s="201">
        <f t="shared" si="9"/>
        <v>0</v>
      </c>
      <c r="F51" s="201">
        <f t="shared" si="9"/>
        <v>0</v>
      </c>
      <c r="G51" s="201">
        <f t="shared" si="9"/>
        <v>10573</v>
      </c>
      <c r="H51" s="201">
        <f t="shared" si="9"/>
        <v>10573</v>
      </c>
      <c r="I51" s="201">
        <f t="shared" si="9"/>
        <v>10573</v>
      </c>
    </row>
    <row r="52" spans="1:9" ht="15.6" x14ac:dyDescent="0.3">
      <c r="A52" s="3"/>
      <c r="B52" s="130" t="s">
        <v>65</v>
      </c>
      <c r="C52" s="190" t="s">
        <v>67</v>
      </c>
      <c r="D52" s="201"/>
      <c r="E52" s="201"/>
      <c r="F52" s="201"/>
      <c r="G52" s="201"/>
      <c r="H52" s="201"/>
      <c r="I52" s="201"/>
    </row>
    <row r="53" spans="1:9" ht="15.6" x14ac:dyDescent="0.3">
      <c r="A53" s="3"/>
      <c r="B53" s="130" t="s">
        <v>66</v>
      </c>
      <c r="C53" s="190" t="s">
        <v>68</v>
      </c>
      <c r="D53" s="201">
        <v>0</v>
      </c>
      <c r="E53" s="201">
        <v>0</v>
      </c>
      <c r="F53" s="201">
        <v>0</v>
      </c>
      <c r="G53" s="201">
        <v>10573</v>
      </c>
      <c r="H53" s="201">
        <v>10573</v>
      </c>
      <c r="I53" s="201">
        <v>10573</v>
      </c>
    </row>
    <row r="54" spans="1:9" ht="15.6" x14ac:dyDescent="0.3">
      <c r="A54" s="3" t="s">
        <v>40</v>
      </c>
      <c r="B54" s="337" t="s">
        <v>102</v>
      </c>
      <c r="C54" s="337"/>
      <c r="D54" s="201">
        <f t="shared" ref="D54:I54" si="10">SUM(D55:D57)</f>
        <v>6197</v>
      </c>
      <c r="E54" s="201">
        <f t="shared" si="10"/>
        <v>0</v>
      </c>
      <c r="F54" s="201">
        <f t="shared" si="10"/>
        <v>0</v>
      </c>
      <c r="G54" s="201">
        <f t="shared" si="10"/>
        <v>6197</v>
      </c>
      <c r="H54" s="201">
        <f t="shared" si="10"/>
        <v>6197</v>
      </c>
      <c r="I54" s="201">
        <f t="shared" si="10"/>
        <v>6197</v>
      </c>
    </row>
    <row r="55" spans="1:9" ht="15.6" x14ac:dyDescent="0.3">
      <c r="A55" s="3"/>
      <c r="B55" s="130" t="s">
        <v>69</v>
      </c>
      <c r="C55" s="190" t="s">
        <v>72</v>
      </c>
      <c r="D55" s="201">
        <v>0</v>
      </c>
      <c r="E55" s="201">
        <v>0</v>
      </c>
      <c r="F55" s="201">
        <v>0</v>
      </c>
      <c r="G55" s="201">
        <v>0</v>
      </c>
      <c r="H55" s="201">
        <v>0</v>
      </c>
      <c r="I55" s="201">
        <v>0</v>
      </c>
    </row>
    <row r="56" spans="1:9" ht="15.6" x14ac:dyDescent="0.3">
      <c r="A56" s="3"/>
      <c r="B56" s="130" t="s">
        <v>70</v>
      </c>
      <c r="C56" s="190" t="s">
        <v>1</v>
      </c>
      <c r="D56" s="201">
        <v>6197</v>
      </c>
      <c r="E56" s="201"/>
      <c r="F56" s="201"/>
      <c r="G56" s="201">
        <v>6197</v>
      </c>
      <c r="H56" s="201">
        <v>6197</v>
      </c>
      <c r="I56" s="201">
        <v>6197</v>
      </c>
    </row>
    <row r="57" spans="1:9" ht="15.6" x14ac:dyDescent="0.3">
      <c r="A57" s="3"/>
      <c r="B57" s="130" t="s">
        <v>71</v>
      </c>
      <c r="C57" s="190" t="s">
        <v>73</v>
      </c>
      <c r="D57" s="201"/>
      <c r="E57" s="201"/>
      <c r="F57" s="201"/>
      <c r="G57" s="201"/>
      <c r="H57" s="201"/>
      <c r="I57" s="201"/>
    </row>
    <row r="58" spans="1:9" ht="15.6" x14ac:dyDescent="0.3">
      <c r="A58" s="131" t="s">
        <v>148</v>
      </c>
      <c r="B58" s="341" t="s">
        <v>166</v>
      </c>
      <c r="C58" s="341"/>
      <c r="D58" s="201">
        <f t="shared" ref="D58:I58" si="11">+D48+D51+D54</f>
        <v>6197</v>
      </c>
      <c r="E58" s="201">
        <f t="shared" si="11"/>
        <v>0</v>
      </c>
      <c r="F58" s="201">
        <f t="shared" si="11"/>
        <v>0</v>
      </c>
      <c r="G58" s="201">
        <f t="shared" si="11"/>
        <v>16770</v>
      </c>
      <c r="H58" s="201">
        <f t="shared" si="11"/>
        <v>16770</v>
      </c>
      <c r="I58" s="201">
        <f t="shared" si="11"/>
        <v>16770</v>
      </c>
    </row>
    <row r="59" spans="1:9" ht="15.6" x14ac:dyDescent="0.3">
      <c r="A59" s="131" t="s">
        <v>149</v>
      </c>
      <c r="B59" s="341" t="s">
        <v>103</v>
      </c>
      <c r="C59" s="341"/>
      <c r="D59" s="202"/>
      <c r="E59" s="202"/>
      <c r="F59" s="202"/>
      <c r="G59" s="202"/>
      <c r="H59" s="202"/>
      <c r="I59" s="202"/>
    </row>
    <row r="60" spans="1:9" ht="15.6" x14ac:dyDescent="0.3">
      <c r="A60" s="131" t="s">
        <v>136</v>
      </c>
      <c r="B60" s="341" t="s">
        <v>21</v>
      </c>
      <c r="C60" s="341"/>
      <c r="D60" s="202"/>
      <c r="E60" s="202"/>
      <c r="F60" s="202"/>
      <c r="G60" s="202"/>
      <c r="H60" s="202"/>
      <c r="I60" s="202"/>
    </row>
    <row r="61" spans="1:9" ht="17.399999999999999" x14ac:dyDescent="0.3">
      <c r="A61" s="64" t="s">
        <v>104</v>
      </c>
      <c r="B61" s="343" t="s">
        <v>105</v>
      </c>
      <c r="C61" s="343"/>
      <c r="D61" s="203">
        <f t="shared" ref="D61:I61" si="12">+D47+D58+D59+D60</f>
        <v>43702</v>
      </c>
      <c r="E61" s="203">
        <f t="shared" si="12"/>
        <v>37505</v>
      </c>
      <c r="F61" s="203">
        <f t="shared" si="12"/>
        <v>37505</v>
      </c>
      <c r="G61" s="203">
        <f t="shared" si="12"/>
        <v>69918</v>
      </c>
      <c r="H61" s="203">
        <f t="shared" si="12"/>
        <v>69918</v>
      </c>
      <c r="I61" s="203">
        <f t="shared" si="12"/>
        <v>69918</v>
      </c>
    </row>
    <row r="62" spans="1:9" ht="17.399999999999999" x14ac:dyDescent="0.3">
      <c r="A62" s="64"/>
      <c r="B62" s="343" t="s">
        <v>106</v>
      </c>
      <c r="C62" s="343"/>
      <c r="D62" s="187">
        <f t="shared" ref="D62:I62" si="13">+D30-D61</f>
        <v>23553</v>
      </c>
      <c r="E62" s="187">
        <f t="shared" si="13"/>
        <v>23553</v>
      </c>
      <c r="F62" s="187">
        <f t="shared" si="13"/>
        <v>23553</v>
      </c>
      <c r="G62" s="187">
        <f t="shared" si="13"/>
        <v>24057</v>
      </c>
      <c r="H62" s="187">
        <f t="shared" si="13"/>
        <v>24057</v>
      </c>
      <c r="I62" s="187">
        <f t="shared" si="13"/>
        <v>1861</v>
      </c>
    </row>
    <row r="63" spans="1:9" ht="17.399999999999999" x14ac:dyDescent="0.3">
      <c r="A63" s="64"/>
      <c r="B63" s="341" t="s">
        <v>210</v>
      </c>
      <c r="C63" s="341"/>
      <c r="D63" s="187"/>
      <c r="E63" s="187"/>
      <c r="F63" s="187"/>
      <c r="G63" s="187"/>
      <c r="H63" s="187"/>
      <c r="I63" s="187"/>
    </row>
    <row r="64" spans="1:9" ht="15.6" x14ac:dyDescent="0.3">
      <c r="A64" s="131" t="s">
        <v>137</v>
      </c>
      <c r="B64" s="341" t="s">
        <v>107</v>
      </c>
      <c r="C64" s="341"/>
      <c r="D64" s="184">
        <f t="shared" ref="D64:I64" si="14">D65+D66</f>
        <v>23553</v>
      </c>
      <c r="E64" s="184">
        <f t="shared" si="14"/>
        <v>23553</v>
      </c>
      <c r="F64" s="184">
        <f t="shared" si="14"/>
        <v>23553</v>
      </c>
      <c r="G64" s="184">
        <f t="shared" si="14"/>
        <v>24057</v>
      </c>
      <c r="H64" s="184">
        <f t="shared" si="14"/>
        <v>24057</v>
      </c>
      <c r="I64" s="184">
        <f t="shared" si="14"/>
        <v>1861</v>
      </c>
    </row>
    <row r="65" spans="1:9" ht="17.399999999999999" x14ac:dyDescent="0.3">
      <c r="A65" s="64"/>
      <c r="B65" s="161" t="s">
        <v>30</v>
      </c>
      <c r="C65" s="190" t="s">
        <v>74</v>
      </c>
      <c r="D65" s="184">
        <v>21233</v>
      </c>
      <c r="E65" s="184">
        <v>21233</v>
      </c>
      <c r="F65" s="184">
        <v>21233</v>
      </c>
      <c r="G65" s="184">
        <v>21737</v>
      </c>
      <c r="H65" s="184">
        <v>21737</v>
      </c>
      <c r="I65" s="184">
        <v>1861</v>
      </c>
    </row>
    <row r="66" spans="1:9" ht="18" x14ac:dyDescent="0.35">
      <c r="A66" s="64"/>
      <c r="B66" s="161" t="s">
        <v>35</v>
      </c>
      <c r="C66" s="190" t="s">
        <v>75</v>
      </c>
      <c r="D66" s="188">
        <v>2320</v>
      </c>
      <c r="E66" s="188">
        <v>2320</v>
      </c>
      <c r="F66" s="188">
        <v>2320</v>
      </c>
      <c r="G66" s="188">
        <v>2320</v>
      </c>
      <c r="H66" s="188">
        <v>2320</v>
      </c>
      <c r="I66" s="188">
        <v>0</v>
      </c>
    </row>
    <row r="67" spans="1:9" ht="17.399999999999999" x14ac:dyDescent="0.3">
      <c r="A67" s="64" t="s">
        <v>108</v>
      </c>
      <c r="B67" s="338" t="s">
        <v>112</v>
      </c>
      <c r="C67" s="338"/>
      <c r="D67" s="187">
        <f t="shared" ref="D67:I67" si="15">D64</f>
        <v>23553</v>
      </c>
      <c r="E67" s="187">
        <f t="shared" si="15"/>
        <v>23553</v>
      </c>
      <c r="F67" s="187">
        <f t="shared" si="15"/>
        <v>23553</v>
      </c>
      <c r="G67" s="187">
        <f t="shared" si="15"/>
        <v>24057</v>
      </c>
      <c r="H67" s="187">
        <f t="shared" si="15"/>
        <v>24057</v>
      </c>
      <c r="I67" s="187">
        <f t="shared" si="15"/>
        <v>1861</v>
      </c>
    </row>
    <row r="68" spans="1:9" ht="17.399999999999999" x14ac:dyDescent="0.3">
      <c r="A68" s="3" t="s">
        <v>138</v>
      </c>
      <c r="B68" s="337" t="s">
        <v>109</v>
      </c>
      <c r="C68" s="337"/>
      <c r="D68" s="187"/>
      <c r="E68" s="187"/>
      <c r="F68" s="187"/>
      <c r="G68" s="187"/>
      <c r="H68" s="187"/>
      <c r="I68" s="187"/>
    </row>
    <row r="69" spans="1:9" ht="17.399999999999999" x14ac:dyDescent="0.3">
      <c r="A69" s="3" t="s">
        <v>139</v>
      </c>
      <c r="B69" s="337" t="s">
        <v>110</v>
      </c>
      <c r="C69" s="337"/>
      <c r="D69" s="187">
        <f t="shared" ref="D69:I69" si="16">SUM(D70:D73)</f>
        <v>0</v>
      </c>
      <c r="E69" s="187">
        <f t="shared" si="16"/>
        <v>0</v>
      </c>
      <c r="F69" s="187">
        <f t="shared" si="16"/>
        <v>0</v>
      </c>
      <c r="G69" s="187">
        <f t="shared" si="16"/>
        <v>0</v>
      </c>
      <c r="H69" s="187">
        <f t="shared" si="16"/>
        <v>0</v>
      </c>
      <c r="I69" s="187">
        <f t="shared" si="16"/>
        <v>0</v>
      </c>
    </row>
    <row r="70" spans="1:9" ht="18" x14ac:dyDescent="0.35">
      <c r="A70" s="3"/>
      <c r="B70" s="130" t="s">
        <v>30</v>
      </c>
      <c r="C70" s="190" t="s">
        <v>76</v>
      </c>
      <c r="D70" s="188"/>
      <c r="E70" s="188"/>
      <c r="F70" s="188"/>
      <c r="G70" s="188"/>
      <c r="H70" s="188"/>
      <c r="I70" s="188"/>
    </row>
    <row r="71" spans="1:9" ht="17.399999999999999" x14ac:dyDescent="0.3">
      <c r="A71" s="3"/>
      <c r="B71" s="130" t="s">
        <v>35</v>
      </c>
      <c r="C71" s="190" t="s">
        <v>77</v>
      </c>
      <c r="D71" s="187"/>
      <c r="E71" s="187"/>
      <c r="F71" s="187"/>
      <c r="G71" s="187"/>
      <c r="H71" s="187"/>
      <c r="I71" s="187"/>
    </row>
    <row r="72" spans="1:9" ht="18" x14ac:dyDescent="0.35">
      <c r="A72" s="3"/>
      <c r="B72" s="130" t="s">
        <v>36</v>
      </c>
      <c r="C72" s="190" t="s">
        <v>177</v>
      </c>
      <c r="D72" s="188"/>
      <c r="E72" s="188"/>
      <c r="F72" s="188"/>
      <c r="G72" s="188"/>
      <c r="H72" s="188"/>
      <c r="I72" s="188"/>
    </row>
    <row r="73" spans="1:9" ht="18" x14ac:dyDescent="0.35">
      <c r="A73" s="3"/>
      <c r="B73" s="130" t="s">
        <v>37</v>
      </c>
      <c r="C73" s="190" t="s">
        <v>178</v>
      </c>
      <c r="D73" s="188"/>
      <c r="E73" s="188"/>
      <c r="F73" s="188"/>
      <c r="G73" s="188"/>
      <c r="H73" s="188"/>
      <c r="I73" s="188"/>
    </row>
    <row r="74" spans="1:9" ht="17.399999999999999" x14ac:dyDescent="0.3">
      <c r="A74" s="64" t="s">
        <v>111</v>
      </c>
      <c r="B74" s="352" t="s">
        <v>113</v>
      </c>
      <c r="C74" s="352"/>
      <c r="D74" s="187">
        <f t="shared" ref="D74:I74" si="17">+D68+D69</f>
        <v>0</v>
      </c>
      <c r="E74" s="187">
        <f t="shared" si="17"/>
        <v>0</v>
      </c>
      <c r="F74" s="187">
        <f t="shared" si="17"/>
        <v>0</v>
      </c>
      <c r="G74" s="187">
        <f t="shared" si="17"/>
        <v>0</v>
      </c>
      <c r="H74" s="187">
        <f t="shared" si="17"/>
        <v>0</v>
      </c>
      <c r="I74" s="187">
        <f t="shared" si="17"/>
        <v>0</v>
      </c>
    </row>
    <row r="75" spans="1:9" ht="17.399999999999999" x14ac:dyDescent="0.3">
      <c r="A75" s="64" t="s">
        <v>114</v>
      </c>
      <c r="B75" s="343" t="s">
        <v>115</v>
      </c>
      <c r="C75" s="343"/>
      <c r="D75" s="187">
        <f t="shared" ref="D75:I75" si="18">+D67+D74</f>
        <v>23553</v>
      </c>
      <c r="E75" s="187">
        <f t="shared" si="18"/>
        <v>23553</v>
      </c>
      <c r="F75" s="187">
        <f t="shared" si="18"/>
        <v>23553</v>
      </c>
      <c r="G75" s="187">
        <f t="shared" si="18"/>
        <v>24057</v>
      </c>
      <c r="H75" s="187">
        <f t="shared" si="18"/>
        <v>24057</v>
      </c>
      <c r="I75" s="187">
        <f t="shared" si="18"/>
        <v>1861</v>
      </c>
    </row>
    <row r="76" spans="1:9" ht="17.399999999999999" x14ac:dyDescent="0.3">
      <c r="A76" s="3" t="s">
        <v>140</v>
      </c>
      <c r="B76" s="337" t="s">
        <v>211</v>
      </c>
      <c r="C76" s="337"/>
      <c r="D76" s="187"/>
      <c r="E76" s="187"/>
      <c r="F76" s="187"/>
      <c r="G76" s="187"/>
      <c r="H76" s="187"/>
      <c r="I76" s="187"/>
    </row>
    <row r="77" spans="1:9" ht="18" x14ac:dyDescent="0.35">
      <c r="A77" s="3" t="s">
        <v>141</v>
      </c>
      <c r="B77" s="337" t="s">
        <v>117</v>
      </c>
      <c r="C77" s="337"/>
      <c r="D77" s="188">
        <f t="shared" ref="D77:I77" si="19">E77+F77</f>
        <v>0</v>
      </c>
      <c r="E77" s="188">
        <f t="shared" si="19"/>
        <v>0</v>
      </c>
      <c r="F77" s="188">
        <f t="shared" si="19"/>
        <v>0</v>
      </c>
      <c r="G77" s="188">
        <f t="shared" si="19"/>
        <v>0</v>
      </c>
      <c r="H77" s="188">
        <f t="shared" si="19"/>
        <v>0</v>
      </c>
      <c r="I77" s="188">
        <f t="shared" si="19"/>
        <v>0</v>
      </c>
    </row>
    <row r="78" spans="1:9" ht="18" x14ac:dyDescent="0.35">
      <c r="A78" s="3"/>
      <c r="B78" s="130" t="s">
        <v>30</v>
      </c>
      <c r="C78" s="190" t="s">
        <v>175</v>
      </c>
      <c r="D78" s="188"/>
      <c r="E78" s="188"/>
      <c r="F78" s="188"/>
      <c r="G78" s="188"/>
      <c r="H78" s="188"/>
      <c r="I78" s="188"/>
    </row>
    <row r="79" spans="1:9" ht="18" x14ac:dyDescent="0.35">
      <c r="A79" s="3"/>
      <c r="B79" s="130" t="s">
        <v>35</v>
      </c>
      <c r="C79" s="190" t="s">
        <v>174</v>
      </c>
      <c r="D79" s="188"/>
      <c r="E79" s="188"/>
      <c r="F79" s="188"/>
      <c r="G79" s="188"/>
      <c r="H79" s="188"/>
      <c r="I79" s="188"/>
    </row>
    <row r="80" spans="1:9" ht="18" x14ac:dyDescent="0.35">
      <c r="A80" s="3" t="s">
        <v>196</v>
      </c>
      <c r="B80" s="337" t="s">
        <v>212</v>
      </c>
      <c r="C80" s="499"/>
      <c r="D80" s="188"/>
      <c r="E80" s="188"/>
      <c r="F80" s="188"/>
      <c r="G80" s="188"/>
      <c r="H80" s="188"/>
      <c r="I80" s="188"/>
    </row>
    <row r="81" spans="1:9" ht="17.399999999999999" x14ac:dyDescent="0.3">
      <c r="A81" s="64" t="s">
        <v>118</v>
      </c>
      <c r="B81" s="343" t="s">
        <v>119</v>
      </c>
      <c r="C81" s="343"/>
      <c r="D81" s="187"/>
      <c r="E81" s="187"/>
      <c r="F81" s="187"/>
      <c r="G81" s="187"/>
      <c r="H81" s="187"/>
      <c r="I81" s="187"/>
    </row>
    <row r="82" spans="1:9" ht="17.399999999999999" x14ac:dyDescent="0.3">
      <c r="A82" s="64" t="s">
        <v>156</v>
      </c>
      <c r="B82" s="343" t="s">
        <v>158</v>
      </c>
      <c r="C82" s="343"/>
      <c r="D82" s="189">
        <f t="shared" ref="D82:I82" si="20">+D30+D81</f>
        <v>67255</v>
      </c>
      <c r="E82" s="189">
        <f t="shared" si="20"/>
        <v>61058</v>
      </c>
      <c r="F82" s="189">
        <f t="shared" si="20"/>
        <v>61058</v>
      </c>
      <c r="G82" s="189">
        <f t="shared" si="20"/>
        <v>93975</v>
      </c>
      <c r="H82" s="189">
        <f t="shared" si="20"/>
        <v>93975</v>
      </c>
      <c r="I82" s="189">
        <f t="shared" si="20"/>
        <v>71779</v>
      </c>
    </row>
    <row r="83" spans="1:9" ht="18" thickBot="1" x14ac:dyDescent="0.35">
      <c r="A83" s="82" t="s">
        <v>157</v>
      </c>
      <c r="B83" s="83" t="s">
        <v>159</v>
      </c>
      <c r="C83" s="83"/>
      <c r="D83" s="28">
        <f t="shared" ref="D83:I83" si="21">+D61+D75+D63</f>
        <v>67255</v>
      </c>
      <c r="E83" s="28">
        <f t="shared" si="21"/>
        <v>61058</v>
      </c>
      <c r="F83" s="28">
        <f t="shared" si="21"/>
        <v>61058</v>
      </c>
      <c r="G83" s="28">
        <f t="shared" si="21"/>
        <v>93975</v>
      </c>
      <c r="H83" s="28">
        <f t="shared" si="21"/>
        <v>93975</v>
      </c>
      <c r="I83" s="28">
        <f t="shared" si="21"/>
        <v>71779</v>
      </c>
    </row>
    <row r="84" spans="1:9" ht="15.6" x14ac:dyDescent="0.25">
      <c r="A84" s="2"/>
      <c r="B84" s="8"/>
      <c r="C84" s="8"/>
      <c r="D84" s="9"/>
      <c r="E84" s="9"/>
      <c r="F84" s="9"/>
    </row>
    <row r="85" spans="1:9" ht="15.6" x14ac:dyDescent="0.25">
      <c r="A85" s="2"/>
      <c r="B85" s="8"/>
      <c r="C85" s="8"/>
      <c r="D85" s="87">
        <f>+D83-D82</f>
        <v>0</v>
      </c>
      <c r="E85" s="87">
        <f>+E83-E82</f>
        <v>0</v>
      </c>
      <c r="F85" s="87">
        <f>+F83-F82</f>
        <v>0</v>
      </c>
    </row>
  </sheetData>
  <mergeCells count="63">
    <mergeCell ref="B13:C13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D8:F8"/>
    <mergeCell ref="B9:C9"/>
    <mergeCell ref="B10:C10"/>
    <mergeCell ref="B11:C11"/>
    <mergeCell ref="B12:C12"/>
    <mergeCell ref="B47:C47"/>
    <mergeCell ref="B60:C60"/>
    <mergeCell ref="B61:C61"/>
    <mergeCell ref="B26:C26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64:C64"/>
    <mergeCell ref="G6:G7"/>
    <mergeCell ref="H6:H7"/>
    <mergeCell ref="B67:C67"/>
    <mergeCell ref="B68:C68"/>
    <mergeCell ref="B48:C48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42:C42"/>
    <mergeCell ref="I6:I7"/>
    <mergeCell ref="G8:I8"/>
    <mergeCell ref="B82:C82"/>
    <mergeCell ref="B74:C74"/>
    <mergeCell ref="B75:C75"/>
    <mergeCell ref="B76:C76"/>
    <mergeCell ref="B77:C77"/>
    <mergeCell ref="B80:C80"/>
    <mergeCell ref="B81:C81"/>
    <mergeCell ref="B69:C69"/>
    <mergeCell ref="B51:C51"/>
    <mergeCell ref="B54:C54"/>
    <mergeCell ref="B58:C58"/>
    <mergeCell ref="B59:C59"/>
    <mergeCell ref="B62:C62"/>
    <mergeCell ref="B63:C63"/>
  </mergeCells>
  <pageMargins left="0.19685039370078741" right="0.15748031496062992" top="0.15748031496062992" bottom="0.15748031496062992" header="0.15748031496062992" footer="0.19685039370078741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2</vt:lpstr>
      <vt:lpstr>3</vt:lpstr>
      <vt:lpstr>4</vt:lpstr>
      <vt:lpstr>5</vt:lpstr>
      <vt:lpstr>6</vt:lpstr>
      <vt:lpstr>7</vt:lpstr>
      <vt:lpstr>9</vt:lpstr>
      <vt:lpstr>11</vt:lpstr>
      <vt:lpstr>12</vt:lpstr>
      <vt:lpstr>'5'!Nyomtatási_cím</vt:lpstr>
      <vt:lpstr>'11'!Nyomtatási_terület</vt:lpstr>
      <vt:lpstr>'5'!Nyomtatási_terület</vt:lpstr>
      <vt:lpstr>'6'!Nyomtatási_terület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2018-12-04T09:20:09Z</cp:lastPrinted>
  <dcterms:created xsi:type="dcterms:W3CDTF">1997-01-17T14:02:09Z</dcterms:created>
  <dcterms:modified xsi:type="dcterms:W3CDTF">2018-12-04T09:20:12Z</dcterms:modified>
</cp:coreProperties>
</file>