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</sheets>
  <definedNames>
    <definedName name="_xlnm.Print_Area" localSheetId="0">'Munka1'!$A$1:$DE$58</definedName>
  </definedNames>
  <calcPr fullCalcOnLoad="1"/>
</workbook>
</file>

<file path=xl/sharedStrings.xml><?xml version="1.0" encoding="utf-8"?>
<sst xmlns="http://schemas.openxmlformats.org/spreadsheetml/2006/main" count="137" uniqueCount="122">
  <si>
    <t>FÜLÖPJAKAB</t>
  </si>
  <si>
    <t>KUNSZÁLLÁS</t>
  </si>
  <si>
    <t>Törvény szerinti illetmények, munkabérek</t>
  </si>
  <si>
    <t>K1101</t>
  </si>
  <si>
    <t>K1102</t>
  </si>
  <si>
    <t>Béren kívüli juttatások</t>
  </si>
  <si>
    <t>K1107</t>
  </si>
  <si>
    <t>Közlekedési költségtérítés</t>
  </si>
  <si>
    <t>K1109</t>
  </si>
  <si>
    <t>Egyéb költségtérítések</t>
  </si>
  <si>
    <t>K1110</t>
  </si>
  <si>
    <t>Foglalkoztatottak egyéb személyi juttatásai(&gt;=14)</t>
  </si>
  <si>
    <t>K1113</t>
  </si>
  <si>
    <t>Foglalkoztatottak személyi juttatásai</t>
  </si>
  <si>
    <t>K11</t>
  </si>
  <si>
    <t>Egyéb külső személyi juttatások</t>
  </si>
  <si>
    <t>K123</t>
  </si>
  <si>
    <t>Külső személyi juttatások</t>
  </si>
  <si>
    <t>K12</t>
  </si>
  <si>
    <t>Személyi juttatások összesen</t>
  </si>
  <si>
    <t>K1</t>
  </si>
  <si>
    <t xml:space="preserve">Munkaadókat terhelő járulékok és szociális hozzájárulási adó                                                                          </t>
  </si>
  <si>
    <t>K2</t>
  </si>
  <si>
    <t>ebből: szociális hozzájárulási adó</t>
  </si>
  <si>
    <t>ebből: munkáltatót terhelő személyi jövedelemadó</t>
  </si>
  <si>
    <t>Szakmai anyagok beszerzése</t>
  </si>
  <si>
    <t>K311</t>
  </si>
  <si>
    <t>Üzemeltetési anyagok beszerzése</t>
  </si>
  <si>
    <t>K312</t>
  </si>
  <si>
    <t>Készletbeszerzés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</si>
  <si>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</si>
  <si>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</si>
  <si>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</si>
  <si>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</si>
  <si>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</si>
  <si>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</si>
  <si>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</si>
  <si>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</si>
  <si>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</si>
  <si>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</si>
  <si>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</si>
  <si>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</si>
  <si>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</si>
  <si>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</si>
  <si>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</si>
  <si>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  (&gt;=45)</t>
  </si>
  <si>
    <t>K337</t>
  </si>
  <si>
    <t>Szolgáltatási kiadások</t>
  </si>
  <si>
    <t>K33</t>
  </si>
  <si>
    <t>Kiküldetések kiadásai</t>
  </si>
  <si>
    <t>K341</t>
  </si>
  <si>
    <t xml:space="preserve">Kiküldetések, reklám- és propagandakiad.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</si>
  <si>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</si>
  <si>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</si>
  <si>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</si>
  <si>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</si>
  <si>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</si>
  <si>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</si>
  <si>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</si>
  <si>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</si>
  <si>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</si>
  <si>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</si>
  <si>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</si>
  <si>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Foglalkoztatással, munkanélküliséggel kapcsolatos ellátások</t>
  </si>
  <si>
    <t>K45</t>
  </si>
  <si>
    <t>ebből: foglalkoztatást helyettesítő támogatás [Szoctv. 35. § (1) bek.]</t>
  </si>
  <si>
    <t>Lakhatással kapcsolatos ellátások</t>
  </si>
  <si>
    <t>K46</t>
  </si>
  <si>
    <t xml:space="preserve">ebből: lakásfenntartási támogatás [Szoctv. 38. § (1) bek. a) és b)] </t>
  </si>
  <si>
    <t>Egyéb nem intézményi ellátások</t>
  </si>
  <si>
    <t>K48</t>
  </si>
  <si>
    <t>ebből: rendszeres szociális segély [Szoctv. 37. § (1) bek. a) - d) pontok]</t>
  </si>
  <si>
    <t xml:space="preserve">Ellátottak pénzbeli juttatásai </t>
  </si>
  <si>
    <t>K4</t>
  </si>
  <si>
    <t xml:space="preserve">Beruházások </t>
  </si>
  <si>
    <t>K6</t>
  </si>
  <si>
    <t>Felújítások</t>
  </si>
  <si>
    <t>K7</t>
  </si>
  <si>
    <t xml:space="preserve">Költségvetési kiadások </t>
  </si>
  <si>
    <t>K1-K8</t>
  </si>
  <si>
    <t>Működési bevételek</t>
  </si>
  <si>
    <t>B</t>
  </si>
  <si>
    <t>Központi, irányító szervi támogatás</t>
  </si>
  <si>
    <t>B816</t>
  </si>
  <si>
    <t>Bevételek összesen</t>
  </si>
  <si>
    <t>megnevezés</t>
  </si>
  <si>
    <t>rovat</t>
  </si>
  <si>
    <t>eredeti</t>
  </si>
  <si>
    <t xml:space="preserve">módosított </t>
  </si>
  <si>
    <t>teljesítés</t>
  </si>
  <si>
    <t>közös ktg.</t>
  </si>
  <si>
    <t>Működési célú támogatások ÁHT-on belülről</t>
  </si>
  <si>
    <t>módosított</t>
  </si>
  <si>
    <t>%</t>
  </si>
  <si>
    <t>Közös kiadások +</t>
  </si>
  <si>
    <t>nyitó</t>
  </si>
  <si>
    <t>záró</t>
  </si>
  <si>
    <t>pénztár.</t>
  </si>
  <si>
    <t>bank</t>
  </si>
  <si>
    <t>összes pe.</t>
  </si>
  <si>
    <t>egyenleg</t>
  </si>
  <si>
    <t>nettó bér</t>
  </si>
  <si>
    <t>bevétel</t>
  </si>
  <si>
    <t>kiadás</t>
  </si>
  <si>
    <t>nettó munkabér különbözet -</t>
  </si>
  <si>
    <t>KÖH ÖSSZESEN</t>
  </si>
  <si>
    <t>NÉPSZAVAZÁS</t>
  </si>
  <si>
    <t>forintban</t>
  </si>
  <si>
    <t>KÖZÖS ÖNKORMÁNYZATI HIVATAL 2016.</t>
  </si>
  <si>
    <t>Céljuttatás, projektprémium</t>
  </si>
  <si>
    <t>Reklám-és propaganda kiadások</t>
  </si>
  <si>
    <t>K342</t>
  </si>
  <si>
    <t>Munkavégzésre irányulú egyéb jogviszonyban nem saját foglalkoztatottnak fizetett juttatások</t>
  </si>
  <si>
    <t>K122</t>
  </si>
  <si>
    <t xml:space="preserve"> </t>
  </si>
  <si>
    <t>Közhatalmi bevételek</t>
  </si>
  <si>
    <t>Maradvány igénybevétele</t>
  </si>
  <si>
    <t>B3</t>
  </si>
  <si>
    <t>B4</t>
  </si>
  <si>
    <t>B813</t>
  </si>
  <si>
    <t>B16</t>
  </si>
  <si>
    <t>Maradvány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</si>
</sst>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0"/>
    <numFmt numFmtId="176" formatCode="0__"/>
    <numFmt numFmtId="177" formatCode="0.0%"/>
  </numFmts>
  <fonts count="54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name val="Arial CE"/>
      <family val="0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10"/>
      <name val="Times New Roman"/>
      <family val="1"/>
    </font>
    <font>
      <sz val="9"/>
      <color indexed="55"/>
      <name val="Times New Roman"/>
      <family val="1"/>
    </font>
    <font>
      <b/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rgb="FFFF0000"/>
      <name val="Times New Roman"/>
      <family val="1"/>
    </font>
    <font>
      <sz val="9"/>
      <color theme="0" tint="-0.3499799966812134"/>
      <name val="Times New Roman"/>
      <family val="1"/>
    </font>
    <font>
      <b/>
      <sz val="9"/>
      <color theme="0" tint="-0.34997999668121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14" fontId="12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0" fontId="5" fillId="0" borderId="10" xfId="63" applyNumberFormat="1" applyFont="1" applyFill="1" applyBorder="1" applyAlignment="1">
      <alignment/>
    </xf>
    <xf numFmtId="10" fontId="11" fillId="0" borderId="10" xfId="63" applyNumberFormat="1" applyFont="1" applyFill="1" applyBorder="1" applyAlignment="1">
      <alignment/>
    </xf>
    <xf numFmtId="10" fontId="10" fillId="0" borderId="10" xfId="63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10" fontId="5" fillId="0" borderId="13" xfId="63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0" fontId="13" fillId="0" borderId="10" xfId="63" applyNumberFormat="1" applyFont="1" applyFill="1" applyBorder="1" applyAlignment="1">
      <alignment/>
    </xf>
    <xf numFmtId="10" fontId="52" fillId="0" borderId="10" xfId="63" applyNumberFormat="1" applyFont="1" applyFill="1" applyBorder="1" applyAlignment="1">
      <alignment/>
    </xf>
    <xf numFmtId="3" fontId="5" fillId="0" borderId="17" xfId="0" applyNumberFormat="1" applyFont="1" applyFill="1" applyBorder="1" applyAlignment="1" quotePrefix="1">
      <alignment vertical="center"/>
    </xf>
    <xf numFmtId="3" fontId="5" fillId="0" borderId="18" xfId="0" applyNumberFormat="1" applyFont="1" applyFill="1" applyBorder="1" applyAlignment="1" quotePrefix="1">
      <alignment vertical="center"/>
    </xf>
    <xf numFmtId="3" fontId="5" fillId="0" borderId="13" xfId="0" applyNumberFormat="1" applyFont="1" applyFill="1" applyBorder="1" applyAlignment="1" quotePrefix="1">
      <alignment vertical="center"/>
    </xf>
    <xf numFmtId="3" fontId="5" fillId="0" borderId="10" xfId="0" applyNumberFormat="1" applyFont="1" applyFill="1" applyBorder="1" applyAlignment="1" quotePrefix="1">
      <alignment vertical="center"/>
    </xf>
    <xf numFmtId="3" fontId="5" fillId="7" borderId="17" xfId="0" applyNumberFormat="1" applyFont="1" applyFill="1" applyBorder="1" applyAlignment="1" quotePrefix="1">
      <alignment vertical="center"/>
    </xf>
    <xf numFmtId="3" fontId="5" fillId="7" borderId="18" xfId="0" applyNumberFormat="1" applyFont="1" applyFill="1" applyBorder="1" applyAlignment="1" quotePrefix="1">
      <alignment vertical="center"/>
    </xf>
    <xf numFmtId="3" fontId="5" fillId="7" borderId="13" xfId="0" applyNumberFormat="1" applyFont="1" applyFill="1" applyBorder="1" applyAlignment="1" quotePrefix="1">
      <alignment vertical="center"/>
    </xf>
    <xf numFmtId="9" fontId="5" fillId="7" borderId="17" xfId="63" applyFont="1" applyFill="1" applyBorder="1" applyAlignment="1" quotePrefix="1">
      <alignment vertical="center"/>
    </xf>
    <xf numFmtId="9" fontId="5" fillId="7" borderId="18" xfId="63" applyFont="1" applyFill="1" applyBorder="1" applyAlignment="1" quotePrefix="1">
      <alignment vertical="center"/>
    </xf>
    <xf numFmtId="9" fontId="5" fillId="7" borderId="13" xfId="63" applyFont="1" applyFill="1" applyBorder="1" applyAlignment="1" quotePrefix="1">
      <alignment vertical="center"/>
    </xf>
    <xf numFmtId="3" fontId="5" fillId="34" borderId="17" xfId="0" applyNumberFormat="1" applyFont="1" applyFill="1" applyBorder="1" applyAlignment="1" quotePrefix="1">
      <alignment vertical="center"/>
    </xf>
    <xf numFmtId="3" fontId="5" fillId="34" borderId="18" xfId="0" applyNumberFormat="1" applyFont="1" applyFill="1" applyBorder="1" applyAlignment="1" quotePrefix="1">
      <alignment vertical="center"/>
    </xf>
    <xf numFmtId="3" fontId="5" fillId="34" borderId="13" xfId="0" applyNumberFormat="1" applyFont="1" applyFill="1" applyBorder="1" applyAlignment="1" quotePrefix="1">
      <alignment vertical="center"/>
    </xf>
    <xf numFmtId="9" fontId="5" fillId="34" borderId="19" xfId="63" applyFont="1" applyFill="1" applyBorder="1" applyAlignment="1" quotePrefix="1">
      <alignment vertical="center"/>
    </xf>
    <xf numFmtId="9" fontId="5" fillId="34" borderId="16" xfId="63" applyFont="1" applyFill="1" applyBorder="1" applyAlignment="1" quotePrefix="1">
      <alignment vertical="center"/>
    </xf>
    <xf numFmtId="9" fontId="5" fillId="34" borderId="20" xfId="63" applyFont="1" applyFill="1" applyBorder="1" applyAlignment="1" quotePrefix="1">
      <alignment vertical="center"/>
    </xf>
    <xf numFmtId="0" fontId="5" fillId="0" borderId="21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 quotePrefix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10" xfId="0" applyNumberFormat="1" applyFont="1" applyFill="1" applyBorder="1" applyAlignment="1" quotePrefix="1">
      <alignment horizontal="right" vertical="center"/>
    </xf>
    <xf numFmtId="3" fontId="5" fillId="0" borderId="17" xfId="0" applyNumberFormat="1" applyFont="1" applyFill="1" applyBorder="1" applyAlignment="1" quotePrefix="1">
      <alignment horizontal="right" vertical="center"/>
    </xf>
    <xf numFmtId="3" fontId="5" fillId="34" borderId="17" xfId="0" applyNumberFormat="1" applyFont="1" applyFill="1" applyBorder="1" applyAlignment="1" quotePrefix="1">
      <alignment horizontal="right" vertical="center"/>
    </xf>
    <xf numFmtId="3" fontId="5" fillId="34" borderId="18" xfId="0" applyNumberFormat="1" applyFont="1" applyFill="1" applyBorder="1" applyAlignment="1" quotePrefix="1">
      <alignment horizontal="right" vertical="center"/>
    </xf>
    <xf numFmtId="3" fontId="5" fillId="34" borderId="13" xfId="0" applyNumberFormat="1" applyFont="1" applyFill="1" applyBorder="1" applyAlignment="1" quotePrefix="1">
      <alignment horizontal="right" vertical="center"/>
    </xf>
    <xf numFmtId="9" fontId="5" fillId="34" borderId="17" xfId="63" applyFont="1" applyFill="1" applyBorder="1" applyAlignment="1" quotePrefix="1">
      <alignment horizontal="right" vertical="center"/>
    </xf>
    <xf numFmtId="9" fontId="5" fillId="34" borderId="18" xfId="63" applyFont="1" applyFill="1" applyBorder="1" applyAlignment="1" quotePrefix="1">
      <alignment horizontal="right" vertical="center"/>
    </xf>
    <xf numFmtId="9" fontId="5" fillId="34" borderId="13" xfId="63" applyFont="1" applyFill="1" applyBorder="1" applyAlignment="1" quotePrefix="1">
      <alignment horizontal="right" vertical="center"/>
    </xf>
    <xf numFmtId="3" fontId="5" fillId="0" borderId="18" xfId="0" applyNumberFormat="1" applyFont="1" applyFill="1" applyBorder="1" applyAlignment="1" quotePrefix="1">
      <alignment horizontal="right" vertical="center"/>
    </xf>
    <xf numFmtId="3" fontId="5" fillId="0" borderId="13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3" fontId="5" fillId="7" borderId="17" xfId="0" applyNumberFormat="1" applyFont="1" applyFill="1" applyBorder="1" applyAlignment="1" quotePrefix="1">
      <alignment horizontal="right" vertical="center"/>
    </xf>
    <xf numFmtId="3" fontId="5" fillId="7" borderId="18" xfId="0" applyNumberFormat="1" applyFont="1" applyFill="1" applyBorder="1" applyAlignment="1" quotePrefix="1">
      <alignment horizontal="right" vertical="center"/>
    </xf>
    <xf numFmtId="3" fontId="5" fillId="7" borderId="13" xfId="0" applyNumberFormat="1" applyFont="1" applyFill="1" applyBorder="1" applyAlignment="1" quotePrefix="1">
      <alignment horizontal="right" vertical="center"/>
    </xf>
    <xf numFmtId="175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3" fontId="4" fillId="7" borderId="23" xfId="0" applyNumberFormat="1" applyFont="1" applyFill="1" applyBorder="1" applyAlignment="1" quotePrefix="1">
      <alignment horizontal="right" vertical="center"/>
    </xf>
    <xf numFmtId="3" fontId="4" fillId="7" borderId="24" xfId="0" applyNumberFormat="1" applyFont="1" applyFill="1" applyBorder="1" applyAlignment="1" quotePrefix="1">
      <alignment horizontal="right" vertical="center"/>
    </xf>
    <xf numFmtId="3" fontId="4" fillId="7" borderId="25" xfId="0" applyNumberFormat="1" applyFont="1" applyFill="1" applyBorder="1" applyAlignment="1" quotePrefix="1">
      <alignment horizontal="right" vertical="center"/>
    </xf>
    <xf numFmtId="3" fontId="4" fillId="34" borderId="23" xfId="0" applyNumberFormat="1" applyFont="1" applyFill="1" applyBorder="1" applyAlignment="1" quotePrefix="1">
      <alignment horizontal="right" vertical="center"/>
    </xf>
    <xf numFmtId="3" fontId="4" fillId="34" borderId="24" xfId="0" applyNumberFormat="1" applyFont="1" applyFill="1" applyBorder="1" applyAlignment="1" quotePrefix="1">
      <alignment horizontal="right" vertical="center"/>
    </xf>
    <xf numFmtId="3" fontId="4" fillId="34" borderId="25" xfId="0" applyNumberFormat="1" applyFont="1" applyFill="1" applyBorder="1" applyAlignment="1" quotePrefix="1">
      <alignment horizontal="right" vertical="center"/>
    </xf>
    <xf numFmtId="3" fontId="4" fillId="0" borderId="23" xfId="0" applyNumberFormat="1" applyFont="1" applyFill="1" applyBorder="1" applyAlignment="1" quotePrefix="1">
      <alignment horizontal="right" vertical="center"/>
    </xf>
    <xf numFmtId="3" fontId="4" fillId="0" borderId="24" xfId="0" applyNumberFormat="1" applyFont="1" applyFill="1" applyBorder="1" applyAlignment="1" quotePrefix="1">
      <alignment horizontal="right" vertical="center"/>
    </xf>
    <xf numFmtId="3" fontId="4" fillId="0" borderId="25" xfId="0" applyNumberFormat="1" applyFont="1" applyFill="1" applyBorder="1" applyAlignment="1" quotePrefix="1">
      <alignment horizontal="right" vertical="center"/>
    </xf>
    <xf numFmtId="0" fontId="4" fillId="7" borderId="23" xfId="0" applyFont="1" applyFill="1" applyBorder="1" applyAlignment="1" quotePrefix="1">
      <alignment horizontal="right" vertical="center"/>
    </xf>
    <xf numFmtId="0" fontId="4" fillId="7" borderId="24" xfId="0" applyFont="1" applyFill="1" applyBorder="1" applyAlignment="1" quotePrefix="1">
      <alignment horizontal="right" vertical="center"/>
    </xf>
    <xf numFmtId="0" fontId="4" fillId="7" borderId="25" xfId="0" applyFont="1" applyFill="1" applyBorder="1" applyAlignment="1" quotePrefix="1">
      <alignment horizontal="right" vertical="center"/>
    </xf>
    <xf numFmtId="3" fontId="5" fillId="0" borderId="19" xfId="0" applyNumberFormat="1" applyFont="1" applyFill="1" applyBorder="1" applyAlignment="1" quotePrefix="1">
      <alignment horizontal="right" vertical="center"/>
    </xf>
    <xf numFmtId="3" fontId="5" fillId="0" borderId="16" xfId="0" applyNumberFormat="1" applyFont="1" applyFill="1" applyBorder="1" applyAlignment="1" quotePrefix="1">
      <alignment horizontal="right" vertical="center"/>
    </xf>
    <xf numFmtId="3" fontId="5" fillId="0" borderId="20" xfId="0" applyNumberFormat="1" applyFont="1" applyFill="1" applyBorder="1" applyAlignment="1" quotePrefix="1">
      <alignment horizontal="right" vertical="center"/>
    </xf>
    <xf numFmtId="0" fontId="7" fillId="0" borderId="26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5" fillId="34" borderId="19" xfId="0" applyFont="1" applyFill="1" applyBorder="1" applyAlignment="1" quotePrefix="1">
      <alignment horizontal="right" vertical="center"/>
    </xf>
    <xf numFmtId="0" fontId="5" fillId="34" borderId="16" xfId="0" applyFont="1" applyFill="1" applyBorder="1" applyAlignment="1" quotePrefix="1">
      <alignment horizontal="right" vertical="center"/>
    </xf>
    <xf numFmtId="0" fontId="5" fillId="34" borderId="20" xfId="0" applyFont="1" applyFill="1" applyBorder="1" applyAlignment="1" quotePrefix="1">
      <alignment horizontal="right" vertical="center"/>
    </xf>
    <xf numFmtId="3" fontId="5" fillId="34" borderId="27" xfId="0" applyNumberFormat="1" applyFont="1" applyFill="1" applyBorder="1" applyAlignment="1" quotePrefix="1">
      <alignment horizontal="right" vertical="center"/>
    </xf>
    <xf numFmtId="3" fontId="5" fillId="34" borderId="22" xfId="0" applyNumberFormat="1" applyFont="1" applyFill="1" applyBorder="1" applyAlignment="1" quotePrefix="1">
      <alignment horizontal="right" vertical="center"/>
    </xf>
    <xf numFmtId="3" fontId="5" fillId="34" borderId="28" xfId="0" applyNumberFormat="1" applyFont="1" applyFill="1" applyBorder="1" applyAlignment="1" quotePrefix="1">
      <alignment horizontal="right" vertical="center"/>
    </xf>
    <xf numFmtId="3" fontId="5" fillId="0" borderId="27" xfId="0" applyNumberFormat="1" applyFont="1" applyFill="1" applyBorder="1" applyAlignment="1" quotePrefix="1">
      <alignment horizontal="right" vertical="center"/>
    </xf>
    <xf numFmtId="3" fontId="5" fillId="0" borderId="22" xfId="0" applyNumberFormat="1" applyFont="1" applyFill="1" applyBorder="1" applyAlignment="1" quotePrefix="1">
      <alignment horizontal="right" vertical="center"/>
    </xf>
    <xf numFmtId="3" fontId="5" fillId="0" borderId="28" xfId="0" applyNumberFormat="1" applyFont="1" applyFill="1" applyBorder="1" applyAlignment="1" quotePrefix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3" fontId="5" fillId="7" borderId="19" xfId="0" applyNumberFormat="1" applyFont="1" applyFill="1" applyBorder="1" applyAlignment="1" quotePrefix="1">
      <alignment horizontal="right" vertical="center"/>
    </xf>
    <xf numFmtId="3" fontId="5" fillId="7" borderId="16" xfId="0" applyNumberFormat="1" applyFont="1" applyFill="1" applyBorder="1" applyAlignment="1" quotePrefix="1">
      <alignment horizontal="right" vertical="center"/>
    </xf>
    <xf numFmtId="3" fontId="5" fillId="7" borderId="20" xfId="0" applyNumberFormat="1" applyFont="1" applyFill="1" applyBorder="1" applyAlignment="1" quotePrefix="1">
      <alignment horizontal="right" vertical="center"/>
    </xf>
    <xf numFmtId="0" fontId="5" fillId="7" borderId="19" xfId="0" applyFont="1" applyFill="1" applyBorder="1" applyAlignment="1" quotePrefix="1">
      <alignment horizontal="right" vertical="center"/>
    </xf>
    <xf numFmtId="0" fontId="5" fillId="7" borderId="16" xfId="0" applyFont="1" applyFill="1" applyBorder="1" applyAlignment="1" quotePrefix="1">
      <alignment horizontal="right" vertical="center"/>
    </xf>
    <xf numFmtId="0" fontId="5" fillId="7" borderId="20" xfId="0" applyFont="1" applyFill="1" applyBorder="1" applyAlignment="1" quotePrefix="1">
      <alignment horizontal="right" vertical="center"/>
    </xf>
    <xf numFmtId="3" fontId="5" fillId="34" borderId="19" xfId="0" applyNumberFormat="1" applyFont="1" applyFill="1" applyBorder="1" applyAlignment="1" quotePrefix="1">
      <alignment horizontal="right" vertical="center"/>
    </xf>
    <xf numFmtId="3" fontId="5" fillId="34" borderId="16" xfId="0" applyNumberFormat="1" applyFont="1" applyFill="1" applyBorder="1" applyAlignment="1" quotePrefix="1">
      <alignment horizontal="right" vertical="center"/>
    </xf>
    <xf numFmtId="3" fontId="5" fillId="34" borderId="20" xfId="0" applyNumberFormat="1" applyFont="1" applyFill="1" applyBorder="1" applyAlignment="1" quotePrefix="1">
      <alignment horizontal="right" vertical="center"/>
    </xf>
    <xf numFmtId="9" fontId="5" fillId="33" borderId="23" xfId="63" applyFont="1" applyFill="1" applyBorder="1" applyAlignment="1" quotePrefix="1">
      <alignment horizontal="right" vertical="center"/>
    </xf>
    <xf numFmtId="9" fontId="5" fillId="33" borderId="24" xfId="63" applyFont="1" applyFill="1" applyBorder="1" applyAlignment="1" quotePrefix="1">
      <alignment horizontal="right" vertical="center"/>
    </xf>
    <xf numFmtId="9" fontId="5" fillId="33" borderId="25" xfId="63" applyFont="1" applyFill="1" applyBorder="1" applyAlignment="1" quotePrefix="1">
      <alignment horizontal="right" vertical="center"/>
    </xf>
    <xf numFmtId="9" fontId="5" fillId="33" borderId="23" xfId="63" applyFont="1" applyFill="1" applyBorder="1" applyAlignment="1" quotePrefix="1">
      <alignment vertical="center"/>
    </xf>
    <xf numFmtId="9" fontId="5" fillId="33" borderId="24" xfId="63" applyFont="1" applyFill="1" applyBorder="1" applyAlignment="1" quotePrefix="1">
      <alignment vertical="center"/>
    </xf>
    <xf numFmtId="9" fontId="5" fillId="33" borderId="25" xfId="63" applyFont="1" applyFill="1" applyBorder="1" applyAlignment="1" quotePrefix="1">
      <alignment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3" fontId="5" fillId="7" borderId="27" xfId="0" applyNumberFormat="1" applyFont="1" applyFill="1" applyBorder="1" applyAlignment="1" quotePrefix="1">
      <alignment horizontal="right" vertical="center"/>
    </xf>
    <xf numFmtId="3" fontId="5" fillId="7" borderId="22" xfId="0" applyNumberFormat="1" applyFont="1" applyFill="1" applyBorder="1" applyAlignment="1" quotePrefix="1">
      <alignment horizontal="right" vertical="center"/>
    </xf>
    <xf numFmtId="3" fontId="5" fillId="7" borderId="28" xfId="0" applyNumberFormat="1" applyFont="1" applyFill="1" applyBorder="1" applyAlignment="1" quotePrefix="1">
      <alignment horizontal="right" vertical="center"/>
    </xf>
    <xf numFmtId="9" fontId="52" fillId="34" borderId="17" xfId="63" applyFont="1" applyFill="1" applyBorder="1" applyAlignment="1" quotePrefix="1">
      <alignment horizontal="right" vertical="center"/>
    </xf>
    <xf numFmtId="9" fontId="52" fillId="34" borderId="18" xfId="63" applyFont="1" applyFill="1" applyBorder="1" applyAlignment="1" quotePrefix="1">
      <alignment horizontal="right" vertical="center"/>
    </xf>
    <xf numFmtId="9" fontId="52" fillId="34" borderId="13" xfId="63" applyFont="1" applyFill="1" applyBorder="1" applyAlignment="1" quotePrefix="1">
      <alignment horizontal="right" vertical="center"/>
    </xf>
    <xf numFmtId="9" fontId="53" fillId="34" borderId="17" xfId="63" applyFont="1" applyFill="1" applyBorder="1" applyAlignment="1" quotePrefix="1">
      <alignment horizontal="right" vertical="center"/>
    </xf>
    <xf numFmtId="9" fontId="53" fillId="34" borderId="18" xfId="63" applyFont="1" applyFill="1" applyBorder="1" applyAlignment="1" quotePrefix="1">
      <alignment horizontal="right" vertical="center"/>
    </xf>
    <xf numFmtId="9" fontId="53" fillId="34" borderId="13" xfId="63" applyFont="1" applyFill="1" applyBorder="1" applyAlignment="1" quotePrefix="1">
      <alignment horizontal="right" vertical="center"/>
    </xf>
    <xf numFmtId="9" fontId="4" fillId="34" borderId="17" xfId="63" applyFont="1" applyFill="1" applyBorder="1" applyAlignment="1" quotePrefix="1">
      <alignment horizontal="right" vertical="center"/>
    </xf>
    <xf numFmtId="9" fontId="4" fillId="34" borderId="18" xfId="63" applyFont="1" applyFill="1" applyBorder="1" applyAlignment="1" quotePrefix="1">
      <alignment horizontal="right" vertical="center"/>
    </xf>
    <xf numFmtId="9" fontId="4" fillId="34" borderId="13" xfId="63" applyFont="1" applyFill="1" applyBorder="1" applyAlignment="1" quotePrefix="1">
      <alignment horizontal="right" vertical="center"/>
    </xf>
    <xf numFmtId="9" fontId="5" fillId="34" borderId="19" xfId="63" applyFont="1" applyFill="1" applyBorder="1" applyAlignment="1" quotePrefix="1">
      <alignment horizontal="right" vertical="center"/>
    </xf>
    <xf numFmtId="9" fontId="5" fillId="34" borderId="16" xfId="63" applyFont="1" applyFill="1" applyBorder="1" applyAlignment="1" quotePrefix="1">
      <alignment horizontal="right" vertical="center"/>
    </xf>
    <xf numFmtId="9" fontId="5" fillId="34" borderId="20" xfId="63" applyFont="1" applyFill="1" applyBorder="1" applyAlignment="1" quotePrefix="1">
      <alignment horizontal="right" vertical="center"/>
    </xf>
    <xf numFmtId="9" fontId="5" fillId="7" borderId="19" xfId="63" applyFont="1" applyFill="1" applyBorder="1" applyAlignment="1" quotePrefix="1">
      <alignment vertical="center"/>
    </xf>
    <xf numFmtId="9" fontId="5" fillId="7" borderId="16" xfId="63" applyFont="1" applyFill="1" applyBorder="1" applyAlignment="1" quotePrefix="1">
      <alignment vertical="center"/>
    </xf>
    <xf numFmtId="9" fontId="5" fillId="7" borderId="20" xfId="63" applyFont="1" applyFill="1" applyBorder="1" applyAlignment="1" quotePrefix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9" fontId="52" fillId="7" borderId="17" xfId="63" applyFont="1" applyFill="1" applyBorder="1" applyAlignment="1" quotePrefix="1">
      <alignment horizontal="right" vertical="center"/>
    </xf>
    <xf numFmtId="9" fontId="52" fillId="7" borderId="18" xfId="63" applyFont="1" applyFill="1" applyBorder="1" applyAlignment="1" quotePrefix="1">
      <alignment horizontal="right" vertical="center"/>
    </xf>
    <xf numFmtId="9" fontId="52" fillId="7" borderId="13" xfId="63" applyFont="1" applyFill="1" applyBorder="1" applyAlignment="1" quotePrefix="1">
      <alignment horizontal="right" vertical="center"/>
    </xf>
    <xf numFmtId="9" fontId="53" fillId="7" borderId="17" xfId="63" applyFont="1" applyFill="1" applyBorder="1" applyAlignment="1" quotePrefix="1">
      <alignment horizontal="right" vertical="center"/>
    </xf>
    <xf numFmtId="9" fontId="53" fillId="7" borderId="18" xfId="63" applyFont="1" applyFill="1" applyBorder="1" applyAlignment="1" quotePrefix="1">
      <alignment horizontal="right" vertical="center"/>
    </xf>
    <xf numFmtId="9" fontId="53" fillId="7" borderId="13" xfId="63" applyFont="1" applyFill="1" applyBorder="1" applyAlignment="1" quotePrefix="1">
      <alignment horizontal="right" vertical="center"/>
    </xf>
    <xf numFmtId="9" fontId="4" fillId="7" borderId="17" xfId="63" applyFont="1" applyFill="1" applyBorder="1" applyAlignment="1" quotePrefix="1">
      <alignment horizontal="right" vertical="center"/>
    </xf>
    <xf numFmtId="9" fontId="4" fillId="7" borderId="18" xfId="63" applyFont="1" applyFill="1" applyBorder="1" applyAlignment="1" quotePrefix="1">
      <alignment horizontal="right" vertical="center"/>
    </xf>
    <xf numFmtId="9" fontId="4" fillId="7" borderId="13" xfId="63" applyFont="1" applyFill="1" applyBorder="1" applyAlignment="1" quotePrefix="1">
      <alignment horizontal="right" vertical="center"/>
    </xf>
    <xf numFmtId="9" fontId="5" fillId="7" borderId="17" xfId="63" applyFont="1" applyFill="1" applyBorder="1" applyAlignment="1" quotePrefix="1">
      <alignment horizontal="right" vertical="center"/>
    </xf>
    <xf numFmtId="9" fontId="5" fillId="7" borderId="18" xfId="63" applyFont="1" applyFill="1" applyBorder="1" applyAlignment="1" quotePrefix="1">
      <alignment horizontal="right" vertical="center"/>
    </xf>
    <xf numFmtId="9" fontId="5" fillId="7" borderId="13" xfId="63" applyFont="1" applyFill="1" applyBorder="1" applyAlignment="1" quotePrefix="1">
      <alignment horizontal="right" vertical="center"/>
    </xf>
    <xf numFmtId="9" fontId="5" fillId="7" borderId="17" xfId="63" applyFont="1" applyFill="1" applyBorder="1" applyAlignment="1" quotePrefix="1">
      <alignment horizontal="center" vertical="center"/>
    </xf>
    <xf numFmtId="9" fontId="5" fillId="7" borderId="18" xfId="63" applyFont="1" applyFill="1" applyBorder="1" applyAlignment="1" quotePrefix="1">
      <alignment horizontal="center" vertical="center"/>
    </xf>
    <xf numFmtId="9" fontId="5" fillId="7" borderId="13" xfId="63" applyFont="1" applyFill="1" applyBorder="1" applyAlignment="1" quotePrefix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7" borderId="27" xfId="0" applyFont="1" applyFill="1" applyBorder="1" applyAlignment="1" quotePrefix="1">
      <alignment horizontal="right" vertical="center"/>
    </xf>
    <xf numFmtId="0" fontId="5" fillId="7" borderId="22" xfId="0" applyFont="1" applyFill="1" applyBorder="1" applyAlignment="1" quotePrefix="1">
      <alignment horizontal="right" vertical="center"/>
    </xf>
    <xf numFmtId="0" fontId="5" fillId="7" borderId="28" xfId="0" applyFont="1" applyFill="1" applyBorder="1" applyAlignment="1" quotePrefix="1">
      <alignment horizontal="right" vertical="center"/>
    </xf>
    <xf numFmtId="0" fontId="5" fillId="34" borderId="27" xfId="0" applyFont="1" applyFill="1" applyBorder="1" applyAlignment="1" quotePrefix="1">
      <alignment horizontal="right" vertical="center"/>
    </xf>
    <xf numFmtId="0" fontId="5" fillId="34" borderId="22" xfId="0" applyFont="1" applyFill="1" applyBorder="1" applyAlignment="1" quotePrefix="1">
      <alignment horizontal="right" vertical="center"/>
    </xf>
    <xf numFmtId="0" fontId="5" fillId="34" borderId="28" xfId="0" applyFont="1" applyFill="1" applyBorder="1" applyAlignment="1" quotePrefix="1">
      <alignment horizontal="right" vertical="center"/>
    </xf>
    <xf numFmtId="3" fontId="5" fillId="0" borderId="19" xfId="0" applyNumberFormat="1" applyFont="1" applyFill="1" applyBorder="1" applyAlignment="1" quotePrefix="1">
      <alignment vertical="center"/>
    </xf>
    <xf numFmtId="3" fontId="5" fillId="0" borderId="16" xfId="0" applyNumberFormat="1" applyFont="1" applyFill="1" applyBorder="1" applyAlignment="1" quotePrefix="1">
      <alignment vertical="center"/>
    </xf>
    <xf numFmtId="3" fontId="5" fillId="0" borderId="20" xfId="0" applyNumberFormat="1" applyFont="1" applyFill="1" applyBorder="1" applyAlignment="1" quotePrefix="1">
      <alignment vertical="center"/>
    </xf>
    <xf numFmtId="3" fontId="9" fillId="33" borderId="23" xfId="0" applyNumberFormat="1" applyFont="1" applyFill="1" applyBorder="1" applyAlignment="1" quotePrefix="1">
      <alignment vertical="center"/>
    </xf>
    <xf numFmtId="3" fontId="9" fillId="33" borderId="24" xfId="0" applyNumberFormat="1" applyFont="1" applyFill="1" applyBorder="1" applyAlignment="1" quotePrefix="1">
      <alignment vertical="center"/>
    </xf>
    <xf numFmtId="3" fontId="9" fillId="33" borderId="25" xfId="0" applyNumberFormat="1" applyFont="1" applyFill="1" applyBorder="1" applyAlignment="1" quotePrefix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 quotePrefix="1">
      <alignment horizontal="right" vertical="center"/>
    </xf>
    <xf numFmtId="3" fontId="53" fillId="0" borderId="10" xfId="0" applyNumberFormat="1" applyFont="1" applyFill="1" applyBorder="1" applyAlignment="1" quotePrefix="1">
      <alignment horizontal="right" vertical="center"/>
    </xf>
    <xf numFmtId="3" fontId="4" fillId="0" borderId="17" xfId="0" applyNumberFormat="1" applyFont="1" applyFill="1" applyBorder="1" applyAlignment="1" quotePrefix="1">
      <alignment horizontal="right" vertical="center"/>
    </xf>
    <xf numFmtId="3" fontId="4" fillId="0" borderId="18" xfId="0" applyNumberFormat="1" applyFont="1" applyFill="1" applyBorder="1" applyAlignment="1" quotePrefix="1">
      <alignment horizontal="right" vertical="center"/>
    </xf>
    <xf numFmtId="3" fontId="4" fillId="0" borderId="13" xfId="0" applyNumberFormat="1" applyFont="1" applyFill="1" applyBorder="1" applyAlignment="1" quotePrefix="1">
      <alignment horizontal="right" vertical="center"/>
    </xf>
    <xf numFmtId="3" fontId="5" fillId="0" borderId="14" xfId="0" applyNumberFormat="1" applyFont="1" applyFill="1" applyBorder="1" applyAlignment="1" quotePrefix="1">
      <alignment horizontal="right" vertical="center"/>
    </xf>
    <xf numFmtId="3" fontId="8" fillId="33" borderId="29" xfId="0" applyNumberFormat="1" applyFont="1" applyFill="1" applyBorder="1" applyAlignment="1" quotePrefix="1">
      <alignment horizontal="right" vertical="center"/>
    </xf>
    <xf numFmtId="3" fontId="4" fillId="0" borderId="10" xfId="0" applyNumberFormat="1" applyFont="1" applyFill="1" applyBorder="1" applyAlignment="1" quotePrefix="1">
      <alignment horizontal="right" vertical="center"/>
    </xf>
    <xf numFmtId="3" fontId="5" fillId="0" borderId="17" xfId="0" applyNumberFormat="1" applyFont="1" applyFill="1" applyBorder="1" applyAlignment="1" quotePrefix="1">
      <alignment horizontal="center" vertical="center"/>
    </xf>
    <xf numFmtId="3" fontId="5" fillId="0" borderId="18" xfId="0" applyNumberFormat="1" applyFont="1" applyFill="1" applyBorder="1" applyAlignment="1" quotePrefix="1">
      <alignment horizontal="center" vertical="center"/>
    </xf>
    <xf numFmtId="3" fontId="5" fillId="0" borderId="13" xfId="0" applyNumberFormat="1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 quotePrefix="1">
      <alignment horizontal="right" vertical="center"/>
    </xf>
    <xf numFmtId="3" fontId="52" fillId="0" borderId="17" xfId="0" applyNumberFormat="1" applyFont="1" applyFill="1" applyBorder="1" applyAlignment="1" quotePrefix="1">
      <alignment horizontal="right" vertical="center"/>
    </xf>
    <xf numFmtId="3" fontId="9" fillId="33" borderId="30" xfId="0" applyNumberFormat="1" applyFont="1" applyFill="1" applyBorder="1" applyAlignment="1" quotePrefix="1">
      <alignment vertical="center"/>
    </xf>
    <xf numFmtId="3" fontId="5" fillId="7" borderId="19" xfId="0" applyNumberFormat="1" applyFont="1" applyFill="1" applyBorder="1" applyAlignment="1" quotePrefix="1">
      <alignment vertical="center"/>
    </xf>
    <xf numFmtId="3" fontId="5" fillId="7" borderId="16" xfId="0" applyNumberFormat="1" applyFont="1" applyFill="1" applyBorder="1" applyAlignment="1" quotePrefix="1">
      <alignment vertical="center"/>
    </xf>
    <xf numFmtId="3" fontId="5" fillId="7" borderId="20" xfId="0" applyNumberFormat="1" applyFont="1" applyFill="1" applyBorder="1" applyAlignment="1" quotePrefix="1">
      <alignment vertical="center"/>
    </xf>
    <xf numFmtId="3" fontId="5" fillId="34" borderId="19" xfId="0" applyNumberFormat="1" applyFont="1" applyFill="1" applyBorder="1" applyAlignment="1" quotePrefix="1">
      <alignment vertical="center"/>
    </xf>
    <xf numFmtId="3" fontId="5" fillId="34" borderId="16" xfId="0" applyNumberFormat="1" applyFont="1" applyFill="1" applyBorder="1" applyAlignment="1" quotePrefix="1">
      <alignment vertical="center"/>
    </xf>
    <xf numFmtId="3" fontId="5" fillId="34" borderId="20" xfId="0" applyNumberFormat="1" applyFont="1" applyFill="1" applyBorder="1" applyAlignment="1" quotePrefix="1">
      <alignment vertical="center"/>
    </xf>
    <xf numFmtId="0" fontId="8" fillId="33" borderId="26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" fontId="5" fillId="7" borderId="14" xfId="0" applyNumberFormat="1" applyFont="1" applyFill="1" applyBorder="1" applyAlignment="1" quotePrefix="1">
      <alignment horizontal="right" vertical="center"/>
    </xf>
    <xf numFmtId="3" fontId="5" fillId="34" borderId="14" xfId="0" applyNumberFormat="1" applyFont="1" applyFill="1" applyBorder="1" applyAlignment="1" quotePrefix="1">
      <alignment horizontal="right" vertical="center"/>
    </xf>
    <xf numFmtId="0" fontId="8" fillId="33" borderId="31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3" fontId="4" fillId="34" borderId="17" xfId="0" applyNumberFormat="1" applyFont="1" applyFill="1" applyBorder="1" applyAlignment="1" quotePrefix="1">
      <alignment horizontal="right" vertical="center"/>
    </xf>
    <xf numFmtId="3" fontId="4" fillId="34" borderId="18" xfId="0" applyNumberFormat="1" applyFont="1" applyFill="1" applyBorder="1" applyAlignment="1" quotePrefix="1">
      <alignment horizontal="right" vertical="center"/>
    </xf>
    <xf numFmtId="3" fontId="4" fillId="34" borderId="13" xfId="0" applyNumberFormat="1" applyFont="1" applyFill="1" applyBorder="1" applyAlignment="1" quotePrefix="1">
      <alignment horizontal="right" vertical="center"/>
    </xf>
    <xf numFmtId="0" fontId="7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53" fillId="7" borderId="10" xfId="0" applyNumberFormat="1" applyFont="1" applyFill="1" applyBorder="1" applyAlignment="1" quotePrefix="1">
      <alignment horizontal="right" vertical="center"/>
    </xf>
    <xf numFmtId="3" fontId="53" fillId="34" borderId="10" xfId="0" applyNumberFormat="1" applyFont="1" applyFill="1" applyBorder="1" applyAlignment="1" quotePrefix="1">
      <alignment horizontal="righ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3" fontId="52" fillId="7" borderId="10" xfId="0" applyNumberFormat="1" applyFont="1" applyFill="1" applyBorder="1" applyAlignment="1" quotePrefix="1">
      <alignment horizontal="right" vertical="center"/>
    </xf>
    <xf numFmtId="3" fontId="52" fillId="34" borderId="10" xfId="0" applyNumberFormat="1" applyFont="1" applyFill="1" applyBorder="1" applyAlignment="1" quotePrefix="1">
      <alignment horizontal="right" vertical="center"/>
    </xf>
    <xf numFmtId="0" fontId="52" fillId="0" borderId="21" xfId="0" applyFont="1" applyFill="1" applyBorder="1" applyAlignment="1" quotePrefix="1">
      <alignment horizontal="center" vertical="center"/>
    </xf>
    <xf numFmtId="0" fontId="52" fillId="0" borderId="13" xfId="0" applyFont="1" applyFill="1" applyBorder="1" applyAlignment="1" quotePrefix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/>
    </xf>
    <xf numFmtId="3" fontId="4" fillId="7" borderId="10" xfId="0" applyNumberFormat="1" applyFont="1" applyFill="1" applyBorder="1" applyAlignment="1" quotePrefix="1">
      <alignment horizontal="right" vertical="center"/>
    </xf>
    <xf numFmtId="3" fontId="4" fillId="34" borderId="10" xfId="0" applyNumberFormat="1" applyFont="1" applyFill="1" applyBorder="1" applyAlignment="1" quotePrefix="1">
      <alignment horizontal="right" vertical="center"/>
    </xf>
    <xf numFmtId="0" fontId="52" fillId="35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3" fontId="5" fillId="7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9"/>
  <sheetViews>
    <sheetView tabSelected="1" zoomScalePageLayoutView="0" workbookViewId="0" topLeftCell="A1">
      <selection activeCell="CY59" sqref="CY59"/>
    </sheetView>
  </sheetViews>
  <sheetFormatPr defaultColWidth="9.00390625" defaultRowHeight="12.75"/>
  <cols>
    <col min="1" max="2" width="2.75390625" style="1" customWidth="1"/>
    <col min="3" max="16" width="2.625" style="1" customWidth="1"/>
    <col min="17" max="21" width="2.625" style="1" hidden="1" customWidth="1"/>
    <col min="22" max="24" width="2.625" style="1" customWidth="1"/>
    <col min="25" max="107" width="1.625" style="1" customWidth="1"/>
    <col min="108" max="108" width="1.37890625" style="1" customWidth="1"/>
    <col min="109" max="109" width="12.75390625" style="1" bestFit="1" customWidth="1"/>
    <col min="110" max="110" width="2.75390625" style="1" customWidth="1"/>
    <col min="111" max="130" width="2.00390625" style="1" customWidth="1"/>
    <col min="131" max="143" width="2.75390625" style="1" customWidth="1"/>
    <col min="144" max="16384" width="9.125" style="1" customWidth="1"/>
  </cols>
  <sheetData>
    <row r="1" spans="1:109" ht="1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</row>
    <row r="2" spans="1:109" ht="12">
      <c r="A2" s="72" t="s">
        <v>108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</row>
    <row r="3" spans="1:109" ht="12">
      <c r="A3" s="73" t="s">
        <v>107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</row>
    <row r="4" spans="1:109" s="2" customFormat="1" ht="12.75" customHeight="1">
      <c r="A4" s="273"/>
      <c r="B4" s="273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3"/>
      <c r="W4" s="273"/>
      <c r="X4" s="273"/>
      <c r="Y4" s="77" t="s">
        <v>0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9"/>
      <c r="AW4" s="74" t="s">
        <v>1</v>
      </c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6"/>
      <c r="BU4" s="275" t="s">
        <v>106</v>
      </c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7"/>
      <c r="CG4" s="194" t="s">
        <v>90</v>
      </c>
      <c r="CH4" s="195"/>
      <c r="CI4" s="195"/>
      <c r="CJ4" s="195"/>
      <c r="CK4" s="195"/>
      <c r="CL4" s="196"/>
      <c r="CM4" s="194" t="s">
        <v>105</v>
      </c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21"/>
    </row>
    <row r="5" spans="1:130" ht="12">
      <c r="A5" s="265">
        <v>1</v>
      </c>
      <c r="B5" s="266"/>
      <c r="C5" s="266" t="s">
        <v>85</v>
      </c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 t="s">
        <v>86</v>
      </c>
      <c r="W5" s="266"/>
      <c r="X5" s="266"/>
      <c r="Y5" s="278" t="s">
        <v>87</v>
      </c>
      <c r="Z5" s="278"/>
      <c r="AA5" s="278"/>
      <c r="AB5" s="278"/>
      <c r="AC5" s="278"/>
      <c r="AD5" s="278"/>
      <c r="AE5" s="267" t="s">
        <v>88</v>
      </c>
      <c r="AF5" s="268"/>
      <c r="AG5" s="268"/>
      <c r="AH5" s="268"/>
      <c r="AI5" s="268"/>
      <c r="AJ5" s="269"/>
      <c r="AK5" s="267" t="s">
        <v>89</v>
      </c>
      <c r="AL5" s="268"/>
      <c r="AM5" s="268"/>
      <c r="AN5" s="268"/>
      <c r="AO5" s="268"/>
      <c r="AP5" s="269"/>
      <c r="AQ5" s="171" t="s">
        <v>93</v>
      </c>
      <c r="AR5" s="172"/>
      <c r="AS5" s="172"/>
      <c r="AT5" s="172"/>
      <c r="AU5" s="172"/>
      <c r="AV5" s="173"/>
      <c r="AW5" s="279" t="s">
        <v>87</v>
      </c>
      <c r="AX5" s="279"/>
      <c r="AY5" s="279"/>
      <c r="AZ5" s="279"/>
      <c r="BA5" s="279"/>
      <c r="BB5" s="279"/>
      <c r="BC5" s="270" t="s">
        <v>88</v>
      </c>
      <c r="BD5" s="271"/>
      <c r="BE5" s="271"/>
      <c r="BF5" s="271"/>
      <c r="BG5" s="271"/>
      <c r="BH5" s="272"/>
      <c r="BI5" s="270" t="s">
        <v>89</v>
      </c>
      <c r="BJ5" s="271"/>
      <c r="BK5" s="271"/>
      <c r="BL5" s="271"/>
      <c r="BM5" s="271"/>
      <c r="BN5" s="272"/>
      <c r="BO5" s="153" t="s">
        <v>93</v>
      </c>
      <c r="BP5" s="154"/>
      <c r="BQ5" s="154"/>
      <c r="BR5" s="154"/>
      <c r="BS5" s="154"/>
      <c r="BT5" s="155"/>
      <c r="BU5" s="208" t="s">
        <v>92</v>
      </c>
      <c r="BV5" s="209"/>
      <c r="BW5" s="209"/>
      <c r="BX5" s="209"/>
      <c r="BY5" s="209"/>
      <c r="BZ5" s="210"/>
      <c r="CA5" s="208" t="s">
        <v>89</v>
      </c>
      <c r="CB5" s="209"/>
      <c r="CC5" s="209"/>
      <c r="CD5" s="209"/>
      <c r="CE5" s="209"/>
      <c r="CF5" s="210"/>
      <c r="CG5" s="208" t="s">
        <v>89</v>
      </c>
      <c r="CH5" s="209"/>
      <c r="CI5" s="209"/>
      <c r="CJ5" s="209"/>
      <c r="CK5" s="209"/>
      <c r="CL5" s="210"/>
      <c r="CM5" s="266" t="s">
        <v>87</v>
      </c>
      <c r="CN5" s="266"/>
      <c r="CO5" s="266"/>
      <c r="CP5" s="266"/>
      <c r="CQ5" s="266"/>
      <c r="CR5" s="266"/>
      <c r="CS5" s="208" t="s">
        <v>88</v>
      </c>
      <c r="CT5" s="209"/>
      <c r="CU5" s="209"/>
      <c r="CV5" s="209"/>
      <c r="CW5" s="209"/>
      <c r="CX5" s="210"/>
      <c r="CY5" s="208" t="s">
        <v>89</v>
      </c>
      <c r="CZ5" s="209"/>
      <c r="DA5" s="209"/>
      <c r="DB5" s="209"/>
      <c r="DC5" s="209"/>
      <c r="DD5" s="209"/>
      <c r="DE5" s="16" t="s">
        <v>93</v>
      </c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</row>
    <row r="6" spans="1:130" ht="12">
      <c r="A6" s="45">
        <v>2</v>
      </c>
      <c r="B6" s="46"/>
      <c r="C6" s="262" t="s">
        <v>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3" t="s">
        <v>3</v>
      </c>
      <c r="W6" s="263"/>
      <c r="X6" s="263"/>
      <c r="Y6" s="260">
        <v>11411000</v>
      </c>
      <c r="Z6" s="260"/>
      <c r="AA6" s="260"/>
      <c r="AB6" s="260"/>
      <c r="AC6" s="260"/>
      <c r="AD6" s="260"/>
      <c r="AE6" s="260">
        <v>11411000</v>
      </c>
      <c r="AF6" s="260"/>
      <c r="AG6" s="260"/>
      <c r="AH6" s="260"/>
      <c r="AI6" s="260"/>
      <c r="AJ6" s="260"/>
      <c r="AK6" s="260">
        <v>10790383</v>
      </c>
      <c r="AL6" s="260"/>
      <c r="AM6" s="260"/>
      <c r="AN6" s="260"/>
      <c r="AO6" s="260"/>
      <c r="AP6" s="260"/>
      <c r="AQ6" s="165">
        <f>AK6/AE6</f>
        <v>0.9456123915520113</v>
      </c>
      <c r="AR6" s="166"/>
      <c r="AS6" s="166"/>
      <c r="AT6" s="166"/>
      <c r="AU6" s="166"/>
      <c r="AV6" s="167"/>
      <c r="AW6" s="261">
        <v>16853000</v>
      </c>
      <c r="AX6" s="261"/>
      <c r="AY6" s="261"/>
      <c r="AZ6" s="261"/>
      <c r="BA6" s="261"/>
      <c r="BB6" s="261"/>
      <c r="BC6" s="261">
        <v>16041000</v>
      </c>
      <c r="BD6" s="261"/>
      <c r="BE6" s="261"/>
      <c r="BF6" s="261"/>
      <c r="BG6" s="261"/>
      <c r="BH6" s="261"/>
      <c r="BI6" s="261">
        <v>15112525</v>
      </c>
      <c r="BJ6" s="261"/>
      <c r="BK6" s="261"/>
      <c r="BL6" s="261"/>
      <c r="BM6" s="261"/>
      <c r="BN6" s="261"/>
      <c r="BO6" s="57">
        <f>BI6/BC6</f>
        <v>0.942118633501652</v>
      </c>
      <c r="BP6" s="58"/>
      <c r="BQ6" s="58"/>
      <c r="BR6" s="58"/>
      <c r="BS6" s="58"/>
      <c r="BT6" s="59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>
        <f aca="true" t="shared" si="0" ref="CM6:CM11">AW6+Y6</f>
        <v>28264000</v>
      </c>
      <c r="CN6" s="52"/>
      <c r="CO6" s="52"/>
      <c r="CP6" s="52"/>
      <c r="CQ6" s="52"/>
      <c r="CR6" s="53"/>
      <c r="CS6" s="52">
        <f>AE6+BC6</f>
        <v>27452000</v>
      </c>
      <c r="CT6" s="52"/>
      <c r="CU6" s="52"/>
      <c r="CV6" s="52"/>
      <c r="CW6" s="52"/>
      <c r="CX6" s="53"/>
      <c r="CY6" s="52">
        <f aca="true" t="shared" si="1" ref="CY6:CY11">AK6+BI6+CA6+CG6</f>
        <v>25902908</v>
      </c>
      <c r="CZ6" s="52"/>
      <c r="DA6" s="52"/>
      <c r="DB6" s="52"/>
      <c r="DC6" s="52"/>
      <c r="DD6" s="53"/>
      <c r="DE6" s="17">
        <f>CY6/CS6</f>
        <v>0.9435708873670406</v>
      </c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6"/>
      <c r="DW6" s="176"/>
      <c r="DX6" s="176"/>
      <c r="DY6" s="176"/>
      <c r="DZ6" s="176"/>
    </row>
    <row r="7" spans="1:130" ht="12">
      <c r="A7" s="45">
        <v>3</v>
      </c>
      <c r="B7" s="46"/>
      <c r="C7" s="262" t="s">
        <v>109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3" t="s">
        <v>4</v>
      </c>
      <c r="W7" s="263"/>
      <c r="X7" s="263"/>
      <c r="Y7" s="260">
        <v>0</v>
      </c>
      <c r="Z7" s="260"/>
      <c r="AA7" s="260"/>
      <c r="AB7" s="260"/>
      <c r="AC7" s="260"/>
      <c r="AD7" s="260"/>
      <c r="AE7" s="260">
        <v>264800</v>
      </c>
      <c r="AF7" s="260"/>
      <c r="AG7" s="260"/>
      <c r="AH7" s="260"/>
      <c r="AI7" s="260"/>
      <c r="AJ7" s="260"/>
      <c r="AK7" s="260">
        <v>264800</v>
      </c>
      <c r="AL7" s="260"/>
      <c r="AM7" s="260"/>
      <c r="AN7" s="260"/>
      <c r="AO7" s="260"/>
      <c r="AP7" s="260"/>
      <c r="AQ7" s="165">
        <f>AK7/AE7</f>
        <v>1</v>
      </c>
      <c r="AR7" s="166"/>
      <c r="AS7" s="166"/>
      <c r="AT7" s="166"/>
      <c r="AU7" s="166"/>
      <c r="AV7" s="167"/>
      <c r="AW7" s="261">
        <v>0</v>
      </c>
      <c r="AX7" s="261"/>
      <c r="AY7" s="261"/>
      <c r="AZ7" s="261"/>
      <c r="BA7" s="261"/>
      <c r="BB7" s="261"/>
      <c r="BC7" s="261">
        <v>397200</v>
      </c>
      <c r="BD7" s="261"/>
      <c r="BE7" s="261"/>
      <c r="BF7" s="261"/>
      <c r="BG7" s="261"/>
      <c r="BH7" s="261"/>
      <c r="BI7" s="261">
        <v>397200</v>
      </c>
      <c r="BJ7" s="261"/>
      <c r="BK7" s="261"/>
      <c r="BL7" s="261"/>
      <c r="BM7" s="261"/>
      <c r="BN7" s="261"/>
      <c r="BO7" s="57">
        <f>BI7/BC7</f>
        <v>1</v>
      </c>
      <c r="BP7" s="58"/>
      <c r="BQ7" s="58"/>
      <c r="BR7" s="58"/>
      <c r="BS7" s="58"/>
      <c r="BT7" s="59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>
        <f t="shared" si="0"/>
        <v>0</v>
      </c>
      <c r="CN7" s="52"/>
      <c r="CO7" s="52"/>
      <c r="CP7" s="52"/>
      <c r="CQ7" s="52"/>
      <c r="CR7" s="53"/>
      <c r="CS7" s="52">
        <f>AE7+BC7</f>
        <v>662000</v>
      </c>
      <c r="CT7" s="52"/>
      <c r="CU7" s="52"/>
      <c r="CV7" s="52"/>
      <c r="CW7" s="52"/>
      <c r="CX7" s="53"/>
      <c r="CY7" s="52">
        <f t="shared" si="1"/>
        <v>662000</v>
      </c>
      <c r="CZ7" s="52"/>
      <c r="DA7" s="52"/>
      <c r="DB7" s="52"/>
      <c r="DC7" s="52"/>
      <c r="DD7" s="53"/>
      <c r="DE7" s="17">
        <f aca="true" t="shared" si="2" ref="DE7:DE55">CY7/CS7</f>
        <v>1</v>
      </c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</row>
    <row r="8" spans="1:130" ht="12">
      <c r="A8" s="265">
        <v>4</v>
      </c>
      <c r="B8" s="266"/>
      <c r="C8" s="262" t="s">
        <v>5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3" t="s">
        <v>6</v>
      </c>
      <c r="W8" s="263"/>
      <c r="X8" s="263"/>
      <c r="Y8" s="260">
        <v>1650000</v>
      </c>
      <c r="Z8" s="260"/>
      <c r="AA8" s="260"/>
      <c r="AB8" s="260"/>
      <c r="AC8" s="260"/>
      <c r="AD8" s="260"/>
      <c r="AE8" s="260">
        <v>2450000</v>
      </c>
      <c r="AF8" s="260"/>
      <c r="AG8" s="260"/>
      <c r="AH8" s="260"/>
      <c r="AI8" s="260"/>
      <c r="AJ8" s="260"/>
      <c r="AK8" s="260">
        <v>1404817</v>
      </c>
      <c r="AL8" s="260"/>
      <c r="AM8" s="260"/>
      <c r="AN8" s="260"/>
      <c r="AO8" s="260"/>
      <c r="AP8" s="260"/>
      <c r="AQ8" s="165">
        <f aca="true" t="shared" si="3" ref="AQ8:AQ55">AK8/AE8</f>
        <v>0.573394693877551</v>
      </c>
      <c r="AR8" s="166"/>
      <c r="AS8" s="166"/>
      <c r="AT8" s="166"/>
      <c r="AU8" s="166"/>
      <c r="AV8" s="167"/>
      <c r="AW8" s="261">
        <v>2154000</v>
      </c>
      <c r="AX8" s="261"/>
      <c r="AY8" s="261"/>
      <c r="AZ8" s="261"/>
      <c r="BA8" s="261"/>
      <c r="BB8" s="261"/>
      <c r="BC8" s="261">
        <v>3354000</v>
      </c>
      <c r="BD8" s="261"/>
      <c r="BE8" s="261"/>
      <c r="BF8" s="261"/>
      <c r="BG8" s="261"/>
      <c r="BH8" s="261"/>
      <c r="BI8" s="261">
        <v>2074358</v>
      </c>
      <c r="BJ8" s="261"/>
      <c r="BK8" s="261"/>
      <c r="BL8" s="261"/>
      <c r="BM8" s="261"/>
      <c r="BN8" s="261"/>
      <c r="BO8" s="57">
        <f>BI8/BC8</f>
        <v>0.6184728682170543</v>
      </c>
      <c r="BP8" s="58"/>
      <c r="BQ8" s="58"/>
      <c r="BR8" s="58"/>
      <c r="BS8" s="58"/>
      <c r="BT8" s="59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>
        <f t="shared" si="0"/>
        <v>3804000</v>
      </c>
      <c r="CN8" s="52"/>
      <c r="CO8" s="52"/>
      <c r="CP8" s="52"/>
      <c r="CQ8" s="52"/>
      <c r="CR8" s="53"/>
      <c r="CS8" s="52">
        <f>BC8+AE8</f>
        <v>5804000</v>
      </c>
      <c r="CT8" s="52"/>
      <c r="CU8" s="52"/>
      <c r="CV8" s="52"/>
      <c r="CW8" s="52"/>
      <c r="CX8" s="53"/>
      <c r="CY8" s="52">
        <f t="shared" si="1"/>
        <v>3479175</v>
      </c>
      <c r="CZ8" s="52"/>
      <c r="DA8" s="52"/>
      <c r="DB8" s="52"/>
      <c r="DC8" s="52"/>
      <c r="DD8" s="53"/>
      <c r="DE8" s="17">
        <f t="shared" si="2"/>
        <v>0.5994443487250173</v>
      </c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</row>
    <row r="9" spans="1:130" ht="12">
      <c r="A9" s="45">
        <v>5</v>
      </c>
      <c r="B9" s="46"/>
      <c r="C9" s="262" t="s">
        <v>7</v>
      </c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3" t="s">
        <v>8</v>
      </c>
      <c r="W9" s="263"/>
      <c r="X9" s="263"/>
      <c r="Y9" s="260">
        <v>286000</v>
      </c>
      <c r="Z9" s="260"/>
      <c r="AA9" s="260"/>
      <c r="AB9" s="260"/>
      <c r="AC9" s="260"/>
      <c r="AD9" s="260"/>
      <c r="AE9" s="260">
        <v>286000</v>
      </c>
      <c r="AF9" s="260"/>
      <c r="AG9" s="260"/>
      <c r="AH9" s="260"/>
      <c r="AI9" s="260"/>
      <c r="AJ9" s="260"/>
      <c r="AK9" s="260">
        <v>170376</v>
      </c>
      <c r="AL9" s="260"/>
      <c r="AM9" s="260"/>
      <c r="AN9" s="260"/>
      <c r="AO9" s="260"/>
      <c r="AP9" s="260"/>
      <c r="AQ9" s="165">
        <f t="shared" si="3"/>
        <v>0.5957202797202797</v>
      </c>
      <c r="AR9" s="166"/>
      <c r="AS9" s="166"/>
      <c r="AT9" s="166"/>
      <c r="AU9" s="166"/>
      <c r="AV9" s="167"/>
      <c r="AW9" s="261">
        <v>357000</v>
      </c>
      <c r="AX9" s="261"/>
      <c r="AY9" s="261"/>
      <c r="AZ9" s="261"/>
      <c r="BA9" s="261"/>
      <c r="BB9" s="261"/>
      <c r="BC9" s="261">
        <v>81506</v>
      </c>
      <c r="BD9" s="261"/>
      <c r="BE9" s="261"/>
      <c r="BF9" s="261"/>
      <c r="BG9" s="261"/>
      <c r="BH9" s="261"/>
      <c r="BI9" s="261">
        <v>61974</v>
      </c>
      <c r="BJ9" s="261"/>
      <c r="BK9" s="261"/>
      <c r="BL9" s="261"/>
      <c r="BM9" s="261"/>
      <c r="BN9" s="261"/>
      <c r="BO9" s="57">
        <f>BI9/BC9</f>
        <v>0.7603612004024244</v>
      </c>
      <c r="BP9" s="58"/>
      <c r="BQ9" s="58"/>
      <c r="BR9" s="58"/>
      <c r="BS9" s="58"/>
      <c r="BT9" s="59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>
        <f t="shared" si="0"/>
        <v>643000</v>
      </c>
      <c r="CN9" s="52"/>
      <c r="CO9" s="52"/>
      <c r="CP9" s="52"/>
      <c r="CQ9" s="52"/>
      <c r="CR9" s="53"/>
      <c r="CS9" s="52">
        <f>AE9+BC9</f>
        <v>367506</v>
      </c>
      <c r="CT9" s="52"/>
      <c r="CU9" s="52"/>
      <c r="CV9" s="52"/>
      <c r="CW9" s="52"/>
      <c r="CX9" s="53"/>
      <c r="CY9" s="52">
        <f t="shared" si="1"/>
        <v>232350</v>
      </c>
      <c r="CZ9" s="52"/>
      <c r="DA9" s="52"/>
      <c r="DB9" s="52"/>
      <c r="DC9" s="52"/>
      <c r="DD9" s="53"/>
      <c r="DE9" s="17">
        <f t="shared" si="2"/>
        <v>0.6322345757620284</v>
      </c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6"/>
      <c r="DT9" s="176"/>
      <c r="DU9" s="176"/>
      <c r="DV9" s="176"/>
      <c r="DW9" s="176"/>
      <c r="DX9" s="176"/>
      <c r="DY9" s="176"/>
      <c r="DZ9" s="176"/>
    </row>
    <row r="10" spans="1:130" ht="12">
      <c r="A10" s="45">
        <v>6</v>
      </c>
      <c r="B10" s="46"/>
      <c r="C10" s="262" t="s">
        <v>9</v>
      </c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3" t="s">
        <v>10</v>
      </c>
      <c r="W10" s="263"/>
      <c r="X10" s="263"/>
      <c r="Y10" s="260">
        <v>0</v>
      </c>
      <c r="Z10" s="260"/>
      <c r="AA10" s="260"/>
      <c r="AB10" s="260"/>
      <c r="AC10" s="260"/>
      <c r="AD10" s="260"/>
      <c r="AE10" s="260">
        <v>0</v>
      </c>
      <c r="AF10" s="260"/>
      <c r="AG10" s="260"/>
      <c r="AH10" s="260"/>
      <c r="AI10" s="260"/>
      <c r="AJ10" s="260"/>
      <c r="AK10" s="260">
        <v>0</v>
      </c>
      <c r="AL10" s="260"/>
      <c r="AM10" s="260"/>
      <c r="AN10" s="260"/>
      <c r="AO10" s="260"/>
      <c r="AP10" s="260"/>
      <c r="AQ10" s="165" t="e">
        <f>AK10/AE10</f>
        <v>#DIV/0!</v>
      </c>
      <c r="AR10" s="166"/>
      <c r="AS10" s="166"/>
      <c r="AT10" s="166"/>
      <c r="AU10" s="166"/>
      <c r="AV10" s="167"/>
      <c r="AW10" s="261">
        <v>0</v>
      </c>
      <c r="AX10" s="261"/>
      <c r="AY10" s="261"/>
      <c r="AZ10" s="261"/>
      <c r="BA10" s="261"/>
      <c r="BB10" s="261"/>
      <c r="BC10" s="261">
        <v>0</v>
      </c>
      <c r="BD10" s="261"/>
      <c r="BE10" s="261"/>
      <c r="BF10" s="261"/>
      <c r="BG10" s="261"/>
      <c r="BH10" s="261"/>
      <c r="BI10" s="261">
        <v>0</v>
      </c>
      <c r="BJ10" s="261"/>
      <c r="BK10" s="261"/>
      <c r="BL10" s="261"/>
      <c r="BM10" s="261"/>
      <c r="BN10" s="261"/>
      <c r="BO10" s="57" t="e">
        <f>BI10/BC10</f>
        <v>#DIV/0!</v>
      </c>
      <c r="BP10" s="58"/>
      <c r="BQ10" s="58"/>
      <c r="BR10" s="58"/>
      <c r="BS10" s="58"/>
      <c r="BT10" s="59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>
        <f t="shared" si="0"/>
        <v>0</v>
      </c>
      <c r="CN10" s="52"/>
      <c r="CO10" s="52"/>
      <c r="CP10" s="52"/>
      <c r="CQ10" s="52"/>
      <c r="CR10" s="53"/>
      <c r="CS10" s="52">
        <f>AE10+BC10</f>
        <v>0</v>
      </c>
      <c r="CT10" s="52"/>
      <c r="CU10" s="52"/>
      <c r="CV10" s="52"/>
      <c r="CW10" s="52"/>
      <c r="CX10" s="53"/>
      <c r="CY10" s="52">
        <f t="shared" si="1"/>
        <v>0</v>
      </c>
      <c r="CZ10" s="52"/>
      <c r="DA10" s="52"/>
      <c r="DB10" s="52"/>
      <c r="DC10" s="52"/>
      <c r="DD10" s="53"/>
      <c r="DE10" s="17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</row>
    <row r="11" spans="1:130" s="3" customFormat="1" ht="12">
      <c r="A11" s="265">
        <v>7</v>
      </c>
      <c r="B11" s="266"/>
      <c r="C11" s="262" t="s">
        <v>11</v>
      </c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3" t="s">
        <v>12</v>
      </c>
      <c r="W11" s="263"/>
      <c r="X11" s="263"/>
      <c r="Y11" s="260">
        <v>0</v>
      </c>
      <c r="Z11" s="260"/>
      <c r="AA11" s="260"/>
      <c r="AB11" s="260"/>
      <c r="AC11" s="260"/>
      <c r="AD11" s="260"/>
      <c r="AE11" s="260">
        <v>357400</v>
      </c>
      <c r="AF11" s="260"/>
      <c r="AG11" s="260"/>
      <c r="AH11" s="260"/>
      <c r="AI11" s="260"/>
      <c r="AJ11" s="260"/>
      <c r="AK11" s="260">
        <v>357400</v>
      </c>
      <c r="AL11" s="260"/>
      <c r="AM11" s="260"/>
      <c r="AN11" s="260"/>
      <c r="AO11" s="260"/>
      <c r="AP11" s="260"/>
      <c r="AQ11" s="165">
        <f t="shared" si="3"/>
        <v>1</v>
      </c>
      <c r="AR11" s="166"/>
      <c r="AS11" s="166"/>
      <c r="AT11" s="166"/>
      <c r="AU11" s="166"/>
      <c r="AV11" s="167"/>
      <c r="AW11" s="261">
        <v>0</v>
      </c>
      <c r="AX11" s="261"/>
      <c r="AY11" s="261"/>
      <c r="AZ11" s="261"/>
      <c r="BA11" s="261"/>
      <c r="BB11" s="261"/>
      <c r="BC11" s="261">
        <v>434494</v>
      </c>
      <c r="BD11" s="261"/>
      <c r="BE11" s="261"/>
      <c r="BF11" s="261"/>
      <c r="BG11" s="261"/>
      <c r="BH11" s="261"/>
      <c r="BI11" s="261">
        <v>434494</v>
      </c>
      <c r="BJ11" s="261"/>
      <c r="BK11" s="261"/>
      <c r="BL11" s="261"/>
      <c r="BM11" s="261"/>
      <c r="BN11" s="261"/>
      <c r="BO11" s="57">
        <f aca="true" t="shared" si="4" ref="BO11:BO27">BI11/BC11</f>
        <v>1</v>
      </c>
      <c r="BP11" s="58"/>
      <c r="BQ11" s="58"/>
      <c r="BR11" s="58"/>
      <c r="BS11" s="58"/>
      <c r="BT11" s="59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>
        <f t="shared" si="0"/>
        <v>0</v>
      </c>
      <c r="CN11" s="52"/>
      <c r="CO11" s="52"/>
      <c r="CP11" s="52"/>
      <c r="CQ11" s="52"/>
      <c r="CR11" s="53"/>
      <c r="CS11" s="52">
        <f>AE11+BC11+BU11</f>
        <v>791894</v>
      </c>
      <c r="CT11" s="52"/>
      <c r="CU11" s="52"/>
      <c r="CV11" s="52"/>
      <c r="CW11" s="52"/>
      <c r="CX11" s="53"/>
      <c r="CY11" s="52">
        <f t="shared" si="1"/>
        <v>791894</v>
      </c>
      <c r="CZ11" s="52"/>
      <c r="DA11" s="52"/>
      <c r="DB11" s="52"/>
      <c r="DC11" s="52"/>
      <c r="DD11" s="53"/>
      <c r="DE11" s="17">
        <f t="shared" si="2"/>
        <v>1</v>
      </c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</row>
    <row r="12" spans="1:130" s="4" customFormat="1" ht="16.5" customHeight="1">
      <c r="A12" s="45">
        <v>8</v>
      </c>
      <c r="B12" s="46"/>
      <c r="C12" s="258" t="s">
        <v>13</v>
      </c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9" t="s">
        <v>14</v>
      </c>
      <c r="W12" s="259"/>
      <c r="X12" s="259"/>
      <c r="Y12" s="255">
        <f>SUM(Y6:AD11)</f>
        <v>13347000</v>
      </c>
      <c r="Z12" s="255"/>
      <c r="AA12" s="255"/>
      <c r="AB12" s="255"/>
      <c r="AC12" s="255"/>
      <c r="AD12" s="255"/>
      <c r="AE12" s="255">
        <f>SUM(AE6:AJ11)</f>
        <v>14769200</v>
      </c>
      <c r="AF12" s="255"/>
      <c r="AG12" s="255"/>
      <c r="AH12" s="255"/>
      <c r="AI12" s="255"/>
      <c r="AJ12" s="255"/>
      <c r="AK12" s="255">
        <f>SUM(AK6:AP11)</f>
        <v>12987776</v>
      </c>
      <c r="AL12" s="255"/>
      <c r="AM12" s="255"/>
      <c r="AN12" s="255"/>
      <c r="AO12" s="255"/>
      <c r="AP12" s="255"/>
      <c r="AQ12" s="162">
        <f t="shared" si="3"/>
        <v>0.879382498713539</v>
      </c>
      <c r="AR12" s="163"/>
      <c r="AS12" s="163"/>
      <c r="AT12" s="163"/>
      <c r="AU12" s="163"/>
      <c r="AV12" s="164"/>
      <c r="AW12" s="256">
        <f>SUM(AW6:BB11)</f>
        <v>19364000</v>
      </c>
      <c r="AX12" s="256"/>
      <c r="AY12" s="256"/>
      <c r="AZ12" s="256"/>
      <c r="BA12" s="256"/>
      <c r="BB12" s="256"/>
      <c r="BC12" s="256">
        <f>SUM(BC6:BH11)</f>
        <v>20308200</v>
      </c>
      <c r="BD12" s="256"/>
      <c r="BE12" s="256"/>
      <c r="BF12" s="256"/>
      <c r="BG12" s="256"/>
      <c r="BH12" s="256"/>
      <c r="BI12" s="256">
        <f>SUM(BI6:BN11)</f>
        <v>18080551</v>
      </c>
      <c r="BJ12" s="256"/>
      <c r="BK12" s="256"/>
      <c r="BL12" s="256"/>
      <c r="BM12" s="256"/>
      <c r="BN12" s="256"/>
      <c r="BO12" s="144">
        <f t="shared" si="4"/>
        <v>0.8903079051811583</v>
      </c>
      <c r="BP12" s="145"/>
      <c r="BQ12" s="145"/>
      <c r="BR12" s="145"/>
      <c r="BS12" s="145"/>
      <c r="BT12" s="146"/>
      <c r="BU12" s="204">
        <f>SUM(BU6:BZ11)</f>
        <v>0</v>
      </c>
      <c r="BV12" s="204"/>
      <c r="BW12" s="204"/>
      <c r="BX12" s="204"/>
      <c r="BY12" s="204"/>
      <c r="BZ12" s="204"/>
      <c r="CA12" s="204">
        <f>SUM(CA6:CF11)</f>
        <v>0</v>
      </c>
      <c r="CB12" s="204"/>
      <c r="CC12" s="204"/>
      <c r="CD12" s="204"/>
      <c r="CE12" s="204"/>
      <c r="CF12" s="204"/>
      <c r="CG12" s="204">
        <f>SUM(CG6:CL11)</f>
        <v>0</v>
      </c>
      <c r="CH12" s="204"/>
      <c r="CI12" s="204"/>
      <c r="CJ12" s="204"/>
      <c r="CK12" s="204"/>
      <c r="CL12" s="204"/>
      <c r="CM12" s="204">
        <f>SUM(CM6:CR11)</f>
        <v>32711000</v>
      </c>
      <c r="CN12" s="204"/>
      <c r="CO12" s="204"/>
      <c r="CP12" s="204"/>
      <c r="CQ12" s="204"/>
      <c r="CR12" s="204"/>
      <c r="CS12" s="204">
        <f>SUM(CS6:CX11)</f>
        <v>35077400</v>
      </c>
      <c r="CT12" s="204"/>
      <c r="CU12" s="204"/>
      <c r="CV12" s="204"/>
      <c r="CW12" s="204"/>
      <c r="CX12" s="204"/>
      <c r="CY12" s="204">
        <f>SUM(CY6:DD11)</f>
        <v>31068327</v>
      </c>
      <c r="CZ12" s="204"/>
      <c r="DA12" s="204"/>
      <c r="DB12" s="204"/>
      <c r="DC12" s="204"/>
      <c r="DD12" s="204"/>
      <c r="DE12" s="17">
        <f t="shared" si="2"/>
        <v>0.8857078061657934</v>
      </c>
      <c r="DG12" s="177"/>
      <c r="DH12" s="177"/>
      <c r="DI12" s="177"/>
      <c r="DJ12" s="177"/>
      <c r="DK12" s="177"/>
      <c r="DL12" s="177"/>
      <c r="DM12" s="177"/>
      <c r="DN12" s="177"/>
      <c r="DO12" s="177"/>
      <c r="DP12" s="177"/>
      <c r="DQ12" s="177"/>
      <c r="DR12" s="177"/>
      <c r="DS12" s="177"/>
      <c r="DT12" s="177"/>
      <c r="DU12" s="177"/>
      <c r="DV12" s="174"/>
      <c r="DW12" s="174"/>
      <c r="DX12" s="174"/>
      <c r="DY12" s="174"/>
      <c r="DZ12" s="174"/>
    </row>
    <row r="13" spans="1:109" s="3" customFormat="1" ht="25.5" customHeight="1">
      <c r="A13" s="45">
        <v>9</v>
      </c>
      <c r="B13" s="46"/>
      <c r="C13" s="62" t="s">
        <v>112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  <c r="Q13" s="25"/>
      <c r="R13" s="25"/>
      <c r="S13" s="25"/>
      <c r="T13" s="25"/>
      <c r="U13" s="25"/>
      <c r="V13" s="65" t="s">
        <v>113</v>
      </c>
      <c r="W13" s="66"/>
      <c r="X13" s="67"/>
      <c r="Y13" s="68">
        <v>0</v>
      </c>
      <c r="Z13" s="69"/>
      <c r="AA13" s="69"/>
      <c r="AB13" s="69"/>
      <c r="AC13" s="69"/>
      <c r="AD13" s="70"/>
      <c r="AE13" s="68">
        <v>100000</v>
      </c>
      <c r="AF13" s="69"/>
      <c r="AG13" s="69"/>
      <c r="AH13" s="69"/>
      <c r="AI13" s="69"/>
      <c r="AJ13" s="70"/>
      <c r="AK13" s="68">
        <v>0</v>
      </c>
      <c r="AL13" s="69"/>
      <c r="AM13" s="69"/>
      <c r="AN13" s="69"/>
      <c r="AO13" s="69"/>
      <c r="AP13" s="70"/>
      <c r="AQ13" s="165">
        <f>AK13/AE13</f>
        <v>0</v>
      </c>
      <c r="AR13" s="166"/>
      <c r="AS13" s="166"/>
      <c r="AT13" s="166"/>
      <c r="AU13" s="166"/>
      <c r="AV13" s="167"/>
      <c r="AW13" s="54">
        <v>0</v>
      </c>
      <c r="AX13" s="55"/>
      <c r="AY13" s="55"/>
      <c r="AZ13" s="55"/>
      <c r="BA13" s="55"/>
      <c r="BB13" s="56"/>
      <c r="BC13" s="54">
        <v>100000</v>
      </c>
      <c r="BD13" s="55"/>
      <c r="BE13" s="55"/>
      <c r="BF13" s="55"/>
      <c r="BG13" s="55"/>
      <c r="BH13" s="56"/>
      <c r="BI13" s="54">
        <v>0</v>
      </c>
      <c r="BJ13" s="55"/>
      <c r="BK13" s="55"/>
      <c r="BL13" s="55"/>
      <c r="BM13" s="55"/>
      <c r="BN13" s="56"/>
      <c r="BO13" s="57">
        <f>BI13/BC13</f>
        <v>0</v>
      </c>
      <c r="BP13" s="58"/>
      <c r="BQ13" s="58"/>
      <c r="BR13" s="58"/>
      <c r="BS13" s="58"/>
      <c r="BT13" s="59"/>
      <c r="BU13" s="53">
        <v>200000</v>
      </c>
      <c r="BV13" s="60"/>
      <c r="BW13" s="60"/>
      <c r="BX13" s="60"/>
      <c r="BY13" s="60"/>
      <c r="BZ13" s="61"/>
      <c r="CA13" s="53">
        <v>200000</v>
      </c>
      <c r="CB13" s="60"/>
      <c r="CC13" s="60"/>
      <c r="CD13" s="60"/>
      <c r="CE13" s="60"/>
      <c r="CF13" s="61"/>
      <c r="CG13" s="53"/>
      <c r="CH13" s="60"/>
      <c r="CI13" s="60"/>
      <c r="CJ13" s="60"/>
      <c r="CK13" s="60"/>
      <c r="CL13" s="61"/>
      <c r="CM13" s="52">
        <f>AW13+Y13</f>
        <v>0</v>
      </c>
      <c r="CN13" s="52"/>
      <c r="CO13" s="52"/>
      <c r="CP13" s="52"/>
      <c r="CQ13" s="52"/>
      <c r="CR13" s="53"/>
      <c r="CS13" s="52">
        <f>BC13+AE13</f>
        <v>200000</v>
      </c>
      <c r="CT13" s="52"/>
      <c r="CU13" s="52"/>
      <c r="CV13" s="52"/>
      <c r="CW13" s="52"/>
      <c r="CX13" s="53"/>
      <c r="CY13" s="52">
        <f>AK13+BI13+CA13+CG13</f>
        <v>200000</v>
      </c>
      <c r="CZ13" s="52"/>
      <c r="DA13" s="52"/>
      <c r="DB13" s="52"/>
      <c r="DC13" s="52"/>
      <c r="DD13" s="53"/>
      <c r="DE13" s="18">
        <f t="shared" si="2"/>
        <v>1</v>
      </c>
    </row>
    <row r="14" spans="1:130" ht="12">
      <c r="A14" s="45">
        <v>10</v>
      </c>
      <c r="B14" s="46"/>
      <c r="C14" s="262" t="s">
        <v>15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3" t="s">
        <v>16</v>
      </c>
      <c r="W14" s="263"/>
      <c r="X14" s="263"/>
      <c r="Y14" s="260">
        <v>140000</v>
      </c>
      <c r="Z14" s="260"/>
      <c r="AA14" s="260"/>
      <c r="AB14" s="260"/>
      <c r="AC14" s="260"/>
      <c r="AD14" s="260"/>
      <c r="AE14" s="260">
        <v>166300</v>
      </c>
      <c r="AF14" s="260"/>
      <c r="AG14" s="260"/>
      <c r="AH14" s="260"/>
      <c r="AI14" s="260"/>
      <c r="AJ14" s="260"/>
      <c r="AK14" s="260">
        <v>0</v>
      </c>
      <c r="AL14" s="260"/>
      <c r="AM14" s="260"/>
      <c r="AN14" s="260"/>
      <c r="AO14" s="260"/>
      <c r="AP14" s="260"/>
      <c r="AQ14" s="165">
        <f t="shared" si="3"/>
        <v>0</v>
      </c>
      <c r="AR14" s="166"/>
      <c r="AS14" s="166"/>
      <c r="AT14" s="166"/>
      <c r="AU14" s="166"/>
      <c r="AV14" s="167"/>
      <c r="AW14" s="261">
        <v>1190000</v>
      </c>
      <c r="AX14" s="261"/>
      <c r="AY14" s="261"/>
      <c r="AZ14" s="261"/>
      <c r="BA14" s="261"/>
      <c r="BB14" s="261"/>
      <c r="BC14" s="261">
        <v>1434451</v>
      </c>
      <c r="BD14" s="261"/>
      <c r="BE14" s="261"/>
      <c r="BF14" s="261"/>
      <c r="BG14" s="261"/>
      <c r="BH14" s="261"/>
      <c r="BI14" s="261">
        <v>358598</v>
      </c>
      <c r="BJ14" s="261"/>
      <c r="BK14" s="261"/>
      <c r="BL14" s="261"/>
      <c r="BM14" s="261"/>
      <c r="BN14" s="261"/>
      <c r="BO14" s="57">
        <f t="shared" si="4"/>
        <v>0.24998971732042433</v>
      </c>
      <c r="BP14" s="58"/>
      <c r="BQ14" s="58"/>
      <c r="BR14" s="58"/>
      <c r="BS14" s="58"/>
      <c r="BT14" s="59"/>
      <c r="BU14" s="52">
        <v>242047</v>
      </c>
      <c r="BV14" s="52"/>
      <c r="BW14" s="52"/>
      <c r="BX14" s="52"/>
      <c r="BY14" s="52"/>
      <c r="BZ14" s="52"/>
      <c r="CA14" s="52">
        <v>242047</v>
      </c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>
        <f>AW14+Y14</f>
        <v>1330000</v>
      </c>
      <c r="CN14" s="52"/>
      <c r="CO14" s="52"/>
      <c r="CP14" s="52"/>
      <c r="CQ14" s="52"/>
      <c r="CR14" s="53"/>
      <c r="CS14" s="52">
        <f>BC14+AE14</f>
        <v>1600751</v>
      </c>
      <c r="CT14" s="52"/>
      <c r="CU14" s="52"/>
      <c r="CV14" s="52"/>
      <c r="CW14" s="52"/>
      <c r="CX14" s="53"/>
      <c r="CY14" s="52">
        <f>AK14+BI14+CA14+CG14</f>
        <v>600645</v>
      </c>
      <c r="CZ14" s="52"/>
      <c r="DA14" s="52"/>
      <c r="DB14" s="52"/>
      <c r="DC14" s="52"/>
      <c r="DD14" s="53"/>
      <c r="DE14" s="18">
        <f t="shared" si="2"/>
        <v>0.37522700282554877</v>
      </c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4"/>
      <c r="DW14" s="174"/>
      <c r="DX14" s="174"/>
      <c r="DY14" s="174"/>
      <c r="DZ14" s="174"/>
    </row>
    <row r="15" spans="1:130" s="5" customFormat="1" ht="12">
      <c r="A15" s="45">
        <v>11</v>
      </c>
      <c r="B15" s="46"/>
      <c r="C15" s="258" t="s">
        <v>17</v>
      </c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9" t="s">
        <v>18</v>
      </c>
      <c r="W15" s="259"/>
      <c r="X15" s="259"/>
      <c r="Y15" s="255">
        <f>SUM(Y13:AD14)</f>
        <v>140000</v>
      </c>
      <c r="Z15" s="255"/>
      <c r="AA15" s="255"/>
      <c r="AB15" s="255"/>
      <c r="AC15" s="255"/>
      <c r="AD15" s="255"/>
      <c r="AE15" s="255">
        <f>SUM(AE13:AJ14)</f>
        <v>266300</v>
      </c>
      <c r="AF15" s="255"/>
      <c r="AG15" s="255"/>
      <c r="AH15" s="255"/>
      <c r="AI15" s="255"/>
      <c r="AJ15" s="255"/>
      <c r="AK15" s="255">
        <f>SUM(AK13:AP14)</f>
        <v>0</v>
      </c>
      <c r="AL15" s="255"/>
      <c r="AM15" s="255"/>
      <c r="AN15" s="255"/>
      <c r="AO15" s="255"/>
      <c r="AP15" s="255"/>
      <c r="AQ15" s="162">
        <f t="shared" si="3"/>
        <v>0</v>
      </c>
      <c r="AR15" s="163"/>
      <c r="AS15" s="163"/>
      <c r="AT15" s="163"/>
      <c r="AU15" s="163"/>
      <c r="AV15" s="164"/>
      <c r="AW15" s="256">
        <f>SUM(AW14)</f>
        <v>1190000</v>
      </c>
      <c r="AX15" s="256"/>
      <c r="AY15" s="256"/>
      <c r="AZ15" s="256"/>
      <c r="BA15" s="256"/>
      <c r="BB15" s="256"/>
      <c r="BC15" s="256">
        <f>SUM(BC14)</f>
        <v>1434451</v>
      </c>
      <c r="BD15" s="256"/>
      <c r="BE15" s="256"/>
      <c r="BF15" s="256"/>
      <c r="BG15" s="256"/>
      <c r="BH15" s="256"/>
      <c r="BI15" s="256">
        <f>SUM(BI14)</f>
        <v>358598</v>
      </c>
      <c r="BJ15" s="256"/>
      <c r="BK15" s="256"/>
      <c r="BL15" s="256"/>
      <c r="BM15" s="256"/>
      <c r="BN15" s="256"/>
      <c r="BO15" s="144">
        <f t="shared" si="4"/>
        <v>0.24998971732042433</v>
      </c>
      <c r="BP15" s="145"/>
      <c r="BQ15" s="145"/>
      <c r="BR15" s="145"/>
      <c r="BS15" s="145"/>
      <c r="BT15" s="146"/>
      <c r="BU15" s="204">
        <f>SUM(BU13:BY14)</f>
        <v>442047</v>
      </c>
      <c r="BV15" s="204"/>
      <c r="BW15" s="204"/>
      <c r="BX15" s="204"/>
      <c r="BY15" s="204"/>
      <c r="BZ15" s="204"/>
      <c r="CA15" s="204">
        <f>SUM(CA13:CE14)</f>
        <v>442047</v>
      </c>
      <c r="CB15" s="204"/>
      <c r="CC15" s="204"/>
      <c r="CD15" s="204"/>
      <c r="CE15" s="204"/>
      <c r="CF15" s="204"/>
      <c r="CG15" s="204">
        <f>SUM(CG13:CK14)</f>
        <v>0</v>
      </c>
      <c r="CH15" s="204"/>
      <c r="CI15" s="204"/>
      <c r="CJ15" s="204"/>
      <c r="CK15" s="204"/>
      <c r="CL15" s="204"/>
      <c r="CM15" s="204">
        <f>SUM(CM13:CQ14)</f>
        <v>1330000</v>
      </c>
      <c r="CN15" s="204"/>
      <c r="CO15" s="204"/>
      <c r="CP15" s="204"/>
      <c r="CQ15" s="204"/>
      <c r="CR15" s="204"/>
      <c r="CS15" s="204">
        <f>SUM(CS13:CW14)</f>
        <v>1800751</v>
      </c>
      <c r="CT15" s="204"/>
      <c r="CU15" s="204"/>
      <c r="CV15" s="204"/>
      <c r="CW15" s="204"/>
      <c r="CX15" s="204"/>
      <c r="CY15" s="204">
        <f>SUM(CY13:DC14)</f>
        <v>800645</v>
      </c>
      <c r="CZ15" s="204"/>
      <c r="DA15" s="204"/>
      <c r="DB15" s="204"/>
      <c r="DC15" s="204"/>
      <c r="DD15" s="204"/>
      <c r="DE15" s="18">
        <f t="shared" si="2"/>
        <v>0.44461727357086017</v>
      </c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7"/>
      <c r="DW15" s="177"/>
      <c r="DX15" s="177"/>
      <c r="DY15" s="177"/>
      <c r="DZ15" s="177"/>
    </row>
    <row r="16" spans="1:130" s="5" customFormat="1" ht="12">
      <c r="A16" s="45">
        <v>12</v>
      </c>
      <c r="B16" s="46"/>
      <c r="C16" s="258" t="s">
        <v>19</v>
      </c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9" t="s">
        <v>20</v>
      </c>
      <c r="W16" s="259"/>
      <c r="X16" s="259"/>
      <c r="Y16" s="255">
        <f>Y15+Y12</f>
        <v>13487000</v>
      </c>
      <c r="Z16" s="255"/>
      <c r="AA16" s="255"/>
      <c r="AB16" s="255"/>
      <c r="AC16" s="255"/>
      <c r="AD16" s="255"/>
      <c r="AE16" s="255">
        <f>AE15+AE12</f>
        <v>15035500</v>
      </c>
      <c r="AF16" s="255"/>
      <c r="AG16" s="255"/>
      <c r="AH16" s="255"/>
      <c r="AI16" s="255"/>
      <c r="AJ16" s="255"/>
      <c r="AK16" s="255">
        <f>AK15+AK12</f>
        <v>12987776</v>
      </c>
      <c r="AL16" s="255"/>
      <c r="AM16" s="255"/>
      <c r="AN16" s="255"/>
      <c r="AO16" s="255"/>
      <c r="AP16" s="255"/>
      <c r="AQ16" s="162">
        <f t="shared" si="3"/>
        <v>0.8638073891789432</v>
      </c>
      <c r="AR16" s="163"/>
      <c r="AS16" s="163"/>
      <c r="AT16" s="163"/>
      <c r="AU16" s="163"/>
      <c r="AV16" s="164"/>
      <c r="AW16" s="256">
        <f>AW15+AW12</f>
        <v>20554000</v>
      </c>
      <c r="AX16" s="256"/>
      <c r="AY16" s="256"/>
      <c r="AZ16" s="256"/>
      <c r="BA16" s="256"/>
      <c r="BB16" s="256"/>
      <c r="BC16" s="256">
        <f>BC15+BC12</f>
        <v>21742651</v>
      </c>
      <c r="BD16" s="256"/>
      <c r="BE16" s="256"/>
      <c r="BF16" s="256"/>
      <c r="BG16" s="256"/>
      <c r="BH16" s="256"/>
      <c r="BI16" s="256">
        <f>BI15+BI12</f>
        <v>18439149</v>
      </c>
      <c r="BJ16" s="256"/>
      <c r="BK16" s="256"/>
      <c r="BL16" s="256"/>
      <c r="BM16" s="256"/>
      <c r="BN16" s="256"/>
      <c r="BO16" s="144">
        <f t="shared" si="4"/>
        <v>0.8480635135062418</v>
      </c>
      <c r="BP16" s="145"/>
      <c r="BQ16" s="145"/>
      <c r="BR16" s="145"/>
      <c r="BS16" s="145"/>
      <c r="BT16" s="146"/>
      <c r="BU16" s="204">
        <f>BU15+BU12</f>
        <v>442047</v>
      </c>
      <c r="BV16" s="204"/>
      <c r="BW16" s="204"/>
      <c r="BX16" s="204"/>
      <c r="BY16" s="204"/>
      <c r="BZ16" s="204"/>
      <c r="CA16" s="204">
        <f>CA15+CA12</f>
        <v>442047</v>
      </c>
      <c r="CB16" s="204"/>
      <c r="CC16" s="204"/>
      <c r="CD16" s="204"/>
      <c r="CE16" s="204"/>
      <c r="CF16" s="204"/>
      <c r="CG16" s="204">
        <f>CG15+CG12</f>
        <v>0</v>
      </c>
      <c r="CH16" s="204"/>
      <c r="CI16" s="204"/>
      <c r="CJ16" s="204"/>
      <c r="CK16" s="204"/>
      <c r="CL16" s="204"/>
      <c r="CM16" s="204">
        <f>CM15+CM12</f>
        <v>34041000</v>
      </c>
      <c r="CN16" s="204"/>
      <c r="CO16" s="204"/>
      <c r="CP16" s="204"/>
      <c r="CQ16" s="204"/>
      <c r="CR16" s="204"/>
      <c r="CS16" s="204">
        <f>CS15+CS12</f>
        <v>36878151</v>
      </c>
      <c r="CT16" s="204"/>
      <c r="CU16" s="204"/>
      <c r="CV16" s="204"/>
      <c r="CW16" s="204"/>
      <c r="CX16" s="204"/>
      <c r="CY16" s="204">
        <f>CY15+CY12</f>
        <v>31868972</v>
      </c>
      <c r="CZ16" s="204"/>
      <c r="DA16" s="204"/>
      <c r="DB16" s="204"/>
      <c r="DC16" s="204"/>
      <c r="DD16" s="204"/>
      <c r="DE16" s="19">
        <f>CY16/CS16</f>
        <v>0.864169464461491</v>
      </c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7"/>
      <c r="DW16" s="177"/>
      <c r="DX16" s="177"/>
      <c r="DY16" s="177"/>
      <c r="DZ16" s="177"/>
    </row>
    <row r="17" spans="1:130" s="5" customFormat="1" ht="24" customHeight="1">
      <c r="A17" s="45">
        <v>13</v>
      </c>
      <c r="B17" s="46"/>
      <c r="C17" s="258" t="s">
        <v>21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9" t="s">
        <v>22</v>
      </c>
      <c r="W17" s="259"/>
      <c r="X17" s="259"/>
      <c r="Y17" s="255">
        <f>Y18+Y19</f>
        <v>3670000</v>
      </c>
      <c r="Z17" s="255"/>
      <c r="AA17" s="255"/>
      <c r="AB17" s="255"/>
      <c r="AC17" s="255"/>
      <c r="AD17" s="255"/>
      <c r="AE17" s="255">
        <f>AE18+AE19</f>
        <v>4581664</v>
      </c>
      <c r="AF17" s="255"/>
      <c r="AG17" s="255"/>
      <c r="AH17" s="255"/>
      <c r="AI17" s="255"/>
      <c r="AJ17" s="255"/>
      <c r="AK17" s="255">
        <f>AK18+AK19</f>
        <v>3446876</v>
      </c>
      <c r="AL17" s="255"/>
      <c r="AM17" s="255"/>
      <c r="AN17" s="255"/>
      <c r="AO17" s="255"/>
      <c r="AP17" s="255"/>
      <c r="AQ17" s="162">
        <f t="shared" si="3"/>
        <v>0.7523196812337177</v>
      </c>
      <c r="AR17" s="163"/>
      <c r="AS17" s="163"/>
      <c r="AT17" s="163"/>
      <c r="AU17" s="163"/>
      <c r="AV17" s="164"/>
      <c r="AW17" s="256">
        <f>AW18+AW19</f>
        <v>5319000</v>
      </c>
      <c r="AX17" s="256"/>
      <c r="AY17" s="256"/>
      <c r="AZ17" s="256"/>
      <c r="BA17" s="256"/>
      <c r="BB17" s="256"/>
      <c r="BC17" s="256">
        <f>BC18+BC19</f>
        <v>6574176</v>
      </c>
      <c r="BD17" s="256"/>
      <c r="BE17" s="256"/>
      <c r="BF17" s="256"/>
      <c r="BG17" s="256"/>
      <c r="BH17" s="256"/>
      <c r="BI17" s="256">
        <f>BI18+BI19</f>
        <v>4740989</v>
      </c>
      <c r="BJ17" s="256"/>
      <c r="BK17" s="256"/>
      <c r="BL17" s="256"/>
      <c r="BM17" s="256"/>
      <c r="BN17" s="256"/>
      <c r="BO17" s="144">
        <f t="shared" si="4"/>
        <v>0.7211533430197183</v>
      </c>
      <c r="BP17" s="145"/>
      <c r="BQ17" s="145"/>
      <c r="BR17" s="145"/>
      <c r="BS17" s="145"/>
      <c r="BT17" s="146"/>
      <c r="BU17" s="204">
        <f>SUM(BU18:BZ19)</f>
        <v>126314</v>
      </c>
      <c r="BV17" s="204"/>
      <c r="BW17" s="204"/>
      <c r="BX17" s="204"/>
      <c r="BY17" s="204"/>
      <c r="BZ17" s="204"/>
      <c r="CA17" s="204">
        <f>SUM(CA18:CF19)</f>
        <v>126314</v>
      </c>
      <c r="CB17" s="204"/>
      <c r="CC17" s="204"/>
      <c r="CD17" s="204"/>
      <c r="CE17" s="204"/>
      <c r="CF17" s="204"/>
      <c r="CG17" s="204">
        <f>CG18+CG19</f>
        <v>0</v>
      </c>
      <c r="CH17" s="204"/>
      <c r="CI17" s="204"/>
      <c r="CJ17" s="204"/>
      <c r="CK17" s="204"/>
      <c r="CL17" s="204"/>
      <c r="CM17" s="204">
        <f>CM18+CM19</f>
        <v>8989000</v>
      </c>
      <c r="CN17" s="204"/>
      <c r="CO17" s="204"/>
      <c r="CP17" s="204"/>
      <c r="CQ17" s="204"/>
      <c r="CR17" s="204"/>
      <c r="CS17" s="204">
        <f>CS18+CS19</f>
        <v>11268160</v>
      </c>
      <c r="CT17" s="204"/>
      <c r="CU17" s="204"/>
      <c r="CV17" s="204"/>
      <c r="CW17" s="204"/>
      <c r="CX17" s="204"/>
      <c r="CY17" s="204">
        <f>CY18+CY19</f>
        <v>8314179</v>
      </c>
      <c r="CZ17" s="204"/>
      <c r="DA17" s="204"/>
      <c r="DB17" s="204"/>
      <c r="DC17" s="204"/>
      <c r="DD17" s="204"/>
      <c r="DE17" s="17">
        <f t="shared" si="2"/>
        <v>0.7378470841734587</v>
      </c>
      <c r="DG17" s="179"/>
      <c r="DH17" s="179"/>
      <c r="DI17" s="179"/>
      <c r="DJ17" s="179"/>
      <c r="DK17" s="179"/>
      <c r="DL17" s="179"/>
      <c r="DM17" s="179"/>
      <c r="DN17" s="179"/>
      <c r="DO17" s="179"/>
      <c r="DP17" s="179"/>
      <c r="DQ17" s="179"/>
      <c r="DR17" s="179"/>
      <c r="DS17" s="179"/>
      <c r="DT17" s="179"/>
      <c r="DU17" s="179"/>
      <c r="DV17" s="177"/>
      <c r="DW17" s="177"/>
      <c r="DX17" s="177"/>
      <c r="DY17" s="177"/>
      <c r="DZ17" s="177"/>
    </row>
    <row r="18" spans="1:130" s="6" customFormat="1" ht="12">
      <c r="A18" s="45">
        <v>14</v>
      </c>
      <c r="B18" s="46"/>
      <c r="C18" s="264" t="s">
        <v>23</v>
      </c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3" t="s">
        <v>22</v>
      </c>
      <c r="W18" s="263"/>
      <c r="X18" s="263"/>
      <c r="Y18" s="260">
        <v>3081000</v>
      </c>
      <c r="Z18" s="260"/>
      <c r="AA18" s="260"/>
      <c r="AB18" s="260"/>
      <c r="AC18" s="260"/>
      <c r="AD18" s="260"/>
      <c r="AE18" s="260">
        <v>3992664</v>
      </c>
      <c r="AF18" s="260"/>
      <c r="AG18" s="260"/>
      <c r="AH18" s="260"/>
      <c r="AI18" s="260"/>
      <c r="AJ18" s="260"/>
      <c r="AK18" s="260">
        <v>3029555</v>
      </c>
      <c r="AL18" s="260"/>
      <c r="AM18" s="260"/>
      <c r="AN18" s="260"/>
      <c r="AO18" s="260"/>
      <c r="AP18" s="260"/>
      <c r="AQ18" s="165">
        <f t="shared" si="3"/>
        <v>0.7587803531677095</v>
      </c>
      <c r="AR18" s="166"/>
      <c r="AS18" s="166"/>
      <c r="AT18" s="166"/>
      <c r="AU18" s="166"/>
      <c r="AV18" s="167"/>
      <c r="AW18" s="261">
        <v>4550000</v>
      </c>
      <c r="AX18" s="261"/>
      <c r="AY18" s="261"/>
      <c r="AZ18" s="261"/>
      <c r="BA18" s="261"/>
      <c r="BB18" s="261"/>
      <c r="BC18" s="261">
        <v>5805176</v>
      </c>
      <c r="BD18" s="261"/>
      <c r="BE18" s="261"/>
      <c r="BF18" s="261"/>
      <c r="BG18" s="261"/>
      <c r="BH18" s="261"/>
      <c r="BI18" s="261">
        <v>4070064</v>
      </c>
      <c r="BJ18" s="261"/>
      <c r="BK18" s="261"/>
      <c r="BL18" s="261"/>
      <c r="BM18" s="261"/>
      <c r="BN18" s="261"/>
      <c r="BO18" s="57">
        <f t="shared" si="4"/>
        <v>0.7011094926320924</v>
      </c>
      <c r="BP18" s="58"/>
      <c r="BQ18" s="58"/>
      <c r="BR18" s="58"/>
      <c r="BS18" s="58"/>
      <c r="BT18" s="59"/>
      <c r="BU18" s="52">
        <v>112320</v>
      </c>
      <c r="BV18" s="52"/>
      <c r="BW18" s="52"/>
      <c r="BX18" s="52"/>
      <c r="BY18" s="52"/>
      <c r="BZ18" s="52"/>
      <c r="CA18" s="52">
        <v>112320</v>
      </c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>
        <f>AW18+Y18</f>
        <v>7631000</v>
      </c>
      <c r="CN18" s="52"/>
      <c r="CO18" s="52"/>
      <c r="CP18" s="52"/>
      <c r="CQ18" s="52"/>
      <c r="CR18" s="53"/>
      <c r="CS18" s="52">
        <f>AE18+BC18+BU18</f>
        <v>9910160</v>
      </c>
      <c r="CT18" s="52"/>
      <c r="CU18" s="52"/>
      <c r="CV18" s="52"/>
      <c r="CW18" s="52"/>
      <c r="CX18" s="53"/>
      <c r="CY18" s="52">
        <f>AK18+BI18++CA18+CG18</f>
        <v>7211939</v>
      </c>
      <c r="CZ18" s="52"/>
      <c r="DA18" s="52"/>
      <c r="DB18" s="52"/>
      <c r="DC18" s="52"/>
      <c r="DD18" s="53"/>
      <c r="DE18" s="17">
        <f t="shared" si="2"/>
        <v>0.7277318428764016</v>
      </c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74"/>
      <c r="DW18" s="174"/>
      <c r="DX18" s="174"/>
      <c r="DY18" s="174"/>
      <c r="DZ18" s="174"/>
    </row>
    <row r="19" spans="1:130" ht="12">
      <c r="A19" s="45">
        <v>15</v>
      </c>
      <c r="B19" s="46"/>
      <c r="C19" s="264" t="s">
        <v>24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3" t="s">
        <v>22</v>
      </c>
      <c r="W19" s="263"/>
      <c r="X19" s="263"/>
      <c r="Y19" s="260">
        <v>589000</v>
      </c>
      <c r="Z19" s="260"/>
      <c r="AA19" s="260"/>
      <c r="AB19" s="260"/>
      <c r="AC19" s="260"/>
      <c r="AD19" s="260"/>
      <c r="AE19" s="260">
        <v>589000</v>
      </c>
      <c r="AF19" s="260"/>
      <c r="AG19" s="260"/>
      <c r="AH19" s="260"/>
      <c r="AI19" s="260"/>
      <c r="AJ19" s="260"/>
      <c r="AK19" s="260">
        <v>417321</v>
      </c>
      <c r="AL19" s="260"/>
      <c r="AM19" s="260"/>
      <c r="AN19" s="260"/>
      <c r="AO19" s="260"/>
      <c r="AP19" s="260"/>
      <c r="AQ19" s="165">
        <f t="shared" si="3"/>
        <v>0.7085246179966044</v>
      </c>
      <c r="AR19" s="166"/>
      <c r="AS19" s="166"/>
      <c r="AT19" s="166"/>
      <c r="AU19" s="166"/>
      <c r="AV19" s="167"/>
      <c r="AW19" s="261">
        <v>769000</v>
      </c>
      <c r="AX19" s="261"/>
      <c r="AY19" s="261"/>
      <c r="AZ19" s="261"/>
      <c r="BA19" s="261"/>
      <c r="BB19" s="261"/>
      <c r="BC19" s="261">
        <v>769000</v>
      </c>
      <c r="BD19" s="261"/>
      <c r="BE19" s="261"/>
      <c r="BF19" s="261"/>
      <c r="BG19" s="261"/>
      <c r="BH19" s="261"/>
      <c r="BI19" s="261">
        <v>670925</v>
      </c>
      <c r="BJ19" s="261"/>
      <c r="BK19" s="261"/>
      <c r="BL19" s="261"/>
      <c r="BM19" s="261"/>
      <c r="BN19" s="261"/>
      <c r="BO19" s="57">
        <f t="shared" si="4"/>
        <v>0.8724642392717815</v>
      </c>
      <c r="BP19" s="58"/>
      <c r="BQ19" s="58"/>
      <c r="BR19" s="58"/>
      <c r="BS19" s="58"/>
      <c r="BT19" s="59"/>
      <c r="BU19" s="52">
        <v>13994</v>
      </c>
      <c r="BV19" s="52"/>
      <c r="BW19" s="52"/>
      <c r="BX19" s="52"/>
      <c r="BY19" s="52"/>
      <c r="BZ19" s="52"/>
      <c r="CA19" s="52">
        <v>13994</v>
      </c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>
        <f>AW19+Y19</f>
        <v>1358000</v>
      </c>
      <c r="CN19" s="52"/>
      <c r="CO19" s="52"/>
      <c r="CP19" s="52"/>
      <c r="CQ19" s="52"/>
      <c r="CR19" s="53"/>
      <c r="CS19" s="52">
        <f>AE19+BC19</f>
        <v>1358000</v>
      </c>
      <c r="CT19" s="52"/>
      <c r="CU19" s="52"/>
      <c r="CV19" s="52"/>
      <c r="CW19" s="52"/>
      <c r="CX19" s="53"/>
      <c r="CY19" s="52">
        <f>AK19+BI19++CA19+CG19</f>
        <v>1102240</v>
      </c>
      <c r="CZ19" s="52"/>
      <c r="DA19" s="52"/>
      <c r="DB19" s="52"/>
      <c r="DC19" s="52"/>
      <c r="DD19" s="53"/>
      <c r="DE19" s="18">
        <f t="shared" si="2"/>
        <v>0.8116642120765832</v>
      </c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4"/>
      <c r="DW19" s="174"/>
      <c r="DX19" s="174"/>
      <c r="DY19" s="174"/>
      <c r="DZ19" s="174"/>
    </row>
    <row r="20" spans="1:130" ht="12">
      <c r="A20" s="45">
        <v>16</v>
      </c>
      <c r="B20" s="46"/>
      <c r="C20" s="262" t="s">
        <v>25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3" t="s">
        <v>26</v>
      </c>
      <c r="W20" s="263"/>
      <c r="X20" s="263"/>
      <c r="Y20" s="260">
        <v>20000</v>
      </c>
      <c r="Z20" s="260"/>
      <c r="AA20" s="260"/>
      <c r="AB20" s="260"/>
      <c r="AC20" s="260"/>
      <c r="AD20" s="260"/>
      <c r="AE20" s="260">
        <v>20000</v>
      </c>
      <c r="AF20" s="260"/>
      <c r="AG20" s="260"/>
      <c r="AH20" s="260"/>
      <c r="AI20" s="260"/>
      <c r="AJ20" s="260"/>
      <c r="AK20" s="260">
        <v>3790</v>
      </c>
      <c r="AL20" s="260"/>
      <c r="AM20" s="260"/>
      <c r="AN20" s="260"/>
      <c r="AO20" s="260"/>
      <c r="AP20" s="260"/>
      <c r="AQ20" s="165">
        <f>AK20/AE20</f>
        <v>0.1895</v>
      </c>
      <c r="AR20" s="166"/>
      <c r="AS20" s="166"/>
      <c r="AT20" s="166"/>
      <c r="AU20" s="166"/>
      <c r="AV20" s="167"/>
      <c r="AW20" s="261">
        <v>40000</v>
      </c>
      <c r="AX20" s="261"/>
      <c r="AY20" s="261"/>
      <c r="AZ20" s="261"/>
      <c r="BA20" s="261"/>
      <c r="BB20" s="261"/>
      <c r="BC20" s="261">
        <v>40000</v>
      </c>
      <c r="BD20" s="261"/>
      <c r="BE20" s="261"/>
      <c r="BF20" s="261"/>
      <c r="BG20" s="261"/>
      <c r="BH20" s="261"/>
      <c r="BI20" s="261">
        <v>0</v>
      </c>
      <c r="BJ20" s="261"/>
      <c r="BK20" s="261"/>
      <c r="BL20" s="261"/>
      <c r="BM20" s="261"/>
      <c r="BN20" s="261"/>
      <c r="BO20" s="57">
        <f t="shared" si="4"/>
        <v>0</v>
      </c>
      <c r="BP20" s="58"/>
      <c r="BQ20" s="58"/>
      <c r="BR20" s="58"/>
      <c r="BS20" s="58"/>
      <c r="BT20" s="59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>
        <v>0</v>
      </c>
      <c r="CH20" s="52"/>
      <c r="CI20" s="52"/>
      <c r="CJ20" s="52"/>
      <c r="CK20" s="52"/>
      <c r="CL20" s="52"/>
      <c r="CM20" s="52">
        <f>AW20+Y20</f>
        <v>60000</v>
      </c>
      <c r="CN20" s="52"/>
      <c r="CO20" s="52"/>
      <c r="CP20" s="52"/>
      <c r="CQ20" s="52"/>
      <c r="CR20" s="53"/>
      <c r="CS20" s="52">
        <f>AE20+BC20</f>
        <v>60000</v>
      </c>
      <c r="CT20" s="52"/>
      <c r="CU20" s="52"/>
      <c r="CV20" s="52"/>
      <c r="CW20" s="52"/>
      <c r="CX20" s="53"/>
      <c r="CY20" s="52">
        <f>AK20+BI20++CA20+CG20</f>
        <v>3790</v>
      </c>
      <c r="CZ20" s="52"/>
      <c r="DA20" s="52"/>
      <c r="DB20" s="52"/>
      <c r="DC20" s="52"/>
      <c r="DD20" s="53"/>
      <c r="DE20" s="17">
        <f t="shared" si="2"/>
        <v>0.06316666666666666</v>
      </c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4"/>
      <c r="DW20" s="174"/>
      <c r="DX20" s="174"/>
      <c r="DY20" s="174"/>
      <c r="DZ20" s="174"/>
    </row>
    <row r="21" spans="1:130" ht="12">
      <c r="A21" s="45">
        <v>17</v>
      </c>
      <c r="B21" s="46"/>
      <c r="C21" s="262" t="s">
        <v>27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3" t="s">
        <v>28</v>
      </c>
      <c r="W21" s="263"/>
      <c r="X21" s="263"/>
      <c r="Y21" s="260">
        <v>350000</v>
      </c>
      <c r="Z21" s="260"/>
      <c r="AA21" s="260"/>
      <c r="AB21" s="260"/>
      <c r="AC21" s="260"/>
      <c r="AD21" s="260"/>
      <c r="AE21" s="260">
        <v>350000</v>
      </c>
      <c r="AF21" s="260"/>
      <c r="AG21" s="260"/>
      <c r="AH21" s="260"/>
      <c r="AI21" s="260"/>
      <c r="AJ21" s="260"/>
      <c r="AK21" s="260">
        <v>193397</v>
      </c>
      <c r="AL21" s="260"/>
      <c r="AM21" s="260"/>
      <c r="AN21" s="260"/>
      <c r="AO21" s="260"/>
      <c r="AP21" s="260"/>
      <c r="AQ21" s="165">
        <f t="shared" si="3"/>
        <v>0.5525628571428571</v>
      </c>
      <c r="AR21" s="166"/>
      <c r="AS21" s="166"/>
      <c r="AT21" s="166"/>
      <c r="AU21" s="166"/>
      <c r="AV21" s="167"/>
      <c r="AW21" s="261">
        <v>800000</v>
      </c>
      <c r="AX21" s="261"/>
      <c r="AY21" s="261"/>
      <c r="AZ21" s="261"/>
      <c r="BA21" s="261"/>
      <c r="BB21" s="261"/>
      <c r="BC21" s="261">
        <v>811726</v>
      </c>
      <c r="BD21" s="261"/>
      <c r="BE21" s="261"/>
      <c r="BF21" s="261"/>
      <c r="BG21" s="261"/>
      <c r="BH21" s="261"/>
      <c r="BI21" s="261">
        <v>389949</v>
      </c>
      <c r="BJ21" s="261"/>
      <c r="BK21" s="261"/>
      <c r="BL21" s="261"/>
      <c r="BM21" s="261"/>
      <c r="BN21" s="261"/>
      <c r="BO21" s="57">
        <f t="shared" si="4"/>
        <v>0.4803948623057534</v>
      </c>
      <c r="BP21" s="58"/>
      <c r="BQ21" s="58"/>
      <c r="BR21" s="58"/>
      <c r="BS21" s="58"/>
      <c r="BT21" s="59"/>
      <c r="BU21" s="52">
        <v>29119</v>
      </c>
      <c r="BV21" s="52"/>
      <c r="BW21" s="52"/>
      <c r="BX21" s="52"/>
      <c r="BY21" s="52"/>
      <c r="BZ21" s="52"/>
      <c r="CA21" s="52">
        <v>29119</v>
      </c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>
        <f>AW21+Y21</f>
        <v>1150000</v>
      </c>
      <c r="CN21" s="52"/>
      <c r="CO21" s="52"/>
      <c r="CP21" s="52"/>
      <c r="CQ21" s="52"/>
      <c r="CR21" s="53"/>
      <c r="CS21" s="52">
        <f>AE21+BC21+BU21</f>
        <v>1190845</v>
      </c>
      <c r="CT21" s="52"/>
      <c r="CU21" s="52"/>
      <c r="CV21" s="52"/>
      <c r="CW21" s="52"/>
      <c r="CX21" s="53"/>
      <c r="CY21" s="52">
        <f>AK21+BI21++CA21+CG21</f>
        <v>612465</v>
      </c>
      <c r="CZ21" s="52"/>
      <c r="DA21" s="52"/>
      <c r="DB21" s="52"/>
      <c r="DC21" s="52"/>
      <c r="DD21" s="53"/>
      <c r="DE21" s="17">
        <f t="shared" si="2"/>
        <v>0.5143112663696787</v>
      </c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4"/>
      <c r="DW21" s="174"/>
      <c r="DX21" s="174"/>
      <c r="DY21" s="174"/>
      <c r="DZ21" s="174"/>
    </row>
    <row r="22" spans="1:130" s="5" customFormat="1" ht="12">
      <c r="A22" s="45">
        <v>18</v>
      </c>
      <c r="B22" s="46"/>
      <c r="C22" s="258" t="s">
        <v>29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9" t="s">
        <v>30</v>
      </c>
      <c r="W22" s="259"/>
      <c r="X22" s="259"/>
      <c r="Y22" s="255">
        <f>SUM(Y20:AD21)</f>
        <v>370000</v>
      </c>
      <c r="Z22" s="255"/>
      <c r="AA22" s="255"/>
      <c r="AB22" s="255"/>
      <c r="AC22" s="255"/>
      <c r="AD22" s="255"/>
      <c r="AE22" s="255">
        <f>SUM(AE20:AJ21)</f>
        <v>370000</v>
      </c>
      <c r="AF22" s="255"/>
      <c r="AG22" s="255"/>
      <c r="AH22" s="255"/>
      <c r="AI22" s="255"/>
      <c r="AJ22" s="255"/>
      <c r="AK22" s="255">
        <f>SUM(AK20:AP21)</f>
        <v>197187</v>
      </c>
      <c r="AL22" s="255"/>
      <c r="AM22" s="255"/>
      <c r="AN22" s="255"/>
      <c r="AO22" s="255"/>
      <c r="AP22" s="255"/>
      <c r="AQ22" s="162">
        <f t="shared" si="3"/>
        <v>0.5329378378378379</v>
      </c>
      <c r="AR22" s="163"/>
      <c r="AS22" s="163"/>
      <c r="AT22" s="163"/>
      <c r="AU22" s="163"/>
      <c r="AV22" s="164"/>
      <c r="AW22" s="256">
        <f>SUM(AW20:BB21)</f>
        <v>840000</v>
      </c>
      <c r="AX22" s="256"/>
      <c r="AY22" s="256"/>
      <c r="AZ22" s="256"/>
      <c r="BA22" s="256"/>
      <c r="BB22" s="256"/>
      <c r="BC22" s="256">
        <f>SUM(BC20:BH21)</f>
        <v>851726</v>
      </c>
      <c r="BD22" s="256"/>
      <c r="BE22" s="256"/>
      <c r="BF22" s="256"/>
      <c r="BG22" s="256"/>
      <c r="BH22" s="256"/>
      <c r="BI22" s="256">
        <f>SUM(BI20:BN21)</f>
        <v>389949</v>
      </c>
      <c r="BJ22" s="256"/>
      <c r="BK22" s="256"/>
      <c r="BL22" s="256"/>
      <c r="BM22" s="256"/>
      <c r="BN22" s="256"/>
      <c r="BO22" s="144">
        <f t="shared" si="4"/>
        <v>0.4578338573672754</v>
      </c>
      <c r="BP22" s="145"/>
      <c r="BQ22" s="145"/>
      <c r="BR22" s="145"/>
      <c r="BS22" s="145"/>
      <c r="BT22" s="146"/>
      <c r="BU22" s="204">
        <f>SUM(BU20:BZ21)</f>
        <v>29119</v>
      </c>
      <c r="BV22" s="204"/>
      <c r="BW22" s="204"/>
      <c r="BX22" s="204"/>
      <c r="BY22" s="204"/>
      <c r="BZ22" s="204"/>
      <c r="CA22" s="204">
        <f>SUM(CA20:CF21)</f>
        <v>29119</v>
      </c>
      <c r="CB22" s="204"/>
      <c r="CC22" s="204"/>
      <c r="CD22" s="204"/>
      <c r="CE22" s="204"/>
      <c r="CF22" s="204"/>
      <c r="CG22" s="204">
        <f>SUM(CG20:CL21)</f>
        <v>0</v>
      </c>
      <c r="CH22" s="204"/>
      <c r="CI22" s="204"/>
      <c r="CJ22" s="204"/>
      <c r="CK22" s="204"/>
      <c r="CL22" s="204"/>
      <c r="CM22" s="204">
        <f>SUM(CM20:CR21)</f>
        <v>1210000</v>
      </c>
      <c r="CN22" s="204"/>
      <c r="CO22" s="204"/>
      <c r="CP22" s="204"/>
      <c r="CQ22" s="204"/>
      <c r="CR22" s="204"/>
      <c r="CS22" s="204">
        <f>SUM(CS20:CX21)</f>
        <v>1250845</v>
      </c>
      <c r="CT22" s="204"/>
      <c r="CU22" s="204"/>
      <c r="CV22" s="204"/>
      <c r="CW22" s="204"/>
      <c r="CX22" s="204"/>
      <c r="CY22" s="204">
        <f>SUM(CY20:DD21)</f>
        <v>616255</v>
      </c>
      <c r="CZ22" s="204"/>
      <c r="DA22" s="204"/>
      <c r="DB22" s="204"/>
      <c r="DC22" s="204"/>
      <c r="DD22" s="204"/>
      <c r="DE22" s="17">
        <f t="shared" si="2"/>
        <v>0.4926709544348021</v>
      </c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4"/>
      <c r="DW22" s="174"/>
      <c r="DX22" s="174"/>
      <c r="DY22" s="174"/>
      <c r="DZ22" s="174"/>
    </row>
    <row r="23" spans="1:130" ht="12">
      <c r="A23" s="45">
        <v>19</v>
      </c>
      <c r="B23" s="46"/>
      <c r="C23" s="262" t="s">
        <v>31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3" t="s">
        <v>32</v>
      </c>
      <c r="W23" s="263"/>
      <c r="X23" s="263"/>
      <c r="Y23" s="260">
        <v>850000</v>
      </c>
      <c r="Z23" s="260"/>
      <c r="AA23" s="260"/>
      <c r="AB23" s="260"/>
      <c r="AC23" s="260"/>
      <c r="AD23" s="260"/>
      <c r="AE23" s="260">
        <v>1274774</v>
      </c>
      <c r="AF23" s="260"/>
      <c r="AG23" s="260"/>
      <c r="AH23" s="260"/>
      <c r="AI23" s="260"/>
      <c r="AJ23" s="260"/>
      <c r="AK23" s="260">
        <v>1274774</v>
      </c>
      <c r="AL23" s="260"/>
      <c r="AM23" s="260"/>
      <c r="AN23" s="260"/>
      <c r="AO23" s="260"/>
      <c r="AP23" s="260"/>
      <c r="AQ23" s="165">
        <f t="shared" si="3"/>
        <v>1</v>
      </c>
      <c r="AR23" s="166"/>
      <c r="AS23" s="166"/>
      <c r="AT23" s="166"/>
      <c r="AU23" s="166"/>
      <c r="AV23" s="167"/>
      <c r="AW23" s="261">
        <v>1200000</v>
      </c>
      <c r="AX23" s="261"/>
      <c r="AY23" s="261"/>
      <c r="AZ23" s="261"/>
      <c r="BA23" s="261"/>
      <c r="BB23" s="261"/>
      <c r="BC23" s="261">
        <v>775226</v>
      </c>
      <c r="BD23" s="261"/>
      <c r="BE23" s="261"/>
      <c r="BF23" s="261"/>
      <c r="BG23" s="261"/>
      <c r="BH23" s="261"/>
      <c r="BI23" s="261">
        <v>483804</v>
      </c>
      <c r="BJ23" s="261"/>
      <c r="BK23" s="261"/>
      <c r="BL23" s="261"/>
      <c r="BM23" s="261"/>
      <c r="BN23" s="261"/>
      <c r="BO23" s="57">
        <f t="shared" si="4"/>
        <v>0.6240812356654705</v>
      </c>
      <c r="BP23" s="58"/>
      <c r="BQ23" s="58"/>
      <c r="BR23" s="58"/>
      <c r="BS23" s="58"/>
      <c r="BT23" s="59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>
        <v>190990</v>
      </c>
      <c r="CH23" s="52"/>
      <c r="CI23" s="52"/>
      <c r="CJ23" s="52"/>
      <c r="CK23" s="52"/>
      <c r="CL23" s="52"/>
      <c r="CM23" s="52">
        <f>AW23+Y23</f>
        <v>2050000</v>
      </c>
      <c r="CN23" s="52"/>
      <c r="CO23" s="52"/>
      <c r="CP23" s="52"/>
      <c r="CQ23" s="52"/>
      <c r="CR23" s="53"/>
      <c r="CS23" s="52">
        <f>AE23+BC23</f>
        <v>2050000</v>
      </c>
      <c r="CT23" s="52"/>
      <c r="CU23" s="52"/>
      <c r="CV23" s="52"/>
      <c r="CW23" s="52"/>
      <c r="CX23" s="53"/>
      <c r="CY23" s="52">
        <f>AK23+BI23+CA23+CG23+BU23</f>
        <v>1949568</v>
      </c>
      <c r="CZ23" s="52"/>
      <c r="DA23" s="52"/>
      <c r="DB23" s="52"/>
      <c r="DC23" s="52"/>
      <c r="DD23" s="53"/>
      <c r="DE23" s="18">
        <f t="shared" si="2"/>
        <v>0.9510087804878049</v>
      </c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4"/>
      <c r="DW23" s="174"/>
      <c r="DX23" s="174"/>
      <c r="DY23" s="174"/>
      <c r="DZ23" s="174"/>
    </row>
    <row r="24" spans="1:130" ht="12">
      <c r="A24" s="45">
        <v>20</v>
      </c>
      <c r="B24" s="46"/>
      <c r="C24" s="262" t="s">
        <v>33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3" t="s">
        <v>34</v>
      </c>
      <c r="W24" s="263"/>
      <c r="X24" s="263"/>
      <c r="Y24" s="260">
        <v>70000</v>
      </c>
      <c r="Z24" s="260"/>
      <c r="AA24" s="260"/>
      <c r="AB24" s="260"/>
      <c r="AC24" s="260"/>
      <c r="AD24" s="260"/>
      <c r="AE24" s="260">
        <v>70000</v>
      </c>
      <c r="AF24" s="260"/>
      <c r="AG24" s="260"/>
      <c r="AH24" s="260"/>
      <c r="AI24" s="260"/>
      <c r="AJ24" s="260"/>
      <c r="AK24" s="260">
        <v>43857</v>
      </c>
      <c r="AL24" s="260"/>
      <c r="AM24" s="260"/>
      <c r="AN24" s="260"/>
      <c r="AO24" s="260"/>
      <c r="AP24" s="260"/>
      <c r="AQ24" s="165">
        <f t="shared" si="3"/>
        <v>0.6265285714285714</v>
      </c>
      <c r="AR24" s="166"/>
      <c r="AS24" s="166"/>
      <c r="AT24" s="166"/>
      <c r="AU24" s="166"/>
      <c r="AV24" s="167"/>
      <c r="AW24" s="261">
        <v>250000</v>
      </c>
      <c r="AX24" s="261"/>
      <c r="AY24" s="261"/>
      <c r="AZ24" s="261"/>
      <c r="BA24" s="261"/>
      <c r="BB24" s="261"/>
      <c r="BC24" s="261">
        <v>250000</v>
      </c>
      <c r="BD24" s="261"/>
      <c r="BE24" s="261"/>
      <c r="BF24" s="261"/>
      <c r="BG24" s="261"/>
      <c r="BH24" s="261"/>
      <c r="BI24" s="261">
        <v>66576</v>
      </c>
      <c r="BJ24" s="261"/>
      <c r="BK24" s="261"/>
      <c r="BL24" s="261"/>
      <c r="BM24" s="261"/>
      <c r="BN24" s="261"/>
      <c r="BO24" s="57">
        <f t="shared" si="4"/>
        <v>0.266304</v>
      </c>
      <c r="BP24" s="58"/>
      <c r="BQ24" s="58"/>
      <c r="BR24" s="58"/>
      <c r="BS24" s="58"/>
      <c r="BT24" s="59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>
        <f>AW24+Y24</f>
        <v>320000</v>
      </c>
      <c r="CN24" s="52"/>
      <c r="CO24" s="52"/>
      <c r="CP24" s="52"/>
      <c r="CQ24" s="52"/>
      <c r="CR24" s="53"/>
      <c r="CS24" s="52">
        <f>AE24+BC24</f>
        <v>320000</v>
      </c>
      <c r="CT24" s="52"/>
      <c r="CU24" s="52"/>
      <c r="CV24" s="52"/>
      <c r="CW24" s="52"/>
      <c r="CX24" s="53"/>
      <c r="CY24" s="52">
        <f>AK24+BI24+CA24+CG24+BU24</f>
        <v>110433</v>
      </c>
      <c r="CZ24" s="52"/>
      <c r="DA24" s="52"/>
      <c r="DB24" s="52"/>
      <c r="DC24" s="52"/>
      <c r="DD24" s="53"/>
      <c r="DE24" s="17">
        <f t="shared" si="2"/>
        <v>0.345103125</v>
      </c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4"/>
      <c r="DW24" s="174"/>
      <c r="DX24" s="174"/>
      <c r="DY24" s="174"/>
      <c r="DZ24" s="174"/>
    </row>
    <row r="25" spans="1:130" s="5" customFormat="1" ht="12">
      <c r="A25" s="45">
        <v>21</v>
      </c>
      <c r="B25" s="46"/>
      <c r="C25" s="258" t="s">
        <v>35</v>
      </c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9" t="s">
        <v>36</v>
      </c>
      <c r="W25" s="259"/>
      <c r="X25" s="259"/>
      <c r="Y25" s="255">
        <f>SUM(Y23:AD24)</f>
        <v>920000</v>
      </c>
      <c r="Z25" s="255"/>
      <c r="AA25" s="255"/>
      <c r="AB25" s="255"/>
      <c r="AC25" s="255"/>
      <c r="AD25" s="255"/>
      <c r="AE25" s="255">
        <f>SUM(AE23:AJ24)</f>
        <v>1344774</v>
      </c>
      <c r="AF25" s="255"/>
      <c r="AG25" s="255"/>
      <c r="AH25" s="255"/>
      <c r="AI25" s="255"/>
      <c r="AJ25" s="255"/>
      <c r="AK25" s="255">
        <f>SUM(AK23:AP24)</f>
        <v>1318631</v>
      </c>
      <c r="AL25" s="255"/>
      <c r="AM25" s="255"/>
      <c r="AN25" s="255"/>
      <c r="AO25" s="255"/>
      <c r="AP25" s="255"/>
      <c r="AQ25" s="162">
        <f t="shared" si="3"/>
        <v>0.9805595587065187</v>
      </c>
      <c r="AR25" s="163"/>
      <c r="AS25" s="163"/>
      <c r="AT25" s="163"/>
      <c r="AU25" s="163"/>
      <c r="AV25" s="164"/>
      <c r="AW25" s="256">
        <f>SUM(AW23:BB24)</f>
        <v>1450000</v>
      </c>
      <c r="AX25" s="256"/>
      <c r="AY25" s="256"/>
      <c r="AZ25" s="256"/>
      <c r="BA25" s="256"/>
      <c r="BB25" s="256"/>
      <c r="BC25" s="256">
        <f>SUM(BC23:BH24)</f>
        <v>1025226</v>
      </c>
      <c r="BD25" s="256"/>
      <c r="BE25" s="256"/>
      <c r="BF25" s="256"/>
      <c r="BG25" s="256"/>
      <c r="BH25" s="256"/>
      <c r="BI25" s="256">
        <f>SUM(BI23:BN24)</f>
        <v>550380</v>
      </c>
      <c r="BJ25" s="256"/>
      <c r="BK25" s="256"/>
      <c r="BL25" s="256"/>
      <c r="BM25" s="256"/>
      <c r="BN25" s="256"/>
      <c r="BO25" s="144">
        <f t="shared" si="4"/>
        <v>0.5368377313880062</v>
      </c>
      <c r="BP25" s="145"/>
      <c r="BQ25" s="145"/>
      <c r="BR25" s="145"/>
      <c r="BS25" s="145"/>
      <c r="BT25" s="146"/>
      <c r="BU25" s="204">
        <f>SUM(BU23:BZ24)</f>
        <v>0</v>
      </c>
      <c r="BV25" s="204"/>
      <c r="BW25" s="204"/>
      <c r="BX25" s="204"/>
      <c r="BY25" s="204"/>
      <c r="BZ25" s="204"/>
      <c r="CA25" s="204">
        <f>SUM(CA23:CF24)</f>
        <v>0</v>
      </c>
      <c r="CB25" s="204"/>
      <c r="CC25" s="204"/>
      <c r="CD25" s="204"/>
      <c r="CE25" s="204"/>
      <c r="CF25" s="204"/>
      <c r="CG25" s="204">
        <f>SUM(CG23:CL24)</f>
        <v>190990</v>
      </c>
      <c r="CH25" s="204"/>
      <c r="CI25" s="204"/>
      <c r="CJ25" s="204"/>
      <c r="CK25" s="204"/>
      <c r="CL25" s="204"/>
      <c r="CM25" s="204">
        <f>SUM(CM23:CR24)</f>
        <v>2370000</v>
      </c>
      <c r="CN25" s="204"/>
      <c r="CO25" s="204"/>
      <c r="CP25" s="204"/>
      <c r="CQ25" s="204"/>
      <c r="CR25" s="204"/>
      <c r="CS25" s="204">
        <f>SUM(CS23:CX24)</f>
        <v>2370000</v>
      </c>
      <c r="CT25" s="204"/>
      <c r="CU25" s="204"/>
      <c r="CV25" s="204"/>
      <c r="CW25" s="204"/>
      <c r="CX25" s="204"/>
      <c r="CY25" s="204">
        <f>SUM(CY23:DD24)</f>
        <v>2060001</v>
      </c>
      <c r="CZ25" s="204"/>
      <c r="DA25" s="204"/>
      <c r="DB25" s="204"/>
      <c r="DC25" s="204"/>
      <c r="DD25" s="204"/>
      <c r="DE25" s="18">
        <f t="shared" si="2"/>
        <v>0.8691987341772152</v>
      </c>
      <c r="DG25" s="179"/>
      <c r="DH25" s="179"/>
      <c r="DI25" s="179"/>
      <c r="DJ25" s="179"/>
      <c r="DK25" s="179"/>
      <c r="DL25" s="179"/>
      <c r="DM25" s="179"/>
      <c r="DN25" s="179"/>
      <c r="DO25" s="179"/>
      <c r="DP25" s="179"/>
      <c r="DQ25" s="179"/>
      <c r="DR25" s="179"/>
      <c r="DS25" s="179"/>
      <c r="DT25" s="179"/>
      <c r="DU25" s="179"/>
      <c r="DV25" s="174"/>
      <c r="DW25" s="174"/>
      <c r="DX25" s="174"/>
      <c r="DY25" s="174"/>
      <c r="DZ25" s="174"/>
    </row>
    <row r="26" spans="1:130" ht="12">
      <c r="A26" s="45">
        <v>22</v>
      </c>
      <c r="B26" s="46"/>
      <c r="C26" s="262" t="s">
        <v>37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3" t="s">
        <v>38</v>
      </c>
      <c r="W26" s="263"/>
      <c r="X26" s="263"/>
      <c r="Y26" s="260">
        <v>800000</v>
      </c>
      <c r="Z26" s="260"/>
      <c r="AA26" s="260"/>
      <c r="AB26" s="260"/>
      <c r="AC26" s="260"/>
      <c r="AD26" s="260"/>
      <c r="AE26" s="260">
        <v>694535</v>
      </c>
      <c r="AF26" s="260"/>
      <c r="AG26" s="260"/>
      <c r="AH26" s="260"/>
      <c r="AI26" s="260"/>
      <c r="AJ26" s="260"/>
      <c r="AK26" s="260">
        <v>651792</v>
      </c>
      <c r="AL26" s="260"/>
      <c r="AM26" s="260"/>
      <c r="AN26" s="260"/>
      <c r="AO26" s="260"/>
      <c r="AP26" s="260"/>
      <c r="AQ26" s="165">
        <f t="shared" si="3"/>
        <v>0.9384581050630998</v>
      </c>
      <c r="AR26" s="166"/>
      <c r="AS26" s="166"/>
      <c r="AT26" s="166"/>
      <c r="AU26" s="166"/>
      <c r="AV26" s="167"/>
      <c r="AW26" s="261">
        <v>1100000</v>
      </c>
      <c r="AX26" s="261"/>
      <c r="AY26" s="261"/>
      <c r="AZ26" s="261"/>
      <c r="BA26" s="261"/>
      <c r="BB26" s="261"/>
      <c r="BC26" s="261">
        <v>1205465</v>
      </c>
      <c r="BD26" s="261"/>
      <c r="BE26" s="261"/>
      <c r="BF26" s="261"/>
      <c r="BG26" s="261"/>
      <c r="BH26" s="261"/>
      <c r="BI26" s="261">
        <v>1205465</v>
      </c>
      <c r="BJ26" s="261"/>
      <c r="BK26" s="261"/>
      <c r="BL26" s="261"/>
      <c r="BM26" s="261"/>
      <c r="BN26" s="261"/>
      <c r="BO26" s="57">
        <f t="shared" si="4"/>
        <v>1</v>
      </c>
      <c r="BP26" s="58"/>
      <c r="BQ26" s="58"/>
      <c r="BR26" s="58"/>
      <c r="BS26" s="58"/>
      <c r="BT26" s="59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>
        <f>AW26+Y26</f>
        <v>1900000</v>
      </c>
      <c r="CN26" s="52"/>
      <c r="CO26" s="52"/>
      <c r="CP26" s="52"/>
      <c r="CQ26" s="52"/>
      <c r="CR26" s="53"/>
      <c r="CS26" s="52">
        <f>AE26+BC26</f>
        <v>1900000</v>
      </c>
      <c r="CT26" s="52"/>
      <c r="CU26" s="52"/>
      <c r="CV26" s="52"/>
      <c r="CW26" s="52"/>
      <c r="CX26" s="53"/>
      <c r="CY26" s="52">
        <f>AK26+BI26+CA26+CG26+BU26</f>
        <v>1857257</v>
      </c>
      <c r="CZ26" s="52"/>
      <c r="DA26" s="52"/>
      <c r="DB26" s="52"/>
      <c r="DC26" s="52"/>
      <c r="DD26" s="53"/>
      <c r="DE26" s="17">
        <f t="shared" si="2"/>
        <v>0.9775036842105264</v>
      </c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4"/>
      <c r="DW26" s="174"/>
      <c r="DX26" s="174"/>
      <c r="DY26" s="174"/>
      <c r="DZ26" s="174"/>
    </row>
    <row r="27" spans="1:130" ht="12.75" customHeight="1">
      <c r="A27" s="45">
        <v>23</v>
      </c>
      <c r="B27" s="46"/>
      <c r="C27" s="262" t="s">
        <v>39</v>
      </c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3" t="s">
        <v>40</v>
      </c>
      <c r="W27" s="263"/>
      <c r="X27" s="263"/>
      <c r="Y27" s="260">
        <v>0</v>
      </c>
      <c r="Z27" s="260"/>
      <c r="AA27" s="260"/>
      <c r="AB27" s="260"/>
      <c r="AC27" s="260"/>
      <c r="AD27" s="260"/>
      <c r="AE27" s="260">
        <v>0</v>
      </c>
      <c r="AF27" s="260"/>
      <c r="AG27" s="260"/>
      <c r="AH27" s="260"/>
      <c r="AI27" s="260"/>
      <c r="AJ27" s="260"/>
      <c r="AK27" s="260">
        <v>0</v>
      </c>
      <c r="AL27" s="260"/>
      <c r="AM27" s="260"/>
      <c r="AN27" s="260"/>
      <c r="AO27" s="260"/>
      <c r="AP27" s="260"/>
      <c r="AQ27" s="165"/>
      <c r="AR27" s="166"/>
      <c r="AS27" s="166"/>
      <c r="AT27" s="166"/>
      <c r="AU27" s="166"/>
      <c r="AV27" s="167"/>
      <c r="AW27" s="261">
        <v>500000</v>
      </c>
      <c r="AX27" s="261"/>
      <c r="AY27" s="261"/>
      <c r="AZ27" s="261"/>
      <c r="BA27" s="261"/>
      <c r="BB27" s="261"/>
      <c r="BC27" s="261">
        <v>500000</v>
      </c>
      <c r="BD27" s="261"/>
      <c r="BE27" s="261"/>
      <c r="BF27" s="261"/>
      <c r="BG27" s="261"/>
      <c r="BH27" s="261"/>
      <c r="BI27" s="261">
        <v>0</v>
      </c>
      <c r="BJ27" s="261"/>
      <c r="BK27" s="261"/>
      <c r="BL27" s="261"/>
      <c r="BM27" s="261"/>
      <c r="BN27" s="261"/>
      <c r="BO27" s="57">
        <f t="shared" si="4"/>
        <v>0</v>
      </c>
      <c r="BP27" s="58"/>
      <c r="BQ27" s="58"/>
      <c r="BR27" s="58"/>
      <c r="BS27" s="58"/>
      <c r="BT27" s="59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>
        <f>AW27+Y27</f>
        <v>500000</v>
      </c>
      <c r="CN27" s="52"/>
      <c r="CO27" s="52"/>
      <c r="CP27" s="52"/>
      <c r="CQ27" s="52"/>
      <c r="CR27" s="53"/>
      <c r="CS27" s="52">
        <f>AE27+BC27</f>
        <v>500000</v>
      </c>
      <c r="CT27" s="52"/>
      <c r="CU27" s="52"/>
      <c r="CV27" s="52"/>
      <c r="CW27" s="52"/>
      <c r="CX27" s="53"/>
      <c r="CY27" s="52">
        <f>AK27+BI27+CA27+CG27+BU27</f>
        <v>0</v>
      </c>
      <c r="CZ27" s="52"/>
      <c r="DA27" s="52"/>
      <c r="DB27" s="52"/>
      <c r="DC27" s="52"/>
      <c r="DD27" s="53"/>
      <c r="DE27" s="17">
        <f t="shared" si="2"/>
        <v>0</v>
      </c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4"/>
      <c r="DW27" s="174"/>
      <c r="DX27" s="174"/>
      <c r="DY27" s="174"/>
      <c r="DZ27" s="174"/>
    </row>
    <row r="28" spans="1:130" ht="12">
      <c r="A28" s="45">
        <v>24</v>
      </c>
      <c r="B28" s="46"/>
      <c r="C28" s="262" t="s">
        <v>41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3" t="s">
        <v>42</v>
      </c>
      <c r="W28" s="263"/>
      <c r="X28" s="263"/>
      <c r="Y28" s="260">
        <v>210000</v>
      </c>
      <c r="Z28" s="260"/>
      <c r="AA28" s="260"/>
      <c r="AB28" s="260"/>
      <c r="AC28" s="260"/>
      <c r="AD28" s="260"/>
      <c r="AE28" s="260">
        <v>190000</v>
      </c>
      <c r="AF28" s="260"/>
      <c r="AG28" s="260"/>
      <c r="AH28" s="260"/>
      <c r="AI28" s="260"/>
      <c r="AJ28" s="260"/>
      <c r="AK28" s="260">
        <v>0</v>
      </c>
      <c r="AL28" s="260"/>
      <c r="AM28" s="260"/>
      <c r="AN28" s="260"/>
      <c r="AO28" s="260"/>
      <c r="AP28" s="260"/>
      <c r="AQ28" s="165"/>
      <c r="AR28" s="166"/>
      <c r="AS28" s="166"/>
      <c r="AT28" s="166"/>
      <c r="AU28" s="166"/>
      <c r="AV28" s="167"/>
      <c r="AW28" s="261">
        <v>570000</v>
      </c>
      <c r="AX28" s="261"/>
      <c r="AY28" s="261"/>
      <c r="AZ28" s="261"/>
      <c r="BA28" s="261"/>
      <c r="BB28" s="261"/>
      <c r="BC28" s="261">
        <v>201304</v>
      </c>
      <c r="BD28" s="261"/>
      <c r="BE28" s="261"/>
      <c r="BF28" s="261"/>
      <c r="BG28" s="261"/>
      <c r="BH28" s="261"/>
      <c r="BI28" s="261">
        <v>0</v>
      </c>
      <c r="BJ28" s="261"/>
      <c r="BK28" s="261"/>
      <c r="BL28" s="261"/>
      <c r="BM28" s="261"/>
      <c r="BN28" s="261"/>
      <c r="BO28" s="57">
        <f>BI28/BC28</f>
        <v>0</v>
      </c>
      <c r="BP28" s="58"/>
      <c r="BQ28" s="58"/>
      <c r="BR28" s="58"/>
      <c r="BS28" s="58"/>
      <c r="BT28" s="59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>
        <f>AW28+Y28</f>
        <v>780000</v>
      </c>
      <c r="CN28" s="52"/>
      <c r="CO28" s="52"/>
      <c r="CP28" s="52"/>
      <c r="CQ28" s="52"/>
      <c r="CR28" s="53"/>
      <c r="CS28" s="52">
        <f>AE28+BC28</f>
        <v>391304</v>
      </c>
      <c r="CT28" s="52"/>
      <c r="CU28" s="52"/>
      <c r="CV28" s="52"/>
      <c r="CW28" s="52"/>
      <c r="CX28" s="53"/>
      <c r="CY28" s="52">
        <f>AK28+BI28+CA28+CG28+BU28</f>
        <v>0</v>
      </c>
      <c r="CZ28" s="52"/>
      <c r="DA28" s="52"/>
      <c r="DB28" s="52"/>
      <c r="DC28" s="52"/>
      <c r="DD28" s="53"/>
      <c r="DE28" s="17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4"/>
      <c r="DW28" s="174"/>
      <c r="DX28" s="174"/>
      <c r="DY28" s="174"/>
      <c r="DZ28" s="174"/>
    </row>
    <row r="29" spans="1:130" ht="12">
      <c r="A29" s="45">
        <v>25</v>
      </c>
      <c r="B29" s="46"/>
      <c r="C29" s="262" t="s">
        <v>43</v>
      </c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3" t="s">
        <v>44</v>
      </c>
      <c r="W29" s="263"/>
      <c r="X29" s="263"/>
      <c r="Y29" s="260">
        <v>0</v>
      </c>
      <c r="Z29" s="260"/>
      <c r="AA29" s="260"/>
      <c r="AB29" s="260"/>
      <c r="AC29" s="260"/>
      <c r="AD29" s="260"/>
      <c r="AE29" s="260">
        <v>20000</v>
      </c>
      <c r="AF29" s="260"/>
      <c r="AG29" s="260"/>
      <c r="AH29" s="260"/>
      <c r="AI29" s="260"/>
      <c r="AJ29" s="260"/>
      <c r="AK29" s="260">
        <v>20000</v>
      </c>
      <c r="AL29" s="260"/>
      <c r="AM29" s="260"/>
      <c r="AN29" s="260"/>
      <c r="AO29" s="260"/>
      <c r="AP29" s="260"/>
      <c r="AQ29" s="165">
        <f t="shared" si="3"/>
        <v>1</v>
      </c>
      <c r="AR29" s="166"/>
      <c r="AS29" s="166"/>
      <c r="AT29" s="166"/>
      <c r="AU29" s="166"/>
      <c r="AV29" s="167"/>
      <c r="AW29" s="261">
        <v>0</v>
      </c>
      <c r="AX29" s="261"/>
      <c r="AY29" s="261"/>
      <c r="AZ29" s="261"/>
      <c r="BA29" s="261"/>
      <c r="BB29" s="261"/>
      <c r="BC29" s="261">
        <v>658110</v>
      </c>
      <c r="BD29" s="261"/>
      <c r="BE29" s="261"/>
      <c r="BF29" s="261"/>
      <c r="BG29" s="261"/>
      <c r="BH29" s="261"/>
      <c r="BI29" s="261">
        <v>140412</v>
      </c>
      <c r="BJ29" s="261"/>
      <c r="BK29" s="261"/>
      <c r="BL29" s="261"/>
      <c r="BM29" s="261"/>
      <c r="BN29" s="261"/>
      <c r="BO29" s="57">
        <f aca="true" t="shared" si="5" ref="BO29:BO46">BI29/BC29</f>
        <v>0.21335642977617725</v>
      </c>
      <c r="BP29" s="58"/>
      <c r="BQ29" s="58"/>
      <c r="BR29" s="58"/>
      <c r="BS29" s="58"/>
      <c r="BT29" s="59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>
        <v>517698</v>
      </c>
      <c r="CH29" s="52"/>
      <c r="CI29" s="52"/>
      <c r="CJ29" s="52"/>
      <c r="CK29" s="52"/>
      <c r="CL29" s="52"/>
      <c r="CM29" s="52">
        <f>AW29+Y29</f>
        <v>0</v>
      </c>
      <c r="CN29" s="52"/>
      <c r="CO29" s="52"/>
      <c r="CP29" s="52"/>
      <c r="CQ29" s="52"/>
      <c r="CR29" s="53"/>
      <c r="CS29" s="52">
        <f>AE29+BC29</f>
        <v>678110</v>
      </c>
      <c r="CT29" s="52"/>
      <c r="CU29" s="52"/>
      <c r="CV29" s="52"/>
      <c r="CW29" s="52"/>
      <c r="CX29" s="53"/>
      <c r="CY29" s="52">
        <f>AK29+BI29+CA29+CG29+BU29</f>
        <v>678110</v>
      </c>
      <c r="CZ29" s="52"/>
      <c r="DA29" s="52"/>
      <c r="DB29" s="52"/>
      <c r="DC29" s="52"/>
      <c r="DD29" s="53"/>
      <c r="DE29" s="18">
        <f t="shared" si="2"/>
        <v>1</v>
      </c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4"/>
      <c r="DW29" s="174"/>
      <c r="DX29" s="174"/>
      <c r="DY29" s="174"/>
      <c r="DZ29" s="174"/>
    </row>
    <row r="30" spans="1:130" ht="12">
      <c r="A30" s="45">
        <v>26</v>
      </c>
      <c r="B30" s="46"/>
      <c r="C30" s="262" t="s">
        <v>45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3" t="s">
        <v>46</v>
      </c>
      <c r="W30" s="263"/>
      <c r="X30" s="263"/>
      <c r="Y30" s="260">
        <v>265000</v>
      </c>
      <c r="Z30" s="260"/>
      <c r="AA30" s="260"/>
      <c r="AB30" s="260"/>
      <c r="AC30" s="260"/>
      <c r="AD30" s="260"/>
      <c r="AE30" s="260">
        <v>345370</v>
      </c>
      <c r="AF30" s="260"/>
      <c r="AG30" s="260"/>
      <c r="AH30" s="260"/>
      <c r="AI30" s="260"/>
      <c r="AJ30" s="260"/>
      <c r="AK30" s="260">
        <v>345370</v>
      </c>
      <c r="AL30" s="260"/>
      <c r="AM30" s="260"/>
      <c r="AN30" s="260"/>
      <c r="AO30" s="260"/>
      <c r="AP30" s="260"/>
      <c r="AQ30" s="165">
        <f t="shared" si="3"/>
        <v>1</v>
      </c>
      <c r="AR30" s="166"/>
      <c r="AS30" s="166"/>
      <c r="AT30" s="166"/>
      <c r="AU30" s="166"/>
      <c r="AV30" s="167"/>
      <c r="AW30" s="261">
        <v>600000</v>
      </c>
      <c r="AX30" s="261"/>
      <c r="AY30" s="261"/>
      <c r="AZ30" s="261"/>
      <c r="BA30" s="261"/>
      <c r="BB30" s="261"/>
      <c r="BC30" s="261">
        <v>683915</v>
      </c>
      <c r="BD30" s="261"/>
      <c r="BE30" s="261"/>
      <c r="BF30" s="261"/>
      <c r="BG30" s="261"/>
      <c r="BH30" s="261"/>
      <c r="BI30" s="261">
        <v>683915</v>
      </c>
      <c r="BJ30" s="261"/>
      <c r="BK30" s="261"/>
      <c r="BL30" s="261"/>
      <c r="BM30" s="261"/>
      <c r="BN30" s="261"/>
      <c r="BO30" s="57">
        <f t="shared" si="5"/>
        <v>1</v>
      </c>
      <c r="BP30" s="58"/>
      <c r="BQ30" s="58"/>
      <c r="BR30" s="58"/>
      <c r="BS30" s="58"/>
      <c r="BT30" s="59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>
        <f>AW30+Y30</f>
        <v>865000</v>
      </c>
      <c r="CN30" s="52"/>
      <c r="CO30" s="52"/>
      <c r="CP30" s="52"/>
      <c r="CQ30" s="52"/>
      <c r="CR30" s="53"/>
      <c r="CS30" s="52">
        <f>AE30+BC30</f>
        <v>1029285</v>
      </c>
      <c r="CT30" s="52"/>
      <c r="CU30" s="52"/>
      <c r="CV30" s="52"/>
      <c r="CW30" s="52"/>
      <c r="CX30" s="53"/>
      <c r="CY30" s="52">
        <f>AK30+BI30+CA30+CG30+BU30</f>
        <v>1029285</v>
      </c>
      <c r="CZ30" s="52"/>
      <c r="DA30" s="52"/>
      <c r="DB30" s="52"/>
      <c r="DC30" s="52"/>
      <c r="DD30" s="53"/>
      <c r="DE30" s="17">
        <f t="shared" si="2"/>
        <v>1</v>
      </c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4"/>
      <c r="DW30" s="174"/>
      <c r="DX30" s="174"/>
      <c r="DY30" s="174"/>
      <c r="DZ30" s="174"/>
    </row>
    <row r="31" spans="1:130" s="5" customFormat="1" ht="17.25" customHeight="1">
      <c r="A31" s="45">
        <v>27</v>
      </c>
      <c r="B31" s="46"/>
      <c r="C31" s="258" t="s">
        <v>47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9" t="s">
        <v>48</v>
      </c>
      <c r="W31" s="259"/>
      <c r="X31" s="259"/>
      <c r="Y31" s="255">
        <f>SUM(Y26:AD30)</f>
        <v>1275000</v>
      </c>
      <c r="Z31" s="255"/>
      <c r="AA31" s="255"/>
      <c r="AB31" s="255"/>
      <c r="AC31" s="255"/>
      <c r="AD31" s="255"/>
      <c r="AE31" s="255">
        <f>SUM(AE26:AJ30)</f>
        <v>1249905</v>
      </c>
      <c r="AF31" s="255"/>
      <c r="AG31" s="255"/>
      <c r="AH31" s="255"/>
      <c r="AI31" s="255"/>
      <c r="AJ31" s="255"/>
      <c r="AK31" s="255">
        <f>SUM(AK26:AP30)</f>
        <v>1017162</v>
      </c>
      <c r="AL31" s="255"/>
      <c r="AM31" s="255"/>
      <c r="AN31" s="255"/>
      <c r="AO31" s="255"/>
      <c r="AP31" s="255"/>
      <c r="AQ31" s="162">
        <f t="shared" si="3"/>
        <v>0.8137914481500594</v>
      </c>
      <c r="AR31" s="163"/>
      <c r="AS31" s="163"/>
      <c r="AT31" s="163"/>
      <c r="AU31" s="163"/>
      <c r="AV31" s="164"/>
      <c r="AW31" s="256">
        <f>SUM(AW26:BB30)</f>
        <v>2770000</v>
      </c>
      <c r="AX31" s="256"/>
      <c r="AY31" s="256"/>
      <c r="AZ31" s="256"/>
      <c r="BA31" s="256"/>
      <c r="BB31" s="256"/>
      <c r="BC31" s="256">
        <f>SUM(BC26:BH30)</f>
        <v>3248794</v>
      </c>
      <c r="BD31" s="256"/>
      <c r="BE31" s="256"/>
      <c r="BF31" s="256"/>
      <c r="BG31" s="256"/>
      <c r="BH31" s="256"/>
      <c r="BI31" s="256">
        <f>SUM(BI26:BN30)</f>
        <v>2029792</v>
      </c>
      <c r="BJ31" s="256"/>
      <c r="BK31" s="256"/>
      <c r="BL31" s="256"/>
      <c r="BM31" s="256"/>
      <c r="BN31" s="256"/>
      <c r="BO31" s="144">
        <f t="shared" si="5"/>
        <v>0.6247832272529437</v>
      </c>
      <c r="BP31" s="145"/>
      <c r="BQ31" s="145"/>
      <c r="BR31" s="145"/>
      <c r="BS31" s="145"/>
      <c r="BT31" s="146"/>
      <c r="BU31" s="204">
        <f>SUM(BU26:BZ30)</f>
        <v>0</v>
      </c>
      <c r="BV31" s="204"/>
      <c r="BW31" s="204"/>
      <c r="BX31" s="204"/>
      <c r="BY31" s="204"/>
      <c r="BZ31" s="204"/>
      <c r="CA31" s="204">
        <f>SUM(CA26:CF30)</f>
        <v>0</v>
      </c>
      <c r="CB31" s="204"/>
      <c r="CC31" s="204"/>
      <c r="CD31" s="204"/>
      <c r="CE31" s="204"/>
      <c r="CF31" s="204"/>
      <c r="CG31" s="204">
        <f>SUM(CG26:CL30)</f>
        <v>517698</v>
      </c>
      <c r="CH31" s="204"/>
      <c r="CI31" s="204"/>
      <c r="CJ31" s="204"/>
      <c r="CK31" s="204"/>
      <c r="CL31" s="204"/>
      <c r="CM31" s="204">
        <f>SUM(CM26:CR30)</f>
        <v>4045000</v>
      </c>
      <c r="CN31" s="204"/>
      <c r="CO31" s="204"/>
      <c r="CP31" s="204"/>
      <c r="CQ31" s="204"/>
      <c r="CR31" s="204"/>
      <c r="CS31" s="204">
        <f>SUM(CS26:CX30)</f>
        <v>4498699</v>
      </c>
      <c r="CT31" s="204"/>
      <c r="CU31" s="204"/>
      <c r="CV31" s="204"/>
      <c r="CW31" s="204"/>
      <c r="CX31" s="204"/>
      <c r="CY31" s="204">
        <f>SUM(CY26:DD30)</f>
        <v>3564652</v>
      </c>
      <c r="CZ31" s="204"/>
      <c r="DA31" s="204"/>
      <c r="DB31" s="204"/>
      <c r="DC31" s="204"/>
      <c r="DD31" s="204"/>
      <c r="DE31" s="17">
        <f t="shared" si="2"/>
        <v>0.792373973008641</v>
      </c>
      <c r="DG31" s="179"/>
      <c r="DH31" s="179"/>
      <c r="DI31" s="179"/>
      <c r="DJ31" s="179"/>
      <c r="DK31" s="179"/>
      <c r="DL31" s="179"/>
      <c r="DM31" s="179"/>
      <c r="DN31" s="179"/>
      <c r="DO31" s="179"/>
      <c r="DP31" s="179"/>
      <c r="DQ31" s="179"/>
      <c r="DR31" s="179"/>
      <c r="DS31" s="179"/>
      <c r="DT31" s="179"/>
      <c r="DU31" s="179"/>
      <c r="DV31" s="174"/>
      <c r="DW31" s="174"/>
      <c r="DX31" s="174"/>
      <c r="DY31" s="174"/>
      <c r="DZ31" s="174"/>
    </row>
    <row r="32" spans="1:130" ht="12">
      <c r="A32" s="45">
        <v>28</v>
      </c>
      <c r="B32" s="46"/>
      <c r="C32" s="262" t="s">
        <v>49</v>
      </c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3" t="s">
        <v>50</v>
      </c>
      <c r="W32" s="263"/>
      <c r="X32" s="263"/>
      <c r="Y32" s="260">
        <v>10000</v>
      </c>
      <c r="Z32" s="260"/>
      <c r="AA32" s="260"/>
      <c r="AB32" s="260"/>
      <c r="AC32" s="260"/>
      <c r="AD32" s="260"/>
      <c r="AE32" s="260">
        <v>10000</v>
      </c>
      <c r="AF32" s="260"/>
      <c r="AG32" s="260"/>
      <c r="AH32" s="260"/>
      <c r="AI32" s="260"/>
      <c r="AJ32" s="260"/>
      <c r="AK32" s="260">
        <v>11595</v>
      </c>
      <c r="AL32" s="260"/>
      <c r="AM32" s="260"/>
      <c r="AN32" s="260"/>
      <c r="AO32" s="260"/>
      <c r="AP32" s="260"/>
      <c r="AQ32" s="165">
        <f t="shared" si="3"/>
        <v>1.1595</v>
      </c>
      <c r="AR32" s="166"/>
      <c r="AS32" s="166"/>
      <c r="AT32" s="166"/>
      <c r="AU32" s="166"/>
      <c r="AV32" s="167"/>
      <c r="AW32" s="261">
        <v>25000</v>
      </c>
      <c r="AX32" s="261"/>
      <c r="AY32" s="261"/>
      <c r="AZ32" s="261"/>
      <c r="BA32" s="261"/>
      <c r="BB32" s="261"/>
      <c r="BC32" s="261">
        <v>25000</v>
      </c>
      <c r="BD32" s="261"/>
      <c r="BE32" s="261"/>
      <c r="BF32" s="261"/>
      <c r="BG32" s="261"/>
      <c r="BH32" s="261"/>
      <c r="BI32" s="261">
        <v>4100</v>
      </c>
      <c r="BJ32" s="261"/>
      <c r="BK32" s="261"/>
      <c r="BL32" s="261"/>
      <c r="BM32" s="261"/>
      <c r="BN32" s="261"/>
      <c r="BO32" s="57">
        <f t="shared" si="5"/>
        <v>0.164</v>
      </c>
      <c r="BP32" s="58"/>
      <c r="BQ32" s="58"/>
      <c r="BR32" s="58"/>
      <c r="BS32" s="58"/>
      <c r="BT32" s="59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>
        <f aca="true" t="shared" si="6" ref="CM32:CM37">AW32+Y32</f>
        <v>35000</v>
      </c>
      <c r="CN32" s="52"/>
      <c r="CO32" s="52"/>
      <c r="CP32" s="52"/>
      <c r="CQ32" s="52"/>
      <c r="CR32" s="53"/>
      <c r="CS32" s="52">
        <f>AE32+BC32</f>
        <v>35000</v>
      </c>
      <c r="CT32" s="52"/>
      <c r="CU32" s="52"/>
      <c r="CV32" s="52"/>
      <c r="CW32" s="52"/>
      <c r="CX32" s="53"/>
      <c r="CY32" s="52">
        <f>AK32+BI32+CA32+CG32+BU32</f>
        <v>15695</v>
      </c>
      <c r="CZ32" s="52"/>
      <c r="DA32" s="52"/>
      <c r="DB32" s="52"/>
      <c r="DC32" s="52"/>
      <c r="DD32" s="53"/>
      <c r="DE32" s="18">
        <f t="shared" si="2"/>
        <v>0.44842857142857145</v>
      </c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4"/>
      <c r="DW32" s="174"/>
      <c r="DX32" s="174"/>
      <c r="DY32" s="174"/>
      <c r="DZ32" s="174"/>
    </row>
    <row r="33" spans="1:130" ht="12">
      <c r="A33" s="45">
        <v>29</v>
      </c>
      <c r="B33" s="46"/>
      <c r="C33" s="62" t="s">
        <v>110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25"/>
      <c r="R33" s="25"/>
      <c r="S33" s="25"/>
      <c r="T33" s="25"/>
      <c r="U33" s="25"/>
      <c r="V33" s="65" t="s">
        <v>111</v>
      </c>
      <c r="W33" s="66"/>
      <c r="X33" s="67"/>
      <c r="Y33" s="68">
        <v>0</v>
      </c>
      <c r="Z33" s="69"/>
      <c r="AA33" s="69"/>
      <c r="AB33" s="69"/>
      <c r="AC33" s="69"/>
      <c r="AD33" s="70"/>
      <c r="AE33" s="68">
        <v>0</v>
      </c>
      <c r="AF33" s="69"/>
      <c r="AG33" s="69"/>
      <c r="AH33" s="69"/>
      <c r="AI33" s="69"/>
      <c r="AJ33" s="70"/>
      <c r="AK33" s="68">
        <v>0</v>
      </c>
      <c r="AL33" s="69"/>
      <c r="AM33" s="69"/>
      <c r="AN33" s="69"/>
      <c r="AO33" s="69"/>
      <c r="AP33" s="70"/>
      <c r="AQ33" s="168" t="e">
        <f>AK33/AE33</f>
        <v>#DIV/0!</v>
      </c>
      <c r="AR33" s="169"/>
      <c r="AS33" s="169"/>
      <c r="AT33" s="169"/>
      <c r="AU33" s="169"/>
      <c r="AV33" s="170"/>
      <c r="AW33" s="54">
        <v>0</v>
      </c>
      <c r="AX33" s="55"/>
      <c r="AY33" s="55"/>
      <c r="AZ33" s="55"/>
      <c r="BA33" s="55"/>
      <c r="BB33" s="56"/>
      <c r="BC33" s="54">
        <v>160000</v>
      </c>
      <c r="BD33" s="55"/>
      <c r="BE33" s="55"/>
      <c r="BF33" s="55"/>
      <c r="BG33" s="55"/>
      <c r="BH33" s="56"/>
      <c r="BI33" s="54">
        <v>160000</v>
      </c>
      <c r="BJ33" s="55"/>
      <c r="BK33" s="55"/>
      <c r="BL33" s="55"/>
      <c r="BM33" s="55"/>
      <c r="BN33" s="56"/>
      <c r="BO33" s="57">
        <f>BI33/BC33</f>
        <v>1</v>
      </c>
      <c r="BP33" s="58"/>
      <c r="BQ33" s="58"/>
      <c r="BR33" s="58"/>
      <c r="BS33" s="58"/>
      <c r="BT33" s="59"/>
      <c r="BU33" s="205"/>
      <c r="BV33" s="206"/>
      <c r="BW33" s="206"/>
      <c r="BX33" s="206"/>
      <c r="BY33" s="206"/>
      <c r="BZ33" s="207"/>
      <c r="CA33" s="205"/>
      <c r="CB33" s="206"/>
      <c r="CC33" s="206"/>
      <c r="CD33" s="206"/>
      <c r="CE33" s="206"/>
      <c r="CF33" s="207"/>
      <c r="CG33" s="205"/>
      <c r="CH33" s="206"/>
      <c r="CI33" s="206"/>
      <c r="CJ33" s="206"/>
      <c r="CK33" s="206"/>
      <c r="CL33" s="207"/>
      <c r="CM33" s="53">
        <f t="shared" si="6"/>
        <v>0</v>
      </c>
      <c r="CN33" s="60"/>
      <c r="CO33" s="60"/>
      <c r="CP33" s="60"/>
      <c r="CQ33" s="60"/>
      <c r="CR33" s="61"/>
      <c r="CS33" s="53">
        <f>AE33+BC33</f>
        <v>160000</v>
      </c>
      <c r="CT33" s="60"/>
      <c r="CU33" s="60"/>
      <c r="CV33" s="60"/>
      <c r="CW33" s="60"/>
      <c r="CX33" s="61"/>
      <c r="CY33" s="53">
        <f>AK33+BI33+CA33+CG33+BU33</f>
        <v>160000</v>
      </c>
      <c r="CZ33" s="60"/>
      <c r="DA33" s="60"/>
      <c r="DB33" s="60"/>
      <c r="DC33" s="60"/>
      <c r="DD33" s="61"/>
      <c r="DE33" s="18">
        <f t="shared" si="2"/>
        <v>1</v>
      </c>
      <c r="DV33" s="3"/>
      <c r="DW33" s="3"/>
      <c r="DX33" s="3"/>
      <c r="DY33" s="3"/>
      <c r="DZ33" s="3"/>
    </row>
    <row r="34" spans="1:130" s="5" customFormat="1" ht="16.5" customHeight="1">
      <c r="A34" s="45">
        <v>30</v>
      </c>
      <c r="B34" s="46"/>
      <c r="C34" s="258" t="s">
        <v>51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9" t="s">
        <v>52</v>
      </c>
      <c r="W34" s="259"/>
      <c r="X34" s="259"/>
      <c r="Y34" s="255">
        <f>SUM(Y32:AD33)</f>
        <v>10000</v>
      </c>
      <c r="Z34" s="255"/>
      <c r="AA34" s="255"/>
      <c r="AB34" s="255"/>
      <c r="AC34" s="255"/>
      <c r="AD34" s="255"/>
      <c r="AE34" s="255">
        <f>SUM(AE32:AJ33)</f>
        <v>10000</v>
      </c>
      <c r="AF34" s="255"/>
      <c r="AG34" s="255"/>
      <c r="AH34" s="255"/>
      <c r="AI34" s="255"/>
      <c r="AJ34" s="255"/>
      <c r="AK34" s="255">
        <f>SUM(AK32:AP33)</f>
        <v>11595</v>
      </c>
      <c r="AL34" s="255"/>
      <c r="AM34" s="255"/>
      <c r="AN34" s="255"/>
      <c r="AO34" s="255"/>
      <c r="AP34" s="255"/>
      <c r="AQ34" s="165">
        <f t="shared" si="3"/>
        <v>1.1595</v>
      </c>
      <c r="AR34" s="166"/>
      <c r="AS34" s="166"/>
      <c r="AT34" s="166"/>
      <c r="AU34" s="166"/>
      <c r="AV34" s="167"/>
      <c r="AW34" s="256">
        <f>SUM(AW32:BB33)</f>
        <v>25000</v>
      </c>
      <c r="AX34" s="256"/>
      <c r="AY34" s="256"/>
      <c r="AZ34" s="256"/>
      <c r="BA34" s="256"/>
      <c r="BB34" s="256"/>
      <c r="BC34" s="256">
        <f>SUM(BC32:BH33)</f>
        <v>185000</v>
      </c>
      <c r="BD34" s="256"/>
      <c r="BE34" s="256"/>
      <c r="BF34" s="256"/>
      <c r="BG34" s="256"/>
      <c r="BH34" s="256"/>
      <c r="BI34" s="256">
        <f>SUM(BI32:BN33)</f>
        <v>164100</v>
      </c>
      <c r="BJ34" s="256"/>
      <c r="BK34" s="256"/>
      <c r="BL34" s="256"/>
      <c r="BM34" s="256"/>
      <c r="BN34" s="256"/>
      <c r="BO34" s="57">
        <f t="shared" si="5"/>
        <v>0.8870270270270271</v>
      </c>
      <c r="BP34" s="58"/>
      <c r="BQ34" s="58"/>
      <c r="BR34" s="58"/>
      <c r="BS34" s="58"/>
      <c r="BT34" s="59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>
        <f t="shared" si="6"/>
        <v>35000</v>
      </c>
      <c r="CN34" s="204"/>
      <c r="CO34" s="204"/>
      <c r="CP34" s="204"/>
      <c r="CQ34" s="204"/>
      <c r="CR34" s="199"/>
      <c r="CS34" s="204">
        <f>AE34+BC34</f>
        <v>195000</v>
      </c>
      <c r="CT34" s="204"/>
      <c r="CU34" s="204"/>
      <c r="CV34" s="204"/>
      <c r="CW34" s="204"/>
      <c r="CX34" s="199"/>
      <c r="CY34" s="204">
        <f>AK34+BI34+CA34+CG34+BU34</f>
        <v>175695</v>
      </c>
      <c r="CZ34" s="204"/>
      <c r="DA34" s="204"/>
      <c r="DB34" s="204"/>
      <c r="DC34" s="204"/>
      <c r="DD34" s="199"/>
      <c r="DE34" s="27">
        <f t="shared" si="2"/>
        <v>0.901</v>
      </c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4"/>
      <c r="DW34" s="174"/>
      <c r="DX34" s="174"/>
      <c r="DY34" s="174"/>
      <c r="DZ34" s="174"/>
    </row>
    <row r="35" spans="1:130" ht="20.25" customHeight="1">
      <c r="A35" s="45">
        <v>31</v>
      </c>
      <c r="B35" s="46"/>
      <c r="C35" s="262" t="s">
        <v>53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3" t="s">
        <v>54</v>
      </c>
      <c r="W35" s="263"/>
      <c r="X35" s="263"/>
      <c r="Y35" s="260">
        <v>731000</v>
      </c>
      <c r="Z35" s="260"/>
      <c r="AA35" s="260"/>
      <c r="AB35" s="260"/>
      <c r="AC35" s="260"/>
      <c r="AD35" s="260"/>
      <c r="AE35" s="260">
        <v>727842</v>
      </c>
      <c r="AF35" s="260"/>
      <c r="AG35" s="260"/>
      <c r="AH35" s="260"/>
      <c r="AI35" s="260"/>
      <c r="AJ35" s="260"/>
      <c r="AK35" s="260">
        <v>506719</v>
      </c>
      <c r="AL35" s="260"/>
      <c r="AM35" s="260"/>
      <c r="AN35" s="260"/>
      <c r="AO35" s="260"/>
      <c r="AP35" s="260"/>
      <c r="AQ35" s="165">
        <f t="shared" si="3"/>
        <v>0.6961936793974517</v>
      </c>
      <c r="AR35" s="166"/>
      <c r="AS35" s="166"/>
      <c r="AT35" s="166"/>
      <c r="AU35" s="166"/>
      <c r="AV35" s="167"/>
      <c r="AW35" s="261">
        <v>1445000</v>
      </c>
      <c r="AX35" s="261"/>
      <c r="AY35" s="261"/>
      <c r="AZ35" s="261"/>
      <c r="BA35" s="261"/>
      <c r="BB35" s="261"/>
      <c r="BC35" s="261">
        <v>1122511</v>
      </c>
      <c r="BD35" s="261"/>
      <c r="BE35" s="261"/>
      <c r="BF35" s="261"/>
      <c r="BG35" s="261"/>
      <c r="BH35" s="261"/>
      <c r="BI35" s="261">
        <v>583308</v>
      </c>
      <c r="BJ35" s="261"/>
      <c r="BK35" s="261"/>
      <c r="BL35" s="261"/>
      <c r="BM35" s="261"/>
      <c r="BN35" s="261"/>
      <c r="BO35" s="57">
        <f t="shared" si="5"/>
        <v>0.5196456872137556</v>
      </c>
      <c r="BP35" s="58"/>
      <c r="BQ35" s="58"/>
      <c r="BR35" s="58"/>
      <c r="BS35" s="58"/>
      <c r="BT35" s="59"/>
      <c r="BU35" s="52">
        <v>12499</v>
      </c>
      <c r="BV35" s="52"/>
      <c r="BW35" s="52"/>
      <c r="BX35" s="52"/>
      <c r="BY35" s="52"/>
      <c r="BZ35" s="52"/>
      <c r="CA35" s="52">
        <v>12499</v>
      </c>
      <c r="CB35" s="52"/>
      <c r="CC35" s="52"/>
      <c r="CD35" s="52"/>
      <c r="CE35" s="52"/>
      <c r="CF35" s="52"/>
      <c r="CG35" s="52">
        <v>75472</v>
      </c>
      <c r="CH35" s="52"/>
      <c r="CI35" s="52"/>
      <c r="CJ35" s="52"/>
      <c r="CK35" s="52"/>
      <c r="CL35" s="52"/>
      <c r="CM35" s="52">
        <f t="shared" si="6"/>
        <v>2176000</v>
      </c>
      <c r="CN35" s="52"/>
      <c r="CO35" s="52"/>
      <c r="CP35" s="52"/>
      <c r="CQ35" s="52"/>
      <c r="CR35" s="53"/>
      <c r="CS35" s="52">
        <f>AE35+BC35+BU35</f>
        <v>1862852</v>
      </c>
      <c r="CT35" s="52"/>
      <c r="CU35" s="52"/>
      <c r="CV35" s="52"/>
      <c r="CW35" s="52"/>
      <c r="CX35" s="53"/>
      <c r="CY35" s="52">
        <f>AK35+BI35+CA35+CG35</f>
        <v>1177998</v>
      </c>
      <c r="CZ35" s="52"/>
      <c r="DA35" s="52"/>
      <c r="DB35" s="52"/>
      <c r="DC35" s="52"/>
      <c r="DD35" s="53"/>
      <c r="DE35" s="18">
        <f t="shared" si="2"/>
        <v>0.6323626353569688</v>
      </c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4"/>
      <c r="DW35" s="174"/>
      <c r="DX35" s="174"/>
      <c r="DY35" s="174"/>
      <c r="DZ35" s="174"/>
    </row>
    <row r="36" spans="1:130" ht="12">
      <c r="A36" s="45">
        <v>32</v>
      </c>
      <c r="B36" s="46"/>
      <c r="C36" s="262" t="s">
        <v>55</v>
      </c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3" t="s">
        <v>56</v>
      </c>
      <c r="W36" s="263"/>
      <c r="X36" s="263"/>
      <c r="Y36" s="260">
        <v>50000</v>
      </c>
      <c r="Z36" s="260"/>
      <c r="AA36" s="260"/>
      <c r="AB36" s="260"/>
      <c r="AC36" s="260"/>
      <c r="AD36" s="260"/>
      <c r="AE36" s="260">
        <v>50000</v>
      </c>
      <c r="AF36" s="260"/>
      <c r="AG36" s="260"/>
      <c r="AH36" s="260"/>
      <c r="AI36" s="260"/>
      <c r="AJ36" s="260"/>
      <c r="AK36" s="260">
        <v>0</v>
      </c>
      <c r="AL36" s="260"/>
      <c r="AM36" s="260"/>
      <c r="AN36" s="260"/>
      <c r="AO36" s="260"/>
      <c r="AP36" s="260"/>
      <c r="AQ36" s="165">
        <f t="shared" si="3"/>
        <v>0</v>
      </c>
      <c r="AR36" s="166"/>
      <c r="AS36" s="166"/>
      <c r="AT36" s="166"/>
      <c r="AU36" s="166"/>
      <c r="AV36" s="167"/>
      <c r="AW36" s="261">
        <v>50000</v>
      </c>
      <c r="AX36" s="261"/>
      <c r="AY36" s="261"/>
      <c r="AZ36" s="261"/>
      <c r="BA36" s="261"/>
      <c r="BB36" s="261"/>
      <c r="BC36" s="261">
        <v>50000</v>
      </c>
      <c r="BD36" s="261"/>
      <c r="BE36" s="261"/>
      <c r="BF36" s="261"/>
      <c r="BG36" s="261"/>
      <c r="BH36" s="261"/>
      <c r="BI36" s="261">
        <v>0</v>
      </c>
      <c r="BJ36" s="261"/>
      <c r="BK36" s="261"/>
      <c r="BL36" s="261"/>
      <c r="BM36" s="261"/>
      <c r="BN36" s="261"/>
      <c r="BO36" s="57">
        <f t="shared" si="5"/>
        <v>0</v>
      </c>
      <c r="BP36" s="58"/>
      <c r="BQ36" s="58"/>
      <c r="BR36" s="58"/>
      <c r="BS36" s="58"/>
      <c r="BT36" s="59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>
        <v>75000</v>
      </c>
      <c r="CH36" s="52"/>
      <c r="CI36" s="52"/>
      <c r="CJ36" s="52"/>
      <c r="CK36" s="52"/>
      <c r="CL36" s="52"/>
      <c r="CM36" s="52">
        <f t="shared" si="6"/>
        <v>100000</v>
      </c>
      <c r="CN36" s="52"/>
      <c r="CO36" s="52"/>
      <c r="CP36" s="52"/>
      <c r="CQ36" s="52"/>
      <c r="CR36" s="53"/>
      <c r="CS36" s="52">
        <f>AE36+BC36+BU36</f>
        <v>100000</v>
      </c>
      <c r="CT36" s="52"/>
      <c r="CU36" s="52"/>
      <c r="CV36" s="52"/>
      <c r="CW36" s="52"/>
      <c r="CX36" s="53"/>
      <c r="CY36" s="52">
        <f>AK36+BI36+CA36+CG36+BU36</f>
        <v>75000</v>
      </c>
      <c r="CZ36" s="52"/>
      <c r="DA36" s="52"/>
      <c r="DB36" s="52"/>
      <c r="DC36" s="52"/>
      <c r="DD36" s="53"/>
      <c r="DE36" s="17">
        <f t="shared" si="2"/>
        <v>0.75</v>
      </c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4"/>
      <c r="DW36" s="174"/>
      <c r="DX36" s="174"/>
      <c r="DY36" s="174"/>
      <c r="DZ36" s="174"/>
    </row>
    <row r="37" spans="1:130" ht="12">
      <c r="A37" s="45">
        <v>33</v>
      </c>
      <c r="B37" s="46"/>
      <c r="C37" s="262" t="s">
        <v>57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3" t="s">
        <v>58</v>
      </c>
      <c r="W37" s="263"/>
      <c r="X37" s="263"/>
      <c r="Y37" s="260">
        <v>150000</v>
      </c>
      <c r="Z37" s="260"/>
      <c r="AA37" s="260"/>
      <c r="AB37" s="260"/>
      <c r="AC37" s="260"/>
      <c r="AD37" s="260"/>
      <c r="AE37" s="260">
        <v>150000</v>
      </c>
      <c r="AF37" s="260"/>
      <c r="AG37" s="260"/>
      <c r="AH37" s="260"/>
      <c r="AI37" s="260"/>
      <c r="AJ37" s="260"/>
      <c r="AK37" s="260">
        <v>666</v>
      </c>
      <c r="AL37" s="260"/>
      <c r="AM37" s="260"/>
      <c r="AN37" s="260"/>
      <c r="AO37" s="260"/>
      <c r="AP37" s="260"/>
      <c r="AQ37" s="165">
        <f t="shared" si="3"/>
        <v>0.00444</v>
      </c>
      <c r="AR37" s="166"/>
      <c r="AS37" s="166"/>
      <c r="AT37" s="166"/>
      <c r="AU37" s="166"/>
      <c r="AV37" s="167"/>
      <c r="AW37" s="261">
        <v>305000</v>
      </c>
      <c r="AX37" s="261"/>
      <c r="AY37" s="261"/>
      <c r="AZ37" s="261"/>
      <c r="BA37" s="261"/>
      <c r="BB37" s="261"/>
      <c r="BC37" s="261">
        <v>1506478</v>
      </c>
      <c r="BD37" s="261"/>
      <c r="BE37" s="261"/>
      <c r="BF37" s="261"/>
      <c r="BG37" s="261"/>
      <c r="BH37" s="261"/>
      <c r="BI37" s="261">
        <v>1003</v>
      </c>
      <c r="BJ37" s="261"/>
      <c r="BK37" s="261"/>
      <c r="BL37" s="261"/>
      <c r="BM37" s="261"/>
      <c r="BN37" s="261"/>
      <c r="BO37" s="57">
        <f t="shared" si="5"/>
        <v>0.0006657913358177152</v>
      </c>
      <c r="BP37" s="58"/>
      <c r="BQ37" s="58"/>
      <c r="BR37" s="58"/>
      <c r="BS37" s="58"/>
      <c r="BT37" s="59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>
        <v>121302</v>
      </c>
      <c r="CH37" s="52"/>
      <c r="CI37" s="52"/>
      <c r="CJ37" s="52"/>
      <c r="CK37" s="52"/>
      <c r="CL37" s="52"/>
      <c r="CM37" s="52">
        <f t="shared" si="6"/>
        <v>455000</v>
      </c>
      <c r="CN37" s="52"/>
      <c r="CO37" s="52"/>
      <c r="CP37" s="52"/>
      <c r="CQ37" s="52"/>
      <c r="CR37" s="53"/>
      <c r="CS37" s="52">
        <f>AE37+BC37</f>
        <v>1656478</v>
      </c>
      <c r="CT37" s="52"/>
      <c r="CU37" s="52"/>
      <c r="CV37" s="52"/>
      <c r="CW37" s="52"/>
      <c r="CX37" s="53"/>
      <c r="CY37" s="52">
        <f>AK37+BI37+CA37+CG37+BU37</f>
        <v>122971</v>
      </c>
      <c r="CZ37" s="52"/>
      <c r="DA37" s="52"/>
      <c r="DB37" s="52"/>
      <c r="DC37" s="52"/>
      <c r="DD37" s="53"/>
      <c r="DE37" s="17">
        <f t="shared" si="2"/>
        <v>0.07423642209555455</v>
      </c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4"/>
      <c r="DW37" s="174"/>
      <c r="DX37" s="174"/>
      <c r="DY37" s="174"/>
      <c r="DZ37" s="174"/>
    </row>
    <row r="38" spans="1:130" s="5" customFormat="1" ht="19.5" customHeight="1">
      <c r="A38" s="45">
        <v>34</v>
      </c>
      <c r="B38" s="46"/>
      <c r="C38" s="258" t="s">
        <v>59</v>
      </c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9" t="s">
        <v>60</v>
      </c>
      <c r="W38" s="259"/>
      <c r="X38" s="259"/>
      <c r="Y38" s="255">
        <f>SUM(Y35:AD37)</f>
        <v>931000</v>
      </c>
      <c r="Z38" s="255"/>
      <c r="AA38" s="255"/>
      <c r="AB38" s="255"/>
      <c r="AC38" s="255"/>
      <c r="AD38" s="255"/>
      <c r="AE38" s="255">
        <f>SUM(AE35:AJ37)</f>
        <v>927842</v>
      </c>
      <c r="AF38" s="255"/>
      <c r="AG38" s="255"/>
      <c r="AH38" s="255"/>
      <c r="AI38" s="255"/>
      <c r="AJ38" s="255"/>
      <c r="AK38" s="255">
        <f>SUM(AK35:AP37)</f>
        <v>507385</v>
      </c>
      <c r="AL38" s="255"/>
      <c r="AM38" s="255"/>
      <c r="AN38" s="255"/>
      <c r="AO38" s="255"/>
      <c r="AP38" s="255"/>
      <c r="AQ38" s="162">
        <f t="shared" si="3"/>
        <v>0.5468441825224554</v>
      </c>
      <c r="AR38" s="163"/>
      <c r="AS38" s="163"/>
      <c r="AT38" s="163"/>
      <c r="AU38" s="163"/>
      <c r="AV38" s="164"/>
      <c r="AW38" s="256">
        <f>SUM(AW35:BB37)</f>
        <v>1800000</v>
      </c>
      <c r="AX38" s="256"/>
      <c r="AY38" s="256"/>
      <c r="AZ38" s="256"/>
      <c r="BA38" s="256"/>
      <c r="BB38" s="256"/>
      <c r="BC38" s="256">
        <f>SUM(BC35:BH37)</f>
        <v>2678989</v>
      </c>
      <c r="BD38" s="256"/>
      <c r="BE38" s="256"/>
      <c r="BF38" s="256"/>
      <c r="BG38" s="256"/>
      <c r="BH38" s="256"/>
      <c r="BI38" s="256">
        <f>SUM(BI35:BN37)</f>
        <v>584311</v>
      </c>
      <c r="BJ38" s="256"/>
      <c r="BK38" s="256"/>
      <c r="BL38" s="256"/>
      <c r="BM38" s="256"/>
      <c r="BN38" s="256"/>
      <c r="BO38" s="144">
        <f t="shared" si="5"/>
        <v>0.2181087716298947</v>
      </c>
      <c r="BP38" s="145"/>
      <c r="BQ38" s="145"/>
      <c r="BR38" s="145"/>
      <c r="BS38" s="145"/>
      <c r="BT38" s="146"/>
      <c r="BU38" s="204">
        <f>SUM(BU35:BZ37)</f>
        <v>12499</v>
      </c>
      <c r="BV38" s="204"/>
      <c r="BW38" s="204"/>
      <c r="BX38" s="204"/>
      <c r="BY38" s="204"/>
      <c r="BZ38" s="204"/>
      <c r="CA38" s="204">
        <f>SUM(CA35:CF37)</f>
        <v>12499</v>
      </c>
      <c r="CB38" s="204"/>
      <c r="CC38" s="204"/>
      <c r="CD38" s="204"/>
      <c r="CE38" s="204"/>
      <c r="CF38" s="204"/>
      <c r="CG38" s="204">
        <f>SUM(CG35:CL37)</f>
        <v>271774</v>
      </c>
      <c r="CH38" s="204"/>
      <c r="CI38" s="204"/>
      <c r="CJ38" s="204"/>
      <c r="CK38" s="204"/>
      <c r="CL38" s="204"/>
      <c r="CM38" s="204">
        <f>SUM(CM35:CR37)</f>
        <v>2731000</v>
      </c>
      <c r="CN38" s="204"/>
      <c r="CO38" s="204"/>
      <c r="CP38" s="204"/>
      <c r="CQ38" s="204"/>
      <c r="CR38" s="204"/>
      <c r="CS38" s="204">
        <f>SUM(CS35:CX37)</f>
        <v>3619330</v>
      </c>
      <c r="CT38" s="204"/>
      <c r="CU38" s="204"/>
      <c r="CV38" s="204"/>
      <c r="CW38" s="204"/>
      <c r="CX38" s="204"/>
      <c r="CY38" s="204">
        <f>SUM(CY35:DD37)</f>
        <v>1375969</v>
      </c>
      <c r="CZ38" s="204"/>
      <c r="DA38" s="204"/>
      <c r="DB38" s="204"/>
      <c r="DC38" s="204"/>
      <c r="DD38" s="204"/>
      <c r="DE38" s="17">
        <f t="shared" si="2"/>
        <v>0.3801722970826092</v>
      </c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4"/>
      <c r="DW38" s="174"/>
      <c r="DX38" s="174"/>
      <c r="DY38" s="174"/>
      <c r="DZ38" s="174"/>
    </row>
    <row r="39" spans="1:130" s="5" customFormat="1" ht="12">
      <c r="A39" s="45">
        <v>35</v>
      </c>
      <c r="B39" s="46"/>
      <c r="C39" s="258" t="s">
        <v>61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9" t="s">
        <v>62</v>
      </c>
      <c r="W39" s="259"/>
      <c r="X39" s="259"/>
      <c r="Y39" s="255">
        <f>Y38+Y34+Y31+Y25+Y22</f>
        <v>3506000</v>
      </c>
      <c r="Z39" s="255"/>
      <c r="AA39" s="255"/>
      <c r="AB39" s="255"/>
      <c r="AC39" s="255"/>
      <c r="AD39" s="255"/>
      <c r="AE39" s="255">
        <f>AE38+AE34+AE31+AE25+AE22</f>
        <v>3902521</v>
      </c>
      <c r="AF39" s="255"/>
      <c r="AG39" s="255"/>
      <c r="AH39" s="255"/>
      <c r="AI39" s="255"/>
      <c r="AJ39" s="255"/>
      <c r="AK39" s="255">
        <f>AK38+AK34+AK31+AK25+AK22</f>
        <v>3051960</v>
      </c>
      <c r="AL39" s="255"/>
      <c r="AM39" s="255"/>
      <c r="AN39" s="255"/>
      <c r="AO39" s="255"/>
      <c r="AP39" s="255"/>
      <c r="AQ39" s="162">
        <f t="shared" si="3"/>
        <v>0.7820483220974339</v>
      </c>
      <c r="AR39" s="163"/>
      <c r="AS39" s="163"/>
      <c r="AT39" s="163"/>
      <c r="AU39" s="163"/>
      <c r="AV39" s="164"/>
      <c r="AW39" s="256">
        <f>AW38+AW34+AW31+AW25+AW22</f>
        <v>6885000</v>
      </c>
      <c r="AX39" s="256"/>
      <c r="AY39" s="256"/>
      <c r="AZ39" s="256"/>
      <c r="BA39" s="256"/>
      <c r="BB39" s="256"/>
      <c r="BC39" s="256">
        <f>BC38+BC34+BC31+BC25+BC22</f>
        <v>7989735</v>
      </c>
      <c r="BD39" s="256"/>
      <c r="BE39" s="256"/>
      <c r="BF39" s="256"/>
      <c r="BG39" s="256"/>
      <c r="BH39" s="256"/>
      <c r="BI39" s="256">
        <f>BI38+BI34+BI31+BI25+BI22</f>
        <v>3718532</v>
      </c>
      <c r="BJ39" s="256"/>
      <c r="BK39" s="256"/>
      <c r="BL39" s="256"/>
      <c r="BM39" s="256"/>
      <c r="BN39" s="256"/>
      <c r="BO39" s="144">
        <f t="shared" si="5"/>
        <v>0.46541368393319676</v>
      </c>
      <c r="BP39" s="145"/>
      <c r="BQ39" s="145"/>
      <c r="BR39" s="145"/>
      <c r="BS39" s="145"/>
      <c r="BT39" s="146"/>
      <c r="BU39" s="204">
        <f>BU38+BU34+BU31+BU25+BU22</f>
        <v>41618</v>
      </c>
      <c r="BV39" s="204"/>
      <c r="BW39" s="204"/>
      <c r="BX39" s="204"/>
      <c r="BY39" s="204"/>
      <c r="BZ39" s="204"/>
      <c r="CA39" s="204">
        <f>CA38+CA34+CA31+CA25+CA22</f>
        <v>41618</v>
      </c>
      <c r="CB39" s="204"/>
      <c r="CC39" s="204"/>
      <c r="CD39" s="204"/>
      <c r="CE39" s="204"/>
      <c r="CF39" s="204"/>
      <c r="CG39" s="204">
        <f>CG38+CG34+CG31+CG25+CG22</f>
        <v>980462</v>
      </c>
      <c r="CH39" s="204"/>
      <c r="CI39" s="204"/>
      <c r="CJ39" s="204"/>
      <c r="CK39" s="204"/>
      <c r="CL39" s="204"/>
      <c r="CM39" s="204">
        <f>CM38+CM34+CM31+CM25+CM22</f>
        <v>10391000</v>
      </c>
      <c r="CN39" s="204"/>
      <c r="CO39" s="204"/>
      <c r="CP39" s="204"/>
      <c r="CQ39" s="204"/>
      <c r="CR39" s="204"/>
      <c r="CS39" s="204">
        <f>CS38+CS34+CS31+CS25+CS22</f>
        <v>11933874</v>
      </c>
      <c r="CT39" s="204"/>
      <c r="CU39" s="204"/>
      <c r="CV39" s="204"/>
      <c r="CW39" s="204"/>
      <c r="CX39" s="204"/>
      <c r="CY39" s="204">
        <f>CY38+CY34+CY31+CY25+CY22</f>
        <v>7792572</v>
      </c>
      <c r="CZ39" s="204"/>
      <c r="DA39" s="204"/>
      <c r="DB39" s="204"/>
      <c r="DC39" s="204"/>
      <c r="DD39" s="204"/>
      <c r="DE39" s="17">
        <f t="shared" si="2"/>
        <v>0.6529792421136673</v>
      </c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7"/>
      <c r="DW39" s="177"/>
      <c r="DX39" s="177"/>
      <c r="DY39" s="177"/>
      <c r="DZ39" s="177"/>
    </row>
    <row r="40" spans="1:130" s="7" customFormat="1" ht="19.5" customHeight="1">
      <c r="A40" s="249">
        <v>36</v>
      </c>
      <c r="B40" s="250"/>
      <c r="C40" s="257" t="s">
        <v>63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4" t="s">
        <v>64</v>
      </c>
      <c r="W40" s="254"/>
      <c r="X40" s="254"/>
      <c r="Y40" s="247">
        <v>0</v>
      </c>
      <c r="Z40" s="247"/>
      <c r="AA40" s="247"/>
      <c r="AB40" s="247"/>
      <c r="AC40" s="247"/>
      <c r="AD40" s="247"/>
      <c r="AE40" s="247">
        <v>0</v>
      </c>
      <c r="AF40" s="247"/>
      <c r="AG40" s="247"/>
      <c r="AH40" s="247"/>
      <c r="AI40" s="247"/>
      <c r="AJ40" s="247"/>
      <c r="AK40" s="247">
        <v>0</v>
      </c>
      <c r="AL40" s="247"/>
      <c r="AM40" s="247"/>
      <c r="AN40" s="247"/>
      <c r="AO40" s="247"/>
      <c r="AP40" s="247"/>
      <c r="AQ40" s="156" t="e">
        <f t="shared" si="3"/>
        <v>#DIV/0!</v>
      </c>
      <c r="AR40" s="157"/>
      <c r="AS40" s="157"/>
      <c r="AT40" s="157"/>
      <c r="AU40" s="157"/>
      <c r="AV40" s="158"/>
      <c r="AW40" s="248">
        <v>0</v>
      </c>
      <c r="AX40" s="248"/>
      <c r="AY40" s="248"/>
      <c r="AZ40" s="248"/>
      <c r="BA40" s="248"/>
      <c r="BB40" s="248"/>
      <c r="BC40" s="248">
        <v>0</v>
      </c>
      <c r="BD40" s="248"/>
      <c r="BE40" s="248"/>
      <c r="BF40" s="248"/>
      <c r="BG40" s="248"/>
      <c r="BH40" s="248"/>
      <c r="BI40" s="248">
        <v>0</v>
      </c>
      <c r="BJ40" s="248"/>
      <c r="BK40" s="248"/>
      <c r="BL40" s="248"/>
      <c r="BM40" s="248"/>
      <c r="BN40" s="248"/>
      <c r="BO40" s="138" t="e">
        <f t="shared" si="5"/>
        <v>#DIV/0!</v>
      </c>
      <c r="BP40" s="139"/>
      <c r="BQ40" s="139"/>
      <c r="BR40" s="139"/>
      <c r="BS40" s="139"/>
      <c r="BT40" s="140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7"/>
      <c r="CK40" s="197"/>
      <c r="CL40" s="197"/>
      <c r="CM40" s="197">
        <f aca="true" t="shared" si="7" ref="CM40:CM45">AW40+Y40</f>
        <v>0</v>
      </c>
      <c r="CN40" s="197"/>
      <c r="CO40" s="197"/>
      <c r="CP40" s="197"/>
      <c r="CQ40" s="197"/>
      <c r="CR40" s="212"/>
      <c r="CS40" s="197">
        <f aca="true" t="shared" si="8" ref="CS40:CS45">AE40+BC40</f>
        <v>0</v>
      </c>
      <c r="CT40" s="197"/>
      <c r="CU40" s="197"/>
      <c r="CV40" s="197"/>
      <c r="CW40" s="197"/>
      <c r="CX40" s="212"/>
      <c r="CY40" s="197">
        <f aca="true" t="shared" si="9" ref="CY40:CY45">AK40+BI40+CA40+CG40+BU40</f>
        <v>0</v>
      </c>
      <c r="CZ40" s="197"/>
      <c r="DA40" s="197"/>
      <c r="DB40" s="197"/>
      <c r="DC40" s="197"/>
      <c r="DD40" s="212"/>
      <c r="DE40" s="28" t="e">
        <f t="shared" si="2"/>
        <v>#DIV/0!</v>
      </c>
      <c r="DG40" s="180"/>
      <c r="DH40" s="180"/>
      <c r="DI40" s="180"/>
      <c r="DJ40" s="180"/>
      <c r="DK40" s="180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74"/>
      <c r="DW40" s="174"/>
      <c r="DX40" s="174"/>
      <c r="DY40" s="174"/>
      <c r="DZ40" s="174"/>
    </row>
    <row r="41" spans="1:130" ht="23.25" customHeight="1">
      <c r="A41" s="249">
        <v>37</v>
      </c>
      <c r="B41" s="250"/>
      <c r="C41" s="253" t="s">
        <v>65</v>
      </c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4" t="s">
        <v>64</v>
      </c>
      <c r="W41" s="254"/>
      <c r="X41" s="254"/>
      <c r="Y41" s="247">
        <v>0</v>
      </c>
      <c r="Z41" s="247"/>
      <c r="AA41" s="247"/>
      <c r="AB41" s="247"/>
      <c r="AC41" s="247"/>
      <c r="AD41" s="247"/>
      <c r="AE41" s="247">
        <v>0</v>
      </c>
      <c r="AF41" s="247"/>
      <c r="AG41" s="247"/>
      <c r="AH41" s="247"/>
      <c r="AI41" s="247"/>
      <c r="AJ41" s="247"/>
      <c r="AK41" s="247">
        <v>0</v>
      </c>
      <c r="AL41" s="247"/>
      <c r="AM41" s="247"/>
      <c r="AN41" s="247"/>
      <c r="AO41" s="247"/>
      <c r="AP41" s="247"/>
      <c r="AQ41" s="156" t="e">
        <f t="shared" si="3"/>
        <v>#DIV/0!</v>
      </c>
      <c r="AR41" s="157"/>
      <c r="AS41" s="157"/>
      <c r="AT41" s="157"/>
      <c r="AU41" s="157"/>
      <c r="AV41" s="158"/>
      <c r="AW41" s="248">
        <v>0</v>
      </c>
      <c r="AX41" s="248"/>
      <c r="AY41" s="248"/>
      <c r="AZ41" s="248"/>
      <c r="BA41" s="248"/>
      <c r="BB41" s="248"/>
      <c r="BC41" s="248">
        <v>0</v>
      </c>
      <c r="BD41" s="248"/>
      <c r="BE41" s="248"/>
      <c r="BF41" s="248"/>
      <c r="BG41" s="248"/>
      <c r="BH41" s="248"/>
      <c r="BI41" s="248">
        <v>0</v>
      </c>
      <c r="BJ41" s="248"/>
      <c r="BK41" s="248"/>
      <c r="BL41" s="248"/>
      <c r="BM41" s="248"/>
      <c r="BN41" s="248"/>
      <c r="BO41" s="138" t="e">
        <f t="shared" si="5"/>
        <v>#DIV/0!</v>
      </c>
      <c r="BP41" s="139"/>
      <c r="BQ41" s="139"/>
      <c r="BR41" s="139"/>
      <c r="BS41" s="139"/>
      <c r="BT41" s="140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>
        <f t="shared" si="7"/>
        <v>0</v>
      </c>
      <c r="CN41" s="197"/>
      <c r="CO41" s="197"/>
      <c r="CP41" s="197"/>
      <c r="CQ41" s="197"/>
      <c r="CR41" s="212"/>
      <c r="CS41" s="197">
        <f t="shared" si="8"/>
        <v>0</v>
      </c>
      <c r="CT41" s="197"/>
      <c r="CU41" s="197"/>
      <c r="CV41" s="197"/>
      <c r="CW41" s="197"/>
      <c r="CX41" s="212"/>
      <c r="CY41" s="197">
        <f t="shared" si="9"/>
        <v>0</v>
      </c>
      <c r="CZ41" s="197"/>
      <c r="DA41" s="197"/>
      <c r="DB41" s="197"/>
      <c r="DC41" s="197"/>
      <c r="DD41" s="212"/>
      <c r="DE41" s="28" t="e">
        <f t="shared" si="2"/>
        <v>#DIV/0!</v>
      </c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4"/>
      <c r="DW41" s="174"/>
      <c r="DX41" s="174"/>
      <c r="DY41" s="174"/>
      <c r="DZ41" s="174"/>
    </row>
    <row r="42" spans="1:130" s="7" customFormat="1" ht="12">
      <c r="A42" s="249">
        <v>38</v>
      </c>
      <c r="B42" s="250"/>
      <c r="C42" s="253" t="s">
        <v>66</v>
      </c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4" t="s">
        <v>67</v>
      </c>
      <c r="W42" s="254"/>
      <c r="X42" s="254"/>
      <c r="Y42" s="247">
        <v>0</v>
      </c>
      <c r="Z42" s="247"/>
      <c r="AA42" s="247"/>
      <c r="AB42" s="247"/>
      <c r="AC42" s="247"/>
      <c r="AD42" s="247"/>
      <c r="AE42" s="247">
        <v>0</v>
      </c>
      <c r="AF42" s="247"/>
      <c r="AG42" s="247"/>
      <c r="AH42" s="247"/>
      <c r="AI42" s="247"/>
      <c r="AJ42" s="247"/>
      <c r="AK42" s="247">
        <v>0</v>
      </c>
      <c r="AL42" s="247"/>
      <c r="AM42" s="247"/>
      <c r="AN42" s="247"/>
      <c r="AO42" s="247"/>
      <c r="AP42" s="247"/>
      <c r="AQ42" s="156" t="e">
        <f t="shared" si="3"/>
        <v>#DIV/0!</v>
      </c>
      <c r="AR42" s="157"/>
      <c r="AS42" s="157"/>
      <c r="AT42" s="157"/>
      <c r="AU42" s="157"/>
      <c r="AV42" s="158"/>
      <c r="AW42" s="248">
        <v>0</v>
      </c>
      <c r="AX42" s="248"/>
      <c r="AY42" s="248"/>
      <c r="AZ42" s="248"/>
      <c r="BA42" s="248"/>
      <c r="BB42" s="248"/>
      <c r="BC42" s="248">
        <v>0</v>
      </c>
      <c r="BD42" s="248"/>
      <c r="BE42" s="248"/>
      <c r="BF42" s="248"/>
      <c r="BG42" s="248"/>
      <c r="BH42" s="248"/>
      <c r="BI42" s="248">
        <v>0</v>
      </c>
      <c r="BJ42" s="248"/>
      <c r="BK42" s="248"/>
      <c r="BL42" s="248"/>
      <c r="BM42" s="248"/>
      <c r="BN42" s="248"/>
      <c r="BO42" s="138" t="e">
        <f t="shared" si="5"/>
        <v>#DIV/0!</v>
      </c>
      <c r="BP42" s="139"/>
      <c r="BQ42" s="139"/>
      <c r="BR42" s="139"/>
      <c r="BS42" s="139"/>
      <c r="BT42" s="140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>
        <f t="shared" si="7"/>
        <v>0</v>
      </c>
      <c r="CN42" s="197"/>
      <c r="CO42" s="197"/>
      <c r="CP42" s="197"/>
      <c r="CQ42" s="197"/>
      <c r="CR42" s="212"/>
      <c r="CS42" s="197">
        <f t="shared" si="8"/>
        <v>0</v>
      </c>
      <c r="CT42" s="197"/>
      <c r="CU42" s="197"/>
      <c r="CV42" s="197"/>
      <c r="CW42" s="197"/>
      <c r="CX42" s="212"/>
      <c r="CY42" s="197">
        <f t="shared" si="9"/>
        <v>0</v>
      </c>
      <c r="CZ42" s="197"/>
      <c r="DA42" s="197"/>
      <c r="DB42" s="197"/>
      <c r="DC42" s="197"/>
      <c r="DD42" s="212"/>
      <c r="DE42" s="28" t="e">
        <f t="shared" si="2"/>
        <v>#DIV/0!</v>
      </c>
      <c r="DG42" s="180"/>
      <c r="DH42" s="180"/>
      <c r="DI42" s="180"/>
      <c r="DJ42" s="180"/>
      <c r="DK42" s="180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74"/>
      <c r="DW42" s="174"/>
      <c r="DX42" s="174"/>
      <c r="DY42" s="174"/>
      <c r="DZ42" s="174"/>
    </row>
    <row r="43" spans="1:130" ht="12">
      <c r="A43" s="249">
        <v>39</v>
      </c>
      <c r="B43" s="250"/>
      <c r="C43" s="253" t="s">
        <v>68</v>
      </c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4" t="s">
        <v>67</v>
      </c>
      <c r="W43" s="254"/>
      <c r="X43" s="254"/>
      <c r="Y43" s="247">
        <v>0</v>
      </c>
      <c r="Z43" s="247"/>
      <c r="AA43" s="247"/>
      <c r="AB43" s="247"/>
      <c r="AC43" s="247"/>
      <c r="AD43" s="247"/>
      <c r="AE43" s="247">
        <v>0</v>
      </c>
      <c r="AF43" s="247"/>
      <c r="AG43" s="247"/>
      <c r="AH43" s="247"/>
      <c r="AI43" s="247"/>
      <c r="AJ43" s="247"/>
      <c r="AK43" s="247">
        <v>0</v>
      </c>
      <c r="AL43" s="247"/>
      <c r="AM43" s="247"/>
      <c r="AN43" s="247"/>
      <c r="AO43" s="247"/>
      <c r="AP43" s="247"/>
      <c r="AQ43" s="156" t="e">
        <f t="shared" si="3"/>
        <v>#DIV/0!</v>
      </c>
      <c r="AR43" s="157"/>
      <c r="AS43" s="157"/>
      <c r="AT43" s="157"/>
      <c r="AU43" s="157"/>
      <c r="AV43" s="158"/>
      <c r="AW43" s="248">
        <v>0</v>
      </c>
      <c r="AX43" s="248"/>
      <c r="AY43" s="248"/>
      <c r="AZ43" s="248"/>
      <c r="BA43" s="248"/>
      <c r="BB43" s="248"/>
      <c r="BC43" s="248">
        <v>0</v>
      </c>
      <c r="BD43" s="248"/>
      <c r="BE43" s="248"/>
      <c r="BF43" s="248"/>
      <c r="BG43" s="248"/>
      <c r="BH43" s="248"/>
      <c r="BI43" s="248">
        <v>0</v>
      </c>
      <c r="BJ43" s="248"/>
      <c r="BK43" s="248"/>
      <c r="BL43" s="248"/>
      <c r="BM43" s="248"/>
      <c r="BN43" s="248"/>
      <c r="BO43" s="138" t="e">
        <f t="shared" si="5"/>
        <v>#DIV/0!</v>
      </c>
      <c r="BP43" s="139"/>
      <c r="BQ43" s="139"/>
      <c r="BR43" s="139"/>
      <c r="BS43" s="139"/>
      <c r="BT43" s="140"/>
      <c r="BU43" s="197"/>
      <c r="BV43" s="197"/>
      <c r="BW43" s="197"/>
      <c r="BX43" s="197"/>
      <c r="BY43" s="197"/>
      <c r="BZ43" s="197"/>
      <c r="CA43" s="197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>
        <f t="shared" si="7"/>
        <v>0</v>
      </c>
      <c r="CN43" s="197"/>
      <c r="CO43" s="197"/>
      <c r="CP43" s="197"/>
      <c r="CQ43" s="197"/>
      <c r="CR43" s="212"/>
      <c r="CS43" s="197">
        <f t="shared" si="8"/>
        <v>0</v>
      </c>
      <c r="CT43" s="197"/>
      <c r="CU43" s="197"/>
      <c r="CV43" s="197"/>
      <c r="CW43" s="197"/>
      <c r="CX43" s="212"/>
      <c r="CY43" s="197">
        <f t="shared" si="9"/>
        <v>0</v>
      </c>
      <c r="CZ43" s="197"/>
      <c r="DA43" s="197"/>
      <c r="DB43" s="197"/>
      <c r="DC43" s="197"/>
      <c r="DD43" s="212"/>
      <c r="DE43" s="28" t="e">
        <f t="shared" si="2"/>
        <v>#DIV/0!</v>
      </c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4"/>
      <c r="DW43" s="174"/>
      <c r="DX43" s="174"/>
      <c r="DY43" s="174"/>
      <c r="DZ43" s="174"/>
    </row>
    <row r="44" spans="1:130" ht="12">
      <c r="A44" s="249">
        <v>40</v>
      </c>
      <c r="B44" s="250"/>
      <c r="C44" s="253" t="s">
        <v>69</v>
      </c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4" t="s">
        <v>70</v>
      </c>
      <c r="W44" s="254"/>
      <c r="X44" s="254"/>
      <c r="Y44" s="247">
        <v>0</v>
      </c>
      <c r="Z44" s="247"/>
      <c r="AA44" s="247"/>
      <c r="AB44" s="247"/>
      <c r="AC44" s="247"/>
      <c r="AD44" s="247"/>
      <c r="AE44" s="247">
        <v>0</v>
      </c>
      <c r="AF44" s="247"/>
      <c r="AG44" s="247"/>
      <c r="AH44" s="247"/>
      <c r="AI44" s="247"/>
      <c r="AJ44" s="247"/>
      <c r="AK44" s="247">
        <v>0</v>
      </c>
      <c r="AL44" s="247"/>
      <c r="AM44" s="247"/>
      <c r="AN44" s="247"/>
      <c r="AO44" s="247"/>
      <c r="AP44" s="247"/>
      <c r="AQ44" s="156" t="e">
        <f t="shared" si="3"/>
        <v>#DIV/0!</v>
      </c>
      <c r="AR44" s="157"/>
      <c r="AS44" s="157"/>
      <c r="AT44" s="157"/>
      <c r="AU44" s="157"/>
      <c r="AV44" s="158"/>
      <c r="AW44" s="248">
        <v>0</v>
      </c>
      <c r="AX44" s="248"/>
      <c r="AY44" s="248"/>
      <c r="AZ44" s="248"/>
      <c r="BA44" s="248"/>
      <c r="BB44" s="248"/>
      <c r="BC44" s="248">
        <v>0</v>
      </c>
      <c r="BD44" s="248"/>
      <c r="BE44" s="248"/>
      <c r="BF44" s="248"/>
      <c r="BG44" s="248"/>
      <c r="BH44" s="248"/>
      <c r="BI44" s="248">
        <v>0</v>
      </c>
      <c r="BJ44" s="248"/>
      <c r="BK44" s="248"/>
      <c r="BL44" s="248"/>
      <c r="BM44" s="248"/>
      <c r="BN44" s="248"/>
      <c r="BO44" s="138" t="e">
        <f t="shared" si="5"/>
        <v>#DIV/0!</v>
      </c>
      <c r="BP44" s="139"/>
      <c r="BQ44" s="139"/>
      <c r="BR44" s="139"/>
      <c r="BS44" s="139"/>
      <c r="BT44" s="140"/>
      <c r="BU44" s="197"/>
      <c r="BV44" s="197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197"/>
      <c r="CM44" s="197">
        <f t="shared" si="7"/>
        <v>0</v>
      </c>
      <c r="CN44" s="197"/>
      <c r="CO44" s="197"/>
      <c r="CP44" s="197"/>
      <c r="CQ44" s="197"/>
      <c r="CR44" s="212"/>
      <c r="CS44" s="197">
        <f t="shared" si="8"/>
        <v>0</v>
      </c>
      <c r="CT44" s="197"/>
      <c r="CU44" s="197"/>
      <c r="CV44" s="197"/>
      <c r="CW44" s="197"/>
      <c r="CX44" s="212"/>
      <c r="CY44" s="197">
        <f t="shared" si="9"/>
        <v>0</v>
      </c>
      <c r="CZ44" s="197"/>
      <c r="DA44" s="197"/>
      <c r="DB44" s="197"/>
      <c r="DC44" s="197"/>
      <c r="DD44" s="212"/>
      <c r="DE44" s="28" t="e">
        <f t="shared" si="2"/>
        <v>#DIV/0!</v>
      </c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4"/>
      <c r="DW44" s="174"/>
      <c r="DX44" s="174"/>
      <c r="DY44" s="174"/>
      <c r="DZ44" s="174"/>
    </row>
    <row r="45" spans="1:130" ht="21" customHeight="1">
      <c r="A45" s="249">
        <v>41</v>
      </c>
      <c r="B45" s="250"/>
      <c r="C45" s="253" t="s">
        <v>71</v>
      </c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4" t="s">
        <v>70</v>
      </c>
      <c r="W45" s="254"/>
      <c r="X45" s="254"/>
      <c r="Y45" s="247">
        <v>0</v>
      </c>
      <c r="Z45" s="247"/>
      <c r="AA45" s="247"/>
      <c r="AB45" s="247"/>
      <c r="AC45" s="247"/>
      <c r="AD45" s="247"/>
      <c r="AE45" s="247">
        <v>0</v>
      </c>
      <c r="AF45" s="247"/>
      <c r="AG45" s="247"/>
      <c r="AH45" s="247"/>
      <c r="AI45" s="247"/>
      <c r="AJ45" s="247"/>
      <c r="AK45" s="247">
        <v>0</v>
      </c>
      <c r="AL45" s="247"/>
      <c r="AM45" s="247"/>
      <c r="AN45" s="247"/>
      <c r="AO45" s="247"/>
      <c r="AP45" s="247"/>
      <c r="AQ45" s="156" t="e">
        <f t="shared" si="3"/>
        <v>#DIV/0!</v>
      </c>
      <c r="AR45" s="157"/>
      <c r="AS45" s="157"/>
      <c r="AT45" s="157"/>
      <c r="AU45" s="157"/>
      <c r="AV45" s="158"/>
      <c r="AW45" s="248">
        <v>0</v>
      </c>
      <c r="AX45" s="248"/>
      <c r="AY45" s="248"/>
      <c r="AZ45" s="248"/>
      <c r="BA45" s="248"/>
      <c r="BB45" s="248"/>
      <c r="BC45" s="248">
        <v>0</v>
      </c>
      <c r="BD45" s="248"/>
      <c r="BE45" s="248"/>
      <c r="BF45" s="248"/>
      <c r="BG45" s="248"/>
      <c r="BH45" s="248"/>
      <c r="BI45" s="248">
        <v>0</v>
      </c>
      <c r="BJ45" s="248"/>
      <c r="BK45" s="248"/>
      <c r="BL45" s="248"/>
      <c r="BM45" s="248"/>
      <c r="BN45" s="248"/>
      <c r="BO45" s="138" t="e">
        <f t="shared" si="5"/>
        <v>#DIV/0!</v>
      </c>
      <c r="BP45" s="139"/>
      <c r="BQ45" s="139"/>
      <c r="BR45" s="139"/>
      <c r="BS45" s="139"/>
      <c r="BT45" s="140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>
        <f t="shared" si="7"/>
        <v>0</v>
      </c>
      <c r="CN45" s="197"/>
      <c r="CO45" s="197"/>
      <c r="CP45" s="197"/>
      <c r="CQ45" s="197"/>
      <c r="CR45" s="212"/>
      <c r="CS45" s="197">
        <f t="shared" si="8"/>
        <v>0</v>
      </c>
      <c r="CT45" s="197"/>
      <c r="CU45" s="197"/>
      <c r="CV45" s="197"/>
      <c r="CW45" s="197"/>
      <c r="CX45" s="212"/>
      <c r="CY45" s="197">
        <f t="shared" si="9"/>
        <v>0</v>
      </c>
      <c r="CZ45" s="197"/>
      <c r="DA45" s="197"/>
      <c r="DB45" s="197"/>
      <c r="DC45" s="197"/>
      <c r="DD45" s="212"/>
      <c r="DE45" s="28" t="e">
        <f t="shared" si="2"/>
        <v>#DIV/0!</v>
      </c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4"/>
      <c r="DW45" s="174"/>
      <c r="DX45" s="174"/>
      <c r="DY45" s="174"/>
      <c r="DZ45" s="174"/>
    </row>
    <row r="46" spans="1:130" s="5" customFormat="1" ht="19.5" customHeight="1">
      <c r="A46" s="249">
        <v>42</v>
      </c>
      <c r="B46" s="250"/>
      <c r="C46" s="251" t="s">
        <v>72</v>
      </c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2" t="s">
        <v>73</v>
      </c>
      <c r="W46" s="252"/>
      <c r="X46" s="252"/>
      <c r="Y46" s="239">
        <f>Y40+Y42+Y44</f>
        <v>0</v>
      </c>
      <c r="Z46" s="239"/>
      <c r="AA46" s="239"/>
      <c r="AB46" s="239"/>
      <c r="AC46" s="239"/>
      <c r="AD46" s="239"/>
      <c r="AE46" s="239">
        <f>AE40+AE42+AE44</f>
        <v>0</v>
      </c>
      <c r="AF46" s="239"/>
      <c r="AG46" s="239"/>
      <c r="AH46" s="239"/>
      <c r="AI46" s="239"/>
      <c r="AJ46" s="239"/>
      <c r="AK46" s="239">
        <f>AK40+AK42+AK44</f>
        <v>0</v>
      </c>
      <c r="AL46" s="239"/>
      <c r="AM46" s="239"/>
      <c r="AN46" s="239"/>
      <c r="AO46" s="239"/>
      <c r="AP46" s="239"/>
      <c r="AQ46" s="159" t="e">
        <f t="shared" si="3"/>
        <v>#DIV/0!</v>
      </c>
      <c r="AR46" s="160"/>
      <c r="AS46" s="160"/>
      <c r="AT46" s="160"/>
      <c r="AU46" s="160"/>
      <c r="AV46" s="161"/>
      <c r="AW46" s="240">
        <f>AW40+AW42+AW44</f>
        <v>0</v>
      </c>
      <c r="AX46" s="240"/>
      <c r="AY46" s="240"/>
      <c r="AZ46" s="240"/>
      <c r="BA46" s="240"/>
      <c r="BB46" s="240"/>
      <c r="BC46" s="240">
        <f>BC40+BC42+BC44</f>
        <v>0</v>
      </c>
      <c r="BD46" s="240"/>
      <c r="BE46" s="240"/>
      <c r="BF46" s="240"/>
      <c r="BG46" s="240"/>
      <c r="BH46" s="240"/>
      <c r="BI46" s="240">
        <f>BI40+BI42+BI44</f>
        <v>0</v>
      </c>
      <c r="BJ46" s="240"/>
      <c r="BK46" s="240"/>
      <c r="BL46" s="240"/>
      <c r="BM46" s="240"/>
      <c r="BN46" s="240"/>
      <c r="BO46" s="141" t="e">
        <f t="shared" si="5"/>
        <v>#DIV/0!</v>
      </c>
      <c r="BP46" s="142"/>
      <c r="BQ46" s="142"/>
      <c r="BR46" s="142"/>
      <c r="BS46" s="142"/>
      <c r="BT46" s="143"/>
      <c r="BU46" s="198">
        <f>BU40+BU42+BU44</f>
        <v>0</v>
      </c>
      <c r="BV46" s="198"/>
      <c r="BW46" s="198"/>
      <c r="BX46" s="198"/>
      <c r="BY46" s="198"/>
      <c r="BZ46" s="198"/>
      <c r="CA46" s="198">
        <f>CA40+CA42+CA44</f>
        <v>0</v>
      </c>
      <c r="CB46" s="198"/>
      <c r="CC46" s="198"/>
      <c r="CD46" s="198"/>
      <c r="CE46" s="198"/>
      <c r="CF46" s="198"/>
      <c r="CG46" s="198">
        <f>CG40+CG42+CG44</f>
        <v>0</v>
      </c>
      <c r="CH46" s="198"/>
      <c r="CI46" s="198"/>
      <c r="CJ46" s="198"/>
      <c r="CK46" s="198"/>
      <c r="CL46" s="198"/>
      <c r="CM46" s="198">
        <f>CM40+CM42+CM44</f>
        <v>0</v>
      </c>
      <c r="CN46" s="198"/>
      <c r="CO46" s="198"/>
      <c r="CP46" s="198"/>
      <c r="CQ46" s="198"/>
      <c r="CR46" s="198"/>
      <c r="CS46" s="198">
        <f>CS40+CS42+CS44</f>
        <v>0</v>
      </c>
      <c r="CT46" s="198"/>
      <c r="CU46" s="198"/>
      <c r="CV46" s="198"/>
      <c r="CW46" s="198"/>
      <c r="CX46" s="198"/>
      <c r="CY46" s="198">
        <f>CY40+CY42+CY44</f>
        <v>0</v>
      </c>
      <c r="CZ46" s="198"/>
      <c r="DA46" s="198"/>
      <c r="DB46" s="198"/>
      <c r="DC46" s="198"/>
      <c r="DD46" s="198"/>
      <c r="DE46" s="28" t="e">
        <f t="shared" si="2"/>
        <v>#DIV/0!</v>
      </c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4"/>
      <c r="DW46" s="174"/>
      <c r="DX46" s="174"/>
      <c r="DY46" s="174"/>
      <c r="DZ46" s="174"/>
    </row>
    <row r="47" spans="1:130" ht="12.75" customHeight="1">
      <c r="A47" s="45">
        <v>43</v>
      </c>
      <c r="B47" s="46"/>
      <c r="C47" s="241" t="s">
        <v>74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3"/>
      <c r="V47" s="244" t="s">
        <v>75</v>
      </c>
      <c r="W47" s="245"/>
      <c r="X47" s="246"/>
      <c r="Y47" s="68">
        <v>0</v>
      </c>
      <c r="Z47" s="69"/>
      <c r="AA47" s="69"/>
      <c r="AB47" s="69"/>
      <c r="AC47" s="69"/>
      <c r="AD47" s="70"/>
      <c r="AE47" s="68">
        <v>0</v>
      </c>
      <c r="AF47" s="69"/>
      <c r="AG47" s="69"/>
      <c r="AH47" s="69"/>
      <c r="AI47" s="69"/>
      <c r="AJ47" s="70"/>
      <c r="AK47" s="68">
        <v>0</v>
      </c>
      <c r="AL47" s="69"/>
      <c r="AM47" s="69"/>
      <c r="AN47" s="69"/>
      <c r="AO47" s="69"/>
      <c r="AP47" s="70"/>
      <c r="AQ47" s="162"/>
      <c r="AR47" s="163"/>
      <c r="AS47" s="163"/>
      <c r="AT47" s="163"/>
      <c r="AU47" s="163"/>
      <c r="AV47" s="164"/>
      <c r="AW47" s="54">
        <v>150000</v>
      </c>
      <c r="AX47" s="55"/>
      <c r="AY47" s="55"/>
      <c r="AZ47" s="55"/>
      <c r="BA47" s="55"/>
      <c r="BB47" s="56"/>
      <c r="BC47" s="234">
        <v>150000</v>
      </c>
      <c r="BD47" s="235"/>
      <c r="BE47" s="235"/>
      <c r="BF47" s="235"/>
      <c r="BG47" s="235"/>
      <c r="BH47" s="236"/>
      <c r="BI47" s="234">
        <v>0</v>
      </c>
      <c r="BJ47" s="235"/>
      <c r="BK47" s="235"/>
      <c r="BL47" s="235"/>
      <c r="BM47" s="235"/>
      <c r="BN47" s="236"/>
      <c r="BO47" s="144">
        <f>BI47/BC47</f>
        <v>0</v>
      </c>
      <c r="BP47" s="145"/>
      <c r="BQ47" s="145"/>
      <c r="BR47" s="145"/>
      <c r="BS47" s="145"/>
      <c r="BT47" s="146"/>
      <c r="BU47" s="199"/>
      <c r="BV47" s="200"/>
      <c r="BW47" s="200"/>
      <c r="BX47" s="200"/>
      <c r="BY47" s="200"/>
      <c r="BZ47" s="201"/>
      <c r="CA47" s="199"/>
      <c r="CB47" s="200"/>
      <c r="CC47" s="200"/>
      <c r="CD47" s="200"/>
      <c r="CE47" s="200"/>
      <c r="CF47" s="201"/>
      <c r="CG47" s="199"/>
      <c r="CH47" s="200"/>
      <c r="CI47" s="200"/>
      <c r="CJ47" s="200"/>
      <c r="CK47" s="200"/>
      <c r="CL47" s="201"/>
      <c r="CM47" s="204">
        <f>Y47+AW47</f>
        <v>150000</v>
      </c>
      <c r="CN47" s="204"/>
      <c r="CO47" s="204"/>
      <c r="CP47" s="204"/>
      <c r="CQ47" s="204"/>
      <c r="CR47" s="199"/>
      <c r="CS47" s="204">
        <f>AE47+BC47</f>
        <v>150000</v>
      </c>
      <c r="CT47" s="204"/>
      <c r="CU47" s="204"/>
      <c r="CV47" s="204"/>
      <c r="CW47" s="204"/>
      <c r="CX47" s="199"/>
      <c r="CY47" s="204">
        <f>AK47+BI47</f>
        <v>0</v>
      </c>
      <c r="CZ47" s="204"/>
      <c r="DA47" s="204"/>
      <c r="DB47" s="204"/>
      <c r="DC47" s="204"/>
      <c r="DD47" s="199"/>
      <c r="DE47" s="18">
        <f t="shared" si="2"/>
        <v>0</v>
      </c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4"/>
      <c r="DW47" s="174"/>
      <c r="DX47" s="174"/>
      <c r="DY47" s="174"/>
      <c r="DZ47" s="174"/>
    </row>
    <row r="48" spans="1:130" ht="12.75" thickBot="1">
      <c r="A48" s="45">
        <v>44</v>
      </c>
      <c r="B48" s="46"/>
      <c r="C48" s="237" t="s">
        <v>76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8" t="s">
        <v>77</v>
      </c>
      <c r="W48" s="238"/>
      <c r="X48" s="238"/>
      <c r="Y48" s="230">
        <v>0</v>
      </c>
      <c r="Z48" s="230"/>
      <c r="AA48" s="230"/>
      <c r="AB48" s="230"/>
      <c r="AC48" s="230"/>
      <c r="AD48" s="230"/>
      <c r="AE48" s="230">
        <v>0</v>
      </c>
      <c r="AF48" s="230"/>
      <c r="AG48" s="230"/>
      <c r="AH48" s="230"/>
      <c r="AI48" s="230"/>
      <c r="AJ48" s="230"/>
      <c r="AK48" s="230">
        <v>0</v>
      </c>
      <c r="AL48" s="230"/>
      <c r="AM48" s="230"/>
      <c r="AN48" s="230"/>
      <c r="AO48" s="230"/>
      <c r="AP48" s="230"/>
      <c r="AQ48" s="162"/>
      <c r="AR48" s="163"/>
      <c r="AS48" s="163"/>
      <c r="AT48" s="163"/>
      <c r="AU48" s="163"/>
      <c r="AV48" s="164"/>
      <c r="AW48" s="231">
        <v>0</v>
      </c>
      <c r="AX48" s="231"/>
      <c r="AY48" s="231"/>
      <c r="AZ48" s="231"/>
      <c r="BA48" s="231"/>
      <c r="BB48" s="231"/>
      <c r="BC48" s="231">
        <v>0</v>
      </c>
      <c r="BD48" s="231"/>
      <c r="BE48" s="231"/>
      <c r="BF48" s="231"/>
      <c r="BG48" s="231"/>
      <c r="BH48" s="231"/>
      <c r="BI48" s="231">
        <v>0</v>
      </c>
      <c r="BJ48" s="231"/>
      <c r="BK48" s="231"/>
      <c r="BL48" s="231"/>
      <c r="BM48" s="231"/>
      <c r="BN48" s="231"/>
      <c r="BO48" s="147"/>
      <c r="BP48" s="148"/>
      <c r="BQ48" s="148"/>
      <c r="BR48" s="148"/>
      <c r="BS48" s="148"/>
      <c r="BT48" s="149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>
        <f>AW48+Y48</f>
        <v>0</v>
      </c>
      <c r="CN48" s="202"/>
      <c r="CO48" s="202"/>
      <c r="CP48" s="202"/>
      <c r="CQ48" s="202"/>
      <c r="CR48" s="92"/>
      <c r="CS48" s="202">
        <f>AE48+BC48</f>
        <v>0</v>
      </c>
      <c r="CT48" s="202"/>
      <c r="CU48" s="202"/>
      <c r="CV48" s="202"/>
      <c r="CW48" s="202"/>
      <c r="CX48" s="92"/>
      <c r="CY48" s="202">
        <f>AK48+BI48+CA48+CG48+BU48</f>
        <v>0</v>
      </c>
      <c r="CZ48" s="202"/>
      <c r="DA48" s="202"/>
      <c r="DB48" s="202"/>
      <c r="DC48" s="202"/>
      <c r="DD48" s="92"/>
      <c r="DE48" s="18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4"/>
      <c r="DW48" s="174"/>
      <c r="DX48" s="174"/>
      <c r="DY48" s="174"/>
      <c r="DZ48" s="174"/>
    </row>
    <row r="49" spans="1:130" s="8" customFormat="1" ht="18.75" customHeight="1" thickBot="1">
      <c r="A49" s="45">
        <v>45</v>
      </c>
      <c r="B49" s="46"/>
      <c r="C49" s="232" t="s">
        <v>78</v>
      </c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 t="s">
        <v>79</v>
      </c>
      <c r="W49" s="233"/>
      <c r="X49" s="233"/>
      <c r="Y49" s="203">
        <f>Y16+Y17+Y39+Y46+Y47+Y48</f>
        <v>20663000</v>
      </c>
      <c r="Z49" s="203"/>
      <c r="AA49" s="203"/>
      <c r="AB49" s="203"/>
      <c r="AC49" s="203"/>
      <c r="AD49" s="203"/>
      <c r="AE49" s="203">
        <f>AE16+AE17+AE39+AE46+AE47+AE48</f>
        <v>23519685</v>
      </c>
      <c r="AF49" s="203"/>
      <c r="AG49" s="203"/>
      <c r="AH49" s="203"/>
      <c r="AI49" s="203"/>
      <c r="AJ49" s="203"/>
      <c r="AK49" s="203">
        <f>AK16+AK17+AK39+AK46+AK47+AK48</f>
        <v>19486612</v>
      </c>
      <c r="AL49" s="203"/>
      <c r="AM49" s="203"/>
      <c r="AN49" s="203"/>
      <c r="AO49" s="203"/>
      <c r="AP49" s="203"/>
      <c r="AQ49" s="124">
        <f t="shared" si="3"/>
        <v>0.8285235112630123</v>
      </c>
      <c r="AR49" s="125"/>
      <c r="AS49" s="125"/>
      <c r="AT49" s="125"/>
      <c r="AU49" s="125"/>
      <c r="AV49" s="126"/>
      <c r="AW49" s="203">
        <f>AW16+AW17+AW39+AW46+AW47+AW48</f>
        <v>32908000</v>
      </c>
      <c r="AX49" s="203"/>
      <c r="AY49" s="203"/>
      <c r="AZ49" s="203"/>
      <c r="BA49" s="203"/>
      <c r="BB49" s="203"/>
      <c r="BC49" s="203">
        <f>BC16+BC17+BC39+BC46+BC47+BC48</f>
        <v>36456562</v>
      </c>
      <c r="BD49" s="203"/>
      <c r="BE49" s="203"/>
      <c r="BF49" s="203"/>
      <c r="BG49" s="203"/>
      <c r="BH49" s="203"/>
      <c r="BI49" s="203">
        <f>BI16+BI17+BI39+BI46+BI47+BI48</f>
        <v>26898670</v>
      </c>
      <c r="BJ49" s="203"/>
      <c r="BK49" s="203"/>
      <c r="BL49" s="203"/>
      <c r="BM49" s="203"/>
      <c r="BN49" s="203"/>
      <c r="BO49" s="124">
        <f aca="true" t="shared" si="10" ref="BO49:BO55">BI49/BC49</f>
        <v>0.7378279389043871</v>
      </c>
      <c r="BP49" s="125"/>
      <c r="BQ49" s="125"/>
      <c r="BR49" s="125"/>
      <c r="BS49" s="125"/>
      <c r="BT49" s="126"/>
      <c r="BU49" s="203">
        <f>BU16+BU17+BU39+BU46+BU47+BU48</f>
        <v>609979</v>
      </c>
      <c r="BV49" s="203"/>
      <c r="BW49" s="203"/>
      <c r="BX49" s="203"/>
      <c r="BY49" s="203"/>
      <c r="BZ49" s="203"/>
      <c r="CA49" s="203">
        <f>CA16+CA17+CA39+CA46+CA47+CA48</f>
        <v>609979</v>
      </c>
      <c r="CB49" s="203"/>
      <c r="CC49" s="203"/>
      <c r="CD49" s="203"/>
      <c r="CE49" s="203"/>
      <c r="CF49" s="203"/>
      <c r="CG49" s="203">
        <f>CG16+CG17+CG39+CG46+CG47+CG48</f>
        <v>980462</v>
      </c>
      <c r="CH49" s="203"/>
      <c r="CI49" s="203"/>
      <c r="CJ49" s="203"/>
      <c r="CK49" s="203"/>
      <c r="CL49" s="203"/>
      <c r="CM49" s="203">
        <f>CM16+CM17+CM39+CM46+CM47+CM48</f>
        <v>53571000</v>
      </c>
      <c r="CN49" s="203"/>
      <c r="CO49" s="203"/>
      <c r="CP49" s="203"/>
      <c r="CQ49" s="203"/>
      <c r="CR49" s="203"/>
      <c r="CS49" s="203">
        <f>CS16+CS17+CS39+CS46+CS47+CS48</f>
        <v>60230185</v>
      </c>
      <c r="CT49" s="203"/>
      <c r="CU49" s="203"/>
      <c r="CV49" s="203"/>
      <c r="CW49" s="203"/>
      <c r="CX49" s="203"/>
      <c r="CY49" s="203">
        <f>CY16+CY17+CY39+CY46+CY47+CY48</f>
        <v>47975723</v>
      </c>
      <c r="CZ49" s="203"/>
      <c r="DA49" s="203"/>
      <c r="DB49" s="203"/>
      <c r="DC49" s="203"/>
      <c r="DD49" s="211"/>
      <c r="DE49" s="22">
        <f>CY49/CS49</f>
        <v>0.7965395258208156</v>
      </c>
      <c r="DG49" s="175"/>
      <c r="DH49" s="175"/>
      <c r="DI49" s="175"/>
      <c r="DJ49" s="175"/>
      <c r="DK49" s="175"/>
      <c r="DL49" s="175"/>
      <c r="DM49" s="175"/>
      <c r="DN49" s="175"/>
      <c r="DO49" s="175"/>
      <c r="DP49" s="175"/>
      <c r="DQ49" s="175"/>
      <c r="DR49" s="175"/>
      <c r="DS49" s="175"/>
      <c r="DT49" s="175"/>
      <c r="DU49" s="175"/>
      <c r="DV49" s="175"/>
      <c r="DW49" s="175"/>
      <c r="DX49" s="175"/>
      <c r="DY49" s="175"/>
      <c r="DZ49" s="175"/>
    </row>
    <row r="50" spans="1:130" ht="16.5" customHeight="1">
      <c r="A50" s="45">
        <v>46</v>
      </c>
      <c r="B50" s="46"/>
      <c r="C50" s="47" t="s">
        <v>91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9" t="s">
        <v>120</v>
      </c>
      <c r="W50" s="50"/>
      <c r="X50" s="51"/>
      <c r="Y50" s="33">
        <v>5000000</v>
      </c>
      <c r="Z50" s="34"/>
      <c r="AA50" s="34"/>
      <c r="AB50" s="34"/>
      <c r="AC50" s="34"/>
      <c r="AD50" s="35"/>
      <c r="AE50" s="33">
        <v>5000000</v>
      </c>
      <c r="AF50" s="34"/>
      <c r="AG50" s="34"/>
      <c r="AH50" s="34"/>
      <c r="AI50" s="34"/>
      <c r="AJ50" s="35"/>
      <c r="AK50" s="33">
        <v>1000000</v>
      </c>
      <c r="AL50" s="34"/>
      <c r="AM50" s="34"/>
      <c r="AN50" s="34"/>
      <c r="AO50" s="34"/>
      <c r="AP50" s="35"/>
      <c r="AQ50" s="36">
        <f t="shared" si="3"/>
        <v>0.2</v>
      </c>
      <c r="AR50" s="37"/>
      <c r="AS50" s="37"/>
      <c r="AT50" s="37"/>
      <c r="AU50" s="37"/>
      <c r="AV50" s="38"/>
      <c r="AW50" s="39">
        <v>0</v>
      </c>
      <c r="AX50" s="40"/>
      <c r="AY50" s="40"/>
      <c r="AZ50" s="40"/>
      <c r="BA50" s="40"/>
      <c r="BB50" s="41"/>
      <c r="BC50" s="39">
        <v>0</v>
      </c>
      <c r="BD50" s="40"/>
      <c r="BE50" s="40"/>
      <c r="BF50" s="40"/>
      <c r="BG50" s="40"/>
      <c r="BH50" s="41"/>
      <c r="BI50" s="39">
        <v>0</v>
      </c>
      <c r="BJ50" s="40"/>
      <c r="BK50" s="40"/>
      <c r="BL50" s="40"/>
      <c r="BM50" s="40"/>
      <c r="BN50" s="41"/>
      <c r="BO50" s="42" t="e">
        <f t="shared" si="10"/>
        <v>#DIV/0!</v>
      </c>
      <c r="BP50" s="43"/>
      <c r="BQ50" s="43"/>
      <c r="BR50" s="43"/>
      <c r="BS50" s="43"/>
      <c r="BT50" s="44"/>
      <c r="BU50" s="29">
        <v>609979</v>
      </c>
      <c r="BV50" s="30"/>
      <c r="BW50" s="30"/>
      <c r="BX50" s="30"/>
      <c r="BY50" s="30"/>
      <c r="BZ50" s="31"/>
      <c r="CA50" s="29">
        <v>609979</v>
      </c>
      <c r="CB50" s="30"/>
      <c r="CC50" s="30"/>
      <c r="CD50" s="30"/>
      <c r="CE50" s="30"/>
      <c r="CF50" s="31"/>
      <c r="CG50" s="29">
        <v>0</v>
      </c>
      <c r="CH50" s="30"/>
      <c r="CI50" s="30"/>
      <c r="CJ50" s="30"/>
      <c r="CK50" s="30"/>
      <c r="CL50" s="31"/>
      <c r="CM50" s="32">
        <f>AW50+Y50</f>
        <v>5000000</v>
      </c>
      <c r="CN50" s="32"/>
      <c r="CO50" s="32"/>
      <c r="CP50" s="32"/>
      <c r="CQ50" s="32"/>
      <c r="CR50" s="29"/>
      <c r="CS50" s="32">
        <f>AE50+BC50+BU50</f>
        <v>5609979</v>
      </c>
      <c r="CT50" s="32"/>
      <c r="CU50" s="32"/>
      <c r="CV50" s="32"/>
      <c r="CW50" s="32"/>
      <c r="CX50" s="29"/>
      <c r="CY50" s="32">
        <f>AK50+BI50+CA50+CG50</f>
        <v>1609979</v>
      </c>
      <c r="CZ50" s="32"/>
      <c r="DA50" s="32"/>
      <c r="DB50" s="32"/>
      <c r="DC50" s="32"/>
      <c r="DD50" s="29"/>
      <c r="DE50" s="17">
        <f t="shared" si="2"/>
        <v>0.2869848532409836</v>
      </c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</row>
    <row r="51" spans="1:109" ht="16.5" customHeight="1">
      <c r="A51" s="45">
        <v>47</v>
      </c>
      <c r="B51" s="46"/>
      <c r="C51" s="47" t="s">
        <v>115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26"/>
      <c r="R51" s="26"/>
      <c r="S51" s="26"/>
      <c r="T51" s="26"/>
      <c r="U51" s="26"/>
      <c r="V51" s="49" t="s">
        <v>117</v>
      </c>
      <c r="W51" s="50"/>
      <c r="X51" s="51"/>
      <c r="Y51" s="33">
        <v>0</v>
      </c>
      <c r="Z51" s="34"/>
      <c r="AA51" s="34"/>
      <c r="AB51" s="34"/>
      <c r="AC51" s="34"/>
      <c r="AD51" s="35"/>
      <c r="AE51" s="33">
        <v>0</v>
      </c>
      <c r="AF51" s="34"/>
      <c r="AG51" s="34"/>
      <c r="AH51" s="34"/>
      <c r="AI51" s="34"/>
      <c r="AJ51" s="35"/>
      <c r="AK51" s="33">
        <v>0</v>
      </c>
      <c r="AL51" s="34"/>
      <c r="AM51" s="34"/>
      <c r="AN51" s="34"/>
      <c r="AO51" s="34"/>
      <c r="AP51" s="35"/>
      <c r="AQ51" s="36" t="e">
        <f>AK51/AE51</f>
        <v>#DIV/0!</v>
      </c>
      <c r="AR51" s="37"/>
      <c r="AS51" s="37"/>
      <c r="AT51" s="37"/>
      <c r="AU51" s="37"/>
      <c r="AV51" s="38"/>
      <c r="AW51" s="39">
        <v>0</v>
      </c>
      <c r="AX51" s="40"/>
      <c r="AY51" s="40"/>
      <c r="AZ51" s="40"/>
      <c r="BA51" s="40"/>
      <c r="BB51" s="41"/>
      <c r="BC51" s="39">
        <v>0</v>
      </c>
      <c r="BD51" s="40"/>
      <c r="BE51" s="40"/>
      <c r="BF51" s="40"/>
      <c r="BG51" s="40"/>
      <c r="BH51" s="41"/>
      <c r="BI51" s="39">
        <v>9000</v>
      </c>
      <c r="BJ51" s="40"/>
      <c r="BK51" s="40"/>
      <c r="BL51" s="40"/>
      <c r="BM51" s="40"/>
      <c r="BN51" s="41"/>
      <c r="BO51" s="42" t="e">
        <f t="shared" si="10"/>
        <v>#DIV/0!</v>
      </c>
      <c r="BP51" s="43"/>
      <c r="BQ51" s="43"/>
      <c r="BR51" s="43"/>
      <c r="BS51" s="43"/>
      <c r="BT51" s="44"/>
      <c r="BU51" s="29"/>
      <c r="BV51" s="30"/>
      <c r="BW51" s="30"/>
      <c r="BX51" s="30"/>
      <c r="BY51" s="30"/>
      <c r="BZ51" s="31"/>
      <c r="CA51" s="29"/>
      <c r="CB51" s="30"/>
      <c r="CC51" s="30"/>
      <c r="CD51" s="30"/>
      <c r="CE51" s="30"/>
      <c r="CF51" s="31"/>
      <c r="CG51" s="29"/>
      <c r="CH51" s="30"/>
      <c r="CI51" s="30"/>
      <c r="CJ51" s="30"/>
      <c r="CK51" s="30"/>
      <c r="CL51" s="31"/>
      <c r="CM51" s="32">
        <f>AW51+Y51</f>
        <v>0</v>
      </c>
      <c r="CN51" s="32"/>
      <c r="CO51" s="32"/>
      <c r="CP51" s="32"/>
      <c r="CQ51" s="32"/>
      <c r="CR51" s="29"/>
      <c r="CS51" s="32">
        <f>AE51+BC51+BU51</f>
        <v>0</v>
      </c>
      <c r="CT51" s="32"/>
      <c r="CU51" s="32"/>
      <c r="CV51" s="32"/>
      <c r="CW51" s="32"/>
      <c r="CX51" s="29"/>
      <c r="CY51" s="32">
        <f>AK51+BI51+CA51+CG51</f>
        <v>9000</v>
      </c>
      <c r="CZ51" s="32"/>
      <c r="DA51" s="32"/>
      <c r="DB51" s="32"/>
      <c r="DC51" s="32"/>
      <c r="DD51" s="29"/>
      <c r="DE51" s="17" t="e">
        <f t="shared" si="2"/>
        <v>#DIV/0!</v>
      </c>
    </row>
    <row r="52" spans="1:109" ht="16.5" customHeight="1">
      <c r="A52" s="45">
        <v>48</v>
      </c>
      <c r="B52" s="46"/>
      <c r="C52" s="47" t="s">
        <v>80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26"/>
      <c r="R52" s="26"/>
      <c r="S52" s="26"/>
      <c r="T52" s="26"/>
      <c r="U52" s="26"/>
      <c r="V52" s="49" t="s">
        <v>118</v>
      </c>
      <c r="W52" s="50"/>
      <c r="X52" s="51"/>
      <c r="Y52" s="33">
        <v>0</v>
      </c>
      <c r="Z52" s="34"/>
      <c r="AA52" s="34"/>
      <c r="AB52" s="34"/>
      <c r="AC52" s="34"/>
      <c r="AD52" s="35"/>
      <c r="AE52" s="33">
        <v>0</v>
      </c>
      <c r="AF52" s="34"/>
      <c r="AG52" s="34"/>
      <c r="AH52" s="34"/>
      <c r="AI52" s="34"/>
      <c r="AJ52" s="35"/>
      <c r="AK52" s="33">
        <v>0</v>
      </c>
      <c r="AL52" s="34"/>
      <c r="AM52" s="34"/>
      <c r="AN52" s="34"/>
      <c r="AO52" s="34"/>
      <c r="AP52" s="35"/>
      <c r="AQ52" s="36" t="e">
        <f>AK52/AE52</f>
        <v>#DIV/0!</v>
      </c>
      <c r="AR52" s="37"/>
      <c r="AS52" s="37"/>
      <c r="AT52" s="37"/>
      <c r="AU52" s="37"/>
      <c r="AV52" s="38"/>
      <c r="AW52" s="39">
        <v>0</v>
      </c>
      <c r="AX52" s="40"/>
      <c r="AY52" s="40"/>
      <c r="AZ52" s="40"/>
      <c r="BA52" s="40"/>
      <c r="BB52" s="41"/>
      <c r="BC52" s="39">
        <v>0</v>
      </c>
      <c r="BD52" s="40"/>
      <c r="BE52" s="40"/>
      <c r="BF52" s="40"/>
      <c r="BG52" s="40"/>
      <c r="BH52" s="41"/>
      <c r="BI52" s="39">
        <v>245516</v>
      </c>
      <c r="BJ52" s="40"/>
      <c r="BK52" s="40"/>
      <c r="BL52" s="40"/>
      <c r="BM52" s="40"/>
      <c r="BN52" s="41"/>
      <c r="BO52" s="42" t="e">
        <f t="shared" si="10"/>
        <v>#DIV/0!</v>
      </c>
      <c r="BP52" s="43"/>
      <c r="BQ52" s="43"/>
      <c r="BR52" s="43"/>
      <c r="BS52" s="43"/>
      <c r="BT52" s="44"/>
      <c r="BU52" s="29"/>
      <c r="BV52" s="30"/>
      <c r="BW52" s="30"/>
      <c r="BX52" s="30"/>
      <c r="BY52" s="30"/>
      <c r="BZ52" s="31"/>
      <c r="CA52" s="29"/>
      <c r="CB52" s="30"/>
      <c r="CC52" s="30"/>
      <c r="CD52" s="30"/>
      <c r="CE52" s="30"/>
      <c r="CF52" s="31"/>
      <c r="CG52" s="29"/>
      <c r="CH52" s="30"/>
      <c r="CI52" s="30"/>
      <c r="CJ52" s="30"/>
      <c r="CK52" s="30"/>
      <c r="CL52" s="31"/>
      <c r="CM52" s="32">
        <f>AW52+Y52</f>
        <v>0</v>
      </c>
      <c r="CN52" s="32"/>
      <c r="CO52" s="32"/>
      <c r="CP52" s="32"/>
      <c r="CQ52" s="32"/>
      <c r="CR52" s="29"/>
      <c r="CS52" s="32">
        <f>AE52+BC52+BU52</f>
        <v>0</v>
      </c>
      <c r="CT52" s="32"/>
      <c r="CU52" s="32"/>
      <c r="CV52" s="32"/>
      <c r="CW52" s="32"/>
      <c r="CX52" s="29"/>
      <c r="CY52" s="32">
        <f>AK52+BI52+CA52+CG52</f>
        <v>245516</v>
      </c>
      <c r="CZ52" s="32"/>
      <c r="DA52" s="32"/>
      <c r="DB52" s="32"/>
      <c r="DC52" s="32"/>
      <c r="DD52" s="29"/>
      <c r="DE52" s="17" t="e">
        <f t="shared" si="2"/>
        <v>#DIV/0!</v>
      </c>
    </row>
    <row r="53" spans="1:109" ht="16.5" customHeight="1">
      <c r="A53" s="45">
        <v>49</v>
      </c>
      <c r="B53" s="46"/>
      <c r="C53" s="47" t="s">
        <v>116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26"/>
      <c r="R53" s="26"/>
      <c r="S53" s="26"/>
      <c r="T53" s="26"/>
      <c r="U53" s="26"/>
      <c r="V53" s="49" t="s">
        <v>119</v>
      </c>
      <c r="W53" s="50"/>
      <c r="X53" s="51"/>
      <c r="Y53" s="33">
        <v>0</v>
      </c>
      <c r="Z53" s="34"/>
      <c r="AA53" s="34"/>
      <c r="AB53" s="34"/>
      <c r="AC53" s="34"/>
      <c r="AD53" s="35"/>
      <c r="AE53" s="33">
        <v>4000000</v>
      </c>
      <c r="AF53" s="34"/>
      <c r="AG53" s="34"/>
      <c r="AH53" s="34"/>
      <c r="AI53" s="34"/>
      <c r="AJ53" s="35"/>
      <c r="AK53" s="33">
        <v>4000000</v>
      </c>
      <c r="AL53" s="34"/>
      <c r="AM53" s="34"/>
      <c r="AN53" s="34"/>
      <c r="AO53" s="34"/>
      <c r="AP53" s="35"/>
      <c r="AQ53" s="36">
        <f>AK53/AE53</f>
        <v>1</v>
      </c>
      <c r="AR53" s="37"/>
      <c r="AS53" s="37"/>
      <c r="AT53" s="37"/>
      <c r="AU53" s="37"/>
      <c r="AV53" s="38"/>
      <c r="AW53" s="39">
        <v>0</v>
      </c>
      <c r="AX53" s="40"/>
      <c r="AY53" s="40"/>
      <c r="AZ53" s="40"/>
      <c r="BA53" s="40"/>
      <c r="BB53" s="41"/>
      <c r="BC53" s="39">
        <v>1544000</v>
      </c>
      <c r="BD53" s="40"/>
      <c r="BE53" s="40"/>
      <c r="BF53" s="40"/>
      <c r="BG53" s="40"/>
      <c r="BH53" s="41"/>
      <c r="BI53" s="39">
        <v>1544000</v>
      </c>
      <c r="BJ53" s="40"/>
      <c r="BK53" s="40"/>
      <c r="BL53" s="40"/>
      <c r="BM53" s="40"/>
      <c r="BN53" s="41"/>
      <c r="BO53" s="42">
        <f t="shared" si="10"/>
        <v>1</v>
      </c>
      <c r="BP53" s="43"/>
      <c r="BQ53" s="43"/>
      <c r="BR53" s="43"/>
      <c r="BS53" s="43"/>
      <c r="BT53" s="44"/>
      <c r="BU53" s="29"/>
      <c r="BV53" s="30"/>
      <c r="BW53" s="30"/>
      <c r="BX53" s="30"/>
      <c r="BY53" s="30"/>
      <c r="BZ53" s="31"/>
      <c r="CA53" s="29"/>
      <c r="CB53" s="30"/>
      <c r="CC53" s="30"/>
      <c r="CD53" s="30"/>
      <c r="CE53" s="30"/>
      <c r="CF53" s="31"/>
      <c r="CG53" s="29"/>
      <c r="CH53" s="30"/>
      <c r="CI53" s="30"/>
      <c r="CJ53" s="30"/>
      <c r="CK53" s="30"/>
      <c r="CL53" s="31"/>
      <c r="CM53" s="32">
        <f>AW53+Y53</f>
        <v>0</v>
      </c>
      <c r="CN53" s="32"/>
      <c r="CO53" s="32"/>
      <c r="CP53" s="32"/>
      <c r="CQ53" s="32"/>
      <c r="CR53" s="29"/>
      <c r="CS53" s="32">
        <f>AE53+BC53+BU53</f>
        <v>5544000</v>
      </c>
      <c r="CT53" s="32"/>
      <c r="CU53" s="32"/>
      <c r="CV53" s="32"/>
      <c r="CW53" s="32"/>
      <c r="CX53" s="29"/>
      <c r="CY53" s="32">
        <f>AK53+BI53+CA53+CG53</f>
        <v>5544000</v>
      </c>
      <c r="CZ53" s="32"/>
      <c r="DA53" s="32"/>
      <c r="DB53" s="32"/>
      <c r="DC53" s="32"/>
      <c r="DD53" s="29"/>
      <c r="DE53" s="17">
        <f t="shared" si="2"/>
        <v>1</v>
      </c>
    </row>
    <row r="54" spans="1:130" ht="12.75" customHeight="1" thickBot="1">
      <c r="A54" s="45">
        <v>50</v>
      </c>
      <c r="B54" s="46"/>
      <c r="C54" s="226" t="s">
        <v>82</v>
      </c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7" t="s">
        <v>83</v>
      </c>
      <c r="W54" s="228"/>
      <c r="X54" s="229"/>
      <c r="Y54" s="214">
        <v>15663000</v>
      </c>
      <c r="Z54" s="215"/>
      <c r="AA54" s="215"/>
      <c r="AB54" s="215"/>
      <c r="AC54" s="215"/>
      <c r="AD54" s="216"/>
      <c r="AE54" s="214">
        <v>15663000</v>
      </c>
      <c r="AF54" s="215"/>
      <c r="AG54" s="215"/>
      <c r="AH54" s="215"/>
      <c r="AI54" s="215"/>
      <c r="AJ54" s="216"/>
      <c r="AK54" s="214">
        <v>15663000</v>
      </c>
      <c r="AL54" s="215"/>
      <c r="AM54" s="215"/>
      <c r="AN54" s="215"/>
      <c r="AO54" s="215"/>
      <c r="AP54" s="216"/>
      <c r="AQ54" s="150">
        <f t="shared" si="3"/>
        <v>1</v>
      </c>
      <c r="AR54" s="151"/>
      <c r="AS54" s="151"/>
      <c r="AT54" s="151"/>
      <c r="AU54" s="151"/>
      <c r="AV54" s="152"/>
      <c r="AW54" s="217">
        <v>32908000</v>
      </c>
      <c r="AX54" s="218"/>
      <c r="AY54" s="218"/>
      <c r="AZ54" s="218"/>
      <c r="BA54" s="218"/>
      <c r="BB54" s="219"/>
      <c r="BC54" s="217">
        <v>33413206</v>
      </c>
      <c r="BD54" s="218"/>
      <c r="BE54" s="218"/>
      <c r="BF54" s="218"/>
      <c r="BG54" s="218"/>
      <c r="BH54" s="219"/>
      <c r="BI54" s="217">
        <v>26837000</v>
      </c>
      <c r="BJ54" s="218"/>
      <c r="BK54" s="218"/>
      <c r="BL54" s="218"/>
      <c r="BM54" s="218"/>
      <c r="BN54" s="219"/>
      <c r="BO54" s="42">
        <f t="shared" si="10"/>
        <v>0.8031854231527499</v>
      </c>
      <c r="BP54" s="43"/>
      <c r="BQ54" s="43"/>
      <c r="BR54" s="43"/>
      <c r="BS54" s="43"/>
      <c r="BT54" s="44"/>
      <c r="BU54" s="188"/>
      <c r="BV54" s="189"/>
      <c r="BW54" s="189"/>
      <c r="BX54" s="189"/>
      <c r="BY54" s="189"/>
      <c r="BZ54" s="190"/>
      <c r="CA54" s="188"/>
      <c r="CB54" s="189"/>
      <c r="CC54" s="189"/>
      <c r="CD54" s="189"/>
      <c r="CE54" s="189"/>
      <c r="CF54" s="190"/>
      <c r="CG54" s="188"/>
      <c r="CH54" s="189"/>
      <c r="CI54" s="189"/>
      <c r="CJ54" s="189"/>
      <c r="CK54" s="189"/>
      <c r="CL54" s="190"/>
      <c r="CM54" s="32">
        <f>AW54+Y54</f>
        <v>48571000</v>
      </c>
      <c r="CN54" s="32"/>
      <c r="CO54" s="32"/>
      <c r="CP54" s="32"/>
      <c r="CQ54" s="32"/>
      <c r="CR54" s="29"/>
      <c r="CS54" s="32">
        <f>AE54+BC54+BU54</f>
        <v>49076206</v>
      </c>
      <c r="CT54" s="32"/>
      <c r="CU54" s="32"/>
      <c r="CV54" s="32"/>
      <c r="CW54" s="32"/>
      <c r="CX54" s="29"/>
      <c r="CY54" s="32">
        <f>AK54+BI54+CA54+CG54</f>
        <v>42500000</v>
      </c>
      <c r="CZ54" s="32"/>
      <c r="DA54" s="32"/>
      <c r="DB54" s="32"/>
      <c r="DC54" s="32"/>
      <c r="DD54" s="29"/>
      <c r="DE54" s="17">
        <f t="shared" si="2"/>
        <v>0.8660001141897562</v>
      </c>
      <c r="DG54" s="176"/>
      <c r="DH54" s="176"/>
      <c r="DI54" s="176"/>
      <c r="DJ54" s="176"/>
      <c r="DL54" s="176"/>
      <c r="DM54" s="176"/>
      <c r="DN54" s="176"/>
      <c r="DO54" s="176"/>
      <c r="DP54" s="176"/>
      <c r="DQ54" s="176"/>
      <c r="DR54" s="176"/>
      <c r="DS54" s="176"/>
      <c r="DT54" s="176"/>
      <c r="DU54" s="176"/>
      <c r="DV54" s="176"/>
      <c r="DW54" s="176"/>
      <c r="DX54" s="176"/>
      <c r="DY54" s="176"/>
      <c r="DZ54" s="176"/>
    </row>
    <row r="55" spans="1:130" ht="12.75" customHeight="1" thickBot="1">
      <c r="A55" s="45">
        <v>51</v>
      </c>
      <c r="B55" s="46"/>
      <c r="C55" s="220" t="s">
        <v>84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2"/>
      <c r="V55" s="223" t="s">
        <v>81</v>
      </c>
      <c r="W55" s="224"/>
      <c r="X55" s="225"/>
      <c r="Y55" s="191">
        <f>SUM(Y50:AD54)</f>
        <v>20663000</v>
      </c>
      <c r="Z55" s="192"/>
      <c r="AA55" s="192"/>
      <c r="AB55" s="192"/>
      <c r="AC55" s="192"/>
      <c r="AD55" s="193"/>
      <c r="AE55" s="191">
        <f>SUM(AE50:AJ54)</f>
        <v>24663000</v>
      </c>
      <c r="AF55" s="192"/>
      <c r="AG55" s="192"/>
      <c r="AH55" s="192"/>
      <c r="AI55" s="192"/>
      <c r="AJ55" s="193"/>
      <c r="AK55" s="191">
        <f>SUM(AK50:AP54)</f>
        <v>20663000</v>
      </c>
      <c r="AL55" s="192"/>
      <c r="AM55" s="192"/>
      <c r="AN55" s="192"/>
      <c r="AO55" s="192"/>
      <c r="AP55" s="193"/>
      <c r="AQ55" s="127">
        <f t="shared" si="3"/>
        <v>0.8378137290678344</v>
      </c>
      <c r="AR55" s="128"/>
      <c r="AS55" s="128"/>
      <c r="AT55" s="128"/>
      <c r="AU55" s="128"/>
      <c r="AV55" s="129"/>
      <c r="AW55" s="191">
        <f>SUM(AW50:BB54)</f>
        <v>32908000</v>
      </c>
      <c r="AX55" s="192"/>
      <c r="AY55" s="192"/>
      <c r="AZ55" s="192"/>
      <c r="BA55" s="192"/>
      <c r="BB55" s="193"/>
      <c r="BC55" s="191">
        <f>SUM(BC50:BH54)</f>
        <v>34957206</v>
      </c>
      <c r="BD55" s="192"/>
      <c r="BE55" s="192"/>
      <c r="BF55" s="192"/>
      <c r="BG55" s="192"/>
      <c r="BH55" s="193"/>
      <c r="BI55" s="191">
        <f>SUM(BI50:BN54)</f>
        <v>28635516</v>
      </c>
      <c r="BJ55" s="192"/>
      <c r="BK55" s="192"/>
      <c r="BL55" s="192"/>
      <c r="BM55" s="192"/>
      <c r="BN55" s="193"/>
      <c r="BO55" s="127">
        <f t="shared" si="10"/>
        <v>0.8191591742200449</v>
      </c>
      <c r="BP55" s="128"/>
      <c r="BQ55" s="128"/>
      <c r="BR55" s="128"/>
      <c r="BS55" s="128"/>
      <c r="BT55" s="129"/>
      <c r="BU55" s="191">
        <f>SUM(BU50:BZ54)</f>
        <v>609979</v>
      </c>
      <c r="BV55" s="192"/>
      <c r="BW55" s="192"/>
      <c r="BX55" s="192"/>
      <c r="BY55" s="192"/>
      <c r="BZ55" s="193"/>
      <c r="CA55" s="191">
        <f>SUM(CA50:CF54)</f>
        <v>609979</v>
      </c>
      <c r="CB55" s="192"/>
      <c r="CC55" s="192"/>
      <c r="CD55" s="192"/>
      <c r="CE55" s="192"/>
      <c r="CF55" s="193"/>
      <c r="CG55" s="191">
        <f>SUM(CG50:CL54)</f>
        <v>0</v>
      </c>
      <c r="CH55" s="192"/>
      <c r="CI55" s="192"/>
      <c r="CJ55" s="192"/>
      <c r="CK55" s="192"/>
      <c r="CL55" s="193"/>
      <c r="CM55" s="191">
        <f>SUM(CM50:CR54)</f>
        <v>53571000</v>
      </c>
      <c r="CN55" s="192"/>
      <c r="CO55" s="192"/>
      <c r="CP55" s="192"/>
      <c r="CQ55" s="192"/>
      <c r="CR55" s="193"/>
      <c r="CS55" s="191">
        <f>SUM(CS50:CX54)</f>
        <v>60230185</v>
      </c>
      <c r="CT55" s="192"/>
      <c r="CU55" s="192"/>
      <c r="CV55" s="192"/>
      <c r="CW55" s="192"/>
      <c r="CX55" s="193"/>
      <c r="CY55" s="191">
        <f>SUM(CY50:DD54)</f>
        <v>49908495</v>
      </c>
      <c r="CZ55" s="192"/>
      <c r="DA55" s="192"/>
      <c r="DB55" s="192"/>
      <c r="DC55" s="192"/>
      <c r="DD55" s="213"/>
      <c r="DE55" s="22">
        <f>CY55/CS55</f>
        <v>0.8286292828089438</v>
      </c>
      <c r="DG55" s="176"/>
      <c r="DH55" s="176"/>
      <c r="DI55" s="176"/>
      <c r="DJ55" s="176"/>
      <c r="DL55" s="176"/>
      <c r="DM55" s="176"/>
      <c r="DN55" s="176"/>
      <c r="DO55" s="176"/>
      <c r="DP55" s="176"/>
      <c r="DQ55" s="176"/>
      <c r="DR55" s="176"/>
      <c r="DS55" s="176"/>
      <c r="DT55" s="176"/>
      <c r="DU55" s="176"/>
      <c r="DV55" s="176"/>
      <c r="DW55" s="176"/>
      <c r="DX55" s="176"/>
      <c r="DY55" s="176"/>
      <c r="DZ55" s="176"/>
    </row>
    <row r="56" spans="1:120" ht="12.75" customHeight="1">
      <c r="A56" s="45">
        <v>52</v>
      </c>
      <c r="B56" s="46"/>
      <c r="C56" s="130" t="s">
        <v>94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2"/>
      <c r="W56" s="133"/>
      <c r="X56" s="134"/>
      <c r="Y56" s="135">
        <f>Y55-Y49</f>
        <v>0</v>
      </c>
      <c r="Z56" s="136"/>
      <c r="AA56" s="136"/>
      <c r="AB56" s="136"/>
      <c r="AC56" s="136"/>
      <c r="AD56" s="137"/>
      <c r="AE56" s="135">
        <f>AE55-AE49</f>
        <v>1143315</v>
      </c>
      <c r="AF56" s="136"/>
      <c r="AG56" s="136"/>
      <c r="AH56" s="136"/>
      <c r="AI56" s="136"/>
      <c r="AJ56" s="137"/>
      <c r="AK56" s="135">
        <v>490231</v>
      </c>
      <c r="AL56" s="136"/>
      <c r="AM56" s="136"/>
      <c r="AN56" s="136"/>
      <c r="AO56" s="136"/>
      <c r="AP56" s="137"/>
      <c r="AQ56" s="182"/>
      <c r="AR56" s="183"/>
      <c r="AS56" s="183"/>
      <c r="AT56" s="183"/>
      <c r="AU56" s="183"/>
      <c r="AV56" s="184"/>
      <c r="AW56" s="104">
        <f>AW55-AW49</f>
        <v>0</v>
      </c>
      <c r="AX56" s="105"/>
      <c r="AY56" s="105"/>
      <c r="AZ56" s="105"/>
      <c r="BA56" s="105"/>
      <c r="BB56" s="106"/>
      <c r="BC56" s="104">
        <f>BC55-BC49</f>
        <v>-1499356</v>
      </c>
      <c r="BD56" s="105"/>
      <c r="BE56" s="105"/>
      <c r="BF56" s="105"/>
      <c r="BG56" s="105"/>
      <c r="BH56" s="106"/>
      <c r="BI56" s="104">
        <v>490231</v>
      </c>
      <c r="BJ56" s="105"/>
      <c r="BK56" s="105"/>
      <c r="BL56" s="105"/>
      <c r="BM56" s="105"/>
      <c r="BN56" s="106"/>
      <c r="BO56" s="185"/>
      <c r="BP56" s="186"/>
      <c r="BQ56" s="186"/>
      <c r="BR56" s="186"/>
      <c r="BS56" s="186"/>
      <c r="BT56" s="187"/>
      <c r="BU56" s="107">
        <f>BU55-BU49</f>
        <v>0</v>
      </c>
      <c r="BV56" s="108"/>
      <c r="BW56" s="108"/>
      <c r="BX56" s="108"/>
      <c r="BY56" s="108"/>
      <c r="BZ56" s="109"/>
      <c r="CA56" s="107">
        <f>CA55-CA49</f>
        <v>0</v>
      </c>
      <c r="CB56" s="108"/>
      <c r="CC56" s="108"/>
      <c r="CD56" s="108"/>
      <c r="CE56" s="108"/>
      <c r="CF56" s="109"/>
      <c r="CG56" s="107">
        <f>CG55-CG49</f>
        <v>-980462</v>
      </c>
      <c r="CH56" s="108"/>
      <c r="CI56" s="108"/>
      <c r="CJ56" s="108"/>
      <c r="CK56" s="108"/>
      <c r="CL56" s="109"/>
      <c r="CM56" s="107">
        <f>CM55-CM49</f>
        <v>0</v>
      </c>
      <c r="CN56" s="108"/>
      <c r="CO56" s="108"/>
      <c r="CP56" s="108"/>
      <c r="CQ56" s="108"/>
      <c r="CR56" s="109"/>
      <c r="CS56" s="107">
        <f>CS55-CS49</f>
        <v>0</v>
      </c>
      <c r="CT56" s="108"/>
      <c r="CU56" s="108"/>
      <c r="CV56" s="108"/>
      <c r="CW56" s="108"/>
      <c r="CX56" s="109"/>
      <c r="CY56" s="107">
        <f>AK56+BI56+CA56+CG56</f>
        <v>0</v>
      </c>
      <c r="CZ56" s="108"/>
      <c r="DA56" s="108"/>
      <c r="DB56" s="108"/>
      <c r="DC56" s="108"/>
      <c r="DD56" s="109"/>
      <c r="DE56" s="20"/>
      <c r="DG56" s="176"/>
      <c r="DH56" s="176"/>
      <c r="DI56" s="176"/>
      <c r="DJ56" s="176"/>
      <c r="DL56" s="176"/>
      <c r="DM56" s="176"/>
      <c r="DN56" s="176"/>
      <c r="DO56" s="176"/>
      <c r="DP56" s="176"/>
    </row>
    <row r="57" spans="1:109" ht="12" customHeight="1" thickBot="1">
      <c r="A57" s="45">
        <v>53</v>
      </c>
      <c r="B57" s="46"/>
      <c r="C57" s="110" t="s">
        <v>104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2"/>
      <c r="W57" s="113"/>
      <c r="X57" s="114"/>
      <c r="Y57" s="115"/>
      <c r="Z57" s="116"/>
      <c r="AA57" s="116"/>
      <c r="AB57" s="116"/>
      <c r="AC57" s="116"/>
      <c r="AD57" s="117"/>
      <c r="AE57" s="115"/>
      <c r="AF57" s="116"/>
      <c r="AG57" s="116"/>
      <c r="AH57" s="116"/>
      <c r="AI57" s="116"/>
      <c r="AJ57" s="117"/>
      <c r="AK57" s="115"/>
      <c r="AL57" s="116"/>
      <c r="AM57" s="116"/>
      <c r="AN57" s="116"/>
      <c r="AO57" s="116"/>
      <c r="AP57" s="117"/>
      <c r="AQ57" s="118"/>
      <c r="AR57" s="119"/>
      <c r="AS57" s="119"/>
      <c r="AT57" s="119"/>
      <c r="AU57" s="119"/>
      <c r="AV57" s="120"/>
      <c r="AW57" s="121"/>
      <c r="AX57" s="122"/>
      <c r="AY57" s="122"/>
      <c r="AZ57" s="122"/>
      <c r="BA57" s="122"/>
      <c r="BB57" s="123"/>
      <c r="BC57" s="121"/>
      <c r="BD57" s="122"/>
      <c r="BE57" s="122"/>
      <c r="BF57" s="122"/>
      <c r="BG57" s="122"/>
      <c r="BH57" s="123"/>
      <c r="BI57" s="121"/>
      <c r="BJ57" s="122"/>
      <c r="BK57" s="122"/>
      <c r="BL57" s="122"/>
      <c r="BM57" s="122"/>
      <c r="BN57" s="123"/>
      <c r="BO57" s="101"/>
      <c r="BP57" s="102"/>
      <c r="BQ57" s="102"/>
      <c r="BR57" s="102"/>
      <c r="BS57" s="102"/>
      <c r="BT57" s="103"/>
      <c r="BU57" s="92"/>
      <c r="BV57" s="93"/>
      <c r="BW57" s="93"/>
      <c r="BX57" s="93"/>
      <c r="BY57" s="93"/>
      <c r="BZ57" s="94"/>
      <c r="CA57" s="92"/>
      <c r="CB57" s="93"/>
      <c r="CC57" s="93"/>
      <c r="CD57" s="93"/>
      <c r="CE57" s="93"/>
      <c r="CF57" s="94"/>
      <c r="CG57" s="92"/>
      <c r="CH57" s="93"/>
      <c r="CI57" s="93"/>
      <c r="CJ57" s="93"/>
      <c r="CK57" s="93"/>
      <c r="CL57" s="94"/>
      <c r="CM57" s="92"/>
      <c r="CN57" s="93"/>
      <c r="CO57" s="93"/>
      <c r="CP57" s="93"/>
      <c r="CQ57" s="93"/>
      <c r="CR57" s="94"/>
      <c r="CS57" s="92"/>
      <c r="CT57" s="93"/>
      <c r="CU57" s="93"/>
      <c r="CV57" s="93"/>
      <c r="CW57" s="93"/>
      <c r="CX57" s="94"/>
      <c r="CY57" s="92">
        <f>AK57+BI57+CA57+CG57</f>
        <v>0</v>
      </c>
      <c r="CZ57" s="93"/>
      <c r="DA57" s="93"/>
      <c r="DB57" s="93"/>
      <c r="DC57" s="93"/>
      <c r="DD57" s="94"/>
      <c r="DE57" s="23"/>
    </row>
    <row r="58" spans="1:109" ht="12" customHeight="1" thickBot="1">
      <c r="A58" s="45">
        <v>54</v>
      </c>
      <c r="B58" s="46"/>
      <c r="C58" s="95" t="s">
        <v>121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7"/>
      <c r="V58" s="98"/>
      <c r="W58" s="99"/>
      <c r="X58" s="100"/>
      <c r="Y58" s="80"/>
      <c r="Z58" s="81"/>
      <c r="AA58" s="81"/>
      <c r="AB58" s="81"/>
      <c r="AC58" s="81"/>
      <c r="AD58" s="82"/>
      <c r="AE58" s="80"/>
      <c r="AF58" s="81"/>
      <c r="AG58" s="81"/>
      <c r="AH58" s="81"/>
      <c r="AI58" s="81"/>
      <c r="AJ58" s="82"/>
      <c r="AK58" s="80">
        <f>AK55-AK49-AK56</f>
        <v>686157</v>
      </c>
      <c r="AL58" s="81"/>
      <c r="AM58" s="81"/>
      <c r="AN58" s="81"/>
      <c r="AO58" s="81"/>
      <c r="AP58" s="82"/>
      <c r="AQ58" s="89"/>
      <c r="AR58" s="90"/>
      <c r="AS58" s="90"/>
      <c r="AT58" s="90"/>
      <c r="AU58" s="90"/>
      <c r="AV58" s="91"/>
      <c r="AW58" s="80"/>
      <c r="AX58" s="81"/>
      <c r="AY58" s="81"/>
      <c r="AZ58" s="81"/>
      <c r="BA58" s="81"/>
      <c r="BB58" s="82"/>
      <c r="BC58" s="80"/>
      <c r="BD58" s="81"/>
      <c r="BE58" s="81"/>
      <c r="BF58" s="81"/>
      <c r="BG58" s="81"/>
      <c r="BH58" s="82"/>
      <c r="BI58" s="80">
        <f>BI55-BI49-BI56-BI57</f>
        <v>1246615</v>
      </c>
      <c r="BJ58" s="81"/>
      <c r="BK58" s="81"/>
      <c r="BL58" s="81"/>
      <c r="BM58" s="81"/>
      <c r="BN58" s="82"/>
      <c r="BO58" s="89"/>
      <c r="BP58" s="90"/>
      <c r="BQ58" s="90"/>
      <c r="BR58" s="90"/>
      <c r="BS58" s="90"/>
      <c r="BT58" s="91"/>
      <c r="BU58" s="80">
        <f>BU55-BU49-BU56</f>
        <v>0</v>
      </c>
      <c r="BV58" s="81"/>
      <c r="BW58" s="81"/>
      <c r="BX58" s="81"/>
      <c r="BY58" s="81"/>
      <c r="BZ58" s="82"/>
      <c r="CA58" s="80">
        <f>CA55-CA49-CA56</f>
        <v>0</v>
      </c>
      <c r="CB58" s="81"/>
      <c r="CC58" s="81"/>
      <c r="CD58" s="81"/>
      <c r="CE58" s="81"/>
      <c r="CF58" s="82"/>
      <c r="CG58" s="80">
        <f>CG55-CG49-CG56</f>
        <v>0</v>
      </c>
      <c r="CH58" s="81"/>
      <c r="CI58" s="81"/>
      <c r="CJ58" s="81"/>
      <c r="CK58" s="81"/>
      <c r="CL58" s="82"/>
      <c r="CM58" s="83">
        <f>CM517-CM49-CM56+CM55-CM57</f>
        <v>0</v>
      </c>
      <c r="CN58" s="84"/>
      <c r="CO58" s="84"/>
      <c r="CP58" s="84"/>
      <c r="CQ58" s="84"/>
      <c r="CR58" s="85"/>
      <c r="CS58" s="86"/>
      <c r="CT58" s="87"/>
      <c r="CU58" s="87"/>
      <c r="CV58" s="87"/>
      <c r="CW58" s="87"/>
      <c r="CX58" s="88"/>
      <c r="CY58" s="86">
        <f>AK58+BI58+CA58+CG58</f>
        <v>1932772</v>
      </c>
      <c r="CZ58" s="87"/>
      <c r="DA58" s="87"/>
      <c r="DB58" s="87"/>
      <c r="DC58" s="87"/>
      <c r="DD58" s="88"/>
      <c r="DE58" s="24"/>
    </row>
    <row r="59" ht="12">
      <c r="A59" s="1" t="s">
        <v>114</v>
      </c>
    </row>
  </sheetData>
  <sheetProtection/>
  <mergeCells count="1115">
    <mergeCell ref="A4:B4"/>
    <mergeCell ref="C4:U4"/>
    <mergeCell ref="V4:X4"/>
    <mergeCell ref="CM4:DD4"/>
    <mergeCell ref="BU4:CF4"/>
    <mergeCell ref="A5:B5"/>
    <mergeCell ref="C5:U5"/>
    <mergeCell ref="V5:X5"/>
    <mergeCell ref="Y5:AD5"/>
    <mergeCell ref="AW5:BB5"/>
    <mergeCell ref="CM5:CR5"/>
    <mergeCell ref="AE5:AJ5"/>
    <mergeCell ref="AK5:AP5"/>
    <mergeCell ref="BC5:BH5"/>
    <mergeCell ref="BI5:BN5"/>
    <mergeCell ref="A6:B6"/>
    <mergeCell ref="C6:U6"/>
    <mergeCell ref="V6:X6"/>
    <mergeCell ref="Y6:AD6"/>
    <mergeCell ref="AW6:BB6"/>
    <mergeCell ref="CM6:CR6"/>
    <mergeCell ref="AK6:AP6"/>
    <mergeCell ref="AE6:AJ6"/>
    <mergeCell ref="BC6:BH6"/>
    <mergeCell ref="BI6:BN6"/>
    <mergeCell ref="A7:B7"/>
    <mergeCell ref="C7:U7"/>
    <mergeCell ref="V7:X7"/>
    <mergeCell ref="Y7:AD7"/>
    <mergeCell ref="AW7:BB7"/>
    <mergeCell ref="CM7:CR7"/>
    <mergeCell ref="AK7:AP7"/>
    <mergeCell ref="AE7:AJ7"/>
    <mergeCell ref="BC7:BH7"/>
    <mergeCell ref="BI7:BN7"/>
    <mergeCell ref="A8:B8"/>
    <mergeCell ref="C8:U8"/>
    <mergeCell ref="V8:X8"/>
    <mergeCell ref="Y8:AD8"/>
    <mergeCell ref="AW8:BB8"/>
    <mergeCell ref="CM8:CR8"/>
    <mergeCell ref="AK8:AP8"/>
    <mergeCell ref="AE8:AJ8"/>
    <mergeCell ref="BC8:BH8"/>
    <mergeCell ref="BI8:BN8"/>
    <mergeCell ref="A9:B9"/>
    <mergeCell ref="C9:U9"/>
    <mergeCell ref="V9:X9"/>
    <mergeCell ref="Y9:AD9"/>
    <mergeCell ref="AW9:BB9"/>
    <mergeCell ref="CM9:CR9"/>
    <mergeCell ref="AK9:AP9"/>
    <mergeCell ref="AE9:AJ9"/>
    <mergeCell ref="BC9:BH9"/>
    <mergeCell ref="BI9:BN9"/>
    <mergeCell ref="A10:B10"/>
    <mergeCell ref="C10:U10"/>
    <mergeCell ref="V10:X10"/>
    <mergeCell ref="Y10:AD10"/>
    <mergeCell ref="AW10:BB10"/>
    <mergeCell ref="CM10:CR10"/>
    <mergeCell ref="AK10:AP10"/>
    <mergeCell ref="AE10:AJ10"/>
    <mergeCell ref="BC10:BH10"/>
    <mergeCell ref="BI10:BN10"/>
    <mergeCell ref="A11:B11"/>
    <mergeCell ref="C11:U11"/>
    <mergeCell ref="V11:X11"/>
    <mergeCell ref="Y11:AD11"/>
    <mergeCell ref="AW11:BB11"/>
    <mergeCell ref="CM11:CR11"/>
    <mergeCell ref="AK11:AP11"/>
    <mergeCell ref="AE11:AJ11"/>
    <mergeCell ref="BC11:BH11"/>
    <mergeCell ref="BI11:BN11"/>
    <mergeCell ref="A12:B12"/>
    <mergeCell ref="C12:U12"/>
    <mergeCell ref="V12:X12"/>
    <mergeCell ref="Y12:AD12"/>
    <mergeCell ref="AW12:BB12"/>
    <mergeCell ref="CM12:CR12"/>
    <mergeCell ref="AK12:AP12"/>
    <mergeCell ref="AE12:AJ12"/>
    <mergeCell ref="BC12:BH12"/>
    <mergeCell ref="BI12:BN12"/>
    <mergeCell ref="A14:B14"/>
    <mergeCell ref="C14:U14"/>
    <mergeCell ref="V14:X14"/>
    <mergeCell ref="Y14:AD14"/>
    <mergeCell ref="AW14:BB14"/>
    <mergeCell ref="CM14:CR14"/>
    <mergeCell ref="AK14:AP14"/>
    <mergeCell ref="AE14:AJ14"/>
    <mergeCell ref="BC14:BH14"/>
    <mergeCell ref="BI14:BN14"/>
    <mergeCell ref="A15:B15"/>
    <mergeCell ref="C15:U15"/>
    <mergeCell ref="V15:X15"/>
    <mergeCell ref="Y15:AD15"/>
    <mergeCell ref="AW15:BB15"/>
    <mergeCell ref="CM15:CR15"/>
    <mergeCell ref="AK15:AP15"/>
    <mergeCell ref="AE15:AJ15"/>
    <mergeCell ref="BC15:BH15"/>
    <mergeCell ref="BI15:BN15"/>
    <mergeCell ref="A16:B16"/>
    <mergeCell ref="C16:U16"/>
    <mergeCell ref="V16:X16"/>
    <mergeCell ref="Y16:AD16"/>
    <mergeCell ref="AW16:BB16"/>
    <mergeCell ref="CM16:CR16"/>
    <mergeCell ref="AK16:AP16"/>
    <mergeCell ref="AE16:AJ16"/>
    <mergeCell ref="BC16:BH16"/>
    <mergeCell ref="BI16:BN16"/>
    <mergeCell ref="A17:B17"/>
    <mergeCell ref="C17:U17"/>
    <mergeCell ref="V17:X17"/>
    <mergeCell ref="Y17:AD17"/>
    <mergeCell ref="AW17:BB17"/>
    <mergeCell ref="CM17:CR17"/>
    <mergeCell ref="AK17:AP17"/>
    <mergeCell ref="AE17:AJ17"/>
    <mergeCell ref="BC17:BH17"/>
    <mergeCell ref="BI17:BN17"/>
    <mergeCell ref="A18:B18"/>
    <mergeCell ref="C18:U18"/>
    <mergeCell ref="V18:X18"/>
    <mergeCell ref="Y18:AD18"/>
    <mergeCell ref="AW18:BB18"/>
    <mergeCell ref="CM18:CR18"/>
    <mergeCell ref="AK18:AP18"/>
    <mergeCell ref="AE18:AJ18"/>
    <mergeCell ref="BC18:BH18"/>
    <mergeCell ref="BI18:BN18"/>
    <mergeCell ref="A19:B19"/>
    <mergeCell ref="C19:U19"/>
    <mergeCell ref="V19:X19"/>
    <mergeCell ref="Y19:AD19"/>
    <mergeCell ref="AW19:BB19"/>
    <mergeCell ref="CM19:CR19"/>
    <mergeCell ref="AK19:AP19"/>
    <mergeCell ref="AE19:AJ19"/>
    <mergeCell ref="BC19:BH19"/>
    <mergeCell ref="BI19:BN19"/>
    <mergeCell ref="A20:B20"/>
    <mergeCell ref="C20:U20"/>
    <mergeCell ref="V20:X20"/>
    <mergeCell ref="Y20:AD20"/>
    <mergeCell ref="AW20:BB20"/>
    <mergeCell ref="CM20:CR20"/>
    <mergeCell ref="AK20:AP20"/>
    <mergeCell ref="AE20:AJ20"/>
    <mergeCell ref="BC20:BH20"/>
    <mergeCell ref="BI20:BN20"/>
    <mergeCell ref="A21:B21"/>
    <mergeCell ref="C21:U21"/>
    <mergeCell ref="V21:X21"/>
    <mergeCell ref="Y21:AD21"/>
    <mergeCell ref="AW21:BB21"/>
    <mergeCell ref="CM21:CR21"/>
    <mergeCell ref="AK21:AP21"/>
    <mergeCell ref="AE21:AJ21"/>
    <mergeCell ref="BC21:BH21"/>
    <mergeCell ref="BI21:BN21"/>
    <mergeCell ref="A22:B22"/>
    <mergeCell ref="C22:U22"/>
    <mergeCell ref="V22:X22"/>
    <mergeCell ref="Y22:AD22"/>
    <mergeCell ref="AW22:BB22"/>
    <mergeCell ref="CM22:CR22"/>
    <mergeCell ref="AK22:AP22"/>
    <mergeCell ref="AE22:AJ22"/>
    <mergeCell ref="BC22:BH22"/>
    <mergeCell ref="BI22:BN22"/>
    <mergeCell ref="A23:B23"/>
    <mergeCell ref="C23:U23"/>
    <mergeCell ref="V23:X23"/>
    <mergeCell ref="Y23:AD23"/>
    <mergeCell ref="AW23:BB23"/>
    <mergeCell ref="CM23:CR23"/>
    <mergeCell ref="AK23:AP23"/>
    <mergeCell ref="AE23:AJ23"/>
    <mergeCell ref="BC23:BH23"/>
    <mergeCell ref="BI23:BN23"/>
    <mergeCell ref="A24:B24"/>
    <mergeCell ref="C24:U24"/>
    <mergeCell ref="V24:X24"/>
    <mergeCell ref="Y24:AD24"/>
    <mergeCell ref="AW24:BB24"/>
    <mergeCell ref="CM24:CR24"/>
    <mergeCell ref="AK24:AP24"/>
    <mergeCell ref="AE24:AJ24"/>
    <mergeCell ref="BC24:BH24"/>
    <mergeCell ref="BI24:BN24"/>
    <mergeCell ref="A25:B25"/>
    <mergeCell ref="C25:U25"/>
    <mergeCell ref="V25:X25"/>
    <mergeCell ref="Y25:AD25"/>
    <mergeCell ref="AW25:BB25"/>
    <mergeCell ref="CM25:CR25"/>
    <mergeCell ref="AK25:AP25"/>
    <mergeCell ref="AE25:AJ25"/>
    <mergeCell ref="BC25:BH25"/>
    <mergeCell ref="BI25:BN25"/>
    <mergeCell ref="A26:B26"/>
    <mergeCell ref="C26:U26"/>
    <mergeCell ref="V26:X26"/>
    <mergeCell ref="Y26:AD26"/>
    <mergeCell ref="AW26:BB26"/>
    <mergeCell ref="CM26:CR26"/>
    <mergeCell ref="AK26:AP26"/>
    <mergeCell ref="AE26:AJ26"/>
    <mergeCell ref="BC26:BH26"/>
    <mergeCell ref="BI26:BN26"/>
    <mergeCell ref="A27:B27"/>
    <mergeCell ref="C27:U27"/>
    <mergeCell ref="V27:X27"/>
    <mergeCell ref="Y27:AD27"/>
    <mergeCell ref="AW27:BB27"/>
    <mergeCell ref="CM27:CR27"/>
    <mergeCell ref="AK27:AP27"/>
    <mergeCell ref="AE27:AJ27"/>
    <mergeCell ref="BC27:BH27"/>
    <mergeCell ref="BI27:BN27"/>
    <mergeCell ref="A28:B28"/>
    <mergeCell ref="C28:U28"/>
    <mergeCell ref="V28:X28"/>
    <mergeCell ref="Y28:AD28"/>
    <mergeCell ref="AW28:BB28"/>
    <mergeCell ref="CM28:CR28"/>
    <mergeCell ref="AK28:AP28"/>
    <mergeCell ref="AE28:AJ28"/>
    <mergeCell ref="BC28:BH28"/>
    <mergeCell ref="BI28:BN28"/>
    <mergeCell ref="A29:B29"/>
    <mergeCell ref="C29:U29"/>
    <mergeCell ref="V29:X29"/>
    <mergeCell ref="Y29:AD29"/>
    <mergeCell ref="AW29:BB29"/>
    <mergeCell ref="CM29:CR29"/>
    <mergeCell ref="AK29:AP29"/>
    <mergeCell ref="AE29:AJ29"/>
    <mergeCell ref="BC29:BH29"/>
    <mergeCell ref="BI29:BN29"/>
    <mergeCell ref="A30:B30"/>
    <mergeCell ref="C30:U30"/>
    <mergeCell ref="V30:X30"/>
    <mergeCell ref="Y30:AD30"/>
    <mergeCell ref="AW30:BB30"/>
    <mergeCell ref="CM30:CR30"/>
    <mergeCell ref="AK30:AP30"/>
    <mergeCell ref="AE30:AJ30"/>
    <mergeCell ref="BC30:BH30"/>
    <mergeCell ref="BI30:BN30"/>
    <mergeCell ref="A31:B31"/>
    <mergeCell ref="C31:U31"/>
    <mergeCell ref="V31:X31"/>
    <mergeCell ref="Y31:AD31"/>
    <mergeCell ref="AW31:BB31"/>
    <mergeCell ref="CM31:CR31"/>
    <mergeCell ref="AK31:AP31"/>
    <mergeCell ref="AE31:AJ31"/>
    <mergeCell ref="BC31:BH31"/>
    <mergeCell ref="BI31:BN31"/>
    <mergeCell ref="A32:B32"/>
    <mergeCell ref="C32:U32"/>
    <mergeCell ref="V32:X32"/>
    <mergeCell ref="Y32:AD32"/>
    <mergeCell ref="AW32:BB32"/>
    <mergeCell ref="CM32:CR32"/>
    <mergeCell ref="AK32:AP32"/>
    <mergeCell ref="AE32:AJ32"/>
    <mergeCell ref="BC32:BH32"/>
    <mergeCell ref="BI32:BN32"/>
    <mergeCell ref="A34:B34"/>
    <mergeCell ref="C34:U34"/>
    <mergeCell ref="V34:X34"/>
    <mergeCell ref="Y34:AD34"/>
    <mergeCell ref="AW34:BB34"/>
    <mergeCell ref="CM34:CR34"/>
    <mergeCell ref="AK34:AP34"/>
    <mergeCell ref="AE34:AJ34"/>
    <mergeCell ref="BC34:BH34"/>
    <mergeCell ref="BI34:BN34"/>
    <mergeCell ref="A35:B35"/>
    <mergeCell ref="C35:U35"/>
    <mergeCell ref="V35:X35"/>
    <mergeCell ref="Y35:AD35"/>
    <mergeCell ref="AW35:BB35"/>
    <mergeCell ref="CM35:CR35"/>
    <mergeCell ref="AK35:AP35"/>
    <mergeCell ref="AE35:AJ35"/>
    <mergeCell ref="BC35:BH35"/>
    <mergeCell ref="BI35:BN35"/>
    <mergeCell ref="A36:B36"/>
    <mergeCell ref="C36:U36"/>
    <mergeCell ref="V36:X36"/>
    <mergeCell ref="Y36:AD36"/>
    <mergeCell ref="AW36:BB36"/>
    <mergeCell ref="CM36:CR36"/>
    <mergeCell ref="AK36:AP36"/>
    <mergeCell ref="AE36:AJ36"/>
    <mergeCell ref="BC36:BH36"/>
    <mergeCell ref="BI36:BN36"/>
    <mergeCell ref="A37:B37"/>
    <mergeCell ref="C37:U37"/>
    <mergeCell ref="V37:X37"/>
    <mergeCell ref="Y37:AD37"/>
    <mergeCell ref="AW37:BB37"/>
    <mergeCell ref="CM37:CR37"/>
    <mergeCell ref="AK37:AP37"/>
    <mergeCell ref="AE37:AJ37"/>
    <mergeCell ref="BC37:BH37"/>
    <mergeCell ref="BI37:BN37"/>
    <mergeCell ref="A38:B38"/>
    <mergeCell ref="C38:U38"/>
    <mergeCell ref="V38:X38"/>
    <mergeCell ref="Y38:AD38"/>
    <mergeCell ref="AW38:BB38"/>
    <mergeCell ref="CM38:CR38"/>
    <mergeCell ref="AK38:AP38"/>
    <mergeCell ref="AE38:AJ38"/>
    <mergeCell ref="BC38:BH38"/>
    <mergeCell ref="BI38:BN38"/>
    <mergeCell ref="A39:B39"/>
    <mergeCell ref="C39:U39"/>
    <mergeCell ref="V39:X39"/>
    <mergeCell ref="Y39:AD39"/>
    <mergeCell ref="AW39:BB39"/>
    <mergeCell ref="CM39:CR39"/>
    <mergeCell ref="AK39:AP39"/>
    <mergeCell ref="AE39:AJ39"/>
    <mergeCell ref="BC39:BH39"/>
    <mergeCell ref="BI39:BN39"/>
    <mergeCell ref="A40:B40"/>
    <mergeCell ref="C40:U40"/>
    <mergeCell ref="V40:X40"/>
    <mergeCell ref="Y40:AD40"/>
    <mergeCell ref="AW40:BB40"/>
    <mergeCell ref="CM40:CR40"/>
    <mergeCell ref="AK40:AP40"/>
    <mergeCell ref="AE40:AJ40"/>
    <mergeCell ref="BC40:BH40"/>
    <mergeCell ref="BI40:BN40"/>
    <mergeCell ref="A41:B41"/>
    <mergeCell ref="C41:U41"/>
    <mergeCell ref="V41:X41"/>
    <mergeCell ref="Y41:AD41"/>
    <mergeCell ref="AW41:BB41"/>
    <mergeCell ref="CM41:CR41"/>
    <mergeCell ref="AK41:AP41"/>
    <mergeCell ref="AE41:AJ41"/>
    <mergeCell ref="BC41:BH41"/>
    <mergeCell ref="BI41:BN41"/>
    <mergeCell ref="A42:B42"/>
    <mergeCell ref="C42:U42"/>
    <mergeCell ref="V42:X42"/>
    <mergeCell ref="Y42:AD42"/>
    <mergeCell ref="AW42:BB42"/>
    <mergeCell ref="CM42:CR42"/>
    <mergeCell ref="AK42:AP42"/>
    <mergeCell ref="AE42:AJ42"/>
    <mergeCell ref="BC42:BH42"/>
    <mergeCell ref="BI42:BN42"/>
    <mergeCell ref="A43:B43"/>
    <mergeCell ref="C43:U43"/>
    <mergeCell ref="V43:X43"/>
    <mergeCell ref="Y43:AD43"/>
    <mergeCell ref="AW43:BB43"/>
    <mergeCell ref="CM43:CR43"/>
    <mergeCell ref="AK43:AP43"/>
    <mergeCell ref="AE43:AJ43"/>
    <mergeCell ref="BC43:BH43"/>
    <mergeCell ref="BI43:BN43"/>
    <mergeCell ref="A44:B44"/>
    <mergeCell ref="C44:U44"/>
    <mergeCell ref="V44:X44"/>
    <mergeCell ref="Y44:AD44"/>
    <mergeCell ref="AW44:BB44"/>
    <mergeCell ref="CM44:CR44"/>
    <mergeCell ref="AK44:AP44"/>
    <mergeCell ref="AE44:AJ44"/>
    <mergeCell ref="BC44:BH44"/>
    <mergeCell ref="BI44:BN44"/>
    <mergeCell ref="A45:B45"/>
    <mergeCell ref="C45:U45"/>
    <mergeCell ref="V45:X45"/>
    <mergeCell ref="Y45:AD45"/>
    <mergeCell ref="AW45:BB45"/>
    <mergeCell ref="CM45:CR45"/>
    <mergeCell ref="AK45:AP45"/>
    <mergeCell ref="AE45:AJ45"/>
    <mergeCell ref="BC45:BH45"/>
    <mergeCell ref="BI45:BN45"/>
    <mergeCell ref="A46:B46"/>
    <mergeCell ref="C46:U46"/>
    <mergeCell ref="V46:X46"/>
    <mergeCell ref="Y46:AD46"/>
    <mergeCell ref="AW46:BB46"/>
    <mergeCell ref="CM46:CR46"/>
    <mergeCell ref="AK46:AP46"/>
    <mergeCell ref="AE46:AJ46"/>
    <mergeCell ref="BC46:BH46"/>
    <mergeCell ref="BI46:BN46"/>
    <mergeCell ref="A47:B47"/>
    <mergeCell ref="C47:U47"/>
    <mergeCell ref="V47:X47"/>
    <mergeCell ref="Y47:AD47"/>
    <mergeCell ref="AW47:BB47"/>
    <mergeCell ref="CM47:CR47"/>
    <mergeCell ref="AK47:AP47"/>
    <mergeCell ref="AE47:AJ47"/>
    <mergeCell ref="BC47:BH47"/>
    <mergeCell ref="BI47:BN47"/>
    <mergeCell ref="A48:B48"/>
    <mergeCell ref="C48:U48"/>
    <mergeCell ref="V48:X48"/>
    <mergeCell ref="Y48:AD48"/>
    <mergeCell ref="AW48:BB48"/>
    <mergeCell ref="CM48:CR48"/>
    <mergeCell ref="AK48:AP48"/>
    <mergeCell ref="AE48:AJ48"/>
    <mergeCell ref="BC48:BH48"/>
    <mergeCell ref="BI48:BN48"/>
    <mergeCell ref="A49:B49"/>
    <mergeCell ref="C49:U49"/>
    <mergeCell ref="V49:X49"/>
    <mergeCell ref="Y49:AD49"/>
    <mergeCell ref="AW49:BB49"/>
    <mergeCell ref="A50:B50"/>
    <mergeCell ref="C50:U50"/>
    <mergeCell ref="V50:X50"/>
    <mergeCell ref="Y50:AD50"/>
    <mergeCell ref="AW50:BB50"/>
    <mergeCell ref="CM49:CR49"/>
    <mergeCell ref="AK49:AP49"/>
    <mergeCell ref="AE49:AJ49"/>
    <mergeCell ref="BC49:BH49"/>
    <mergeCell ref="BI49:BN49"/>
    <mergeCell ref="CM50:CR50"/>
    <mergeCell ref="AK50:AP50"/>
    <mergeCell ref="AE50:AJ50"/>
    <mergeCell ref="BC50:BH50"/>
    <mergeCell ref="BI50:BN50"/>
    <mergeCell ref="A54:B54"/>
    <mergeCell ref="C54:U54"/>
    <mergeCell ref="V54:X54"/>
    <mergeCell ref="Y54:AD54"/>
    <mergeCell ref="AW54:BB54"/>
    <mergeCell ref="CM54:CR54"/>
    <mergeCell ref="AK54:AP54"/>
    <mergeCell ref="AE54:AJ54"/>
    <mergeCell ref="BC54:BH54"/>
    <mergeCell ref="BI54:BN54"/>
    <mergeCell ref="A55:B55"/>
    <mergeCell ref="C55:U55"/>
    <mergeCell ref="V55:X55"/>
    <mergeCell ref="Y55:AD55"/>
    <mergeCell ref="AW55:BB55"/>
    <mergeCell ref="CM55:CR55"/>
    <mergeCell ref="AK55:AP55"/>
    <mergeCell ref="AE55:AJ55"/>
    <mergeCell ref="BC55:BH55"/>
    <mergeCell ref="BI55:BN55"/>
    <mergeCell ref="CS5:CX5"/>
    <mergeCell ref="CS6:CX6"/>
    <mergeCell ref="CS7:CX7"/>
    <mergeCell ref="CS8:CX8"/>
    <mergeCell ref="CS9:CX9"/>
    <mergeCell ref="CS10:CX10"/>
    <mergeCell ref="CS11:CX11"/>
    <mergeCell ref="CS12:CX12"/>
    <mergeCell ref="CS14:CX14"/>
    <mergeCell ref="CS15:CX15"/>
    <mergeCell ref="CS16:CX16"/>
    <mergeCell ref="CS17:CX17"/>
    <mergeCell ref="CS18:CX18"/>
    <mergeCell ref="CS19:CX19"/>
    <mergeCell ref="CS20:CX20"/>
    <mergeCell ref="CS21:CX21"/>
    <mergeCell ref="CS22:CX22"/>
    <mergeCell ref="CS23:CX23"/>
    <mergeCell ref="CS24:CX24"/>
    <mergeCell ref="CS25:CX25"/>
    <mergeCell ref="CS26:CX26"/>
    <mergeCell ref="CS27:CX27"/>
    <mergeCell ref="CS28:CX28"/>
    <mergeCell ref="CS29:CX29"/>
    <mergeCell ref="CS30:CX30"/>
    <mergeCell ref="CS31:CX31"/>
    <mergeCell ref="CS32:CX32"/>
    <mergeCell ref="CS34:CX34"/>
    <mergeCell ref="CS35:CX35"/>
    <mergeCell ref="CS47:CX47"/>
    <mergeCell ref="CS36:CX36"/>
    <mergeCell ref="CS37:CX37"/>
    <mergeCell ref="CS38:CX38"/>
    <mergeCell ref="CS39:CX39"/>
    <mergeCell ref="CS40:CX40"/>
    <mergeCell ref="CS41:CX41"/>
    <mergeCell ref="CS48:CX48"/>
    <mergeCell ref="CS49:CX49"/>
    <mergeCell ref="CS50:CX50"/>
    <mergeCell ref="CS54:CX54"/>
    <mergeCell ref="CS55:CX55"/>
    <mergeCell ref="CS42:CX42"/>
    <mergeCell ref="CS43:CX43"/>
    <mergeCell ref="CS44:CX44"/>
    <mergeCell ref="CS45:CX45"/>
    <mergeCell ref="CS46:CX46"/>
    <mergeCell ref="CY5:DD5"/>
    <mergeCell ref="CY6:DD6"/>
    <mergeCell ref="CY7:DD7"/>
    <mergeCell ref="CY8:DD8"/>
    <mergeCell ref="CY9:DD9"/>
    <mergeCell ref="CY10:DD10"/>
    <mergeCell ref="CY11:DD11"/>
    <mergeCell ref="CY12:DD12"/>
    <mergeCell ref="CY14:DD14"/>
    <mergeCell ref="CY15:DD15"/>
    <mergeCell ref="CY16:DD16"/>
    <mergeCell ref="CY17:DD17"/>
    <mergeCell ref="CY18:DD18"/>
    <mergeCell ref="CY19:DD19"/>
    <mergeCell ref="CY20:DD20"/>
    <mergeCell ref="CY21:DD21"/>
    <mergeCell ref="CY22:DD22"/>
    <mergeCell ref="CY23:DD23"/>
    <mergeCell ref="CY24:DD24"/>
    <mergeCell ref="CY25:DD25"/>
    <mergeCell ref="CY26:DD26"/>
    <mergeCell ref="CY27:DD27"/>
    <mergeCell ref="CY28:DD28"/>
    <mergeCell ref="CY41:DD41"/>
    <mergeCell ref="CY29:DD29"/>
    <mergeCell ref="CY30:DD30"/>
    <mergeCell ref="CY31:DD31"/>
    <mergeCell ref="CY32:DD32"/>
    <mergeCell ref="CY35:DD35"/>
    <mergeCell ref="CY54:DD54"/>
    <mergeCell ref="CY55:DD55"/>
    <mergeCell ref="CY42:DD42"/>
    <mergeCell ref="CY43:DD43"/>
    <mergeCell ref="CY44:DD44"/>
    <mergeCell ref="CY45:DD45"/>
    <mergeCell ref="CY46:DD46"/>
    <mergeCell ref="CY47:DD47"/>
    <mergeCell ref="BU10:BZ10"/>
    <mergeCell ref="CY48:DD48"/>
    <mergeCell ref="CY49:DD49"/>
    <mergeCell ref="CY50:DD50"/>
    <mergeCell ref="CY36:DD36"/>
    <mergeCell ref="CY37:DD37"/>
    <mergeCell ref="CY38:DD38"/>
    <mergeCell ref="CY39:DD39"/>
    <mergeCell ref="CY40:DD40"/>
    <mergeCell ref="CY34:DD34"/>
    <mergeCell ref="BU11:BZ11"/>
    <mergeCell ref="BU12:BZ12"/>
    <mergeCell ref="BU14:BZ14"/>
    <mergeCell ref="BU15:BZ15"/>
    <mergeCell ref="BU16:BZ16"/>
    <mergeCell ref="BU17:BZ17"/>
    <mergeCell ref="BU18:BZ18"/>
    <mergeCell ref="BU19:BZ19"/>
    <mergeCell ref="BU20:BZ20"/>
    <mergeCell ref="BU21:BZ21"/>
    <mergeCell ref="BU22:BZ22"/>
    <mergeCell ref="BU23:BZ23"/>
    <mergeCell ref="BU24:BZ24"/>
    <mergeCell ref="BU25:BZ25"/>
    <mergeCell ref="BU26:BZ26"/>
    <mergeCell ref="BU27:BZ27"/>
    <mergeCell ref="BU28:BZ28"/>
    <mergeCell ref="BU29:BZ29"/>
    <mergeCell ref="BU30:BZ30"/>
    <mergeCell ref="BU31:BZ31"/>
    <mergeCell ref="BU32:BZ32"/>
    <mergeCell ref="BU34:BZ34"/>
    <mergeCell ref="BU35:BZ35"/>
    <mergeCell ref="BU36:BZ36"/>
    <mergeCell ref="BU33:BZ33"/>
    <mergeCell ref="BU45:BZ45"/>
    <mergeCell ref="BU46:BZ46"/>
    <mergeCell ref="BU47:BZ47"/>
    <mergeCell ref="BU48:BZ48"/>
    <mergeCell ref="BU37:BZ37"/>
    <mergeCell ref="BU38:BZ38"/>
    <mergeCell ref="BU39:BZ39"/>
    <mergeCell ref="BU40:BZ40"/>
    <mergeCell ref="BU41:BZ41"/>
    <mergeCell ref="BU42:BZ42"/>
    <mergeCell ref="BU49:BZ49"/>
    <mergeCell ref="BU50:BZ50"/>
    <mergeCell ref="BU54:BZ54"/>
    <mergeCell ref="CA14:CF14"/>
    <mergeCell ref="CA15:CF15"/>
    <mergeCell ref="CA16:CF16"/>
    <mergeCell ref="CA17:CF17"/>
    <mergeCell ref="CA18:CF18"/>
    <mergeCell ref="BU43:BZ43"/>
    <mergeCell ref="BU44:BZ44"/>
    <mergeCell ref="CG6:CL6"/>
    <mergeCell ref="CG7:CL7"/>
    <mergeCell ref="CG8:CL8"/>
    <mergeCell ref="CG9:CL9"/>
    <mergeCell ref="BU5:BZ5"/>
    <mergeCell ref="BU6:BZ6"/>
    <mergeCell ref="BU7:BZ7"/>
    <mergeCell ref="BU8:BZ8"/>
    <mergeCell ref="BU9:BZ9"/>
    <mergeCell ref="CG10:CL10"/>
    <mergeCell ref="CG11:CL11"/>
    <mergeCell ref="CG12:CL12"/>
    <mergeCell ref="CG14:CL14"/>
    <mergeCell ref="CG15:CL15"/>
    <mergeCell ref="CG16:CL16"/>
    <mergeCell ref="CG13:CL13"/>
    <mergeCell ref="CG17:CL17"/>
    <mergeCell ref="CG18:CL18"/>
    <mergeCell ref="CG19:CL19"/>
    <mergeCell ref="CG20:CL20"/>
    <mergeCell ref="CG21:CL21"/>
    <mergeCell ref="CG22:CL22"/>
    <mergeCell ref="CG23:CL23"/>
    <mergeCell ref="CG24:CL24"/>
    <mergeCell ref="CG25:CL25"/>
    <mergeCell ref="CG26:CL26"/>
    <mergeCell ref="CG27:CL27"/>
    <mergeCell ref="CG28:CL28"/>
    <mergeCell ref="CG29:CL29"/>
    <mergeCell ref="CG30:CL30"/>
    <mergeCell ref="CG31:CL31"/>
    <mergeCell ref="CG32:CL32"/>
    <mergeCell ref="CG34:CL34"/>
    <mergeCell ref="CG35:CL35"/>
    <mergeCell ref="CG33:CL33"/>
    <mergeCell ref="CG47:CL47"/>
    <mergeCell ref="CG36:CL36"/>
    <mergeCell ref="CG37:CL37"/>
    <mergeCell ref="CG38:CL38"/>
    <mergeCell ref="CG39:CL39"/>
    <mergeCell ref="CG40:CL40"/>
    <mergeCell ref="CG41:CL41"/>
    <mergeCell ref="CG48:CL48"/>
    <mergeCell ref="CG49:CL49"/>
    <mergeCell ref="CG50:CL50"/>
    <mergeCell ref="CG54:CL54"/>
    <mergeCell ref="CG5:CL5"/>
    <mergeCell ref="CG42:CL42"/>
    <mergeCell ref="CG43:CL43"/>
    <mergeCell ref="CG44:CL44"/>
    <mergeCell ref="CG45:CL45"/>
    <mergeCell ref="CG46:CL46"/>
    <mergeCell ref="CG55:CL55"/>
    <mergeCell ref="BU55:BZ55"/>
    <mergeCell ref="CA5:CF5"/>
    <mergeCell ref="CA6:CF6"/>
    <mergeCell ref="CA7:CF7"/>
    <mergeCell ref="CA8:CF8"/>
    <mergeCell ref="CA9:CF9"/>
    <mergeCell ref="CA10:CF10"/>
    <mergeCell ref="CA11:CF11"/>
    <mergeCell ref="CA12:CF12"/>
    <mergeCell ref="CA19:CF19"/>
    <mergeCell ref="CA20:CF20"/>
    <mergeCell ref="CA21:CF21"/>
    <mergeCell ref="CA22:CF22"/>
    <mergeCell ref="CA23:CF23"/>
    <mergeCell ref="CA24:CF24"/>
    <mergeCell ref="CA25:CF25"/>
    <mergeCell ref="CA26:CF26"/>
    <mergeCell ref="CA27:CF27"/>
    <mergeCell ref="CA28:CF28"/>
    <mergeCell ref="CA29:CF29"/>
    <mergeCell ref="CA30:CF30"/>
    <mergeCell ref="CA31:CF31"/>
    <mergeCell ref="CA32:CF32"/>
    <mergeCell ref="CA34:CF34"/>
    <mergeCell ref="CA35:CF35"/>
    <mergeCell ref="CA36:CF36"/>
    <mergeCell ref="CA37:CF37"/>
    <mergeCell ref="CA33:CF33"/>
    <mergeCell ref="CA38:CF38"/>
    <mergeCell ref="CA39:CF39"/>
    <mergeCell ref="CA40:CF40"/>
    <mergeCell ref="CA41:CF41"/>
    <mergeCell ref="CA42:CF42"/>
    <mergeCell ref="CA43:CF43"/>
    <mergeCell ref="CA50:CF50"/>
    <mergeCell ref="CA54:CF54"/>
    <mergeCell ref="CA55:CF55"/>
    <mergeCell ref="CG4:CL4"/>
    <mergeCell ref="CA44:CF44"/>
    <mergeCell ref="CA45:CF45"/>
    <mergeCell ref="CA46:CF46"/>
    <mergeCell ref="CA47:CF47"/>
    <mergeCell ref="CA48:CF48"/>
    <mergeCell ref="CA49:CF49"/>
    <mergeCell ref="CY56:DD56"/>
    <mergeCell ref="AK56:AP56"/>
    <mergeCell ref="AQ56:AV56"/>
    <mergeCell ref="AW56:BB56"/>
    <mergeCell ref="BC56:BH56"/>
    <mergeCell ref="CM56:CR56"/>
    <mergeCell ref="BO56:BT56"/>
    <mergeCell ref="DG54:DJ54"/>
    <mergeCell ref="DG55:DJ55"/>
    <mergeCell ref="DG56:DJ56"/>
    <mergeCell ref="DG5:DK5"/>
    <mergeCell ref="DG6:DK6"/>
    <mergeCell ref="DG7:DK7"/>
    <mergeCell ref="DG8:DK8"/>
    <mergeCell ref="DG9:DK9"/>
    <mergeCell ref="DG10:DK10"/>
    <mergeCell ref="DG11:DK11"/>
    <mergeCell ref="DG12:DK12"/>
    <mergeCell ref="DG14:DK14"/>
    <mergeCell ref="DG15:DK15"/>
    <mergeCell ref="DG16:DK16"/>
    <mergeCell ref="DG17:DK17"/>
    <mergeCell ref="DG18:DK18"/>
    <mergeCell ref="DG19:DK19"/>
    <mergeCell ref="DG20:DK20"/>
    <mergeCell ref="DG21:DK21"/>
    <mergeCell ref="DG22:DK22"/>
    <mergeCell ref="DG23:DK23"/>
    <mergeCell ref="DG24:DK24"/>
    <mergeCell ref="DG25:DK25"/>
    <mergeCell ref="DG26:DK26"/>
    <mergeCell ref="DG27:DK27"/>
    <mergeCell ref="DG28:DK28"/>
    <mergeCell ref="DG29:DK29"/>
    <mergeCell ref="DG30:DK30"/>
    <mergeCell ref="DG43:DK43"/>
    <mergeCell ref="DG31:DK31"/>
    <mergeCell ref="DG32:DK32"/>
    <mergeCell ref="DG34:DK34"/>
    <mergeCell ref="DG35:DK35"/>
    <mergeCell ref="DG36:DK36"/>
    <mergeCell ref="DG37:DK37"/>
    <mergeCell ref="DG45:DK45"/>
    <mergeCell ref="DG46:DK46"/>
    <mergeCell ref="DG47:DK47"/>
    <mergeCell ref="DG48:DK48"/>
    <mergeCell ref="DG49:DK49"/>
    <mergeCell ref="DG38:DK38"/>
    <mergeCell ref="DG39:DK39"/>
    <mergeCell ref="DG40:DK40"/>
    <mergeCell ref="DG41:DK41"/>
    <mergeCell ref="DG42:DK42"/>
    <mergeCell ref="DG50:DK50"/>
    <mergeCell ref="DL5:DP5"/>
    <mergeCell ref="DL6:DP6"/>
    <mergeCell ref="DL7:DP7"/>
    <mergeCell ref="DL8:DP8"/>
    <mergeCell ref="DL9:DP9"/>
    <mergeCell ref="DL10:DP10"/>
    <mergeCell ref="DL11:DP11"/>
    <mergeCell ref="DL12:DP12"/>
    <mergeCell ref="DG44:DK44"/>
    <mergeCell ref="DL14:DP14"/>
    <mergeCell ref="DL15:DP15"/>
    <mergeCell ref="DL16:DP16"/>
    <mergeCell ref="DL17:DP17"/>
    <mergeCell ref="DL18:DP18"/>
    <mergeCell ref="DL19:DP19"/>
    <mergeCell ref="DL20:DP20"/>
    <mergeCell ref="DL21:DP21"/>
    <mergeCell ref="DL22:DP22"/>
    <mergeCell ref="DL23:DP23"/>
    <mergeCell ref="DL24:DP24"/>
    <mergeCell ref="DL25:DP25"/>
    <mergeCell ref="DL26:DP26"/>
    <mergeCell ref="DL27:DP27"/>
    <mergeCell ref="DL28:DP28"/>
    <mergeCell ref="DL29:DP29"/>
    <mergeCell ref="DL30:DP30"/>
    <mergeCell ref="DL31:DP31"/>
    <mergeCell ref="DL44:DP44"/>
    <mergeCell ref="DL32:DP32"/>
    <mergeCell ref="DL34:DP34"/>
    <mergeCell ref="DL35:DP35"/>
    <mergeCell ref="DL36:DP36"/>
    <mergeCell ref="DL37:DP37"/>
    <mergeCell ref="DL38:DP38"/>
    <mergeCell ref="DL45:DP45"/>
    <mergeCell ref="DL46:DP46"/>
    <mergeCell ref="DL47:DP47"/>
    <mergeCell ref="DL48:DP48"/>
    <mergeCell ref="DL49:DP49"/>
    <mergeCell ref="DL39:DP39"/>
    <mergeCell ref="DL40:DP40"/>
    <mergeCell ref="DL41:DP41"/>
    <mergeCell ref="DL42:DP42"/>
    <mergeCell ref="DL43:DP43"/>
    <mergeCell ref="DL50:DP50"/>
    <mergeCell ref="DL54:DP54"/>
    <mergeCell ref="DL55:DP55"/>
    <mergeCell ref="DL56:DP56"/>
    <mergeCell ref="DQ5:DU5"/>
    <mergeCell ref="DQ6:DU6"/>
    <mergeCell ref="DQ7:DU7"/>
    <mergeCell ref="DQ8:DU8"/>
    <mergeCell ref="DQ9:DU9"/>
    <mergeCell ref="DQ10:DU10"/>
    <mergeCell ref="DQ11:DU11"/>
    <mergeCell ref="DQ12:DU12"/>
    <mergeCell ref="DQ14:DU14"/>
    <mergeCell ref="DQ15:DU15"/>
    <mergeCell ref="DQ16:DU16"/>
    <mergeCell ref="DQ17:DU17"/>
    <mergeCell ref="DQ18:DU18"/>
    <mergeCell ref="DQ19:DU19"/>
    <mergeCell ref="DQ20:DU20"/>
    <mergeCell ref="DQ21:DU21"/>
    <mergeCell ref="DQ22:DU22"/>
    <mergeCell ref="DQ23:DU23"/>
    <mergeCell ref="DQ24:DU24"/>
    <mergeCell ref="DQ25:DU25"/>
    <mergeCell ref="DQ26:DU26"/>
    <mergeCell ref="DQ27:DU27"/>
    <mergeCell ref="DQ28:DU28"/>
    <mergeCell ref="DQ29:DU29"/>
    <mergeCell ref="DQ42:DU42"/>
    <mergeCell ref="DQ30:DU30"/>
    <mergeCell ref="DQ31:DU31"/>
    <mergeCell ref="DQ32:DU32"/>
    <mergeCell ref="DQ34:DU34"/>
    <mergeCell ref="DQ35:DU35"/>
    <mergeCell ref="DQ36:DU36"/>
    <mergeCell ref="DQ44:DU44"/>
    <mergeCell ref="DQ45:DU45"/>
    <mergeCell ref="DQ46:DU46"/>
    <mergeCell ref="DQ47:DU47"/>
    <mergeCell ref="DQ48:DU48"/>
    <mergeCell ref="DQ37:DU37"/>
    <mergeCell ref="DQ38:DU38"/>
    <mergeCell ref="DQ39:DU39"/>
    <mergeCell ref="DQ40:DU40"/>
    <mergeCell ref="DQ41:DU41"/>
    <mergeCell ref="DQ49:DU49"/>
    <mergeCell ref="DQ50:DU50"/>
    <mergeCell ref="DQ54:DU54"/>
    <mergeCell ref="DQ55:DU55"/>
    <mergeCell ref="DV5:DZ5"/>
    <mergeCell ref="DV6:DZ6"/>
    <mergeCell ref="DV7:DZ7"/>
    <mergeCell ref="DV8:DZ8"/>
    <mergeCell ref="DV9:DZ9"/>
    <mergeCell ref="DQ43:DU43"/>
    <mergeCell ref="DV10:DZ10"/>
    <mergeCell ref="DV11:DZ11"/>
    <mergeCell ref="DV12:DZ12"/>
    <mergeCell ref="DV14:DZ14"/>
    <mergeCell ref="DV15:DZ15"/>
    <mergeCell ref="DV16:DZ16"/>
    <mergeCell ref="DV17:DZ17"/>
    <mergeCell ref="DV18:DZ18"/>
    <mergeCell ref="DV19:DZ19"/>
    <mergeCell ref="DV20:DZ20"/>
    <mergeCell ref="DV21:DZ21"/>
    <mergeCell ref="DV22:DZ22"/>
    <mergeCell ref="DV23:DZ23"/>
    <mergeCell ref="DV24:DZ24"/>
    <mergeCell ref="DV25:DZ25"/>
    <mergeCell ref="DV26:DZ26"/>
    <mergeCell ref="DV27:DZ27"/>
    <mergeCell ref="DV28:DZ28"/>
    <mergeCell ref="DV29:DZ29"/>
    <mergeCell ref="DV30:DZ30"/>
    <mergeCell ref="DV31:DZ31"/>
    <mergeCell ref="DV32:DZ32"/>
    <mergeCell ref="DV34:DZ34"/>
    <mergeCell ref="DV35:DZ35"/>
    <mergeCell ref="DV47:DZ47"/>
    <mergeCell ref="DV36:DZ36"/>
    <mergeCell ref="DV37:DZ37"/>
    <mergeCell ref="DV38:DZ38"/>
    <mergeCell ref="DV39:DZ39"/>
    <mergeCell ref="DV40:DZ40"/>
    <mergeCell ref="DV41:DZ41"/>
    <mergeCell ref="DV48:DZ48"/>
    <mergeCell ref="DV49:DZ49"/>
    <mergeCell ref="DV50:DZ50"/>
    <mergeCell ref="DV54:DZ54"/>
    <mergeCell ref="DV55:DZ55"/>
    <mergeCell ref="DV42:DZ42"/>
    <mergeCell ref="DV43:DZ43"/>
    <mergeCell ref="DV44:DZ44"/>
    <mergeCell ref="DV45:DZ45"/>
    <mergeCell ref="DV46:DZ46"/>
    <mergeCell ref="AQ5:AV5"/>
    <mergeCell ref="AQ6:AV6"/>
    <mergeCell ref="AQ7:AV7"/>
    <mergeCell ref="AQ8:AV8"/>
    <mergeCell ref="AQ9:AV9"/>
    <mergeCell ref="AQ10:AV10"/>
    <mergeCell ref="AQ11:AV11"/>
    <mergeCell ref="AQ12:AV12"/>
    <mergeCell ref="AQ14:AV14"/>
    <mergeCell ref="AQ15:AV15"/>
    <mergeCell ref="AQ16:AV16"/>
    <mergeCell ref="AQ17:AV17"/>
    <mergeCell ref="AQ13:AV13"/>
    <mergeCell ref="AQ18:AV18"/>
    <mergeCell ref="AQ19:AV19"/>
    <mergeCell ref="AQ20:AV20"/>
    <mergeCell ref="AQ21:AV21"/>
    <mergeCell ref="AQ22:AV22"/>
    <mergeCell ref="AQ23:AV23"/>
    <mergeCell ref="AQ24:AV24"/>
    <mergeCell ref="AQ25:AV25"/>
    <mergeCell ref="AQ26:AV26"/>
    <mergeCell ref="AQ27:AV27"/>
    <mergeCell ref="AQ28:AV28"/>
    <mergeCell ref="AQ29:AV29"/>
    <mergeCell ref="AQ42:AV42"/>
    <mergeCell ref="AQ30:AV30"/>
    <mergeCell ref="AQ31:AV31"/>
    <mergeCell ref="AQ32:AV32"/>
    <mergeCell ref="AQ34:AV34"/>
    <mergeCell ref="AQ35:AV35"/>
    <mergeCell ref="AQ36:AV36"/>
    <mergeCell ref="AQ33:AV33"/>
    <mergeCell ref="AQ44:AV44"/>
    <mergeCell ref="AQ45:AV45"/>
    <mergeCell ref="AQ46:AV46"/>
    <mergeCell ref="AQ47:AV47"/>
    <mergeCell ref="AQ48:AV48"/>
    <mergeCell ref="AQ37:AV37"/>
    <mergeCell ref="AQ38:AV38"/>
    <mergeCell ref="AQ39:AV39"/>
    <mergeCell ref="AQ40:AV40"/>
    <mergeCell ref="AQ41:AV41"/>
    <mergeCell ref="AQ49:AV49"/>
    <mergeCell ref="AQ50:AV50"/>
    <mergeCell ref="AQ54:AV54"/>
    <mergeCell ref="AQ55:AV55"/>
    <mergeCell ref="BO5:BT5"/>
    <mergeCell ref="BO6:BT6"/>
    <mergeCell ref="BO7:BT7"/>
    <mergeCell ref="BO8:BT8"/>
    <mergeCell ref="BO9:BT9"/>
    <mergeCell ref="AQ43:AV43"/>
    <mergeCell ref="BO10:BT10"/>
    <mergeCell ref="BO11:BT11"/>
    <mergeCell ref="BO12:BT12"/>
    <mergeCell ref="BO14:BT14"/>
    <mergeCell ref="BO15:BT15"/>
    <mergeCell ref="BO16:BT16"/>
    <mergeCell ref="BO17:BT17"/>
    <mergeCell ref="BO18:BT18"/>
    <mergeCell ref="BO19:BT19"/>
    <mergeCell ref="BO20:BT20"/>
    <mergeCell ref="BO21:BT21"/>
    <mergeCell ref="BO22:BT22"/>
    <mergeCell ref="BO23:BT23"/>
    <mergeCell ref="BO24:BT24"/>
    <mergeCell ref="BO25:BT25"/>
    <mergeCell ref="BO26:BT26"/>
    <mergeCell ref="BO27:BT27"/>
    <mergeCell ref="BO28:BT28"/>
    <mergeCell ref="BO29:BT29"/>
    <mergeCell ref="BO30:BT30"/>
    <mergeCell ref="BO31:BT31"/>
    <mergeCell ref="BO32:BT32"/>
    <mergeCell ref="BO34:BT34"/>
    <mergeCell ref="BO35:BT35"/>
    <mergeCell ref="BO36:BT36"/>
    <mergeCell ref="BO48:BT48"/>
    <mergeCell ref="BO37:BT37"/>
    <mergeCell ref="BO38:BT38"/>
    <mergeCell ref="BO39:BT39"/>
    <mergeCell ref="BO40:BT40"/>
    <mergeCell ref="BO41:BT41"/>
    <mergeCell ref="BO42:BT42"/>
    <mergeCell ref="A56:B56"/>
    <mergeCell ref="C56:U56"/>
    <mergeCell ref="V56:X56"/>
    <mergeCell ref="Y56:AD56"/>
    <mergeCell ref="AE56:AJ56"/>
    <mergeCell ref="BO43:BT43"/>
    <mergeCell ref="BO44:BT44"/>
    <mergeCell ref="BO45:BT45"/>
    <mergeCell ref="BO46:BT46"/>
    <mergeCell ref="BO47:BT47"/>
    <mergeCell ref="BC57:BH57"/>
    <mergeCell ref="BI57:BN57"/>
    <mergeCell ref="BO49:BT49"/>
    <mergeCell ref="BO50:BT50"/>
    <mergeCell ref="BO54:BT54"/>
    <mergeCell ref="BO55:BT55"/>
    <mergeCell ref="C57:U57"/>
    <mergeCell ref="V57:X57"/>
    <mergeCell ref="AE57:AJ57"/>
    <mergeCell ref="AK57:AP57"/>
    <mergeCell ref="AQ57:AV57"/>
    <mergeCell ref="AW57:BB57"/>
    <mergeCell ref="Y57:AD57"/>
    <mergeCell ref="CA57:CF57"/>
    <mergeCell ref="CG57:CL57"/>
    <mergeCell ref="CM57:CR57"/>
    <mergeCell ref="CS57:CX57"/>
    <mergeCell ref="BI56:BN56"/>
    <mergeCell ref="CS56:CX56"/>
    <mergeCell ref="BU56:BZ56"/>
    <mergeCell ref="CA56:CF56"/>
    <mergeCell ref="CG56:CL56"/>
    <mergeCell ref="CY57:DD57"/>
    <mergeCell ref="CA58:CF58"/>
    <mergeCell ref="C58:U58"/>
    <mergeCell ref="V58:X58"/>
    <mergeCell ref="Y58:AD58"/>
    <mergeCell ref="AE58:AJ58"/>
    <mergeCell ref="AK58:AP58"/>
    <mergeCell ref="AQ58:AV58"/>
    <mergeCell ref="BO57:BT57"/>
    <mergeCell ref="BU57:BZ57"/>
    <mergeCell ref="A58:B58"/>
    <mergeCell ref="AW58:BB58"/>
    <mergeCell ref="BC58:BH58"/>
    <mergeCell ref="BI58:BN58"/>
    <mergeCell ref="BO58:BT58"/>
    <mergeCell ref="BU58:BZ58"/>
    <mergeCell ref="A1:DE1"/>
    <mergeCell ref="A2:DE2"/>
    <mergeCell ref="A3:DE3"/>
    <mergeCell ref="AW4:BT4"/>
    <mergeCell ref="Y4:AV4"/>
    <mergeCell ref="CG58:CL58"/>
    <mergeCell ref="CM58:CR58"/>
    <mergeCell ref="CS58:CX58"/>
    <mergeCell ref="CY58:DD58"/>
    <mergeCell ref="A57:B57"/>
    <mergeCell ref="A33:B33"/>
    <mergeCell ref="C33:P33"/>
    <mergeCell ref="V33:X33"/>
    <mergeCell ref="Y33:AD33"/>
    <mergeCell ref="AE33:AJ33"/>
    <mergeCell ref="AK33:AP33"/>
    <mergeCell ref="CM33:CR33"/>
    <mergeCell ref="CS33:CX33"/>
    <mergeCell ref="CY33:DD33"/>
    <mergeCell ref="AW33:BB33"/>
    <mergeCell ref="BC33:BH33"/>
    <mergeCell ref="BI33:BN33"/>
    <mergeCell ref="BO33:BT33"/>
    <mergeCell ref="A13:B13"/>
    <mergeCell ref="C13:P13"/>
    <mergeCell ref="V13:X13"/>
    <mergeCell ref="Y13:AD13"/>
    <mergeCell ref="AE13:AJ13"/>
    <mergeCell ref="AK13:AP13"/>
    <mergeCell ref="AW13:BB13"/>
    <mergeCell ref="BC13:BH13"/>
    <mergeCell ref="BI13:BN13"/>
    <mergeCell ref="BO13:BT13"/>
    <mergeCell ref="BU13:BZ13"/>
    <mergeCell ref="CA13:CF13"/>
    <mergeCell ref="CM13:CR13"/>
    <mergeCell ref="CS13:CX13"/>
    <mergeCell ref="CY13:DD13"/>
    <mergeCell ref="A51:B51"/>
    <mergeCell ref="C51:P51"/>
    <mergeCell ref="V51:X51"/>
    <mergeCell ref="Y51:AD51"/>
    <mergeCell ref="AE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A52:B52"/>
    <mergeCell ref="C52:P52"/>
    <mergeCell ref="V52:X52"/>
    <mergeCell ref="Y52:AD52"/>
    <mergeCell ref="AE52:AJ52"/>
    <mergeCell ref="AK52:AP52"/>
    <mergeCell ref="AQ52:AV52"/>
    <mergeCell ref="AW52:BB52"/>
    <mergeCell ref="BC52:BH52"/>
    <mergeCell ref="BI52:BN52"/>
    <mergeCell ref="BO52:BT52"/>
    <mergeCell ref="BU52:BZ52"/>
    <mergeCell ref="CA52:CF52"/>
    <mergeCell ref="CG52:CL52"/>
    <mergeCell ref="CM52:CR52"/>
    <mergeCell ref="CS52:CX52"/>
    <mergeCell ref="CY52:DD52"/>
    <mergeCell ref="A53:B53"/>
    <mergeCell ref="C53:P53"/>
    <mergeCell ref="V53:X53"/>
    <mergeCell ref="Y53:AD53"/>
    <mergeCell ref="AE53:AJ53"/>
    <mergeCell ref="AK53:AP53"/>
    <mergeCell ref="AQ53:AV53"/>
    <mergeCell ref="AW53:BB53"/>
    <mergeCell ref="BC53:BH53"/>
    <mergeCell ref="BI53:BN53"/>
    <mergeCell ref="BO53:BT53"/>
    <mergeCell ref="BU53:BZ53"/>
    <mergeCell ref="CA53:CF53"/>
    <mergeCell ref="CG53:CL53"/>
    <mergeCell ref="CM53:CR53"/>
    <mergeCell ref="CS53:CX53"/>
    <mergeCell ref="CY53:DD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0.125" style="0" bestFit="1" customWidth="1"/>
    <col min="2" max="2" width="9.625" style="0" bestFit="1" customWidth="1"/>
  </cols>
  <sheetData>
    <row r="2" spans="1:5" ht="12.75">
      <c r="A2" s="9"/>
      <c r="B2" s="10" t="s">
        <v>95</v>
      </c>
      <c r="C2" s="10" t="s">
        <v>96</v>
      </c>
      <c r="D2" s="10" t="s">
        <v>100</v>
      </c>
      <c r="E2" s="9"/>
    </row>
    <row r="3" spans="1:5" ht="12.75">
      <c r="A3" s="9" t="s">
        <v>97</v>
      </c>
      <c r="B3" s="9">
        <v>37985</v>
      </c>
      <c r="C3" s="9">
        <v>48530</v>
      </c>
      <c r="D3" s="9">
        <f>C3-B3</f>
        <v>10545</v>
      </c>
      <c r="E3" s="9"/>
    </row>
    <row r="4" spans="1:5" ht="13.5" thickBot="1">
      <c r="A4" s="12" t="s">
        <v>98</v>
      </c>
      <c r="B4" s="12">
        <v>1400618</v>
      </c>
      <c r="C4" s="12">
        <v>2226552</v>
      </c>
      <c r="D4" s="12">
        <f>C4-B4</f>
        <v>825934</v>
      </c>
      <c r="E4" s="12"/>
    </row>
    <row r="5" spans="1:5" ht="13.5" thickTop="1">
      <c r="A5" s="11" t="s">
        <v>99</v>
      </c>
      <c r="B5" s="11">
        <f>SUM(B3:B4)</f>
        <v>1438603</v>
      </c>
      <c r="C5" s="13">
        <f>SUM(C3:C4)</f>
        <v>2275082</v>
      </c>
      <c r="D5" s="11">
        <f>C5-B5</f>
        <v>836479</v>
      </c>
      <c r="E5" s="11"/>
    </row>
    <row r="6" spans="1:5" ht="12.75">
      <c r="A6" s="9" t="s">
        <v>101</v>
      </c>
      <c r="B6" s="9">
        <v>1413423</v>
      </c>
      <c r="C6" s="9">
        <v>1515740</v>
      </c>
      <c r="D6" s="11">
        <f>C6-B6</f>
        <v>102317</v>
      </c>
      <c r="E6" s="9"/>
    </row>
    <row r="7" spans="1:5" ht="12.75">
      <c r="A7" s="9"/>
      <c r="B7" s="9"/>
      <c r="C7" s="9"/>
      <c r="D7" s="9"/>
      <c r="E7" s="9"/>
    </row>
    <row r="8" spans="1:5" ht="12.75">
      <c r="A8" s="9" t="s">
        <v>102</v>
      </c>
      <c r="B8" s="9">
        <v>72003260</v>
      </c>
      <c r="C8" s="9"/>
      <c r="D8" s="9"/>
      <c r="E8" s="9"/>
    </row>
    <row r="9" spans="1:5" ht="12.75">
      <c r="A9" s="9" t="s">
        <v>103</v>
      </c>
      <c r="B9" s="9">
        <v>-69625464</v>
      </c>
      <c r="C9" s="9"/>
      <c r="D9" s="9"/>
      <c r="E9" s="9"/>
    </row>
    <row r="10" spans="1:5" ht="12.75">
      <c r="A10" s="9"/>
      <c r="B10" s="9">
        <f>SUM(B8:B9)</f>
        <v>2377796</v>
      </c>
      <c r="C10" s="9"/>
      <c r="D10" s="9"/>
      <c r="E10" s="9"/>
    </row>
    <row r="11" spans="1:5" ht="12.75">
      <c r="A11" s="9"/>
      <c r="B11" s="9">
        <v>-102317</v>
      </c>
      <c r="C11" s="9"/>
      <c r="D11" s="9"/>
      <c r="E11" s="9"/>
    </row>
    <row r="12" spans="1:5" ht="12.75">
      <c r="A12" s="15">
        <v>42004</v>
      </c>
      <c r="B12" s="14">
        <f>SUM(B10:B11)</f>
        <v>2275479</v>
      </c>
      <c r="C12" s="9"/>
      <c r="D12" s="9">
        <f>C5-B12</f>
        <v>-397</v>
      </c>
      <c r="E12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Szalay Bea</cp:lastModifiedBy>
  <cp:lastPrinted>2015-03-18T15:29:06Z</cp:lastPrinted>
  <dcterms:created xsi:type="dcterms:W3CDTF">1997-01-17T14:02:09Z</dcterms:created>
  <dcterms:modified xsi:type="dcterms:W3CDTF">2017-05-16T07:26:15Z</dcterms:modified>
  <cp:category/>
  <cp:version/>
  <cp:contentType/>
  <cp:contentStatus/>
</cp:coreProperties>
</file>