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8160" yWindow="510" windowWidth="11100" windowHeight="7770"/>
  </bookViews>
  <sheets>
    <sheet name="1c Önk és int ö." sheetId="5" r:id="rId1"/>
  </sheets>
  <definedNames>
    <definedName name="_xlnm.Print_Area" localSheetId="0">'1c Önk és int ö.'!$A$1:$O$34</definedName>
  </definedNames>
  <calcPr calcId="144525"/>
</workbook>
</file>

<file path=xl/calcChain.xml><?xml version="1.0" encoding="utf-8"?>
<calcChain xmlns="http://schemas.openxmlformats.org/spreadsheetml/2006/main">
  <c r="G10" i="5" l="1"/>
  <c r="G18" i="5" s="1"/>
  <c r="G28" i="5"/>
  <c r="F28" i="5"/>
  <c r="F10" i="5"/>
  <c r="F18" i="5" s="1"/>
  <c r="H11" i="5"/>
  <c r="L21" i="5"/>
  <c r="L10" i="5"/>
  <c r="L9" i="5"/>
  <c r="L18" i="5" s="1"/>
  <c r="L8" i="5"/>
  <c r="E10" i="5"/>
  <c r="M28" i="5"/>
  <c r="O31" i="5"/>
  <c r="O12" i="5"/>
  <c r="O11" i="5"/>
  <c r="O10" i="5"/>
  <c r="O8" i="5"/>
  <c r="H21" i="5"/>
  <c r="H8" i="5"/>
  <c r="N28" i="5"/>
  <c r="O28" i="5" s="1"/>
  <c r="E28" i="5"/>
  <c r="H30" i="5"/>
  <c r="G24" i="5"/>
  <c r="N24" i="5"/>
  <c r="L12" i="5"/>
  <c r="O22" i="5"/>
  <c r="O23" i="5"/>
  <c r="O27" i="5"/>
  <c r="O29" i="5"/>
  <c r="O30" i="5"/>
  <c r="O32" i="5"/>
  <c r="O33" i="5"/>
  <c r="O9" i="5"/>
  <c r="O13" i="5"/>
  <c r="O15" i="5"/>
  <c r="O16" i="5"/>
  <c r="H31" i="5"/>
  <c r="H32" i="5"/>
  <c r="H33" i="5"/>
  <c r="H22" i="5"/>
  <c r="H23" i="5"/>
  <c r="H29" i="5"/>
  <c r="H28" i="5" s="1"/>
  <c r="L28" i="5"/>
  <c r="L24" i="5"/>
  <c r="E24" i="5"/>
  <c r="E25" i="5" s="1"/>
  <c r="E18" i="5"/>
  <c r="E26" i="5" s="1"/>
  <c r="E34" i="5" s="1"/>
  <c r="H9" i="5"/>
  <c r="O21" i="5"/>
  <c r="O17" i="5"/>
  <c r="M24" i="5"/>
  <c r="F24" i="5"/>
  <c r="O14" i="5"/>
  <c r="N18" i="5"/>
  <c r="F25" i="5"/>
  <c r="M18" i="5"/>
  <c r="M26" i="5" s="1"/>
  <c r="O24" i="5" l="1"/>
  <c r="N26" i="5"/>
  <c r="N34" i="5" s="1"/>
  <c r="L26" i="5"/>
  <c r="E19" i="5"/>
  <c r="H10" i="5"/>
  <c r="G25" i="5"/>
  <c r="O18" i="5"/>
  <c r="M34" i="5"/>
  <c r="H24" i="5"/>
  <c r="F26" i="5"/>
  <c r="H18" i="5"/>
  <c r="F19" i="5"/>
  <c r="G26" i="5"/>
  <c r="H26" i="5" s="1"/>
  <c r="F34" i="5"/>
  <c r="F27" i="5"/>
  <c r="O34" i="5" l="1"/>
  <c r="O26" i="5"/>
  <c r="H25" i="5"/>
  <c r="E27" i="5"/>
  <c r="L34" i="5"/>
  <c r="H19" i="5"/>
  <c r="G27" i="5"/>
  <c r="H27" i="5" s="1"/>
  <c r="G34" i="5"/>
  <c r="H34" i="5" s="1"/>
</calcChain>
</file>

<file path=xl/sharedStrings.xml><?xml version="1.0" encoding="utf-8"?>
<sst xmlns="http://schemas.openxmlformats.org/spreadsheetml/2006/main" count="95" uniqueCount="89">
  <si>
    <t>költségvetési mérleg</t>
  </si>
  <si>
    <t>Kiemelt EI.</t>
  </si>
  <si>
    <t>Megnevezés</t>
  </si>
  <si>
    <t>Módosított előirányzat</t>
  </si>
  <si>
    <t>Jelenlegi módosítás</t>
  </si>
  <si>
    <t xml:space="preserve">Személyi juttatások </t>
  </si>
  <si>
    <t>Közhatalmi bevételek</t>
  </si>
  <si>
    <t>Munkaadókat terhelő jár. és szoc. hozzájárulási adó</t>
  </si>
  <si>
    <t>Dologi kiadások</t>
  </si>
  <si>
    <t>Működési célú átvett pénzeszköz</t>
  </si>
  <si>
    <t>Ellátottak pénzbeli juttatásai</t>
  </si>
  <si>
    <t>Egyéb működési célú kiadások</t>
  </si>
  <si>
    <t>Működési költségvetési bevételek összesen</t>
  </si>
  <si>
    <t>Működési költségvetési kiadások összesen</t>
  </si>
  <si>
    <t>Beruházások</t>
  </si>
  <si>
    <t>Felhalmozási célú támogatás államháztartáson belülről</t>
  </si>
  <si>
    <t>Felújítások</t>
  </si>
  <si>
    <t>Felhalmozási célú átvett pénzeszköz</t>
  </si>
  <si>
    <t>Egyéb felhalmozási kiadások</t>
  </si>
  <si>
    <t>Felhalmozási költségvetési bevételek összesen</t>
  </si>
  <si>
    <t>Önkormányzat bevételei mindösszesen</t>
  </si>
  <si>
    <t>Önkormányzat kiadásai mindösszesen</t>
  </si>
  <si>
    <t>B1.</t>
  </si>
  <si>
    <t>B2.</t>
  </si>
  <si>
    <t>B3.</t>
  </si>
  <si>
    <t>B4</t>
  </si>
  <si>
    <t>Működési bevételek</t>
  </si>
  <si>
    <t>B6.</t>
  </si>
  <si>
    <t>B1+B3+B4+B6</t>
  </si>
  <si>
    <t>Felhalmozási  bevételek</t>
  </si>
  <si>
    <t>B5.</t>
  </si>
  <si>
    <t>B7.</t>
  </si>
  <si>
    <t>B2.+B5.+B7</t>
  </si>
  <si>
    <t>B8.</t>
  </si>
  <si>
    <t>Finanszíroási bevételek</t>
  </si>
  <si>
    <t>K1.</t>
  </si>
  <si>
    <t>K2.</t>
  </si>
  <si>
    <t>K3.</t>
  </si>
  <si>
    <t>K4.</t>
  </si>
  <si>
    <t>K5.</t>
  </si>
  <si>
    <t>K502.</t>
  </si>
  <si>
    <t>Elvonások és befizetések</t>
  </si>
  <si>
    <t>K506</t>
  </si>
  <si>
    <t>Egyéb működési célú támogatások Áht-n belülre</t>
  </si>
  <si>
    <t>Működési célú garancia és kezességvállalásból származó kifizetés</t>
  </si>
  <si>
    <t>Egyéb működési célú támoagtások Áht.n kívűlre</t>
  </si>
  <si>
    <t>Tartalékok</t>
  </si>
  <si>
    <t>K507</t>
  </si>
  <si>
    <t>K511</t>
  </si>
  <si>
    <t>K512</t>
  </si>
  <si>
    <t>K1-K5</t>
  </si>
  <si>
    <t>K6.</t>
  </si>
  <si>
    <t>K7.</t>
  </si>
  <si>
    <t>K8</t>
  </si>
  <si>
    <t>K6.-K8.</t>
  </si>
  <si>
    <t>Felhalmozási költségvetési kiadások összesen</t>
  </si>
  <si>
    <t>Költségvetési  kiadások összesen</t>
  </si>
  <si>
    <t>K1-K8</t>
  </si>
  <si>
    <t>B1-B7</t>
  </si>
  <si>
    <t>K9</t>
  </si>
  <si>
    <t>Finanszírozási kiadások</t>
  </si>
  <si>
    <t>B1-B8</t>
  </si>
  <si>
    <t>K1.-K9.</t>
  </si>
  <si>
    <t>Költségvetési bevételek összesen</t>
  </si>
  <si>
    <t>Működési célú támogatások  államht-n belülről</t>
  </si>
  <si>
    <t>Működési ktgv. bevételek, kiadások egyenlege/ többlet/</t>
  </si>
  <si>
    <t>Felhalmozási ktgv. bevételek, kiadások egyenlege/ hiány/</t>
  </si>
  <si>
    <t>Hitel, kölcsön felvétele áht-n kívülről felhalmozási célra</t>
  </si>
  <si>
    <t>B811.</t>
  </si>
  <si>
    <t>B813.</t>
  </si>
  <si>
    <t>K911</t>
  </si>
  <si>
    <t>Hitel-kölcsön törlesztése államháztartáson kívülre</t>
  </si>
  <si>
    <t>K915</t>
  </si>
  <si>
    <t>Központi,  irányitó szervi támogatás</t>
  </si>
  <si>
    <t>Működési ktgv. bevételek, kiadások egyenlege/ hiány/</t>
  </si>
  <si>
    <t>Költségvetési bevételek és kiadások egyenlege /többlet/</t>
  </si>
  <si>
    <t>Költségvetési bevételek és kiadások egyenlege /hiány/</t>
  </si>
  <si>
    <t>Felhalmozási ktgv. bevételek, kiadások egyenlege/többlet/</t>
  </si>
  <si>
    <t>FÜLÖP Község Önkormányzata és intézményei összesen</t>
  </si>
  <si>
    <t>I. MŰKÖDÉSI KÖLTSÉGVETÉS előirányzati csoport</t>
  </si>
  <si>
    <t>II. FELHALMOZÁSI KÖLTSÉGVETÉS előirányzati csoport</t>
  </si>
  <si>
    <t>Előző évi költségvetési maradvány igénybevétel</t>
  </si>
  <si>
    <t>K914</t>
  </si>
  <si>
    <t>Áh-on belüli megelőlegezés visszafizetése</t>
  </si>
  <si>
    <t>Eredeti előirányzat</t>
  </si>
  <si>
    <t>B814.</t>
  </si>
  <si>
    <t>Áh-on belüli megelőlegezés</t>
  </si>
  <si>
    <t>2018. évi költségvetés II. módosítása</t>
  </si>
  <si>
    <t>1/c. számú  melléklet a 9/2019.(V.29)ÖR-hez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</si>
</sst>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left" vertical="center" textRotation="180" wrapText="1"/>
    </xf>
    <xf numFmtId="0" fontId="2" fillId="0" borderId="1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left" vertical="center" wrapText="1"/>
    </xf>
    <xf numFmtId="3" fontId="3" fillId="0" borderId="3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Fill="1" applyAlignment="1">
      <alignment horizont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3" fontId="2" fillId="0" borderId="4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left" vertical="center" wrapText="1"/>
    </xf>
    <xf numFmtId="3" fontId="3" fillId="0" borderId="3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left" vertical="center" wrapText="1"/>
    </xf>
    <xf numFmtId="3" fontId="2" fillId="0" borderId="3" xfId="0" applyNumberFormat="1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left" vertical="center" wrapText="1"/>
    </xf>
    <xf numFmtId="3" fontId="1" fillId="0" borderId="3" xfId="0" applyNumberFormat="1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topLeftCell="B37" workbookViewId="0">
      <pane ySplit="2220" activePane="bottomLeft"/>
      <selection activeCell="B4" sqref="B4:O4"/>
      <selection pane="bottomLeft" activeCell="B1" sqref="B1:O1"/>
    </sheetView>
  </sheetViews>
  <sheetFormatPr defaultRowHeight="15.75" x14ac:dyDescent="0.25"/>
  <cols>
    <col min="1" max="1" width="2.7109375" style="8" customWidth="1"/>
    <col min="2" max="2" width="8.28515625" style="9" customWidth="1"/>
    <col min="3" max="3" width="8.85546875" style="8" customWidth="1"/>
    <col min="4" max="4" width="27.5703125" style="8" customWidth="1"/>
    <col min="5" max="8" width="11.7109375" style="7" customWidth="1"/>
    <col min="9" max="9" width="12.42578125" style="9" customWidth="1"/>
    <col min="10" max="10" width="13.42578125" style="8" customWidth="1"/>
    <col min="11" max="11" width="33.7109375" style="8" customWidth="1"/>
    <col min="12" max="13" width="12.28515625" style="7" customWidth="1"/>
    <col min="14" max="14" width="12.28515625" style="8" customWidth="1"/>
    <col min="15" max="15" width="12.28515625" style="7" customWidth="1"/>
    <col min="16" max="18" width="9.140625" style="10" customWidth="1"/>
  </cols>
  <sheetData>
    <row r="1" spans="2:18" x14ac:dyDescent="0.25">
      <c r="B1" s="31" t="s">
        <v>88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2:18" ht="27.75" customHeight="1" x14ac:dyDescent="0.3">
      <c r="B2" s="32" t="s">
        <v>78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11"/>
      <c r="Q2" s="11"/>
      <c r="R2" s="11"/>
    </row>
    <row r="3" spans="2:18" ht="24" customHeight="1" x14ac:dyDescent="0.3">
      <c r="B3" s="32" t="s">
        <v>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2:18" ht="25.5" customHeight="1" x14ac:dyDescent="0.3">
      <c r="B4" s="35" t="s">
        <v>87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2:18" x14ac:dyDescent="0.25">
      <c r="B5" s="13"/>
      <c r="C5" s="14"/>
      <c r="D5" s="33"/>
      <c r="E5" s="33"/>
      <c r="F5" s="15"/>
      <c r="G5" s="15"/>
      <c r="H5" s="15"/>
      <c r="I5" s="33"/>
      <c r="J5" s="33"/>
      <c r="K5" s="33"/>
      <c r="L5" s="33"/>
      <c r="M5" s="12"/>
      <c r="N5" s="15"/>
      <c r="O5" s="12"/>
    </row>
    <row r="6" spans="2:18" ht="57.75" customHeight="1" x14ac:dyDescent="0.25">
      <c r="B6" s="16" t="s">
        <v>1</v>
      </c>
      <c r="C6" s="36" t="s">
        <v>2</v>
      </c>
      <c r="D6" s="36"/>
      <c r="E6" s="22" t="s">
        <v>84</v>
      </c>
      <c r="F6" s="17" t="s">
        <v>3</v>
      </c>
      <c r="G6" s="17" t="s">
        <v>4</v>
      </c>
      <c r="H6" s="17" t="s">
        <v>3</v>
      </c>
      <c r="I6" s="16" t="s">
        <v>1</v>
      </c>
      <c r="J6" s="37"/>
      <c r="K6" s="37"/>
      <c r="L6" s="22" t="s">
        <v>84</v>
      </c>
      <c r="M6" s="17" t="s">
        <v>3</v>
      </c>
      <c r="N6" s="17" t="s">
        <v>4</v>
      </c>
      <c r="O6" s="17" t="s">
        <v>3</v>
      </c>
    </row>
    <row r="7" spans="2:18" x14ac:dyDescent="0.25">
      <c r="B7" s="38" t="s">
        <v>79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2:18" ht="35.25" customHeight="1" x14ac:dyDescent="0.25">
      <c r="B8" s="1" t="s">
        <v>22</v>
      </c>
      <c r="C8" s="34" t="s">
        <v>64</v>
      </c>
      <c r="D8" s="34"/>
      <c r="E8" s="23">
        <v>192499</v>
      </c>
      <c r="F8" s="23">
        <v>247438</v>
      </c>
      <c r="G8" s="23">
        <v>22986</v>
      </c>
      <c r="H8" s="23">
        <f>+F8+G8</f>
        <v>270424</v>
      </c>
      <c r="I8" s="2" t="s">
        <v>35</v>
      </c>
      <c r="J8" s="34" t="s">
        <v>5</v>
      </c>
      <c r="K8" s="34"/>
      <c r="L8" s="23">
        <f>83723+31425</f>
        <v>115148</v>
      </c>
      <c r="M8" s="23">
        <v>126266</v>
      </c>
      <c r="N8" s="23">
        <v>4392</v>
      </c>
      <c r="O8" s="23">
        <f>SUM(M8:N8)</f>
        <v>130658</v>
      </c>
    </row>
    <row r="9" spans="2:18" ht="27" customHeight="1" x14ac:dyDescent="0.25">
      <c r="B9" s="1" t="s">
        <v>24</v>
      </c>
      <c r="C9" s="34" t="s">
        <v>6</v>
      </c>
      <c r="D9" s="34"/>
      <c r="E9" s="23">
        <v>12600</v>
      </c>
      <c r="F9" s="23">
        <v>12600</v>
      </c>
      <c r="G9" s="23">
        <v>2350</v>
      </c>
      <c r="H9" s="23">
        <f>+F9+G9</f>
        <v>14950</v>
      </c>
      <c r="I9" s="2" t="s">
        <v>36</v>
      </c>
      <c r="J9" s="34" t="s">
        <v>7</v>
      </c>
      <c r="K9" s="34"/>
      <c r="L9" s="23">
        <f>12542+6266</f>
        <v>18808</v>
      </c>
      <c r="M9" s="23">
        <v>20978</v>
      </c>
      <c r="N9" s="23">
        <v>1030</v>
      </c>
      <c r="O9" s="23">
        <f t="shared" ref="O9:O18" si="0">SUM(M9:N9)</f>
        <v>22008</v>
      </c>
    </row>
    <row r="10" spans="2:18" ht="17.25" customHeight="1" x14ac:dyDescent="0.25">
      <c r="B10" s="1" t="s">
        <v>25</v>
      </c>
      <c r="C10" s="34" t="s">
        <v>26</v>
      </c>
      <c r="D10" s="34"/>
      <c r="E10" s="23">
        <f>21616+15161</f>
        <v>36777</v>
      </c>
      <c r="F10" s="23">
        <f>22568+15161</f>
        <v>37729</v>
      </c>
      <c r="G10" s="23">
        <f>7870+1572</f>
        <v>9442</v>
      </c>
      <c r="H10" s="23">
        <f>+F10+G10</f>
        <v>47171</v>
      </c>
      <c r="I10" s="2" t="s">
        <v>37</v>
      </c>
      <c r="J10" s="34" t="s">
        <v>8</v>
      </c>
      <c r="K10" s="34"/>
      <c r="L10" s="23">
        <f>96646+34924</f>
        <v>131570</v>
      </c>
      <c r="M10" s="23">
        <v>135582</v>
      </c>
      <c r="N10" s="23">
        <v>1432</v>
      </c>
      <c r="O10" s="23">
        <f t="shared" si="0"/>
        <v>137014</v>
      </c>
    </row>
    <row r="11" spans="2:18" ht="17.25" customHeight="1" x14ac:dyDescent="0.25">
      <c r="B11" s="1" t="s">
        <v>27</v>
      </c>
      <c r="C11" s="34" t="s">
        <v>9</v>
      </c>
      <c r="D11" s="34"/>
      <c r="E11" s="23"/>
      <c r="F11" s="23">
        <v>70</v>
      </c>
      <c r="G11" s="23"/>
      <c r="H11" s="23">
        <f>+F11+G11</f>
        <v>70</v>
      </c>
      <c r="I11" s="2" t="s">
        <v>38</v>
      </c>
      <c r="J11" s="34" t="s">
        <v>10</v>
      </c>
      <c r="K11" s="34"/>
      <c r="L11" s="23">
        <v>12422</v>
      </c>
      <c r="M11" s="23">
        <v>13929</v>
      </c>
      <c r="N11" s="23">
        <v>7750</v>
      </c>
      <c r="O11" s="23">
        <f t="shared" si="0"/>
        <v>21679</v>
      </c>
    </row>
    <row r="12" spans="2:18" ht="17.25" customHeight="1" x14ac:dyDescent="0.25">
      <c r="B12" s="1"/>
      <c r="C12" s="39"/>
      <c r="D12" s="40"/>
      <c r="E12" s="23"/>
      <c r="F12" s="24"/>
      <c r="G12" s="24"/>
      <c r="H12" s="23"/>
      <c r="I12" s="2" t="s">
        <v>39</v>
      </c>
      <c r="J12" s="34" t="s">
        <v>11</v>
      </c>
      <c r="K12" s="34"/>
      <c r="L12" s="23">
        <f>SUM(L13:L17)</f>
        <v>18564</v>
      </c>
      <c r="M12" s="23">
        <v>73104</v>
      </c>
      <c r="N12" s="23">
        <v>1721</v>
      </c>
      <c r="O12" s="23">
        <f t="shared" si="0"/>
        <v>74825</v>
      </c>
    </row>
    <row r="13" spans="2:18" ht="17.25" customHeight="1" x14ac:dyDescent="0.25">
      <c r="B13" s="1"/>
      <c r="C13" s="39"/>
      <c r="D13" s="40"/>
      <c r="E13" s="23"/>
      <c r="F13" s="24"/>
      <c r="G13" s="24"/>
      <c r="H13" s="23"/>
      <c r="I13" s="28" t="s">
        <v>40</v>
      </c>
      <c r="J13" s="44" t="s">
        <v>41</v>
      </c>
      <c r="K13" s="45"/>
      <c r="L13" s="29"/>
      <c r="M13" s="29"/>
      <c r="N13" s="29"/>
      <c r="O13" s="29">
        <f t="shared" si="0"/>
        <v>0</v>
      </c>
    </row>
    <row r="14" spans="2:18" ht="17.25" customHeight="1" x14ac:dyDescent="0.25">
      <c r="B14" s="1"/>
      <c r="C14" s="39"/>
      <c r="D14" s="40"/>
      <c r="E14" s="23"/>
      <c r="F14" s="24"/>
      <c r="G14" s="24"/>
      <c r="H14" s="23"/>
      <c r="I14" s="30" t="s">
        <v>42</v>
      </c>
      <c r="J14" s="41" t="s">
        <v>43</v>
      </c>
      <c r="K14" s="41"/>
      <c r="L14" s="29">
        <v>11252</v>
      </c>
      <c r="M14" s="29">
        <v>13612</v>
      </c>
      <c r="N14" s="29">
        <v>100</v>
      </c>
      <c r="O14" s="29">
        <f t="shared" si="0"/>
        <v>13712</v>
      </c>
    </row>
    <row r="15" spans="2:18" ht="27.75" customHeight="1" x14ac:dyDescent="0.25">
      <c r="B15" s="1"/>
      <c r="C15" s="42"/>
      <c r="D15" s="43"/>
      <c r="E15" s="23"/>
      <c r="F15" s="24"/>
      <c r="G15" s="24"/>
      <c r="H15" s="23"/>
      <c r="I15" s="30" t="s">
        <v>47</v>
      </c>
      <c r="J15" s="41" t="s">
        <v>44</v>
      </c>
      <c r="K15" s="41"/>
      <c r="L15" s="29"/>
      <c r="M15" s="29">
        <v>6311</v>
      </c>
      <c r="N15" s="29"/>
      <c r="O15" s="29">
        <f t="shared" si="0"/>
        <v>6311</v>
      </c>
    </row>
    <row r="16" spans="2:18" ht="17.25" customHeight="1" x14ac:dyDescent="0.25">
      <c r="B16" s="1"/>
      <c r="C16" s="39"/>
      <c r="D16" s="40"/>
      <c r="E16" s="23"/>
      <c r="F16" s="24"/>
      <c r="G16" s="24"/>
      <c r="H16" s="23"/>
      <c r="I16" s="30" t="s">
        <v>48</v>
      </c>
      <c r="J16" s="41" t="s">
        <v>45</v>
      </c>
      <c r="K16" s="41"/>
      <c r="L16" s="29">
        <v>2735</v>
      </c>
      <c r="M16" s="29">
        <v>2735</v>
      </c>
      <c r="N16" s="29"/>
      <c r="O16" s="29">
        <f t="shared" si="0"/>
        <v>2735</v>
      </c>
    </row>
    <row r="17" spans="2:15" ht="17.25" customHeight="1" x14ac:dyDescent="0.25">
      <c r="B17" s="1"/>
      <c r="C17" s="39"/>
      <c r="D17" s="40"/>
      <c r="E17" s="23"/>
      <c r="F17" s="24"/>
      <c r="G17" s="24"/>
      <c r="H17" s="23"/>
      <c r="I17" s="30" t="s">
        <v>49</v>
      </c>
      <c r="J17" s="41" t="s">
        <v>46</v>
      </c>
      <c r="K17" s="41"/>
      <c r="L17" s="29">
        <v>4577</v>
      </c>
      <c r="M17" s="29">
        <v>50446</v>
      </c>
      <c r="N17" s="29">
        <v>1621</v>
      </c>
      <c r="O17" s="29">
        <f t="shared" si="0"/>
        <v>52067</v>
      </c>
    </row>
    <row r="18" spans="2:15" ht="30.75" customHeight="1" x14ac:dyDescent="0.25">
      <c r="B18" s="1" t="s">
        <v>28</v>
      </c>
      <c r="C18" s="42" t="s">
        <v>12</v>
      </c>
      <c r="D18" s="43"/>
      <c r="E18" s="23">
        <f>SUM(E8:E17)</f>
        <v>241876</v>
      </c>
      <c r="F18" s="23">
        <f>SUM(F8:F17)</f>
        <v>297837</v>
      </c>
      <c r="G18" s="23">
        <f>SUM(G8:G17)</f>
        <v>34778</v>
      </c>
      <c r="H18" s="25">
        <f>+F18+G18</f>
        <v>332615</v>
      </c>
      <c r="I18" s="1" t="s">
        <v>50</v>
      </c>
      <c r="J18" s="42" t="s">
        <v>13</v>
      </c>
      <c r="K18" s="43"/>
      <c r="L18" s="23">
        <f>SUM(L8:L12)</f>
        <v>296512</v>
      </c>
      <c r="M18" s="23">
        <f>SUM(M8:M12)</f>
        <v>369859</v>
      </c>
      <c r="N18" s="23">
        <f>SUM(N8:N12)</f>
        <v>16325</v>
      </c>
      <c r="O18" s="23">
        <f t="shared" si="0"/>
        <v>386184</v>
      </c>
    </row>
    <row r="19" spans="2:15" ht="30" customHeight="1" x14ac:dyDescent="0.25">
      <c r="B19" s="46" t="s">
        <v>74</v>
      </c>
      <c r="C19" s="46"/>
      <c r="D19" s="46"/>
      <c r="E19" s="23">
        <f>L18-E18</f>
        <v>54636</v>
      </c>
      <c r="F19" s="23">
        <f>M18-F18</f>
        <v>72022</v>
      </c>
      <c r="G19" s="23">
        <v>17386</v>
      </c>
      <c r="H19" s="23">
        <f>O18-H18</f>
        <v>53569</v>
      </c>
      <c r="I19" s="46" t="s">
        <v>65</v>
      </c>
      <c r="J19" s="46"/>
      <c r="K19" s="46"/>
      <c r="L19" s="3"/>
      <c r="M19" s="3"/>
      <c r="N19" s="27"/>
      <c r="O19" s="3"/>
    </row>
    <row r="20" spans="2:15" x14ac:dyDescent="0.25">
      <c r="B20" s="38" t="s">
        <v>80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1" spans="2:15" ht="30" customHeight="1" x14ac:dyDescent="0.25">
      <c r="B21" s="1" t="s">
        <v>23</v>
      </c>
      <c r="C21" s="34" t="s">
        <v>15</v>
      </c>
      <c r="D21" s="34"/>
      <c r="E21" s="23">
        <v>15972</v>
      </c>
      <c r="F21" s="23">
        <v>27862</v>
      </c>
      <c r="G21" s="23"/>
      <c r="H21" s="23">
        <f>SUM(F21:G21)</f>
        <v>27862</v>
      </c>
      <c r="I21" s="2" t="s">
        <v>51</v>
      </c>
      <c r="J21" s="34" t="s">
        <v>14</v>
      </c>
      <c r="K21" s="34"/>
      <c r="L21" s="23">
        <f>21606+882</f>
        <v>22488</v>
      </c>
      <c r="M21" s="23">
        <v>29900</v>
      </c>
      <c r="N21" s="23">
        <v>9147</v>
      </c>
      <c r="O21" s="23">
        <f>SUM(M21:N21)</f>
        <v>39047</v>
      </c>
    </row>
    <row r="22" spans="2:15" ht="18" customHeight="1" x14ac:dyDescent="0.25">
      <c r="B22" s="1" t="s">
        <v>30</v>
      </c>
      <c r="C22" s="34" t="s">
        <v>29</v>
      </c>
      <c r="D22" s="34"/>
      <c r="E22" s="23"/>
      <c r="F22" s="23">
        <v>500</v>
      </c>
      <c r="G22" s="23"/>
      <c r="H22" s="23">
        <f t="shared" ref="H22:H34" si="1">SUM(F22:G22)</f>
        <v>500</v>
      </c>
      <c r="I22" s="2" t="s">
        <v>52</v>
      </c>
      <c r="J22" s="34" t="s">
        <v>16</v>
      </c>
      <c r="K22" s="34"/>
      <c r="L22" s="23">
        <v>230798</v>
      </c>
      <c r="M22" s="23">
        <v>238065</v>
      </c>
      <c r="N22" s="23">
        <v>14701</v>
      </c>
      <c r="O22" s="23">
        <f t="shared" ref="O22:O34" si="2">SUM(M22:N22)</f>
        <v>252766</v>
      </c>
    </row>
    <row r="23" spans="2:15" ht="18" customHeight="1" x14ac:dyDescent="0.25">
      <c r="B23" s="1" t="s">
        <v>31</v>
      </c>
      <c r="C23" s="34" t="s">
        <v>17</v>
      </c>
      <c r="D23" s="34"/>
      <c r="E23" s="23"/>
      <c r="F23" s="23"/>
      <c r="G23" s="23"/>
      <c r="H23" s="23">
        <f t="shared" si="1"/>
        <v>0</v>
      </c>
      <c r="I23" s="2" t="s">
        <v>53</v>
      </c>
      <c r="J23" s="34" t="s">
        <v>18</v>
      </c>
      <c r="K23" s="34"/>
      <c r="L23" s="23"/>
      <c r="M23" s="23"/>
      <c r="N23" s="23"/>
      <c r="O23" s="23">
        <f t="shared" si="2"/>
        <v>0</v>
      </c>
    </row>
    <row r="24" spans="2:15" ht="32.25" customHeight="1" x14ac:dyDescent="0.25">
      <c r="B24" s="1" t="s">
        <v>32</v>
      </c>
      <c r="C24" s="49" t="s">
        <v>19</v>
      </c>
      <c r="D24" s="43"/>
      <c r="E24" s="23">
        <f>SUM(E21:E23)</f>
        <v>15972</v>
      </c>
      <c r="F24" s="23">
        <f>SUM(F21:F23)</f>
        <v>28362</v>
      </c>
      <c r="G24" s="23">
        <f>SUM(G21:G23)</f>
        <v>0</v>
      </c>
      <c r="H24" s="23">
        <f t="shared" si="1"/>
        <v>28362</v>
      </c>
      <c r="I24" s="1" t="s">
        <v>54</v>
      </c>
      <c r="J24" s="42" t="s">
        <v>55</v>
      </c>
      <c r="K24" s="43"/>
      <c r="L24" s="23">
        <f>SUM(L21:L23)</f>
        <v>253286</v>
      </c>
      <c r="M24" s="23">
        <f>SUM(M21:M23)</f>
        <v>267965</v>
      </c>
      <c r="N24" s="23">
        <f>SUM(N21:N23)</f>
        <v>23848</v>
      </c>
      <c r="O24" s="23">
        <f t="shared" si="2"/>
        <v>291813</v>
      </c>
    </row>
    <row r="25" spans="2:15" ht="35.25" customHeight="1" x14ac:dyDescent="0.25">
      <c r="B25" s="1"/>
      <c r="C25" s="47" t="s">
        <v>66</v>
      </c>
      <c r="D25" s="48"/>
      <c r="E25" s="23">
        <f>L24-E24</f>
        <v>237314</v>
      </c>
      <c r="F25" s="23">
        <f>M24-F24</f>
        <v>239603</v>
      </c>
      <c r="G25" s="23">
        <f>N24-G24</f>
        <v>23848</v>
      </c>
      <c r="H25" s="23">
        <f>O24-H24</f>
        <v>263451</v>
      </c>
      <c r="I25" s="1"/>
      <c r="J25" s="47" t="s">
        <v>77</v>
      </c>
      <c r="K25" s="48"/>
      <c r="L25" s="23"/>
      <c r="M25" s="23"/>
      <c r="N25" s="23"/>
      <c r="O25" s="23"/>
    </row>
    <row r="26" spans="2:15" ht="15.75" customHeight="1" x14ac:dyDescent="0.25">
      <c r="B26" s="1" t="s">
        <v>58</v>
      </c>
      <c r="C26" s="42" t="s">
        <v>63</v>
      </c>
      <c r="D26" s="43"/>
      <c r="E26" s="23">
        <f>SUM(E18,E24)</f>
        <v>257848</v>
      </c>
      <c r="F26" s="23">
        <f>SUM(F18,F24)</f>
        <v>326199</v>
      </c>
      <c r="G26" s="23">
        <f>SUM(G18,G24)</f>
        <v>34778</v>
      </c>
      <c r="H26" s="23">
        <f>SUM(F26:G26)</f>
        <v>360977</v>
      </c>
      <c r="I26" s="1" t="s">
        <v>57</v>
      </c>
      <c r="J26" s="42" t="s">
        <v>56</v>
      </c>
      <c r="K26" s="43"/>
      <c r="L26" s="23">
        <f>SUM(L18,L24)</f>
        <v>549798</v>
      </c>
      <c r="M26" s="23">
        <f>SUM(M18,M24)</f>
        <v>637824</v>
      </c>
      <c r="N26" s="23">
        <f>SUM(N18,N24)</f>
        <v>40173</v>
      </c>
      <c r="O26" s="23">
        <f t="shared" si="2"/>
        <v>677997</v>
      </c>
    </row>
    <row r="27" spans="2:15" ht="32.25" customHeight="1" x14ac:dyDescent="0.25">
      <c r="B27" s="1"/>
      <c r="C27" s="47" t="s">
        <v>76</v>
      </c>
      <c r="D27" s="48"/>
      <c r="E27" s="23">
        <f>L26-E26</f>
        <v>291950</v>
      </c>
      <c r="F27" s="23">
        <f>M26-F26</f>
        <v>311625</v>
      </c>
      <c r="G27" s="23">
        <f>N26-G26</f>
        <v>5395</v>
      </c>
      <c r="H27" s="23">
        <f t="shared" si="1"/>
        <v>317020</v>
      </c>
      <c r="I27" s="1"/>
      <c r="J27" s="47" t="s">
        <v>75</v>
      </c>
      <c r="K27" s="48"/>
      <c r="L27" s="23"/>
      <c r="M27" s="23"/>
      <c r="N27" s="24"/>
      <c r="O27" s="23">
        <f t="shared" si="2"/>
        <v>0</v>
      </c>
    </row>
    <row r="28" spans="2:15" ht="21" customHeight="1" x14ac:dyDescent="0.25">
      <c r="B28" s="1" t="s">
        <v>33</v>
      </c>
      <c r="C28" s="34" t="s">
        <v>34</v>
      </c>
      <c r="D28" s="34"/>
      <c r="E28" s="23">
        <f>SUM(E29:E31)</f>
        <v>296753</v>
      </c>
      <c r="F28" s="23">
        <f>F29+F30+F31</f>
        <v>316428</v>
      </c>
      <c r="G28" s="23">
        <f t="shared" ref="G28:H28" si="3">G29+G30+G31</f>
        <v>6317</v>
      </c>
      <c r="H28" s="23">
        <f t="shared" si="3"/>
        <v>322745</v>
      </c>
      <c r="I28" s="4" t="s">
        <v>59</v>
      </c>
      <c r="J28" s="50" t="s">
        <v>60</v>
      </c>
      <c r="K28" s="51"/>
      <c r="L28" s="23">
        <f>SUM(L29:L31)</f>
        <v>4803</v>
      </c>
      <c r="M28" s="23">
        <f>SUM(M29:M31)</f>
        <v>4803</v>
      </c>
      <c r="N28" s="23">
        <f>SUM(N29:N31)</f>
        <v>922</v>
      </c>
      <c r="O28" s="23">
        <f t="shared" si="2"/>
        <v>5725</v>
      </c>
    </row>
    <row r="29" spans="2:15" ht="31.5" customHeight="1" x14ac:dyDescent="0.25">
      <c r="B29" s="1" t="s">
        <v>68</v>
      </c>
      <c r="C29" s="42" t="s">
        <v>67</v>
      </c>
      <c r="D29" s="43"/>
      <c r="E29" s="23"/>
      <c r="F29" s="23"/>
      <c r="G29" s="23"/>
      <c r="H29" s="23">
        <f t="shared" si="1"/>
        <v>0</v>
      </c>
      <c r="I29" s="4" t="s">
        <v>70</v>
      </c>
      <c r="J29" s="50" t="s">
        <v>71</v>
      </c>
      <c r="K29" s="51"/>
      <c r="L29" s="23"/>
      <c r="M29" s="23"/>
      <c r="N29" s="24"/>
      <c r="O29" s="23">
        <f t="shared" si="2"/>
        <v>0</v>
      </c>
    </row>
    <row r="30" spans="2:15" ht="31.5" customHeight="1" x14ac:dyDescent="0.25">
      <c r="B30" s="1" t="s">
        <v>69</v>
      </c>
      <c r="C30" s="42" t="s">
        <v>81</v>
      </c>
      <c r="D30" s="43"/>
      <c r="E30" s="23">
        <v>296753</v>
      </c>
      <c r="F30" s="23">
        <v>316428</v>
      </c>
      <c r="G30" s="23"/>
      <c r="H30" s="23">
        <f t="shared" si="1"/>
        <v>316428</v>
      </c>
      <c r="I30" s="4"/>
      <c r="J30" s="50"/>
      <c r="K30" s="51"/>
      <c r="L30" s="23"/>
      <c r="M30" s="23"/>
      <c r="N30" s="26"/>
      <c r="O30" s="23">
        <f t="shared" si="2"/>
        <v>0</v>
      </c>
    </row>
    <row r="31" spans="2:15" ht="21" customHeight="1" x14ac:dyDescent="0.25">
      <c r="B31" s="1" t="s">
        <v>85</v>
      </c>
      <c r="C31" s="42" t="s">
        <v>86</v>
      </c>
      <c r="D31" s="43"/>
      <c r="E31" s="23"/>
      <c r="F31" s="23"/>
      <c r="G31" s="23">
        <v>6317</v>
      </c>
      <c r="H31" s="23">
        <f t="shared" si="1"/>
        <v>6317</v>
      </c>
      <c r="I31" s="4" t="s">
        <v>82</v>
      </c>
      <c r="J31" s="52" t="s">
        <v>83</v>
      </c>
      <c r="K31" s="53"/>
      <c r="L31" s="23">
        <v>4803</v>
      </c>
      <c r="M31" s="23">
        <v>4803</v>
      </c>
      <c r="N31" s="26">
        <v>922</v>
      </c>
      <c r="O31" s="23">
        <f t="shared" si="2"/>
        <v>5725</v>
      </c>
    </row>
    <row r="32" spans="2:15" x14ac:dyDescent="0.25">
      <c r="B32" s="1"/>
      <c r="C32" s="47"/>
      <c r="D32" s="48"/>
      <c r="E32" s="23"/>
      <c r="F32" s="23"/>
      <c r="G32" s="23"/>
      <c r="H32" s="23">
        <f t="shared" si="1"/>
        <v>0</v>
      </c>
      <c r="I32" s="4" t="s">
        <v>72</v>
      </c>
      <c r="J32" s="50" t="s">
        <v>73</v>
      </c>
      <c r="K32" s="51"/>
      <c r="L32" s="23"/>
      <c r="M32" s="23"/>
      <c r="N32" s="26"/>
      <c r="O32" s="23">
        <f t="shared" si="2"/>
        <v>0</v>
      </c>
    </row>
    <row r="33" spans="2:15" ht="10.9" customHeight="1" x14ac:dyDescent="0.25">
      <c r="B33" s="1"/>
      <c r="C33" s="5"/>
      <c r="D33" s="6"/>
      <c r="E33" s="23"/>
      <c r="F33" s="23"/>
      <c r="G33" s="23"/>
      <c r="H33" s="23">
        <f t="shared" si="1"/>
        <v>0</v>
      </c>
      <c r="I33" s="4"/>
      <c r="J33" s="18"/>
      <c r="K33" s="19"/>
      <c r="L33" s="23"/>
      <c r="M33" s="23"/>
      <c r="N33" s="26"/>
      <c r="O33" s="23">
        <f t="shared" si="2"/>
        <v>0</v>
      </c>
    </row>
    <row r="34" spans="2:15" ht="27" customHeight="1" x14ac:dyDescent="0.25">
      <c r="B34" s="1" t="s">
        <v>61</v>
      </c>
      <c r="C34" s="34" t="s">
        <v>20</v>
      </c>
      <c r="D34" s="34"/>
      <c r="E34" s="23">
        <f>SUM(E26,E28)</f>
        <v>554601</v>
      </c>
      <c r="F34" s="23">
        <f>SUM(F26,F28)</f>
        <v>642627</v>
      </c>
      <c r="G34" s="23">
        <f>SUM(G26,G28)</f>
        <v>41095</v>
      </c>
      <c r="H34" s="23">
        <f t="shared" si="1"/>
        <v>683722</v>
      </c>
      <c r="I34" s="1" t="s">
        <v>62</v>
      </c>
      <c r="J34" s="34" t="s">
        <v>21</v>
      </c>
      <c r="K34" s="34"/>
      <c r="L34" s="23">
        <f>SUM(L26,L28)</f>
        <v>554601</v>
      </c>
      <c r="M34" s="23">
        <f>SUM(M26,M28)</f>
        <v>642627</v>
      </c>
      <c r="N34" s="23">
        <f>SUM(N26,N28)</f>
        <v>41095</v>
      </c>
      <c r="O34" s="23">
        <f t="shared" si="2"/>
        <v>683722</v>
      </c>
    </row>
    <row r="35" spans="2:15" x14ac:dyDescent="0.25">
      <c r="E35" s="20"/>
      <c r="F35" s="20"/>
      <c r="G35" s="21"/>
      <c r="H35" s="20"/>
    </row>
    <row r="37" spans="2:15" x14ac:dyDescent="0.25">
      <c r="K37" s="14"/>
    </row>
    <row r="38" spans="2:15" x14ac:dyDescent="0.25">
      <c r="K38" s="14"/>
    </row>
    <row r="39" spans="2:15" x14ac:dyDescent="0.25">
      <c r="K39" s="14"/>
    </row>
    <row r="40" spans="2:15" x14ac:dyDescent="0.25">
      <c r="K40" s="14"/>
    </row>
    <row r="41" spans="2:15" x14ac:dyDescent="0.25">
      <c r="K41" s="14"/>
    </row>
  </sheetData>
  <mergeCells count="60">
    <mergeCell ref="C34:D34"/>
    <mergeCell ref="J34:K34"/>
    <mergeCell ref="J30:K30"/>
    <mergeCell ref="C30:D30"/>
    <mergeCell ref="J32:K32"/>
    <mergeCell ref="C31:D31"/>
    <mergeCell ref="J31:K31"/>
    <mergeCell ref="C32:D32"/>
    <mergeCell ref="C28:D28"/>
    <mergeCell ref="J28:K28"/>
    <mergeCell ref="C29:D29"/>
    <mergeCell ref="J29:K29"/>
    <mergeCell ref="C26:D26"/>
    <mergeCell ref="J26:K26"/>
    <mergeCell ref="J27:K27"/>
    <mergeCell ref="C27:D27"/>
    <mergeCell ref="B20:O20"/>
    <mergeCell ref="J25:K25"/>
    <mergeCell ref="C21:D21"/>
    <mergeCell ref="J23:K23"/>
    <mergeCell ref="C24:D24"/>
    <mergeCell ref="J24:K24"/>
    <mergeCell ref="C25:D25"/>
    <mergeCell ref="C23:D23"/>
    <mergeCell ref="J21:K21"/>
    <mergeCell ref="C22:D22"/>
    <mergeCell ref="J22:K22"/>
    <mergeCell ref="I19:K19"/>
    <mergeCell ref="C17:D17"/>
    <mergeCell ref="J17:K17"/>
    <mergeCell ref="C18:D18"/>
    <mergeCell ref="J18:K18"/>
    <mergeCell ref="B19:D19"/>
    <mergeCell ref="C16:D16"/>
    <mergeCell ref="J16:K16"/>
    <mergeCell ref="C13:D13"/>
    <mergeCell ref="J13:K13"/>
    <mergeCell ref="C12:D12"/>
    <mergeCell ref="B7:O7"/>
    <mergeCell ref="C14:D14"/>
    <mergeCell ref="J14:K14"/>
    <mergeCell ref="C15:D15"/>
    <mergeCell ref="J15:K15"/>
    <mergeCell ref="J11:K11"/>
    <mergeCell ref="B1:O1"/>
    <mergeCell ref="B2:O2"/>
    <mergeCell ref="B3:O3"/>
    <mergeCell ref="I5:L5"/>
    <mergeCell ref="J12:K12"/>
    <mergeCell ref="C9:D9"/>
    <mergeCell ref="J9:K9"/>
    <mergeCell ref="C8:D8"/>
    <mergeCell ref="J8:K8"/>
    <mergeCell ref="B4:O4"/>
    <mergeCell ref="D5:E5"/>
    <mergeCell ref="C10:D10"/>
    <mergeCell ref="J10:K10"/>
    <mergeCell ref="C11:D11"/>
    <mergeCell ref="C6:D6"/>
    <mergeCell ref="J6:K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1c Önk és int ö.</vt:lpstr>
      <vt:lpstr>'1c Önk és int ö.'!Nyomtatási_terület</vt:lpstr>
    </vt:vector>
  </TitlesOfParts>
  <Company>Int. Gond.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Int. Gond.</dc:creator>
  <cp:lastModifiedBy>Dell</cp:lastModifiedBy>
  <cp:lastPrinted>2019-05-19T20:01:49Z</cp:lastPrinted>
  <dcterms:created xsi:type="dcterms:W3CDTF">2013-09-26T12:35:20Z</dcterms:created>
  <dcterms:modified xsi:type="dcterms:W3CDTF">2019-07-06T16:02:12Z</dcterms:modified>
</cp:coreProperties>
</file>