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4" activeTab="0"/>
  </bookViews>
  <sheets>
    <sheet name="2.mell.Bev." sheetId="1" r:id="rId1"/>
  </sheets>
  <definedNames>
    <definedName name="_xlnm.Print_Area" localSheetId="0">'2.mell.Bev.'!$A$1:$M$138</definedName>
  </definedNames>
  <calcPr fullCalcOnLoad="1"/>
</workbook>
</file>

<file path=xl/sharedStrings.xml><?xml version="1.0" encoding="utf-8"?>
<sst xmlns="http://schemas.openxmlformats.org/spreadsheetml/2006/main" count="206" uniqueCount="84">
  <si>
    <t>Felhalmozási célú bevételek</t>
  </si>
  <si>
    <t>Megnevezés</t>
  </si>
  <si>
    <t>2013. évi bevételi előirányzat</t>
  </si>
  <si>
    <t>Kötelező feladatok</t>
  </si>
  <si>
    <t>Önként vállalt feladatok</t>
  </si>
  <si>
    <t>Összesen</t>
  </si>
  <si>
    <t>I. Működési bevételek előirányzat-csoport</t>
  </si>
  <si>
    <t>Saját működési bevételek</t>
  </si>
  <si>
    <t>Támogatásértékű működési bevételek</t>
  </si>
  <si>
    <t>Központi költségvetési szervtől</t>
  </si>
  <si>
    <t>Helyi önk-tól: Bokod</t>
  </si>
  <si>
    <t>Helyi önk-tól: Dad</t>
  </si>
  <si>
    <t>Helyi önk-tól: Kecskéd</t>
  </si>
  <si>
    <t>Helyi önk-tól: Szákszend</t>
  </si>
  <si>
    <t>Működési célú pénzeszköz átvétel ÁH-n kívülről</t>
  </si>
  <si>
    <t>Előző évi működési célú előirányzat-maradvány, pénzmaradvány átvétel</t>
  </si>
  <si>
    <t>Előző évi költségvetési kiegészítések, visszatérülések</t>
  </si>
  <si>
    <t>Költségvetési támogatások</t>
  </si>
  <si>
    <t>II. Felhalmozási bevételek előirányzat-csoport</t>
  </si>
  <si>
    <t>Felhalmozási célú pénzeszköz átadás</t>
  </si>
  <si>
    <t>Intézményi költségvetési bevételek összesen:</t>
  </si>
  <si>
    <t>Működési bevételek</t>
  </si>
  <si>
    <t xml:space="preserve">Felügyeleti szervtől kapott működési támogatás </t>
  </si>
  <si>
    <t>Egyéb működési bevételek</t>
  </si>
  <si>
    <t>ebből Támogatásértékű működési bevételek</t>
  </si>
  <si>
    <t>ebből Előző évi költségvetési kiegészítések, visszatérülések</t>
  </si>
  <si>
    <t>Felhalmozási és tőke jellegű bevételek</t>
  </si>
  <si>
    <t>Támogatási kölcsönök visszatérülése, igénybevétele</t>
  </si>
  <si>
    <t xml:space="preserve"> 1. Támogatási kölcsönök visszatérülése ÁH-n belülről</t>
  </si>
  <si>
    <t xml:space="preserve"> 2. Támogatási kölcsönök visszatérülése ÁH-n kívülről</t>
  </si>
  <si>
    <t>Felhalmozási célú pénzeszköz átvétel</t>
  </si>
  <si>
    <t>Polgármesteri Hivatal Bokod költségvetési bevételei összesen:</t>
  </si>
  <si>
    <t>ÖNKORMÁNYZAT BOKOD</t>
  </si>
  <si>
    <t>1.1. Közhatalmi bevételek</t>
  </si>
  <si>
    <t>1.2. Egyéb saját működési bevétel</t>
  </si>
  <si>
    <t>1.3. Működési célú általános forgalmi adó bevételek visszatérülések</t>
  </si>
  <si>
    <t xml:space="preserve">1.4. Hozam és kamatbevétel </t>
  </si>
  <si>
    <t>Önkormányzatok sajátos működési bevételei</t>
  </si>
  <si>
    <t>Helyi adók</t>
  </si>
  <si>
    <t>kommunális adó</t>
  </si>
  <si>
    <t>iparűzési adó</t>
  </si>
  <si>
    <t>Pótlékok, bírságok (helyi adóbevételekhez kapcsolódó)</t>
  </si>
  <si>
    <t>Átengedett központi adók</t>
  </si>
  <si>
    <t>Gépjárműadó</t>
  </si>
  <si>
    <t>Talajterhelési díj</t>
  </si>
  <si>
    <t>Egyéb sajátos bevételek</t>
  </si>
  <si>
    <t>Működési támogatások</t>
  </si>
  <si>
    <t>Normatív hozzájárulások</t>
  </si>
  <si>
    <t>Központosított működési célú előirányzatok</t>
  </si>
  <si>
    <t>Támogatásértékű működési bevételek-Társadalombiztosítási alaptól</t>
  </si>
  <si>
    <t>Támogatásértékű működési bevételek-társ.önk.</t>
  </si>
  <si>
    <t>Támogatási kölcsönök visszatérülése ÁH-n belülről</t>
  </si>
  <si>
    <t>Működési célú támogatási kölcsön visszatérülése ÁH-n belülről</t>
  </si>
  <si>
    <t>Támogatási kölcsönök visszatérülése ÁH-n kívülről</t>
  </si>
  <si>
    <t>Támogatásértékű felhalmozási bevétel</t>
  </si>
  <si>
    <t>Kazánprogram támogatása</t>
  </si>
  <si>
    <t>EMVA pályázati támogatás</t>
  </si>
  <si>
    <t>Felhalmozási célú támogatási kölcsön visszatérülése ÁH-n belülről</t>
  </si>
  <si>
    <t>Önkormányzati költségvetési bevételek összesen</t>
  </si>
  <si>
    <t>Intézményeknek nyújtott támogatás miatti korrekció:</t>
  </si>
  <si>
    <t>Polgármesteri Hivatalnak nyújtott támogatás miatti korrekció:</t>
  </si>
  <si>
    <t>Korrekciók összesen:</t>
  </si>
  <si>
    <t>Önkormányzat tárgyévi bevételei egységesen összesen:</t>
  </si>
  <si>
    <t xml:space="preserve">Állami (államigazgatási) feladatok </t>
  </si>
  <si>
    <t>Eredeti előirányzat</t>
  </si>
  <si>
    <t>Módosított előirányzat</t>
  </si>
  <si>
    <t>Teljesítés</t>
  </si>
  <si>
    <t>normatív állami hozzájárulás (Ktv.tv. )</t>
  </si>
  <si>
    <t>normatív kötött felhasználású támogatás (Ktv.tv. )</t>
  </si>
  <si>
    <t>ebből Előző évi működési célú, pénzmaradvány átvétel</t>
  </si>
  <si>
    <t>Pénzmaradvány igénybevétele</t>
  </si>
  <si>
    <t>Felhalmozási célú tám.értékű  bevételek</t>
  </si>
  <si>
    <t>Működési célú pénzeszköz átvétel</t>
  </si>
  <si>
    <t>Egyéb kötött felhasználású támogatások</t>
  </si>
  <si>
    <t>Pénzforgalom nélküli bevételek(2012. évi pénzmaradvány)</t>
  </si>
  <si>
    <t>Függő,átfutó,kiegyenlítő bevételek</t>
  </si>
  <si>
    <t>III.Előző évi működési célú pénzmaradvány igénybevétele</t>
  </si>
  <si>
    <t>IV. Függő,átfutó, kiegyenlítő bevételek:</t>
  </si>
  <si>
    <t>III.Függő.átfutó.kiegyenlítő bevételek</t>
  </si>
  <si>
    <t>Bokod-Dad-Kecskéd-Szákszend Általános Művelődési Központ Bevételei 2013.01.01-2013.08.31.</t>
  </si>
  <si>
    <t>dr. Nemere Zoltán Óvoda Bevételei 2013.09.01-2013.09.30.</t>
  </si>
  <si>
    <t>Bokod Községi Könyvtár és Művelődési Ház Bevételei 2013.09.01.-2013.09.30.</t>
  </si>
  <si>
    <t>Közmunkaprogram,TÁMOP,falunap(kazánprogram bér támogatása, stb)</t>
  </si>
  <si>
    <t xml:space="preserve"> HIVATAL BOKOD bevételei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</si>
</sst>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4" borderId="7" applyNumberForma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" fillId="6" borderId="0" applyNumberFormat="0" applyBorder="0" applyAlignment="0" applyProtection="0"/>
    <xf numFmtId="0" fontId="11" fillId="16" borderId="8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ill="0" applyBorder="0" applyAlignment="0" applyProtection="0"/>
    <xf numFmtId="9" fontId="13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18" borderId="0" xfId="58" applyFont="1" applyFill="1">
      <alignment/>
      <protection/>
    </xf>
    <xf numFmtId="0" fontId="0" fillId="18" borderId="0" xfId="58" applyFont="1" applyFill="1" applyAlignment="1">
      <alignment vertical="center"/>
      <protection/>
    </xf>
    <xf numFmtId="0" fontId="0" fillId="18" borderId="10" xfId="58" applyFont="1" applyFill="1" applyBorder="1">
      <alignment/>
      <protection/>
    </xf>
    <xf numFmtId="0" fontId="19" fillId="18" borderId="0" xfId="58" applyFont="1" applyFill="1" applyBorder="1" applyAlignment="1">
      <alignment/>
      <protection/>
    </xf>
    <xf numFmtId="3" fontId="19" fillId="18" borderId="0" xfId="58" applyNumberFormat="1" applyFont="1" applyFill="1" applyBorder="1">
      <alignment/>
      <protection/>
    </xf>
    <xf numFmtId="3" fontId="0" fillId="18" borderId="0" xfId="58" applyNumberFormat="1" applyFont="1" applyFill="1" applyBorder="1">
      <alignment/>
      <protection/>
    </xf>
    <xf numFmtId="0" fontId="0" fillId="18" borderId="0" xfId="58" applyFont="1" applyFill="1" applyBorder="1">
      <alignment/>
      <protection/>
    </xf>
    <xf numFmtId="3" fontId="20" fillId="18" borderId="11" xfId="58" applyNumberFormat="1" applyFont="1" applyFill="1" applyBorder="1" applyAlignment="1">
      <alignment/>
      <protection/>
    </xf>
    <xf numFmtId="3" fontId="19" fillId="18" borderId="12" xfId="58" applyNumberFormat="1" applyFont="1" applyFill="1" applyBorder="1" applyAlignment="1">
      <alignment/>
      <protection/>
    </xf>
    <xf numFmtId="3" fontId="19" fillId="18" borderId="13" xfId="58" applyNumberFormat="1" applyFont="1" applyFill="1" applyBorder="1" applyAlignment="1">
      <alignment/>
      <protection/>
    </xf>
    <xf numFmtId="3" fontId="19" fillId="18" borderId="11" xfId="58" applyNumberFormat="1" applyFont="1" applyFill="1" applyBorder="1" applyAlignment="1">
      <alignment/>
      <protection/>
    </xf>
    <xf numFmtId="3" fontId="0" fillId="18" borderId="12" xfId="58" applyNumberFormat="1" applyFont="1" applyFill="1" applyBorder="1" applyAlignment="1">
      <alignment/>
      <protection/>
    </xf>
    <xf numFmtId="3" fontId="0" fillId="18" borderId="13" xfId="58" applyNumberFormat="1" applyFont="1" applyFill="1" applyBorder="1" applyAlignment="1">
      <alignment/>
      <protection/>
    </xf>
    <xf numFmtId="0" fontId="19" fillId="18" borderId="0" xfId="58" applyFont="1" applyFill="1">
      <alignment/>
      <protection/>
    </xf>
    <xf numFmtId="3" fontId="19" fillId="18" borderId="14" xfId="58" applyNumberFormat="1" applyFont="1" applyFill="1" applyBorder="1" applyAlignment="1">
      <alignment/>
      <protection/>
    </xf>
    <xf numFmtId="0" fontId="0" fillId="18" borderId="14" xfId="57" applyFont="1" applyFill="1" applyBorder="1" applyAlignment="1">
      <alignment horizontal="right" vertical="center" wrapText="1"/>
      <protection/>
    </xf>
    <xf numFmtId="3" fontId="0" fillId="18" borderId="13" xfId="58" applyNumberFormat="1" applyFont="1" applyFill="1" applyBorder="1" applyAlignment="1">
      <alignment/>
      <protection/>
    </xf>
    <xf numFmtId="3" fontId="19" fillId="18" borderId="15" xfId="58" applyNumberFormat="1" applyFont="1" applyFill="1" applyBorder="1" applyAlignment="1">
      <alignment/>
      <protection/>
    </xf>
    <xf numFmtId="3" fontId="19" fillId="18" borderId="16" xfId="58" applyNumberFormat="1" applyFont="1" applyFill="1" applyBorder="1" applyAlignment="1">
      <alignment/>
      <protection/>
    </xf>
    <xf numFmtId="3" fontId="0" fillId="18" borderId="12" xfId="58" applyNumberFormat="1" applyFont="1" applyFill="1" applyBorder="1" applyAlignment="1">
      <alignment/>
      <protection/>
    </xf>
    <xf numFmtId="3" fontId="19" fillId="18" borderId="17" xfId="58" applyNumberFormat="1" applyFont="1" applyFill="1" applyBorder="1" applyAlignment="1">
      <alignment horizontal="right" vertical="center"/>
      <protection/>
    </xf>
    <xf numFmtId="3" fontId="0" fillId="18" borderId="18" xfId="58" applyNumberFormat="1" applyFont="1" applyFill="1" applyBorder="1" applyAlignment="1">
      <alignment/>
      <protection/>
    </xf>
    <xf numFmtId="3" fontId="19" fillId="18" borderId="18" xfId="58" applyNumberFormat="1" applyFont="1" applyFill="1" applyBorder="1" applyAlignment="1">
      <alignment/>
      <protection/>
    </xf>
    <xf numFmtId="3" fontId="19" fillId="18" borderId="0" xfId="58" applyNumberFormat="1" applyFont="1" applyFill="1" applyBorder="1" applyAlignment="1">
      <alignment vertical="center"/>
      <protection/>
    </xf>
    <xf numFmtId="3" fontId="19" fillId="18" borderId="0" xfId="58" applyNumberFormat="1" applyFont="1" applyFill="1" applyBorder="1" applyAlignment="1">
      <alignment/>
      <protection/>
    </xf>
    <xf numFmtId="3" fontId="19" fillId="18" borderId="0" xfId="58" applyNumberFormat="1" applyFont="1" applyFill="1">
      <alignment/>
      <protection/>
    </xf>
    <xf numFmtId="3" fontId="0" fillId="18" borderId="19" xfId="58" applyNumberFormat="1" applyFont="1" applyFill="1" applyBorder="1" applyAlignment="1">
      <alignment vertical="center"/>
      <protection/>
    </xf>
    <xf numFmtId="3" fontId="0" fillId="18" borderId="14" xfId="58" applyNumberFormat="1" applyFont="1" applyFill="1" applyBorder="1" applyAlignment="1">
      <alignment horizontal="right"/>
      <protection/>
    </xf>
    <xf numFmtId="3" fontId="19" fillId="18" borderId="14" xfId="58" applyNumberFormat="1" applyFont="1" applyFill="1" applyBorder="1" applyAlignment="1">
      <alignment vertical="center"/>
      <protection/>
    </xf>
    <xf numFmtId="3" fontId="0" fillId="18" borderId="13" xfId="58" applyNumberFormat="1" applyFont="1" applyFill="1" applyBorder="1" applyAlignment="1">
      <alignment vertical="center"/>
      <protection/>
    </xf>
    <xf numFmtId="0" fontId="19" fillId="18" borderId="14" xfId="58" applyFont="1" applyFill="1" applyBorder="1" applyAlignment="1">
      <alignment/>
      <protection/>
    </xf>
    <xf numFmtId="3" fontId="19" fillId="18" borderId="13" xfId="58" applyNumberFormat="1" applyFont="1" applyFill="1" applyBorder="1">
      <alignment/>
      <protection/>
    </xf>
    <xf numFmtId="3" fontId="19" fillId="18" borderId="15" xfId="58" applyNumberFormat="1" applyFont="1" applyFill="1" applyBorder="1" applyAlignment="1">
      <alignment vertical="center"/>
      <protection/>
    </xf>
    <xf numFmtId="3" fontId="0" fillId="18" borderId="20" xfId="58" applyNumberFormat="1" applyFont="1" applyFill="1" applyBorder="1" applyAlignment="1">
      <alignment vertical="center"/>
      <protection/>
    </xf>
    <xf numFmtId="3" fontId="0" fillId="18" borderId="21" xfId="58" applyNumberFormat="1" applyFont="1" applyFill="1" applyBorder="1" applyAlignment="1">
      <alignment vertical="center"/>
      <protection/>
    </xf>
    <xf numFmtId="3" fontId="19" fillId="18" borderId="0" xfId="58" applyNumberFormat="1" applyFont="1" applyFill="1" applyBorder="1" applyAlignment="1">
      <alignment horizontal="right" vertical="center"/>
      <protection/>
    </xf>
    <xf numFmtId="0" fontId="19" fillId="18" borderId="22" xfId="58" applyFont="1" applyFill="1" applyBorder="1" applyAlignment="1">
      <alignment/>
      <protection/>
    </xf>
    <xf numFmtId="0" fontId="0" fillId="18" borderId="23" xfId="58" applyFont="1" applyFill="1" applyBorder="1" applyAlignment="1">
      <alignment/>
      <protection/>
    </xf>
    <xf numFmtId="0" fontId="0" fillId="18" borderId="14" xfId="58" applyFont="1" applyFill="1" applyBorder="1" applyAlignment="1">
      <alignment/>
      <protection/>
    </xf>
    <xf numFmtId="0" fontId="0" fillId="18" borderId="14" xfId="58" applyFont="1" applyFill="1" applyBorder="1" applyAlignment="1">
      <alignment horizontal="right"/>
      <protection/>
    </xf>
    <xf numFmtId="3" fontId="0" fillId="18" borderId="13" xfId="58" applyNumberFormat="1" applyFont="1" applyFill="1" applyBorder="1">
      <alignment/>
      <protection/>
    </xf>
    <xf numFmtId="0" fontId="19" fillId="18" borderId="14" xfId="58" applyFont="1" applyFill="1" applyBorder="1" applyAlignment="1">
      <alignment horizontal="left"/>
      <protection/>
    </xf>
    <xf numFmtId="0" fontId="19" fillId="18" borderId="14" xfId="58" applyFont="1" applyFill="1" applyBorder="1">
      <alignment/>
      <protection/>
    </xf>
    <xf numFmtId="0" fontId="19" fillId="18" borderId="0" xfId="58" applyFont="1" applyFill="1" applyBorder="1">
      <alignment/>
      <protection/>
    </xf>
    <xf numFmtId="0" fontId="19" fillId="18" borderId="15" xfId="58" applyFont="1" applyFill="1" applyBorder="1">
      <alignment/>
      <protection/>
    </xf>
    <xf numFmtId="3" fontId="19" fillId="18" borderId="20" xfId="58" applyNumberFormat="1" applyFont="1" applyFill="1" applyBorder="1">
      <alignment/>
      <protection/>
    </xf>
    <xf numFmtId="0" fontId="19" fillId="18" borderId="11" xfId="58" applyFont="1" applyFill="1" applyBorder="1" applyAlignment="1">
      <alignment/>
      <protection/>
    </xf>
    <xf numFmtId="0" fontId="19" fillId="18" borderId="17" xfId="58" applyFont="1" applyFill="1" applyBorder="1" applyAlignment="1">
      <alignment vertical="center"/>
      <protection/>
    </xf>
    <xf numFmtId="3" fontId="19" fillId="18" borderId="18" xfId="58" applyNumberFormat="1" applyFont="1" applyFill="1" applyBorder="1" applyAlignment="1">
      <alignment vertical="center"/>
      <protection/>
    </xf>
    <xf numFmtId="3" fontId="19" fillId="18" borderId="24" xfId="58" applyNumberFormat="1" applyFont="1" applyFill="1" applyBorder="1" applyAlignment="1">
      <alignment vertical="center"/>
      <protection/>
    </xf>
    <xf numFmtId="3" fontId="19" fillId="18" borderId="24" xfId="58" applyNumberFormat="1" applyFont="1" applyFill="1" applyBorder="1" applyAlignment="1">
      <alignment/>
      <protection/>
    </xf>
    <xf numFmtId="0" fontId="19" fillId="18" borderId="16" xfId="58" applyFont="1" applyFill="1" applyBorder="1" applyAlignment="1">
      <alignment/>
      <protection/>
    </xf>
    <xf numFmtId="0" fontId="0" fillId="18" borderId="16" xfId="58" applyFont="1" applyFill="1" applyBorder="1" applyAlignment="1">
      <alignment horizontal="right"/>
      <protection/>
    </xf>
    <xf numFmtId="3" fontId="0" fillId="18" borderId="13" xfId="58" applyNumberFormat="1" applyFont="1" applyFill="1" applyBorder="1">
      <alignment/>
      <protection/>
    </xf>
    <xf numFmtId="0" fontId="19" fillId="18" borderId="17" xfId="58" applyFont="1" applyFill="1" applyBorder="1">
      <alignment/>
      <protection/>
    </xf>
    <xf numFmtId="3" fontId="19" fillId="18" borderId="25" xfId="58" applyNumberFormat="1" applyFont="1" applyFill="1" applyBorder="1">
      <alignment/>
      <protection/>
    </xf>
    <xf numFmtId="3" fontId="0" fillId="18" borderId="26" xfId="58" applyNumberFormat="1" applyFont="1" applyFill="1" applyBorder="1">
      <alignment/>
      <protection/>
    </xf>
    <xf numFmtId="0" fontId="0" fillId="18" borderId="15" xfId="58" applyFont="1" applyFill="1" applyBorder="1" applyAlignment="1">
      <alignment/>
      <protection/>
    </xf>
    <xf numFmtId="3" fontId="0" fillId="18" borderId="20" xfId="58" applyNumberFormat="1" applyFont="1" applyFill="1" applyBorder="1" applyAlignment="1">
      <alignment/>
      <protection/>
    </xf>
    <xf numFmtId="0" fontId="19" fillId="18" borderId="17" xfId="58" applyFont="1" applyFill="1" applyBorder="1" applyAlignment="1">
      <alignment horizontal="right"/>
      <protection/>
    </xf>
    <xf numFmtId="3" fontId="19" fillId="18" borderId="25" xfId="58" applyNumberFormat="1" applyFont="1" applyFill="1" applyBorder="1" applyAlignment="1">
      <alignment/>
      <protection/>
    </xf>
    <xf numFmtId="0" fontId="21" fillId="18" borderId="17" xfId="58" applyFont="1" applyFill="1" applyBorder="1" applyAlignment="1">
      <alignment horizontal="right" vertical="center" wrapText="1"/>
      <protection/>
    </xf>
    <xf numFmtId="3" fontId="19" fillId="18" borderId="18" xfId="58" applyNumberFormat="1" applyFont="1" applyFill="1" applyBorder="1">
      <alignment/>
      <protection/>
    </xf>
    <xf numFmtId="3" fontId="19" fillId="0" borderId="27" xfId="58" applyNumberFormat="1" applyFont="1" applyBorder="1" applyAlignment="1">
      <alignment horizontal="center" vertical="center" wrapText="1"/>
      <protection/>
    </xf>
    <xf numFmtId="3" fontId="19" fillId="19" borderId="27" xfId="58" applyNumberFormat="1" applyFont="1" applyFill="1" applyBorder="1" applyAlignment="1">
      <alignment horizontal="center" vertical="center" wrapText="1"/>
      <protection/>
    </xf>
    <xf numFmtId="3" fontId="19" fillId="19" borderId="28" xfId="58" applyNumberFormat="1" applyFont="1" applyFill="1" applyBorder="1" applyAlignment="1">
      <alignment horizontal="center" vertical="center" wrapText="1"/>
      <protection/>
    </xf>
    <xf numFmtId="3" fontId="19" fillId="0" borderId="29" xfId="58" applyNumberFormat="1" applyFont="1" applyBorder="1" applyAlignment="1">
      <alignment horizontal="center" vertical="center" wrapText="1"/>
      <protection/>
    </xf>
    <xf numFmtId="3" fontId="19" fillId="0" borderId="30" xfId="58" applyNumberFormat="1" applyFont="1" applyBorder="1" applyAlignment="1">
      <alignment horizontal="center" vertical="center" wrapText="1"/>
      <protection/>
    </xf>
    <xf numFmtId="3" fontId="19" fillId="19" borderId="31" xfId="58" applyNumberFormat="1" applyFont="1" applyFill="1" applyBorder="1" applyAlignment="1">
      <alignment horizontal="center" vertical="center" wrapText="1"/>
      <protection/>
    </xf>
    <xf numFmtId="3" fontId="0" fillId="18" borderId="24" xfId="58" applyNumberFormat="1" applyFont="1" applyFill="1" applyBorder="1" applyAlignment="1">
      <alignment/>
      <protection/>
    </xf>
    <xf numFmtId="3" fontId="0" fillId="18" borderId="24" xfId="58" applyNumberFormat="1" applyFont="1" applyFill="1" applyBorder="1" applyAlignment="1">
      <alignment vertical="center"/>
      <protection/>
    </xf>
    <xf numFmtId="0" fontId="19" fillId="18" borderId="0" xfId="58" applyFont="1" applyFill="1" applyBorder="1" applyAlignment="1">
      <alignment horizontal="center" vertical="center" wrapText="1"/>
      <protection/>
    </xf>
    <xf numFmtId="3" fontId="19" fillId="0" borderId="32" xfId="58" applyNumberFormat="1" applyFont="1" applyBorder="1" applyAlignment="1">
      <alignment horizontal="center" vertical="center" wrapText="1"/>
      <protection/>
    </xf>
    <xf numFmtId="0" fontId="19" fillId="18" borderId="33" xfId="58" applyFont="1" applyFill="1" applyBorder="1" applyAlignment="1">
      <alignment horizontal="center" vertical="center"/>
      <protection/>
    </xf>
    <xf numFmtId="3" fontId="19" fillId="20" borderId="25" xfId="58" applyNumberFormat="1" applyFont="1" applyFill="1" applyBorder="1">
      <alignment/>
      <protection/>
    </xf>
    <xf numFmtId="0" fontId="0" fillId="18" borderId="14" xfId="57" applyFont="1" applyFill="1" applyBorder="1" applyAlignment="1">
      <alignment horizontal="right" vertical="center" wrapText="1"/>
      <protection/>
    </xf>
    <xf numFmtId="3" fontId="0" fillId="18" borderId="14" xfId="58" applyNumberFormat="1" applyFont="1" applyFill="1" applyBorder="1" applyAlignment="1">
      <alignment horizontal="right"/>
      <protection/>
    </xf>
    <xf numFmtId="3" fontId="19" fillId="18" borderId="14" xfId="58" applyNumberFormat="1" applyFont="1" applyFill="1" applyBorder="1" applyAlignment="1">
      <alignment horizontal="left"/>
      <protection/>
    </xf>
    <xf numFmtId="3" fontId="19" fillId="18" borderId="17" xfId="58" applyNumberFormat="1" applyFont="1" applyFill="1" applyBorder="1" applyAlignment="1">
      <alignment horizontal="left" vertical="center"/>
      <protection/>
    </xf>
    <xf numFmtId="0" fontId="0" fillId="18" borderId="14" xfId="58" applyFont="1" applyFill="1" applyBorder="1" applyAlignment="1">
      <alignment horizontal="right"/>
      <protection/>
    </xf>
    <xf numFmtId="0" fontId="19" fillId="18" borderId="34" xfId="58" applyFont="1" applyFill="1" applyBorder="1">
      <alignment/>
      <protection/>
    </xf>
    <xf numFmtId="3" fontId="19" fillId="18" borderId="35" xfId="58" applyNumberFormat="1" applyFont="1" applyFill="1" applyBorder="1">
      <alignment/>
      <protection/>
    </xf>
    <xf numFmtId="0" fontId="19" fillId="18" borderId="16" xfId="58" applyFont="1" applyFill="1" applyBorder="1">
      <alignment/>
      <protection/>
    </xf>
    <xf numFmtId="3" fontId="20" fillId="18" borderId="36" xfId="58" applyNumberFormat="1" applyFont="1" applyFill="1" applyBorder="1" applyAlignment="1">
      <alignment/>
      <protection/>
    </xf>
    <xf numFmtId="3" fontId="0" fillId="18" borderId="12" xfId="58" applyNumberFormat="1" applyFont="1" applyFill="1" applyBorder="1" applyAlignment="1">
      <alignment vertical="center"/>
      <protection/>
    </xf>
    <xf numFmtId="3" fontId="19" fillId="18" borderId="27" xfId="58" applyNumberFormat="1" applyFont="1" applyFill="1" applyBorder="1" applyAlignment="1">
      <alignment vertical="center"/>
      <protection/>
    </xf>
    <xf numFmtId="3" fontId="0" fillId="18" borderId="27" xfId="58" applyNumberFormat="1" applyFont="1" applyFill="1" applyBorder="1" applyAlignment="1">
      <alignment/>
      <protection/>
    </xf>
    <xf numFmtId="3" fontId="19" fillId="20" borderId="12" xfId="58" applyNumberFormat="1" applyFont="1" applyFill="1" applyBorder="1" applyAlignment="1">
      <alignment/>
      <protection/>
    </xf>
    <xf numFmtId="3" fontId="0" fillId="20" borderId="12" xfId="58" applyNumberFormat="1" applyFont="1" applyFill="1" applyBorder="1" applyAlignment="1">
      <alignment/>
      <protection/>
    </xf>
    <xf numFmtId="3" fontId="0" fillId="20" borderId="13" xfId="58" applyNumberFormat="1" applyFont="1" applyFill="1" applyBorder="1" applyAlignment="1">
      <alignment/>
      <protection/>
    </xf>
    <xf numFmtId="3" fontId="19" fillId="20" borderId="13" xfId="58" applyNumberFormat="1" applyFont="1" applyFill="1" applyBorder="1" applyAlignment="1">
      <alignment/>
      <protection/>
    </xf>
    <xf numFmtId="3" fontId="0" fillId="20" borderId="24" xfId="58" applyNumberFormat="1" applyFont="1" applyFill="1" applyBorder="1" applyAlignment="1">
      <alignment/>
      <protection/>
    </xf>
    <xf numFmtId="3" fontId="0" fillId="20" borderId="18" xfId="58" applyNumberFormat="1" applyFont="1" applyFill="1" applyBorder="1" applyAlignment="1">
      <alignment/>
      <protection/>
    </xf>
    <xf numFmtId="3" fontId="0" fillId="20" borderId="19" xfId="58" applyNumberFormat="1" applyFont="1" applyFill="1" applyBorder="1" applyAlignment="1">
      <alignment vertical="center"/>
      <protection/>
    </xf>
    <xf numFmtId="3" fontId="0" fillId="20" borderId="13" xfId="58" applyNumberFormat="1" applyFont="1" applyFill="1" applyBorder="1" applyAlignment="1">
      <alignment vertical="center"/>
      <protection/>
    </xf>
    <xf numFmtId="3" fontId="19" fillId="20" borderId="13" xfId="58" applyNumberFormat="1" applyFont="1" applyFill="1" applyBorder="1">
      <alignment/>
      <protection/>
    </xf>
    <xf numFmtId="3" fontId="0" fillId="20" borderId="20" xfId="58" applyNumberFormat="1" applyFont="1" applyFill="1" applyBorder="1" applyAlignment="1">
      <alignment vertical="center"/>
      <protection/>
    </xf>
    <xf numFmtId="3" fontId="19" fillId="20" borderId="27" xfId="58" applyNumberFormat="1" applyFont="1" applyFill="1" applyBorder="1" applyAlignment="1">
      <alignment vertical="center"/>
      <protection/>
    </xf>
    <xf numFmtId="3" fontId="0" fillId="20" borderId="12" xfId="58" applyNumberFormat="1" applyFont="1" applyFill="1" applyBorder="1" applyAlignment="1">
      <alignment vertical="center"/>
      <protection/>
    </xf>
    <xf numFmtId="3" fontId="0" fillId="20" borderId="21" xfId="58" applyNumberFormat="1" applyFont="1" applyFill="1" applyBorder="1" applyAlignment="1">
      <alignment vertical="center"/>
      <protection/>
    </xf>
    <xf numFmtId="3" fontId="19" fillId="20" borderId="18" xfId="58" applyNumberFormat="1" applyFont="1" applyFill="1" applyBorder="1" applyAlignment="1">
      <alignment/>
      <protection/>
    </xf>
    <xf numFmtId="3" fontId="0" fillId="20" borderId="24" xfId="58" applyNumberFormat="1" applyFont="1" applyFill="1" applyBorder="1" applyAlignment="1">
      <alignment vertical="center"/>
      <protection/>
    </xf>
    <xf numFmtId="3" fontId="0" fillId="20" borderId="20" xfId="58" applyNumberFormat="1" applyFont="1" applyFill="1" applyBorder="1" applyAlignment="1">
      <alignment/>
      <protection/>
    </xf>
    <xf numFmtId="3" fontId="0" fillId="20" borderId="27" xfId="58" applyNumberFormat="1" applyFont="1" applyFill="1" applyBorder="1" applyAlignment="1">
      <alignment/>
      <protection/>
    </xf>
    <xf numFmtId="3" fontId="0" fillId="20" borderId="13" xfId="58" applyNumberFormat="1" applyFont="1" applyFill="1" applyBorder="1">
      <alignment/>
      <protection/>
    </xf>
    <xf numFmtId="3" fontId="19" fillId="20" borderId="20" xfId="58" applyNumberFormat="1" applyFont="1" applyFill="1" applyBorder="1">
      <alignment/>
      <protection/>
    </xf>
    <xf numFmtId="3" fontId="19" fillId="20" borderId="18" xfId="58" applyNumberFormat="1" applyFont="1" applyFill="1" applyBorder="1" applyAlignment="1">
      <alignment vertical="center"/>
      <protection/>
    </xf>
    <xf numFmtId="3" fontId="19" fillId="20" borderId="24" xfId="58" applyNumberFormat="1" applyFont="1" applyFill="1" applyBorder="1" applyAlignment="1">
      <alignment vertical="center"/>
      <protection/>
    </xf>
    <xf numFmtId="3" fontId="19" fillId="20" borderId="24" xfId="58" applyNumberFormat="1" applyFont="1" applyFill="1" applyBorder="1" applyAlignment="1">
      <alignment/>
      <protection/>
    </xf>
    <xf numFmtId="3" fontId="19" fillId="20" borderId="35" xfId="58" applyNumberFormat="1" applyFont="1" applyFill="1" applyBorder="1">
      <alignment/>
      <protection/>
    </xf>
    <xf numFmtId="3" fontId="0" fillId="20" borderId="26" xfId="58" applyNumberFormat="1" applyFont="1" applyFill="1" applyBorder="1">
      <alignment/>
      <protection/>
    </xf>
    <xf numFmtId="3" fontId="19" fillId="20" borderId="25" xfId="58" applyNumberFormat="1" applyFont="1" applyFill="1" applyBorder="1" applyAlignment="1">
      <alignment/>
      <protection/>
    </xf>
    <xf numFmtId="3" fontId="19" fillId="20" borderId="0" xfId="58" applyNumberFormat="1" applyFont="1" applyFill="1" applyBorder="1" applyAlignment="1">
      <alignment/>
      <protection/>
    </xf>
    <xf numFmtId="3" fontId="19" fillId="20" borderId="18" xfId="58" applyNumberFormat="1" applyFont="1" applyFill="1" applyBorder="1">
      <alignment/>
      <protection/>
    </xf>
    <xf numFmtId="0" fontId="19" fillId="18" borderId="37" xfId="58" applyFont="1" applyFill="1" applyBorder="1" applyAlignment="1">
      <alignment horizontal="center" vertical="center"/>
      <protection/>
    </xf>
    <xf numFmtId="165" fontId="19" fillId="18" borderId="38" xfId="40" applyNumberFormat="1" applyFont="1" applyFill="1" applyBorder="1" applyAlignment="1" applyProtection="1">
      <alignment horizontal="center" vertical="center" wrapText="1"/>
      <protection/>
    </xf>
    <xf numFmtId="165" fontId="19" fillId="18" borderId="39" xfId="40" applyNumberFormat="1" applyFont="1" applyFill="1" applyBorder="1" applyAlignment="1" applyProtection="1">
      <alignment horizontal="center" vertical="center" wrapText="1"/>
      <protection/>
    </xf>
    <xf numFmtId="3" fontId="0" fillId="18" borderId="39" xfId="58" applyNumberFormat="1" applyFont="1" applyFill="1" applyBorder="1">
      <alignment/>
      <protection/>
    </xf>
    <xf numFmtId="0" fontId="0" fillId="18" borderId="39" xfId="58" applyFont="1" applyFill="1" applyBorder="1">
      <alignment/>
      <protection/>
    </xf>
    <xf numFmtId="0" fontId="21" fillId="18" borderId="0" xfId="58" applyFont="1" applyFill="1" applyBorder="1" applyAlignment="1">
      <alignment horizontal="right" vertical="center" wrapText="1"/>
      <protection/>
    </xf>
    <xf numFmtId="3" fontId="19" fillId="20" borderId="0" xfId="58" applyNumberFormat="1" applyFont="1" applyFill="1" applyBorder="1">
      <alignment/>
      <protection/>
    </xf>
    <xf numFmtId="0" fontId="0" fillId="18" borderId="14" xfId="58" applyFont="1" applyFill="1" applyBorder="1" applyAlignment="1">
      <alignment horizontal="right"/>
      <protection/>
    </xf>
    <xf numFmtId="0" fontId="19" fillId="18" borderId="40" xfId="58" applyFont="1" applyFill="1" applyBorder="1" applyAlignment="1">
      <alignment horizontal="center" vertical="center" wrapText="1"/>
      <protection/>
    </xf>
    <xf numFmtId="0" fontId="19" fillId="18" borderId="41" xfId="58" applyFont="1" applyFill="1" applyBorder="1" applyAlignment="1">
      <alignment horizontal="center" vertical="center" wrapText="1"/>
      <protection/>
    </xf>
    <xf numFmtId="165" fontId="19" fillId="18" borderId="41" xfId="40" applyNumberFormat="1" applyFont="1" applyFill="1" applyBorder="1" applyAlignment="1" applyProtection="1">
      <alignment horizontal="center" vertical="center" wrapText="1"/>
      <protection/>
    </xf>
    <xf numFmtId="165" fontId="19" fillId="18" borderId="42" xfId="40" applyNumberFormat="1" applyFont="1" applyFill="1" applyBorder="1" applyAlignment="1" applyProtection="1">
      <alignment horizontal="center" vertical="center" wrapText="1"/>
      <protection/>
    </xf>
    <xf numFmtId="165" fontId="19" fillId="18" borderId="43" xfId="40" applyNumberFormat="1" applyFont="1" applyFill="1" applyBorder="1" applyAlignment="1" applyProtection="1">
      <alignment horizontal="center" vertical="center" wrapText="1"/>
      <protection/>
    </xf>
    <xf numFmtId="165" fontId="19" fillId="18" borderId="44" xfId="40" applyNumberFormat="1" applyFont="1" applyFill="1" applyBorder="1" applyAlignment="1" applyProtection="1">
      <alignment horizontal="center" vertical="center" wrapText="1"/>
      <protection/>
    </xf>
    <xf numFmtId="165" fontId="19" fillId="18" borderId="45" xfId="40" applyNumberFormat="1" applyFont="1" applyFill="1" applyBorder="1" applyAlignment="1" applyProtection="1">
      <alignment horizontal="center" vertical="center" wrapText="1"/>
      <protection/>
    </xf>
    <xf numFmtId="165" fontId="19" fillId="18" borderId="46" xfId="40" applyNumberFormat="1" applyFont="1" applyFill="1" applyBorder="1" applyAlignment="1" applyProtection="1">
      <alignment horizontal="center" vertical="center" wrapText="1"/>
      <protection/>
    </xf>
    <xf numFmtId="0" fontId="19" fillId="18" borderId="47" xfId="58" applyFont="1" applyFill="1" applyBorder="1" applyAlignment="1">
      <alignment horizontal="center" vertical="center"/>
      <protection/>
    </xf>
    <xf numFmtId="0" fontId="19" fillId="18" borderId="48" xfId="58" applyFont="1" applyFill="1" applyBorder="1" applyAlignment="1">
      <alignment horizontal="center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9kv.osztályok3" xfId="57"/>
    <cellStyle name="Normál_pesterzsébe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  <cellStyle name="Százalék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tabSelected="1" view="pageBreakPreview" zoomScale="85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M41" sqref="M41:M42"/>
    </sheetView>
  </sheetViews>
  <sheetFormatPr defaultColWidth="9.140625" defaultRowHeight="15" customHeight="1"/>
  <cols>
    <col min="1" max="1" width="63.8515625" style="7" customWidth="1"/>
    <col min="2" max="3" width="11.28125" style="6" bestFit="1" customWidth="1"/>
    <col min="4" max="4" width="10.28125" style="6" customWidth="1"/>
    <col min="5" max="6" width="11.28125" style="6" bestFit="1" customWidth="1"/>
    <col min="7" max="7" width="10.421875" style="6" customWidth="1"/>
    <col min="8" max="8" width="11.57421875" style="6" bestFit="1" customWidth="1"/>
    <col min="9" max="9" width="11.28125" style="6" bestFit="1" customWidth="1"/>
    <col min="10" max="10" width="10.421875" style="6" customWidth="1"/>
    <col min="11" max="12" width="11.28125" style="7" bestFit="1" customWidth="1"/>
    <col min="13" max="13" width="10.421875" style="7" bestFit="1" customWidth="1"/>
    <col min="14" max="16384" width="9.140625" style="7" customWidth="1"/>
  </cols>
  <sheetData>
    <row r="1" spans="1:13" ht="12.75">
      <c r="A1" s="115" t="s">
        <v>1</v>
      </c>
      <c r="B1" s="116"/>
      <c r="C1" s="117"/>
      <c r="D1" s="117"/>
      <c r="E1" s="118"/>
      <c r="F1" s="118"/>
      <c r="G1" s="118"/>
      <c r="H1" s="118"/>
      <c r="I1" s="118"/>
      <c r="J1" s="118"/>
      <c r="K1" s="119"/>
      <c r="L1" s="119"/>
      <c r="M1" s="119"/>
    </row>
    <row r="2" spans="1:13" s="1" customFormat="1" ht="13.5" customHeight="1" thickBot="1">
      <c r="A2" s="123" t="s">
        <v>79</v>
      </c>
      <c r="B2" s="125" t="s">
        <v>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s="1" customFormat="1" ht="51.75" customHeight="1" thickBot="1">
      <c r="A3" s="124"/>
      <c r="B3" s="128" t="s">
        <v>3</v>
      </c>
      <c r="C3" s="129"/>
      <c r="D3" s="130"/>
      <c r="E3" s="128" t="s">
        <v>4</v>
      </c>
      <c r="F3" s="129"/>
      <c r="G3" s="130"/>
      <c r="H3" s="128" t="s">
        <v>63</v>
      </c>
      <c r="I3" s="129"/>
      <c r="J3" s="130"/>
      <c r="K3" s="128" t="s">
        <v>5</v>
      </c>
      <c r="L3" s="129"/>
      <c r="M3" s="130"/>
    </row>
    <row r="4" spans="1:13" s="1" customFormat="1" ht="26.25" thickBot="1">
      <c r="A4" s="72"/>
      <c r="B4" s="73" t="s">
        <v>64</v>
      </c>
      <c r="C4" s="64" t="s">
        <v>65</v>
      </c>
      <c r="D4" s="65" t="s">
        <v>66</v>
      </c>
      <c r="E4" s="64" t="s">
        <v>64</v>
      </c>
      <c r="F4" s="64" t="s">
        <v>65</v>
      </c>
      <c r="G4" s="65" t="s">
        <v>66</v>
      </c>
      <c r="H4" s="64" t="s">
        <v>64</v>
      </c>
      <c r="I4" s="64" t="s">
        <v>65</v>
      </c>
      <c r="J4" s="66" t="s">
        <v>66</v>
      </c>
      <c r="K4" s="67" t="s">
        <v>64</v>
      </c>
      <c r="L4" s="68" t="s">
        <v>65</v>
      </c>
      <c r="M4" s="69" t="s">
        <v>66</v>
      </c>
    </row>
    <row r="5" spans="1:13" s="1" customFormat="1" ht="26.25" customHeight="1">
      <c r="A5" s="8" t="s">
        <v>6</v>
      </c>
      <c r="B5" s="9">
        <f>B6+B7+B13+B14+B15+B16</f>
        <v>131952</v>
      </c>
      <c r="C5" s="9">
        <f aca="true" t="shared" si="0" ref="C5:M5">C6+C7+C13+C14+C15+C16</f>
        <v>93967</v>
      </c>
      <c r="D5" s="88">
        <f t="shared" si="0"/>
        <v>90775</v>
      </c>
      <c r="E5" s="9">
        <f t="shared" si="0"/>
        <v>1000</v>
      </c>
      <c r="F5" s="9">
        <f t="shared" si="0"/>
        <v>564</v>
      </c>
      <c r="G5" s="88">
        <f t="shared" si="0"/>
        <v>564</v>
      </c>
      <c r="H5" s="9">
        <f t="shared" si="0"/>
        <v>0</v>
      </c>
      <c r="I5" s="9">
        <f t="shared" si="0"/>
        <v>0</v>
      </c>
      <c r="J5" s="88">
        <f t="shared" si="0"/>
        <v>0</v>
      </c>
      <c r="K5" s="9">
        <f t="shared" si="0"/>
        <v>132952</v>
      </c>
      <c r="L5" s="9">
        <f t="shared" si="0"/>
        <v>94531</v>
      </c>
      <c r="M5" s="88">
        <f t="shared" si="0"/>
        <v>91339</v>
      </c>
    </row>
    <row r="6" spans="1:13" s="14" customFormat="1" ht="15" customHeight="1">
      <c r="A6" s="11" t="s">
        <v>7</v>
      </c>
      <c r="B6" s="12">
        <v>11057</v>
      </c>
      <c r="C6" s="20">
        <v>6553</v>
      </c>
      <c r="D6" s="89">
        <v>7595</v>
      </c>
      <c r="E6" s="12">
        <v>1000</v>
      </c>
      <c r="F6" s="20">
        <v>564</v>
      </c>
      <c r="G6" s="89">
        <v>564</v>
      </c>
      <c r="H6" s="13">
        <v>0</v>
      </c>
      <c r="I6" s="20">
        <v>0</v>
      </c>
      <c r="J6" s="89">
        <v>0</v>
      </c>
      <c r="K6" s="12">
        <f>SUM(B6+E6+H6)</f>
        <v>12057</v>
      </c>
      <c r="L6" s="20">
        <f>SUM(C6+F6+I6)</f>
        <v>7117</v>
      </c>
      <c r="M6" s="89">
        <f>SUM(D6+G6+J6)</f>
        <v>8159</v>
      </c>
    </row>
    <row r="7" spans="1:13" s="14" customFormat="1" ht="15" customHeight="1">
      <c r="A7" s="15" t="s">
        <v>8</v>
      </c>
      <c r="B7" s="13">
        <v>36993</v>
      </c>
      <c r="C7" s="17">
        <v>25858</v>
      </c>
      <c r="D7" s="90">
        <v>21624</v>
      </c>
      <c r="E7" s="13">
        <v>0</v>
      </c>
      <c r="F7" s="17">
        <v>0</v>
      </c>
      <c r="G7" s="90">
        <v>0</v>
      </c>
      <c r="H7" s="13">
        <v>0</v>
      </c>
      <c r="I7" s="20">
        <v>0</v>
      </c>
      <c r="J7" s="89">
        <v>0</v>
      </c>
      <c r="K7" s="20">
        <f aca="true" t="shared" si="1" ref="K7:K21">SUM(B7+E7+H7)</f>
        <v>36993</v>
      </c>
      <c r="L7" s="20">
        <f aca="true" t="shared" si="2" ref="L7:L21">SUM(C7+F7+I7)</f>
        <v>25858</v>
      </c>
      <c r="M7" s="89">
        <f aca="true" t="shared" si="3" ref="M7:M21">SUM(D7+G7+J7)</f>
        <v>21624</v>
      </c>
    </row>
    <row r="8" spans="1:13" s="1" customFormat="1" ht="15" customHeight="1">
      <c r="A8" s="16" t="s">
        <v>9</v>
      </c>
      <c r="B8" s="17">
        <v>0</v>
      </c>
      <c r="C8" s="17">
        <v>151</v>
      </c>
      <c r="D8" s="90">
        <v>151</v>
      </c>
      <c r="E8" s="17">
        <v>0</v>
      </c>
      <c r="F8" s="17">
        <v>0</v>
      </c>
      <c r="G8" s="90">
        <v>0</v>
      </c>
      <c r="H8" s="17">
        <v>0</v>
      </c>
      <c r="I8" s="20">
        <v>0</v>
      </c>
      <c r="J8" s="89">
        <v>0</v>
      </c>
      <c r="K8" s="20">
        <f t="shared" si="1"/>
        <v>0</v>
      </c>
      <c r="L8" s="20">
        <f t="shared" si="2"/>
        <v>151</v>
      </c>
      <c r="M8" s="89">
        <f t="shared" si="3"/>
        <v>151</v>
      </c>
    </row>
    <row r="9" spans="1:13" s="1" customFormat="1" ht="15" customHeight="1">
      <c r="A9" s="16" t="s">
        <v>10</v>
      </c>
      <c r="B9" s="17">
        <v>12671</v>
      </c>
      <c r="C9" s="17">
        <v>9594</v>
      </c>
      <c r="D9" s="90">
        <v>5360</v>
      </c>
      <c r="E9" s="17">
        <v>0</v>
      </c>
      <c r="F9" s="17">
        <v>0</v>
      </c>
      <c r="G9" s="90">
        <v>0</v>
      </c>
      <c r="H9" s="17">
        <v>0</v>
      </c>
      <c r="I9" s="20">
        <v>0</v>
      </c>
      <c r="J9" s="89">
        <v>0</v>
      </c>
      <c r="K9" s="20">
        <f t="shared" si="1"/>
        <v>12671</v>
      </c>
      <c r="L9" s="20">
        <f t="shared" si="2"/>
        <v>9594</v>
      </c>
      <c r="M9" s="89">
        <f t="shared" si="3"/>
        <v>5360</v>
      </c>
    </row>
    <row r="10" spans="1:13" s="1" customFormat="1" ht="15" customHeight="1">
      <c r="A10" s="16" t="s">
        <v>11</v>
      </c>
      <c r="B10" s="17">
        <v>5300</v>
      </c>
      <c r="C10" s="17">
        <v>3162</v>
      </c>
      <c r="D10" s="90">
        <v>3162</v>
      </c>
      <c r="E10" s="17">
        <v>0</v>
      </c>
      <c r="F10" s="17">
        <v>0</v>
      </c>
      <c r="G10" s="90">
        <v>0</v>
      </c>
      <c r="H10" s="17">
        <v>0</v>
      </c>
      <c r="I10" s="20">
        <v>0</v>
      </c>
      <c r="J10" s="89">
        <v>0</v>
      </c>
      <c r="K10" s="20">
        <f t="shared" si="1"/>
        <v>5300</v>
      </c>
      <c r="L10" s="20">
        <f t="shared" si="2"/>
        <v>3162</v>
      </c>
      <c r="M10" s="89">
        <f t="shared" si="3"/>
        <v>3162</v>
      </c>
    </row>
    <row r="11" spans="1:13" s="1" customFormat="1" ht="15" customHeight="1">
      <c r="A11" s="16" t="s">
        <v>12</v>
      </c>
      <c r="B11" s="17">
        <v>11769</v>
      </c>
      <c r="C11" s="17">
        <v>6864</v>
      </c>
      <c r="D11" s="90">
        <v>6864</v>
      </c>
      <c r="E11" s="17">
        <v>0</v>
      </c>
      <c r="F11" s="17">
        <v>0</v>
      </c>
      <c r="G11" s="90">
        <v>0</v>
      </c>
      <c r="H11" s="17">
        <v>0</v>
      </c>
      <c r="I11" s="20">
        <v>0</v>
      </c>
      <c r="J11" s="89">
        <v>0</v>
      </c>
      <c r="K11" s="20">
        <f t="shared" si="1"/>
        <v>11769</v>
      </c>
      <c r="L11" s="20">
        <f t="shared" si="2"/>
        <v>6864</v>
      </c>
      <c r="M11" s="89">
        <f t="shared" si="3"/>
        <v>6864</v>
      </c>
    </row>
    <row r="12" spans="1:13" s="1" customFormat="1" ht="15" customHeight="1">
      <c r="A12" s="16" t="s">
        <v>13</v>
      </c>
      <c r="B12" s="17">
        <v>7253</v>
      </c>
      <c r="C12" s="17">
        <v>6087</v>
      </c>
      <c r="D12" s="90">
        <v>6087</v>
      </c>
      <c r="E12" s="17">
        <v>0</v>
      </c>
      <c r="F12" s="17">
        <v>0</v>
      </c>
      <c r="G12" s="90">
        <v>0</v>
      </c>
      <c r="H12" s="17">
        <v>0</v>
      </c>
      <c r="I12" s="20">
        <v>0</v>
      </c>
      <c r="J12" s="89">
        <v>0</v>
      </c>
      <c r="K12" s="20">
        <f t="shared" si="1"/>
        <v>7253</v>
      </c>
      <c r="L12" s="20">
        <f t="shared" si="2"/>
        <v>6087</v>
      </c>
      <c r="M12" s="89">
        <f t="shared" si="3"/>
        <v>6087</v>
      </c>
    </row>
    <row r="13" spans="1:13" s="14" customFormat="1" ht="15" customHeight="1">
      <c r="A13" s="15" t="s">
        <v>14</v>
      </c>
      <c r="B13" s="10">
        <v>0</v>
      </c>
      <c r="C13" s="10">
        <v>0</v>
      </c>
      <c r="D13" s="91">
        <v>0</v>
      </c>
      <c r="E13" s="10">
        <v>0</v>
      </c>
      <c r="F13" s="10">
        <v>0</v>
      </c>
      <c r="G13" s="91">
        <v>0</v>
      </c>
      <c r="H13" s="10">
        <v>0</v>
      </c>
      <c r="I13" s="9">
        <v>0</v>
      </c>
      <c r="J13" s="88">
        <v>0</v>
      </c>
      <c r="K13" s="20">
        <f t="shared" si="1"/>
        <v>0</v>
      </c>
      <c r="L13" s="20">
        <f t="shared" si="2"/>
        <v>0</v>
      </c>
      <c r="M13" s="89">
        <f t="shared" si="3"/>
        <v>0</v>
      </c>
    </row>
    <row r="14" spans="1:13" s="1" customFormat="1" ht="20.25" customHeight="1">
      <c r="A14" s="15" t="s">
        <v>15</v>
      </c>
      <c r="B14" s="10">
        <v>0</v>
      </c>
      <c r="C14" s="10">
        <v>0</v>
      </c>
      <c r="D14" s="91">
        <v>0</v>
      </c>
      <c r="E14" s="10">
        <v>0</v>
      </c>
      <c r="F14" s="10">
        <v>0</v>
      </c>
      <c r="G14" s="91">
        <v>0</v>
      </c>
      <c r="H14" s="10">
        <v>0</v>
      </c>
      <c r="I14" s="9">
        <v>0</v>
      </c>
      <c r="J14" s="88">
        <v>0</v>
      </c>
      <c r="K14" s="20">
        <f t="shared" si="1"/>
        <v>0</v>
      </c>
      <c r="L14" s="20">
        <f t="shared" si="2"/>
        <v>0</v>
      </c>
      <c r="M14" s="89">
        <f t="shared" si="3"/>
        <v>0</v>
      </c>
    </row>
    <row r="15" spans="1:13" s="1" customFormat="1" ht="15" customHeight="1">
      <c r="A15" s="18" t="s">
        <v>16</v>
      </c>
      <c r="B15" s="10">
        <v>0</v>
      </c>
      <c r="C15" s="10">
        <v>0</v>
      </c>
      <c r="D15" s="91">
        <v>0</v>
      </c>
      <c r="E15" s="10">
        <v>0</v>
      </c>
      <c r="F15" s="10">
        <v>0</v>
      </c>
      <c r="G15" s="91">
        <v>0</v>
      </c>
      <c r="H15" s="10">
        <v>0</v>
      </c>
      <c r="I15" s="9">
        <v>0</v>
      </c>
      <c r="J15" s="88">
        <v>0</v>
      </c>
      <c r="K15" s="20">
        <f t="shared" si="1"/>
        <v>0</v>
      </c>
      <c r="L15" s="20">
        <f t="shared" si="2"/>
        <v>0</v>
      </c>
      <c r="M15" s="89">
        <f t="shared" si="3"/>
        <v>0</v>
      </c>
    </row>
    <row r="16" spans="1:13" s="1" customFormat="1" ht="15" customHeight="1">
      <c r="A16" s="19" t="s">
        <v>17</v>
      </c>
      <c r="B16" s="10">
        <v>83902</v>
      </c>
      <c r="C16" s="10">
        <v>61556</v>
      </c>
      <c r="D16" s="91">
        <v>61556</v>
      </c>
      <c r="E16" s="17">
        <v>0</v>
      </c>
      <c r="F16" s="17">
        <v>0</v>
      </c>
      <c r="G16" s="90">
        <v>0</v>
      </c>
      <c r="H16" s="17">
        <v>0</v>
      </c>
      <c r="I16" s="20">
        <v>0</v>
      </c>
      <c r="J16" s="89">
        <v>0</v>
      </c>
      <c r="K16" s="20">
        <f t="shared" si="1"/>
        <v>83902</v>
      </c>
      <c r="L16" s="20">
        <f t="shared" si="2"/>
        <v>61556</v>
      </c>
      <c r="M16" s="89">
        <f t="shared" si="3"/>
        <v>61556</v>
      </c>
    </row>
    <row r="17" spans="1:13" s="1" customFormat="1" ht="15" customHeight="1">
      <c r="A17" s="76" t="s">
        <v>67</v>
      </c>
      <c r="B17" s="17">
        <v>83902</v>
      </c>
      <c r="C17" s="17">
        <v>61556</v>
      </c>
      <c r="D17" s="90">
        <v>61556</v>
      </c>
      <c r="E17" s="17">
        <v>0</v>
      </c>
      <c r="F17" s="17">
        <v>0</v>
      </c>
      <c r="G17" s="90">
        <v>0</v>
      </c>
      <c r="H17" s="17">
        <v>0</v>
      </c>
      <c r="I17" s="20">
        <v>0</v>
      </c>
      <c r="J17" s="89">
        <v>0</v>
      </c>
      <c r="K17" s="20">
        <f t="shared" si="1"/>
        <v>83902</v>
      </c>
      <c r="L17" s="20">
        <f t="shared" si="2"/>
        <v>61556</v>
      </c>
      <c r="M17" s="89">
        <f t="shared" si="3"/>
        <v>61556</v>
      </c>
    </row>
    <row r="18" spans="1:13" s="1" customFormat="1" ht="15" customHeight="1">
      <c r="A18" s="76" t="s">
        <v>68</v>
      </c>
      <c r="B18" s="17">
        <v>0</v>
      </c>
      <c r="C18" s="17">
        <v>0</v>
      </c>
      <c r="D18" s="90">
        <v>0</v>
      </c>
      <c r="E18" s="17">
        <v>0</v>
      </c>
      <c r="F18" s="17">
        <v>0</v>
      </c>
      <c r="G18" s="90">
        <v>0</v>
      </c>
      <c r="H18" s="17">
        <v>0</v>
      </c>
      <c r="I18" s="20">
        <v>0</v>
      </c>
      <c r="J18" s="89">
        <v>0</v>
      </c>
      <c r="K18" s="20">
        <f t="shared" si="1"/>
        <v>0</v>
      </c>
      <c r="L18" s="20">
        <f t="shared" si="2"/>
        <v>0</v>
      </c>
      <c r="M18" s="89">
        <f t="shared" si="3"/>
        <v>0</v>
      </c>
    </row>
    <row r="19" spans="1:13" s="1" customFormat="1" ht="15" customHeight="1">
      <c r="A19" s="8" t="s">
        <v>18</v>
      </c>
      <c r="B19" s="10">
        <v>0</v>
      </c>
      <c r="C19" s="10">
        <v>0</v>
      </c>
      <c r="D19" s="91">
        <v>0</v>
      </c>
      <c r="E19" s="10">
        <v>0</v>
      </c>
      <c r="F19" s="10">
        <v>0</v>
      </c>
      <c r="G19" s="91">
        <v>0</v>
      </c>
      <c r="H19" s="10">
        <v>0</v>
      </c>
      <c r="I19" s="9">
        <v>0</v>
      </c>
      <c r="J19" s="88">
        <v>0</v>
      </c>
      <c r="K19" s="20">
        <f t="shared" si="1"/>
        <v>0</v>
      </c>
      <c r="L19" s="20">
        <f t="shared" si="2"/>
        <v>0</v>
      </c>
      <c r="M19" s="89">
        <f t="shared" si="3"/>
        <v>0</v>
      </c>
    </row>
    <row r="20" spans="1:13" s="1" customFormat="1" ht="15" customHeight="1">
      <c r="A20" s="18" t="s">
        <v>19</v>
      </c>
      <c r="B20" s="17">
        <v>0</v>
      </c>
      <c r="C20" s="17">
        <v>0</v>
      </c>
      <c r="D20" s="90">
        <v>0</v>
      </c>
      <c r="E20" s="17">
        <v>0</v>
      </c>
      <c r="F20" s="17">
        <v>0</v>
      </c>
      <c r="G20" s="90">
        <v>0</v>
      </c>
      <c r="H20" s="17">
        <v>0</v>
      </c>
      <c r="I20" s="20">
        <v>0</v>
      </c>
      <c r="J20" s="89">
        <v>0</v>
      </c>
      <c r="K20" s="20">
        <f t="shared" si="1"/>
        <v>0</v>
      </c>
      <c r="L20" s="20">
        <f t="shared" si="2"/>
        <v>0</v>
      </c>
      <c r="M20" s="89">
        <f t="shared" si="3"/>
        <v>0</v>
      </c>
    </row>
    <row r="21" spans="1:13" s="1" customFormat="1" ht="15" customHeight="1">
      <c r="A21" s="18" t="s">
        <v>0</v>
      </c>
      <c r="B21" s="17">
        <v>0</v>
      </c>
      <c r="C21" s="17">
        <v>0</v>
      </c>
      <c r="D21" s="90">
        <v>0</v>
      </c>
      <c r="E21" s="17">
        <v>0</v>
      </c>
      <c r="F21" s="17">
        <v>0</v>
      </c>
      <c r="G21" s="90">
        <v>0</v>
      </c>
      <c r="H21" s="17">
        <v>0</v>
      </c>
      <c r="I21" s="20">
        <v>0</v>
      </c>
      <c r="J21" s="89">
        <v>0</v>
      </c>
      <c r="K21" s="20">
        <f t="shared" si="1"/>
        <v>0</v>
      </c>
      <c r="L21" s="9">
        <f t="shared" si="2"/>
        <v>0</v>
      </c>
      <c r="M21" s="89">
        <f t="shared" si="3"/>
        <v>0</v>
      </c>
    </row>
    <row r="22" spans="1:13" s="1" customFormat="1" ht="15" customHeight="1">
      <c r="A22" s="43" t="s">
        <v>76</v>
      </c>
      <c r="B22" s="70">
        <v>0</v>
      </c>
      <c r="C22" s="70">
        <v>7619</v>
      </c>
      <c r="D22" s="92">
        <v>7619</v>
      </c>
      <c r="E22" s="70">
        <v>0</v>
      </c>
      <c r="F22" s="70">
        <v>0</v>
      </c>
      <c r="G22" s="92">
        <v>0</v>
      </c>
      <c r="H22" s="70">
        <v>0</v>
      </c>
      <c r="I22" s="70">
        <v>0</v>
      </c>
      <c r="J22" s="92">
        <v>0</v>
      </c>
      <c r="L22" s="70">
        <f>SUM(C22+F22+I22)</f>
        <v>7619</v>
      </c>
      <c r="M22" s="92">
        <f>SUM(D22+G22+J22)</f>
        <v>7619</v>
      </c>
    </row>
    <row r="23" spans="1:13" s="1" customFormat="1" ht="15" customHeight="1" thickBot="1">
      <c r="A23" s="83" t="s">
        <v>77</v>
      </c>
      <c r="B23" s="70">
        <v>0</v>
      </c>
      <c r="C23" s="70">
        <v>0</v>
      </c>
      <c r="D23" s="92">
        <v>-3</v>
      </c>
      <c r="E23" s="70"/>
      <c r="F23" s="70"/>
      <c r="G23" s="92"/>
      <c r="H23" s="70"/>
      <c r="I23" s="70"/>
      <c r="J23" s="92"/>
      <c r="L23" s="70"/>
      <c r="M23" s="92">
        <f>SUM(D23+G23+J23)</f>
        <v>-3</v>
      </c>
    </row>
    <row r="24" spans="1:13" s="14" customFormat="1" ht="15" customHeight="1" thickBot="1">
      <c r="A24" s="21" t="s">
        <v>20</v>
      </c>
      <c r="B24" s="22">
        <f aca="true" t="shared" si="4" ref="B24:M24">B5+B19+B22+B23</f>
        <v>131952</v>
      </c>
      <c r="C24" s="22">
        <f t="shared" si="4"/>
        <v>101586</v>
      </c>
      <c r="D24" s="93">
        <f t="shared" si="4"/>
        <v>98391</v>
      </c>
      <c r="E24" s="22">
        <f t="shared" si="4"/>
        <v>1000</v>
      </c>
      <c r="F24" s="22">
        <f t="shared" si="4"/>
        <v>564</v>
      </c>
      <c r="G24" s="93">
        <f t="shared" si="4"/>
        <v>564</v>
      </c>
      <c r="H24" s="22">
        <f t="shared" si="4"/>
        <v>0</v>
      </c>
      <c r="I24" s="22">
        <f t="shared" si="4"/>
        <v>0</v>
      </c>
      <c r="J24" s="93">
        <f t="shared" si="4"/>
        <v>0</v>
      </c>
      <c r="K24" s="22">
        <f t="shared" si="4"/>
        <v>132952</v>
      </c>
      <c r="L24" s="22">
        <f t="shared" si="4"/>
        <v>102150</v>
      </c>
      <c r="M24" s="93">
        <f t="shared" si="4"/>
        <v>98955</v>
      </c>
    </row>
    <row r="25" spans="1:10" s="14" customFormat="1" ht="17.25" customHeight="1" thickBot="1">
      <c r="A25" s="24"/>
      <c r="B25" s="25"/>
      <c r="C25" s="25"/>
      <c r="D25" s="25"/>
      <c r="E25" s="26"/>
      <c r="F25" s="26"/>
      <c r="G25" s="26"/>
      <c r="H25" s="26"/>
      <c r="I25" s="26"/>
      <c r="J25" s="26"/>
    </row>
    <row r="26" spans="1:13" s="1" customFormat="1" ht="26.25" customHeight="1" thickBot="1">
      <c r="A26" s="131" t="s">
        <v>83</v>
      </c>
      <c r="B26" s="128" t="s">
        <v>2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30"/>
    </row>
    <row r="27" spans="1:13" s="1" customFormat="1" ht="13.5" thickBot="1">
      <c r="A27" s="132"/>
      <c r="B27" s="128" t="s">
        <v>3</v>
      </c>
      <c r="C27" s="129"/>
      <c r="D27" s="130"/>
      <c r="E27" s="128" t="s">
        <v>4</v>
      </c>
      <c r="F27" s="129"/>
      <c r="G27" s="130"/>
      <c r="H27" s="128" t="s">
        <v>63</v>
      </c>
      <c r="I27" s="129"/>
      <c r="J27" s="130"/>
      <c r="K27" s="128" t="s">
        <v>5</v>
      </c>
      <c r="L27" s="129"/>
      <c r="M27" s="130"/>
    </row>
    <row r="28" spans="1:13" s="1" customFormat="1" ht="26.25" thickBot="1">
      <c r="A28" s="74"/>
      <c r="B28" s="73" t="s">
        <v>64</v>
      </c>
      <c r="C28" s="64" t="s">
        <v>65</v>
      </c>
      <c r="D28" s="65" t="s">
        <v>66</v>
      </c>
      <c r="E28" s="64" t="s">
        <v>64</v>
      </c>
      <c r="F28" s="64" t="s">
        <v>65</v>
      </c>
      <c r="G28" s="65" t="s">
        <v>66</v>
      </c>
      <c r="H28" s="64" t="s">
        <v>64</v>
      </c>
      <c r="I28" s="64" t="s">
        <v>65</v>
      </c>
      <c r="J28" s="66" t="s">
        <v>66</v>
      </c>
      <c r="K28" s="67" t="s">
        <v>64</v>
      </c>
      <c r="L28" s="68" t="s">
        <v>65</v>
      </c>
      <c r="M28" s="69" t="s">
        <v>66</v>
      </c>
    </row>
    <row r="29" spans="1:13" s="1" customFormat="1" ht="12.75" customHeight="1">
      <c r="A29" s="8" t="s">
        <v>6</v>
      </c>
      <c r="B29" s="10">
        <f>B30+B31+B32+B37+B38+B41</f>
        <v>26728</v>
      </c>
      <c r="C29" s="10">
        <f>C30+C31+C32+C36+C37+C38+C41</f>
        <v>40896</v>
      </c>
      <c r="D29" s="91">
        <f>D30+D31+D32+D36+D37+D38+D41</f>
        <v>40814</v>
      </c>
      <c r="E29" s="10">
        <f aca="true" t="shared" si="5" ref="E29:J29">E30+E31+E32+E37+E38+E41</f>
        <v>0</v>
      </c>
      <c r="F29" s="10">
        <f t="shared" si="5"/>
        <v>0</v>
      </c>
      <c r="G29" s="91">
        <f t="shared" si="5"/>
        <v>0</v>
      </c>
      <c r="H29" s="10">
        <f t="shared" si="5"/>
        <v>0</v>
      </c>
      <c r="I29" s="10">
        <f t="shared" si="5"/>
        <v>0</v>
      </c>
      <c r="J29" s="91">
        <f t="shared" si="5"/>
        <v>0</v>
      </c>
      <c r="K29" s="10">
        <f>B30+B31+B32+B36+B41</f>
        <v>26728</v>
      </c>
      <c r="L29" s="10">
        <f>C30+C31+C32+C36+C41</f>
        <v>40896</v>
      </c>
      <c r="M29" s="91">
        <f>D30+D31+D32+D36+D41</f>
        <v>40814</v>
      </c>
    </row>
    <row r="30" spans="1:13" s="2" customFormat="1" ht="12.75" customHeight="1">
      <c r="A30" s="11" t="s">
        <v>21</v>
      </c>
      <c r="B30" s="27">
        <v>0</v>
      </c>
      <c r="C30" s="27">
        <v>72</v>
      </c>
      <c r="D30" s="94">
        <v>92</v>
      </c>
      <c r="E30" s="27">
        <v>0</v>
      </c>
      <c r="F30" s="27"/>
      <c r="G30" s="94"/>
      <c r="H30" s="27">
        <v>0</v>
      </c>
      <c r="I30" s="71"/>
      <c r="J30" s="102"/>
      <c r="K30" s="17">
        <f aca="true" t="shared" si="6" ref="K30:M31">SUM(B30+E30+H30)</f>
        <v>0</v>
      </c>
      <c r="L30" s="17">
        <f t="shared" si="6"/>
        <v>72</v>
      </c>
      <c r="M30" s="90">
        <f t="shared" si="6"/>
        <v>92</v>
      </c>
    </row>
    <row r="31" spans="1:13" s="14" customFormat="1" ht="15" customHeight="1">
      <c r="A31" s="15" t="s">
        <v>22</v>
      </c>
      <c r="B31" s="17">
        <v>26036</v>
      </c>
      <c r="C31" s="17">
        <v>26543</v>
      </c>
      <c r="D31" s="90">
        <v>26543</v>
      </c>
      <c r="E31" s="17">
        <v>0</v>
      </c>
      <c r="F31" s="17"/>
      <c r="G31" s="90"/>
      <c r="H31" s="17">
        <v>0</v>
      </c>
      <c r="I31" s="17"/>
      <c r="J31" s="90"/>
      <c r="K31" s="17">
        <f t="shared" si="6"/>
        <v>26036</v>
      </c>
      <c r="L31" s="17">
        <f t="shared" si="6"/>
        <v>26543</v>
      </c>
      <c r="M31" s="90">
        <f t="shared" si="6"/>
        <v>26543</v>
      </c>
    </row>
    <row r="32" spans="1:13" s="14" customFormat="1" ht="15" customHeight="1">
      <c r="A32" s="15" t="s">
        <v>23</v>
      </c>
      <c r="B32" s="10">
        <v>692</v>
      </c>
      <c r="C32" s="10">
        <v>13246</v>
      </c>
      <c r="D32" s="91">
        <v>13144</v>
      </c>
      <c r="E32" s="10">
        <v>0</v>
      </c>
      <c r="F32" s="10"/>
      <c r="G32" s="91"/>
      <c r="H32" s="10">
        <v>0</v>
      </c>
      <c r="I32" s="10"/>
      <c r="J32" s="91"/>
      <c r="K32" s="17">
        <f aca="true" t="shared" si="7" ref="K32:K44">SUM(B32+E32+H32)</f>
        <v>692</v>
      </c>
      <c r="L32" s="17">
        <f aca="true" t="shared" si="8" ref="L32:M45">SUM(C32+F32+I32)</f>
        <v>13246</v>
      </c>
      <c r="M32" s="90">
        <f aca="true" t="shared" si="9" ref="M32:M43">SUM(D32+G32+J32)</f>
        <v>13144</v>
      </c>
    </row>
    <row r="33" spans="1:13" s="14" customFormat="1" ht="15" customHeight="1">
      <c r="A33" s="28" t="s">
        <v>24</v>
      </c>
      <c r="B33" s="17">
        <v>692</v>
      </c>
      <c r="C33" s="17">
        <v>13246</v>
      </c>
      <c r="D33" s="90">
        <v>13144</v>
      </c>
      <c r="E33" s="17">
        <v>0</v>
      </c>
      <c r="F33" s="17"/>
      <c r="G33" s="90"/>
      <c r="H33" s="17">
        <v>0</v>
      </c>
      <c r="I33" s="17"/>
      <c r="J33" s="90"/>
      <c r="K33" s="17">
        <f t="shared" si="7"/>
        <v>692</v>
      </c>
      <c r="L33" s="17">
        <f t="shared" si="8"/>
        <v>13246</v>
      </c>
      <c r="M33" s="90">
        <f t="shared" si="9"/>
        <v>13144</v>
      </c>
    </row>
    <row r="34" spans="1:13" s="1" customFormat="1" ht="15" customHeight="1">
      <c r="A34" s="77" t="s">
        <v>69</v>
      </c>
      <c r="B34" s="17">
        <v>0</v>
      </c>
      <c r="C34" s="17">
        <v>0</v>
      </c>
      <c r="D34" s="90">
        <v>0</v>
      </c>
      <c r="E34" s="17">
        <v>0</v>
      </c>
      <c r="F34" s="17"/>
      <c r="G34" s="90"/>
      <c r="H34" s="17">
        <v>0</v>
      </c>
      <c r="I34" s="17"/>
      <c r="J34" s="90"/>
      <c r="K34" s="17">
        <f t="shared" si="7"/>
        <v>0</v>
      </c>
      <c r="L34" s="17">
        <f t="shared" si="8"/>
        <v>0</v>
      </c>
      <c r="M34" s="90">
        <f t="shared" si="9"/>
        <v>0</v>
      </c>
    </row>
    <row r="35" spans="1:13" s="1" customFormat="1" ht="15" customHeight="1">
      <c r="A35" s="28" t="s">
        <v>25</v>
      </c>
      <c r="B35" s="17">
        <v>0</v>
      </c>
      <c r="C35" s="17"/>
      <c r="D35" s="90"/>
      <c r="E35" s="17">
        <v>0</v>
      </c>
      <c r="F35" s="17"/>
      <c r="G35" s="90"/>
      <c r="H35" s="17">
        <v>0</v>
      </c>
      <c r="I35" s="17"/>
      <c r="J35" s="90"/>
      <c r="K35" s="17">
        <f t="shared" si="7"/>
        <v>0</v>
      </c>
      <c r="L35" s="17">
        <f t="shared" si="8"/>
        <v>0</v>
      </c>
      <c r="M35" s="90">
        <f t="shared" si="9"/>
        <v>0</v>
      </c>
    </row>
    <row r="36" spans="1:13" s="1" customFormat="1" ht="15" customHeight="1">
      <c r="A36" s="78" t="s">
        <v>72</v>
      </c>
      <c r="B36" s="17">
        <v>0</v>
      </c>
      <c r="C36" s="17">
        <v>594</v>
      </c>
      <c r="D36" s="90">
        <v>594</v>
      </c>
      <c r="E36" s="17"/>
      <c r="F36" s="17"/>
      <c r="G36" s="90"/>
      <c r="H36" s="17"/>
      <c r="I36" s="17"/>
      <c r="J36" s="90"/>
      <c r="K36" s="17"/>
      <c r="L36" s="17"/>
      <c r="M36" s="90"/>
    </row>
    <row r="37" spans="1:13" s="2" customFormat="1" ht="15" customHeight="1">
      <c r="A37" s="29" t="s">
        <v>26</v>
      </c>
      <c r="B37" s="30">
        <v>0</v>
      </c>
      <c r="C37" s="30"/>
      <c r="D37" s="95"/>
      <c r="E37" s="30">
        <v>0</v>
      </c>
      <c r="F37" s="30"/>
      <c r="G37" s="95"/>
      <c r="H37" s="30">
        <v>0</v>
      </c>
      <c r="I37" s="30"/>
      <c r="J37" s="95"/>
      <c r="K37" s="17">
        <f t="shared" si="7"/>
        <v>0</v>
      </c>
      <c r="L37" s="17">
        <f t="shared" si="8"/>
        <v>0</v>
      </c>
      <c r="M37" s="90">
        <f t="shared" si="9"/>
        <v>0</v>
      </c>
    </row>
    <row r="38" spans="1:13" s="2" customFormat="1" ht="15" customHeight="1">
      <c r="A38" s="29" t="s">
        <v>27</v>
      </c>
      <c r="B38" s="30">
        <f>B39+B40</f>
        <v>0</v>
      </c>
      <c r="C38" s="30"/>
      <c r="D38" s="95"/>
      <c r="E38" s="30">
        <f>E39+E40</f>
        <v>0</v>
      </c>
      <c r="F38" s="30"/>
      <c r="G38" s="95"/>
      <c r="H38" s="30">
        <f>H39+H40</f>
        <v>0</v>
      </c>
      <c r="I38" s="30"/>
      <c r="J38" s="95"/>
      <c r="K38" s="17">
        <f t="shared" si="7"/>
        <v>0</v>
      </c>
      <c r="L38" s="17">
        <f t="shared" si="8"/>
        <v>0</v>
      </c>
      <c r="M38" s="90">
        <f t="shared" si="9"/>
        <v>0</v>
      </c>
    </row>
    <row r="39" spans="1:13" s="14" customFormat="1" ht="15" customHeight="1">
      <c r="A39" s="31" t="s">
        <v>28</v>
      </c>
      <c r="B39" s="10">
        <v>0</v>
      </c>
      <c r="C39" s="10"/>
      <c r="D39" s="91"/>
      <c r="E39" s="10">
        <v>0</v>
      </c>
      <c r="F39" s="10"/>
      <c r="G39" s="91"/>
      <c r="H39" s="10">
        <v>0</v>
      </c>
      <c r="I39" s="10"/>
      <c r="J39" s="91"/>
      <c r="K39" s="17">
        <f t="shared" si="7"/>
        <v>0</v>
      </c>
      <c r="L39" s="17">
        <f t="shared" si="8"/>
        <v>0</v>
      </c>
      <c r="M39" s="90">
        <f t="shared" si="9"/>
        <v>0</v>
      </c>
    </row>
    <row r="40" spans="1:13" ht="15" customHeight="1">
      <c r="A40" s="31" t="s">
        <v>29</v>
      </c>
      <c r="B40" s="32">
        <v>0</v>
      </c>
      <c r="C40" s="32"/>
      <c r="D40" s="96"/>
      <c r="E40" s="32">
        <v>0</v>
      </c>
      <c r="F40" s="32"/>
      <c r="G40" s="96"/>
      <c r="H40" s="32">
        <v>0</v>
      </c>
      <c r="I40" s="32"/>
      <c r="J40" s="96"/>
      <c r="K40" s="17">
        <f t="shared" si="7"/>
        <v>0</v>
      </c>
      <c r="L40" s="17">
        <f t="shared" si="8"/>
        <v>0</v>
      </c>
      <c r="M40" s="90">
        <f t="shared" si="9"/>
        <v>0</v>
      </c>
    </row>
    <row r="41" spans="1:13" s="2" customFormat="1" ht="15" customHeight="1">
      <c r="A41" s="33" t="s">
        <v>70</v>
      </c>
      <c r="B41" s="34">
        <v>0</v>
      </c>
      <c r="C41" s="34">
        <v>441</v>
      </c>
      <c r="D41" s="97">
        <v>441</v>
      </c>
      <c r="E41" s="34">
        <v>0</v>
      </c>
      <c r="F41" s="34"/>
      <c r="G41" s="97"/>
      <c r="H41" s="34">
        <v>0</v>
      </c>
      <c r="I41" s="34"/>
      <c r="J41" s="97"/>
      <c r="K41" s="59">
        <f t="shared" si="7"/>
        <v>0</v>
      </c>
      <c r="L41" s="59">
        <f t="shared" si="8"/>
        <v>441</v>
      </c>
      <c r="M41" s="103">
        <f t="shared" si="9"/>
        <v>441</v>
      </c>
    </row>
    <row r="42" spans="1:13" s="2" customFormat="1" ht="15" customHeight="1">
      <c r="A42" s="84" t="s">
        <v>18</v>
      </c>
      <c r="B42" s="86">
        <v>236</v>
      </c>
      <c r="C42" s="86">
        <v>236</v>
      </c>
      <c r="D42" s="98">
        <v>237</v>
      </c>
      <c r="E42" s="86">
        <v>0</v>
      </c>
      <c r="F42" s="86"/>
      <c r="G42" s="98"/>
      <c r="H42" s="86">
        <v>0</v>
      </c>
      <c r="I42" s="86"/>
      <c r="J42" s="98"/>
      <c r="K42" s="87">
        <f t="shared" si="7"/>
        <v>236</v>
      </c>
      <c r="L42" s="87">
        <f t="shared" si="8"/>
        <v>236</v>
      </c>
      <c r="M42" s="104">
        <f t="shared" si="9"/>
        <v>237</v>
      </c>
    </row>
    <row r="43" spans="1:13" s="2" customFormat="1" ht="15" customHeight="1">
      <c r="A43" s="19" t="s">
        <v>30</v>
      </c>
      <c r="B43" s="85">
        <v>236</v>
      </c>
      <c r="C43" s="85">
        <v>236</v>
      </c>
      <c r="D43" s="99">
        <v>237</v>
      </c>
      <c r="E43" s="85">
        <v>0</v>
      </c>
      <c r="F43" s="85"/>
      <c r="G43" s="99"/>
      <c r="H43" s="85">
        <v>0</v>
      </c>
      <c r="I43" s="85"/>
      <c r="J43" s="99"/>
      <c r="K43" s="20">
        <f t="shared" si="7"/>
        <v>236</v>
      </c>
      <c r="L43" s="20">
        <f t="shared" si="8"/>
        <v>236</v>
      </c>
      <c r="M43" s="89">
        <f t="shared" si="9"/>
        <v>237</v>
      </c>
    </row>
    <row r="44" spans="1:13" s="2" customFormat="1" ht="15" customHeight="1">
      <c r="A44" s="18" t="s">
        <v>71</v>
      </c>
      <c r="B44" s="30">
        <v>0</v>
      </c>
      <c r="C44" s="30">
        <v>430</v>
      </c>
      <c r="D44" s="95">
        <v>436</v>
      </c>
      <c r="E44" s="30">
        <v>0</v>
      </c>
      <c r="F44" s="30"/>
      <c r="G44" s="95"/>
      <c r="H44" s="30">
        <v>0</v>
      </c>
      <c r="I44" s="30"/>
      <c r="J44" s="95"/>
      <c r="K44" s="17">
        <f t="shared" si="7"/>
        <v>0</v>
      </c>
      <c r="L44" s="17">
        <f t="shared" si="8"/>
        <v>430</v>
      </c>
      <c r="M44" s="90">
        <f t="shared" si="8"/>
        <v>436</v>
      </c>
    </row>
    <row r="45" spans="1:13" s="2" customFormat="1" ht="15" customHeight="1" thickBot="1">
      <c r="A45" s="19" t="s">
        <v>78</v>
      </c>
      <c r="B45" s="35">
        <v>0</v>
      </c>
      <c r="C45" s="35">
        <v>0</v>
      </c>
      <c r="D45" s="100">
        <v>-1</v>
      </c>
      <c r="E45" s="35"/>
      <c r="F45" s="35"/>
      <c r="G45" s="100"/>
      <c r="H45" s="35"/>
      <c r="I45" s="71"/>
      <c r="J45" s="102"/>
      <c r="K45" s="70"/>
      <c r="L45" s="70">
        <f t="shared" si="8"/>
        <v>0</v>
      </c>
      <c r="M45" s="92">
        <f t="shared" si="8"/>
        <v>-1</v>
      </c>
    </row>
    <row r="46" spans="1:13" s="14" customFormat="1" ht="15" customHeight="1" thickBot="1">
      <c r="A46" s="79" t="s">
        <v>31</v>
      </c>
      <c r="B46" s="23">
        <f aca="true" t="shared" si="10" ref="B46:M46">B29+B42+B44+B45</f>
        <v>26964</v>
      </c>
      <c r="C46" s="23">
        <f t="shared" si="10"/>
        <v>41562</v>
      </c>
      <c r="D46" s="101">
        <f t="shared" si="10"/>
        <v>41486</v>
      </c>
      <c r="E46" s="23">
        <f t="shared" si="10"/>
        <v>0</v>
      </c>
      <c r="F46" s="23">
        <f t="shared" si="10"/>
        <v>0</v>
      </c>
      <c r="G46" s="101">
        <f t="shared" si="10"/>
        <v>0</v>
      </c>
      <c r="H46" s="23">
        <f t="shared" si="10"/>
        <v>0</v>
      </c>
      <c r="I46" s="23">
        <f t="shared" si="10"/>
        <v>0</v>
      </c>
      <c r="J46" s="101">
        <f t="shared" si="10"/>
        <v>0</v>
      </c>
      <c r="K46" s="23">
        <f t="shared" si="10"/>
        <v>26964</v>
      </c>
      <c r="L46" s="23">
        <f t="shared" si="10"/>
        <v>41562</v>
      </c>
      <c r="M46" s="101">
        <f t="shared" si="10"/>
        <v>41486</v>
      </c>
    </row>
    <row r="47" spans="1:10" s="14" customFormat="1" ht="15.75" customHeight="1" thickBot="1">
      <c r="A47" s="36"/>
      <c r="B47" s="25"/>
      <c r="C47" s="25"/>
      <c r="D47" s="25"/>
      <c r="E47" s="26"/>
      <c r="F47" s="26"/>
      <c r="G47" s="26"/>
      <c r="H47" s="26"/>
      <c r="I47" s="26"/>
      <c r="J47" s="26"/>
    </row>
    <row r="48" spans="1:13" s="1" customFormat="1" ht="26.25" customHeight="1" thickBot="1">
      <c r="A48" s="131" t="s">
        <v>32</v>
      </c>
      <c r="B48" s="128" t="s">
        <v>2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30"/>
    </row>
    <row r="49" spans="1:13" s="1" customFormat="1" ht="13.5" thickBot="1">
      <c r="A49" s="132"/>
      <c r="B49" s="128" t="s">
        <v>3</v>
      </c>
      <c r="C49" s="129"/>
      <c r="D49" s="130"/>
      <c r="E49" s="128" t="s">
        <v>4</v>
      </c>
      <c r="F49" s="129"/>
      <c r="G49" s="130"/>
      <c r="H49" s="128" t="s">
        <v>63</v>
      </c>
      <c r="I49" s="129"/>
      <c r="J49" s="130"/>
      <c r="K49" s="128" t="s">
        <v>5</v>
      </c>
      <c r="L49" s="129"/>
      <c r="M49" s="130"/>
    </row>
    <row r="50" spans="1:13" s="1" customFormat="1" ht="26.25" thickBot="1">
      <c r="A50" s="74"/>
      <c r="B50" s="73" t="s">
        <v>64</v>
      </c>
      <c r="C50" s="64" t="s">
        <v>65</v>
      </c>
      <c r="D50" s="65" t="s">
        <v>66</v>
      </c>
      <c r="E50" s="64" t="s">
        <v>64</v>
      </c>
      <c r="F50" s="64" t="s">
        <v>65</v>
      </c>
      <c r="G50" s="65" t="s">
        <v>66</v>
      </c>
      <c r="H50" s="64" t="s">
        <v>64</v>
      </c>
      <c r="I50" s="64" t="s">
        <v>65</v>
      </c>
      <c r="J50" s="66" t="s">
        <v>66</v>
      </c>
      <c r="K50" s="67" t="s">
        <v>64</v>
      </c>
      <c r="L50" s="68" t="s">
        <v>65</v>
      </c>
      <c r="M50" s="69" t="s">
        <v>66</v>
      </c>
    </row>
    <row r="51" spans="1:13" s="1" customFormat="1" ht="12.75" customHeight="1">
      <c r="A51" s="8" t="s">
        <v>6</v>
      </c>
      <c r="B51" s="10">
        <f>B52+B54+B57+B61+B64+B65+B66+B70+B74+B75+B79</f>
        <v>67931</v>
      </c>
      <c r="C51" s="10">
        <f>C52+C54+C56+C57+C61+C64+C65+C66+C70+C74+C75+C79</f>
        <v>90129</v>
      </c>
      <c r="D51" s="91">
        <f>D52+D54+D56+D57+D61+D64+D65+D66+D70+D74+D75+D79</f>
        <v>94363</v>
      </c>
      <c r="E51" s="10">
        <f>E52+E54+E57+E61+E64+E65+E66+E70+E74+E75+E79</f>
        <v>4819</v>
      </c>
      <c r="F51" s="10">
        <f>F52+F54+F57+F61+F64+F65+F66+F70+F74+F75+F79</f>
        <v>13391</v>
      </c>
      <c r="G51" s="91">
        <f>G52+G54+G57+G61+G64+G65+G66+G70+G74+G75+G79</f>
        <v>12054</v>
      </c>
      <c r="H51" s="10">
        <f>H52+H54+H57+H58+H61+H62+H64+H65+H66+H70+H74+H75+H79</f>
        <v>53400</v>
      </c>
      <c r="I51" s="10">
        <f>I52+I54+I57+I58+I61+I62+I64+I65+I66+I70+I74+I75+I79</f>
        <v>63073</v>
      </c>
      <c r="J51" s="91">
        <f>J52+J53+56+J57+J58+J61+J62+J64+J65+J66+J70+J74+J75+J79</f>
        <v>62717</v>
      </c>
      <c r="K51" s="10">
        <f>K52+K54+K57+K58+K61+K62+K64+K65+K66+K70+K74+K75+K79</f>
        <v>126150</v>
      </c>
      <c r="L51" s="10">
        <f>L52+L53+L54+L56+L57+L58+L61+L62+L64+L65+L66+L70+L74+L75+L79</f>
        <v>166628</v>
      </c>
      <c r="M51" s="91">
        <f>M52+M53+M54+M56+M57+M58+M61+M62+M64+M65+M66+M70+M74+M75+M79</f>
        <v>169078</v>
      </c>
    </row>
    <row r="52" spans="1:13" s="14" customFormat="1" ht="15" customHeight="1">
      <c r="A52" s="37" t="s">
        <v>21</v>
      </c>
      <c r="B52" s="17"/>
      <c r="C52" s="17"/>
      <c r="D52" s="90"/>
      <c r="E52" s="17"/>
      <c r="F52" s="17"/>
      <c r="G52" s="90"/>
      <c r="H52" s="17"/>
      <c r="I52" s="17"/>
      <c r="J52" s="90"/>
      <c r="K52" s="10">
        <f>SUM(B52:H52)</f>
        <v>0</v>
      </c>
      <c r="L52" s="10"/>
      <c r="M52" s="91"/>
    </row>
    <row r="53" spans="1:13" s="1" customFormat="1" ht="15" customHeight="1">
      <c r="A53" s="38" t="s">
        <v>33</v>
      </c>
      <c r="B53" s="17"/>
      <c r="C53" s="17"/>
      <c r="D53" s="90"/>
      <c r="E53" s="17">
        <v>0</v>
      </c>
      <c r="F53" s="17"/>
      <c r="G53" s="90"/>
      <c r="H53" s="17">
        <v>0</v>
      </c>
      <c r="I53" s="17">
        <v>35</v>
      </c>
      <c r="J53" s="90">
        <v>35</v>
      </c>
      <c r="K53" s="10">
        <f>SUM(B53+E53+H53)</f>
        <v>0</v>
      </c>
      <c r="L53" s="10">
        <f>SUM(C53+F53+I53)</f>
        <v>35</v>
      </c>
      <c r="M53" s="91">
        <f>SUM(D53+G53+J53)</f>
        <v>35</v>
      </c>
    </row>
    <row r="54" spans="1:13" s="1" customFormat="1" ht="15" customHeight="1">
      <c r="A54" s="39" t="s">
        <v>34</v>
      </c>
      <c r="B54" s="17">
        <f>10028-3059+143</f>
        <v>7112</v>
      </c>
      <c r="C54" s="17">
        <v>9091</v>
      </c>
      <c r="D54" s="90">
        <v>9043</v>
      </c>
      <c r="E54" s="17">
        <v>0</v>
      </c>
      <c r="F54" s="17"/>
      <c r="G54" s="90"/>
      <c r="H54" s="17">
        <v>0</v>
      </c>
      <c r="I54" s="17"/>
      <c r="J54" s="90"/>
      <c r="K54" s="10">
        <f aca="true" t="shared" si="11" ref="K54:M65">SUM(B54+E54+H54)</f>
        <v>7112</v>
      </c>
      <c r="L54" s="10">
        <f t="shared" si="11"/>
        <v>9091</v>
      </c>
      <c r="M54" s="91">
        <f t="shared" si="11"/>
        <v>9043</v>
      </c>
    </row>
    <row r="55" spans="1:13" s="1" customFormat="1" ht="15" customHeight="1">
      <c r="A55" s="39" t="s">
        <v>35</v>
      </c>
      <c r="B55" s="17">
        <v>0</v>
      </c>
      <c r="C55" s="17"/>
      <c r="D55" s="90"/>
      <c r="E55" s="17">
        <v>0</v>
      </c>
      <c r="F55" s="17"/>
      <c r="G55" s="90"/>
      <c r="H55" s="17">
        <v>0</v>
      </c>
      <c r="I55" s="17"/>
      <c r="J55" s="90"/>
      <c r="K55" s="10">
        <f t="shared" si="11"/>
        <v>0</v>
      </c>
      <c r="L55" s="10">
        <f t="shared" si="11"/>
        <v>0</v>
      </c>
      <c r="M55" s="91">
        <f t="shared" si="11"/>
        <v>0</v>
      </c>
    </row>
    <row r="56" spans="1:13" s="1" customFormat="1" ht="15" customHeight="1">
      <c r="A56" s="39" t="s">
        <v>36</v>
      </c>
      <c r="B56" s="17">
        <v>0</v>
      </c>
      <c r="C56" s="17">
        <v>1909</v>
      </c>
      <c r="D56" s="90">
        <v>2214</v>
      </c>
      <c r="E56" s="17">
        <v>0</v>
      </c>
      <c r="F56" s="17"/>
      <c r="G56" s="90"/>
      <c r="H56" s="17">
        <v>0</v>
      </c>
      <c r="I56" s="17"/>
      <c r="J56" s="90"/>
      <c r="K56" s="10">
        <f t="shared" si="11"/>
        <v>0</v>
      </c>
      <c r="L56" s="10">
        <f t="shared" si="11"/>
        <v>1909</v>
      </c>
      <c r="M56" s="91">
        <f t="shared" si="11"/>
        <v>2214</v>
      </c>
    </row>
    <row r="57" spans="1:13" ht="15" customHeight="1">
      <c r="A57" s="31" t="s">
        <v>37</v>
      </c>
      <c r="B57" s="32">
        <v>0</v>
      </c>
      <c r="C57" s="32"/>
      <c r="D57" s="96"/>
      <c r="E57" s="32">
        <v>3059</v>
      </c>
      <c r="F57" s="32">
        <v>4309</v>
      </c>
      <c r="G57" s="96">
        <v>2972</v>
      </c>
      <c r="H57" s="32">
        <v>0</v>
      </c>
      <c r="I57" s="32"/>
      <c r="J57" s="96"/>
      <c r="K57" s="10">
        <f t="shared" si="11"/>
        <v>3059</v>
      </c>
      <c r="L57" s="10">
        <f t="shared" si="11"/>
        <v>4309</v>
      </c>
      <c r="M57" s="91">
        <f t="shared" si="11"/>
        <v>2972</v>
      </c>
    </row>
    <row r="58" spans="1:13" ht="15" customHeight="1">
      <c r="A58" s="31" t="s">
        <v>38</v>
      </c>
      <c r="B58" s="32">
        <v>0</v>
      </c>
      <c r="C58" s="32"/>
      <c r="D58" s="96"/>
      <c r="E58" s="32">
        <v>0</v>
      </c>
      <c r="F58" s="32"/>
      <c r="G58" s="96"/>
      <c r="H58" s="32">
        <v>47000</v>
      </c>
      <c r="I58" s="32">
        <v>55573</v>
      </c>
      <c r="J58" s="96">
        <v>55573</v>
      </c>
      <c r="K58" s="10">
        <f t="shared" si="11"/>
        <v>47000</v>
      </c>
      <c r="L58" s="10">
        <f t="shared" si="11"/>
        <v>55573</v>
      </c>
      <c r="M58" s="91">
        <f t="shared" si="11"/>
        <v>55573</v>
      </c>
    </row>
    <row r="59" spans="1:13" ht="15" customHeight="1">
      <c r="A59" s="40" t="s">
        <v>39</v>
      </c>
      <c r="B59" s="41">
        <v>0</v>
      </c>
      <c r="C59" s="54"/>
      <c r="D59" s="105"/>
      <c r="E59" s="41">
        <v>0</v>
      </c>
      <c r="F59" s="54"/>
      <c r="G59" s="105"/>
      <c r="H59" s="41">
        <v>0</v>
      </c>
      <c r="I59" s="54">
        <v>0</v>
      </c>
      <c r="J59" s="105">
        <v>0</v>
      </c>
      <c r="K59" s="10">
        <f t="shared" si="11"/>
        <v>0</v>
      </c>
      <c r="L59" s="10">
        <f t="shared" si="11"/>
        <v>0</v>
      </c>
      <c r="M59" s="91">
        <f t="shared" si="11"/>
        <v>0</v>
      </c>
    </row>
    <row r="60" spans="1:13" ht="15" customHeight="1">
      <c r="A60" s="40" t="s">
        <v>40</v>
      </c>
      <c r="B60" s="41">
        <v>0</v>
      </c>
      <c r="C60" s="54"/>
      <c r="D60" s="105"/>
      <c r="E60" s="41">
        <v>0</v>
      </c>
      <c r="F60" s="54"/>
      <c r="G60" s="105"/>
      <c r="H60" s="41">
        <v>47000</v>
      </c>
      <c r="I60" s="54">
        <v>55573</v>
      </c>
      <c r="J60" s="105">
        <v>55573</v>
      </c>
      <c r="K60" s="10">
        <f t="shared" si="11"/>
        <v>47000</v>
      </c>
      <c r="L60" s="10">
        <f t="shared" si="11"/>
        <v>55573</v>
      </c>
      <c r="M60" s="91">
        <f t="shared" si="11"/>
        <v>55573</v>
      </c>
    </row>
    <row r="61" spans="1:13" s="1" customFormat="1" ht="15" customHeight="1">
      <c r="A61" s="31" t="s">
        <v>41</v>
      </c>
      <c r="B61" s="17">
        <v>0</v>
      </c>
      <c r="C61" s="17"/>
      <c r="D61" s="90"/>
      <c r="E61" s="17">
        <v>0</v>
      </c>
      <c r="F61" s="17"/>
      <c r="G61" s="90"/>
      <c r="H61" s="17">
        <v>0</v>
      </c>
      <c r="I61" s="17">
        <v>596</v>
      </c>
      <c r="J61" s="90">
        <v>596</v>
      </c>
      <c r="K61" s="10">
        <f t="shared" si="11"/>
        <v>0</v>
      </c>
      <c r="L61" s="10">
        <f t="shared" si="11"/>
        <v>596</v>
      </c>
      <c r="M61" s="91">
        <f t="shared" si="11"/>
        <v>596</v>
      </c>
    </row>
    <row r="62" spans="1:13" s="1" customFormat="1" ht="15" customHeight="1">
      <c r="A62" s="31" t="s">
        <v>42</v>
      </c>
      <c r="B62" s="10">
        <v>0</v>
      </c>
      <c r="C62" s="10"/>
      <c r="D62" s="91"/>
      <c r="E62" s="10">
        <v>0</v>
      </c>
      <c r="F62" s="10"/>
      <c r="G62" s="91"/>
      <c r="H62" s="10">
        <v>6400</v>
      </c>
      <c r="I62" s="10">
        <v>6400</v>
      </c>
      <c r="J62" s="91">
        <v>5941</v>
      </c>
      <c r="K62" s="10">
        <f t="shared" si="11"/>
        <v>6400</v>
      </c>
      <c r="L62" s="10">
        <f t="shared" si="11"/>
        <v>6400</v>
      </c>
      <c r="M62" s="91">
        <f t="shared" si="11"/>
        <v>5941</v>
      </c>
    </row>
    <row r="63" spans="1:13" s="1" customFormat="1" ht="15" customHeight="1">
      <c r="A63" s="40" t="s">
        <v>43</v>
      </c>
      <c r="B63" s="17">
        <v>0</v>
      </c>
      <c r="C63" s="17"/>
      <c r="D63" s="90"/>
      <c r="E63" s="17">
        <v>0</v>
      </c>
      <c r="F63" s="17"/>
      <c r="G63" s="90"/>
      <c r="H63" s="17">
        <v>6400</v>
      </c>
      <c r="I63" s="17">
        <v>6400</v>
      </c>
      <c r="J63" s="90">
        <v>5941</v>
      </c>
      <c r="K63" s="10">
        <f t="shared" si="11"/>
        <v>6400</v>
      </c>
      <c r="L63" s="10">
        <f t="shared" si="11"/>
        <v>6400</v>
      </c>
      <c r="M63" s="91">
        <f t="shared" si="11"/>
        <v>5941</v>
      </c>
    </row>
    <row r="64" spans="1:13" s="1" customFormat="1" ht="15" customHeight="1">
      <c r="A64" s="42" t="s">
        <v>44</v>
      </c>
      <c r="B64" s="10">
        <v>0</v>
      </c>
      <c r="C64" s="10"/>
      <c r="D64" s="91"/>
      <c r="E64" s="10">
        <v>0</v>
      </c>
      <c r="F64" s="10"/>
      <c r="G64" s="91"/>
      <c r="H64" s="10">
        <v>0</v>
      </c>
      <c r="I64" s="10">
        <v>339</v>
      </c>
      <c r="J64" s="91">
        <v>339</v>
      </c>
      <c r="K64" s="10">
        <f t="shared" si="11"/>
        <v>0</v>
      </c>
      <c r="L64" s="10">
        <f t="shared" si="11"/>
        <v>339</v>
      </c>
      <c r="M64" s="91">
        <f t="shared" si="11"/>
        <v>339</v>
      </c>
    </row>
    <row r="65" spans="1:13" s="1" customFormat="1" ht="15" customHeight="1">
      <c r="A65" s="31" t="s">
        <v>45</v>
      </c>
      <c r="B65" s="10">
        <v>0</v>
      </c>
      <c r="C65" s="10"/>
      <c r="D65" s="91"/>
      <c r="E65" s="10">
        <v>0</v>
      </c>
      <c r="F65" s="10"/>
      <c r="G65" s="91"/>
      <c r="H65" s="10">
        <v>0</v>
      </c>
      <c r="I65" s="10">
        <v>165</v>
      </c>
      <c r="J65" s="91">
        <v>177</v>
      </c>
      <c r="K65" s="10">
        <f>SUM(B65:H65)</f>
        <v>0</v>
      </c>
      <c r="L65" s="10">
        <f t="shared" si="11"/>
        <v>165</v>
      </c>
      <c r="M65" s="91">
        <f t="shared" si="11"/>
        <v>177</v>
      </c>
    </row>
    <row r="66" spans="1:13" s="14" customFormat="1" ht="15" customHeight="1">
      <c r="A66" s="31" t="s">
        <v>46</v>
      </c>
      <c r="B66" s="10">
        <f>SUM(B67:B69)</f>
        <v>12406</v>
      </c>
      <c r="C66" s="10">
        <f aca="true" t="shared" si="12" ref="C66:J66">SUM(C67:C69)</f>
        <v>19309</v>
      </c>
      <c r="D66" s="91">
        <f t="shared" si="12"/>
        <v>19309</v>
      </c>
      <c r="E66" s="10">
        <f t="shared" si="12"/>
        <v>0</v>
      </c>
      <c r="F66" s="10">
        <f t="shared" si="12"/>
        <v>0</v>
      </c>
      <c r="G66" s="91">
        <f t="shared" si="12"/>
        <v>0</v>
      </c>
      <c r="H66" s="10">
        <f t="shared" si="12"/>
        <v>0</v>
      </c>
      <c r="I66" s="10">
        <f t="shared" si="12"/>
        <v>0</v>
      </c>
      <c r="J66" s="91">
        <f t="shared" si="12"/>
        <v>0</v>
      </c>
      <c r="K66" s="10">
        <f>SUM(B66+E66+H66)</f>
        <v>12406</v>
      </c>
      <c r="L66" s="10">
        <f>SUM(C66+F66+I66)</f>
        <v>19309</v>
      </c>
      <c r="M66" s="91">
        <f>SUM(D66+G66+J66)</f>
        <v>19309</v>
      </c>
    </row>
    <row r="67" spans="1:13" s="1" customFormat="1" ht="15" customHeight="1">
      <c r="A67" s="40" t="s">
        <v>47</v>
      </c>
      <c r="B67" s="17">
        <f>9935+2471</f>
        <v>12406</v>
      </c>
      <c r="C67" s="17">
        <v>13360</v>
      </c>
      <c r="D67" s="90">
        <v>13360</v>
      </c>
      <c r="E67" s="17">
        <v>0</v>
      </c>
      <c r="F67" s="17"/>
      <c r="G67" s="90"/>
      <c r="H67" s="17">
        <v>0</v>
      </c>
      <c r="I67" s="17"/>
      <c r="J67" s="90"/>
      <c r="K67" s="10">
        <f aca="true" t="shared" si="13" ref="K67:K73">SUM(B67+E67+H67)</f>
        <v>12406</v>
      </c>
      <c r="L67" s="10">
        <f aca="true" t="shared" si="14" ref="L67:L73">SUM(C67+F67+I67)</f>
        <v>13360</v>
      </c>
      <c r="M67" s="91">
        <f aca="true" t="shared" si="15" ref="M67:M73">SUM(D67+G67+J67)</f>
        <v>13360</v>
      </c>
    </row>
    <row r="68" spans="1:13" s="1" customFormat="1" ht="15" customHeight="1">
      <c r="A68" s="40" t="s">
        <v>48</v>
      </c>
      <c r="B68" s="17">
        <v>0</v>
      </c>
      <c r="C68" s="17">
        <v>682</v>
      </c>
      <c r="D68" s="90">
        <v>682</v>
      </c>
      <c r="E68" s="17">
        <v>0</v>
      </c>
      <c r="F68" s="17"/>
      <c r="G68" s="90"/>
      <c r="H68" s="17">
        <v>0</v>
      </c>
      <c r="I68" s="17"/>
      <c r="J68" s="90"/>
      <c r="K68" s="10">
        <f t="shared" si="13"/>
        <v>0</v>
      </c>
      <c r="L68" s="10">
        <f t="shared" si="14"/>
        <v>682</v>
      </c>
      <c r="M68" s="91">
        <f t="shared" si="15"/>
        <v>682</v>
      </c>
    </row>
    <row r="69" spans="1:13" s="1" customFormat="1" ht="15" customHeight="1">
      <c r="A69" s="80" t="s">
        <v>73</v>
      </c>
      <c r="B69" s="17">
        <v>0</v>
      </c>
      <c r="C69" s="17">
        <v>5267</v>
      </c>
      <c r="D69" s="90">
        <v>5267</v>
      </c>
      <c r="E69" s="17">
        <v>0</v>
      </c>
      <c r="F69" s="17"/>
      <c r="G69" s="90"/>
      <c r="H69" s="17">
        <v>0</v>
      </c>
      <c r="I69" s="17"/>
      <c r="J69" s="90"/>
      <c r="K69" s="10">
        <f t="shared" si="13"/>
        <v>0</v>
      </c>
      <c r="L69" s="10">
        <f t="shared" si="14"/>
        <v>5267</v>
      </c>
      <c r="M69" s="91">
        <f t="shared" si="15"/>
        <v>5267</v>
      </c>
    </row>
    <row r="70" spans="1:13" s="14" customFormat="1" ht="15" customHeight="1">
      <c r="A70" s="31" t="s">
        <v>23</v>
      </c>
      <c r="B70" s="10">
        <v>3800</v>
      </c>
      <c r="C70" s="10">
        <v>4249</v>
      </c>
      <c r="D70" s="91">
        <v>4249</v>
      </c>
      <c r="E70" s="10">
        <v>1760</v>
      </c>
      <c r="F70" s="10">
        <v>9082</v>
      </c>
      <c r="G70" s="91">
        <v>9082</v>
      </c>
      <c r="H70" s="10">
        <v>0</v>
      </c>
      <c r="I70" s="10"/>
      <c r="J70" s="91"/>
      <c r="K70" s="10">
        <f t="shared" si="13"/>
        <v>5560</v>
      </c>
      <c r="L70" s="10">
        <f t="shared" si="14"/>
        <v>13331</v>
      </c>
      <c r="M70" s="91">
        <f t="shared" si="15"/>
        <v>13331</v>
      </c>
    </row>
    <row r="71" spans="1:13" s="14" customFormat="1" ht="15" customHeight="1">
      <c r="A71" s="40" t="s">
        <v>49</v>
      </c>
      <c r="B71" s="17">
        <v>3275</v>
      </c>
      <c r="C71" s="17">
        <v>3474</v>
      </c>
      <c r="D71" s="90">
        <v>3474</v>
      </c>
      <c r="E71" s="17">
        <v>0</v>
      </c>
      <c r="F71" s="17">
        <v>0</v>
      </c>
      <c r="G71" s="90">
        <v>0</v>
      </c>
      <c r="H71" s="17">
        <v>0</v>
      </c>
      <c r="I71" s="17"/>
      <c r="J71" s="90"/>
      <c r="K71" s="10">
        <f t="shared" si="13"/>
        <v>3275</v>
      </c>
      <c r="L71" s="10">
        <f t="shared" si="14"/>
        <v>3474</v>
      </c>
      <c r="M71" s="91">
        <f t="shared" si="15"/>
        <v>3474</v>
      </c>
    </row>
    <row r="72" spans="1:13" s="14" customFormat="1" ht="15" customHeight="1">
      <c r="A72" s="40" t="s">
        <v>50</v>
      </c>
      <c r="B72" s="17">
        <v>525</v>
      </c>
      <c r="C72" s="17">
        <v>775</v>
      </c>
      <c r="D72" s="90">
        <v>775</v>
      </c>
      <c r="E72" s="17">
        <v>0</v>
      </c>
      <c r="F72" s="17">
        <v>0</v>
      </c>
      <c r="G72" s="90">
        <v>0</v>
      </c>
      <c r="H72" s="17">
        <v>0</v>
      </c>
      <c r="I72" s="17"/>
      <c r="J72" s="90"/>
      <c r="K72" s="10">
        <f t="shared" si="13"/>
        <v>525</v>
      </c>
      <c r="L72" s="10">
        <f t="shared" si="14"/>
        <v>775</v>
      </c>
      <c r="M72" s="91">
        <f t="shared" si="15"/>
        <v>775</v>
      </c>
    </row>
    <row r="73" spans="1:13" s="14" customFormat="1" ht="15" customHeight="1">
      <c r="A73" s="122" t="s">
        <v>82</v>
      </c>
      <c r="B73" s="17">
        <v>0</v>
      </c>
      <c r="C73" s="17">
        <v>0</v>
      </c>
      <c r="D73" s="90">
        <v>0</v>
      </c>
      <c r="E73" s="17">
        <v>1760</v>
      </c>
      <c r="F73" s="17">
        <v>9082</v>
      </c>
      <c r="G73" s="90">
        <v>9082</v>
      </c>
      <c r="H73" s="17">
        <v>0</v>
      </c>
      <c r="I73" s="17"/>
      <c r="J73" s="90"/>
      <c r="K73" s="10">
        <f t="shared" si="13"/>
        <v>1760</v>
      </c>
      <c r="L73" s="10">
        <f t="shared" si="14"/>
        <v>9082</v>
      </c>
      <c r="M73" s="91">
        <f t="shared" si="15"/>
        <v>9082</v>
      </c>
    </row>
    <row r="74" spans="1:13" s="44" customFormat="1" ht="15" customHeight="1">
      <c r="A74" s="43" t="s">
        <v>15</v>
      </c>
      <c r="B74" s="32">
        <v>0</v>
      </c>
      <c r="C74" s="32"/>
      <c r="D74" s="96"/>
      <c r="E74" s="32">
        <v>0</v>
      </c>
      <c r="F74" s="32"/>
      <c r="G74" s="96"/>
      <c r="H74" s="32">
        <v>0</v>
      </c>
      <c r="I74" s="32"/>
      <c r="J74" s="96"/>
      <c r="K74" s="10">
        <f>SUM(B74:H74)</f>
        <v>0</v>
      </c>
      <c r="L74" s="10"/>
      <c r="M74" s="91"/>
    </row>
    <row r="75" spans="1:13" s="44" customFormat="1" ht="15" customHeight="1">
      <c r="A75" s="45" t="s">
        <v>16</v>
      </c>
      <c r="B75" s="46">
        <v>0</v>
      </c>
      <c r="C75" s="46"/>
      <c r="D75" s="106">
        <v>3977</v>
      </c>
      <c r="E75" s="46">
        <v>0</v>
      </c>
      <c r="F75" s="46"/>
      <c r="G75" s="106"/>
      <c r="H75" s="46">
        <v>0</v>
      </c>
      <c r="I75" s="46"/>
      <c r="J75" s="106"/>
      <c r="K75" s="10">
        <f>SUM(B75+E75+H75)</f>
        <v>0</v>
      </c>
      <c r="L75" s="10">
        <f>SUM(C75+F75+I75)</f>
        <v>0</v>
      </c>
      <c r="M75" s="91">
        <f>SUM(D75+G75+J75)</f>
        <v>3977</v>
      </c>
    </row>
    <row r="76" spans="1:13" s="14" customFormat="1" ht="15" customHeight="1">
      <c r="A76" s="47" t="s">
        <v>51</v>
      </c>
      <c r="B76" s="9">
        <v>0</v>
      </c>
      <c r="C76" s="9"/>
      <c r="D76" s="88"/>
      <c r="E76" s="9">
        <v>0</v>
      </c>
      <c r="F76" s="9"/>
      <c r="G76" s="88"/>
      <c r="H76" s="9">
        <v>0</v>
      </c>
      <c r="I76" s="9"/>
      <c r="J76" s="88"/>
      <c r="K76" s="10">
        <f>SUM(B76:H76)</f>
        <v>0</v>
      </c>
      <c r="L76" s="10"/>
      <c r="M76" s="91"/>
    </row>
    <row r="77" spans="1:13" s="1" customFormat="1" ht="15" customHeight="1">
      <c r="A77" s="40" t="s">
        <v>52</v>
      </c>
      <c r="B77" s="17">
        <v>0</v>
      </c>
      <c r="C77" s="17"/>
      <c r="D77" s="90"/>
      <c r="E77" s="17">
        <v>0</v>
      </c>
      <c r="F77" s="17"/>
      <c r="G77" s="90"/>
      <c r="H77" s="17">
        <v>0</v>
      </c>
      <c r="I77" s="17"/>
      <c r="J77" s="90"/>
      <c r="K77" s="10">
        <f>SUM(B77:H77)</f>
        <v>0</v>
      </c>
      <c r="L77" s="10"/>
      <c r="M77" s="91"/>
    </row>
    <row r="78" spans="1:13" s="14" customFormat="1" ht="15" customHeight="1" thickBot="1">
      <c r="A78" s="31" t="s">
        <v>53</v>
      </c>
      <c r="B78" s="10">
        <v>0</v>
      </c>
      <c r="C78" s="10"/>
      <c r="D78" s="91"/>
      <c r="E78" s="10">
        <v>0</v>
      </c>
      <c r="F78" s="10"/>
      <c r="G78" s="91"/>
      <c r="H78" s="10">
        <v>0</v>
      </c>
      <c r="I78" s="10"/>
      <c r="J78" s="91"/>
      <c r="K78" s="10">
        <f>SUM(B78:H78)</f>
        <v>0</v>
      </c>
      <c r="L78" s="10"/>
      <c r="M78" s="91"/>
    </row>
    <row r="79" spans="1:13" s="2" customFormat="1" ht="13.5" customHeight="1" thickBot="1">
      <c r="A79" s="48" t="s">
        <v>74</v>
      </c>
      <c r="B79" s="49">
        <v>44613</v>
      </c>
      <c r="C79" s="49">
        <v>55571</v>
      </c>
      <c r="D79" s="107">
        <v>55571</v>
      </c>
      <c r="E79" s="49">
        <v>0</v>
      </c>
      <c r="F79" s="49"/>
      <c r="G79" s="107"/>
      <c r="H79" s="49">
        <v>0</v>
      </c>
      <c r="I79" s="49"/>
      <c r="J79" s="107"/>
      <c r="K79" s="49">
        <f aca="true" t="shared" si="16" ref="K79:M80">SUM(B79+E79+H79)</f>
        <v>44613</v>
      </c>
      <c r="L79" s="49">
        <f t="shared" si="16"/>
        <v>55571</v>
      </c>
      <c r="M79" s="107">
        <f t="shared" si="16"/>
        <v>55571</v>
      </c>
    </row>
    <row r="80" spans="1:13" s="2" customFormat="1" ht="12.75" customHeight="1">
      <c r="A80" s="8" t="s">
        <v>18</v>
      </c>
      <c r="B80" s="50">
        <v>0</v>
      </c>
      <c r="C80" s="50"/>
      <c r="D80" s="108"/>
      <c r="E80" s="50">
        <v>14677</v>
      </c>
      <c r="F80" s="50">
        <v>14677</v>
      </c>
      <c r="G80" s="108">
        <v>7386</v>
      </c>
      <c r="H80" s="20"/>
      <c r="I80" s="20"/>
      <c r="J80" s="89"/>
      <c r="K80" s="20">
        <f t="shared" si="16"/>
        <v>14677</v>
      </c>
      <c r="L80" s="20">
        <f t="shared" si="16"/>
        <v>14677</v>
      </c>
      <c r="M80" s="89">
        <f t="shared" si="16"/>
        <v>7386</v>
      </c>
    </row>
    <row r="81" spans="1:13" s="14" customFormat="1" ht="15" customHeight="1">
      <c r="A81" s="47" t="s">
        <v>30</v>
      </c>
      <c r="B81" s="20"/>
      <c r="C81" s="20"/>
      <c r="D81" s="89"/>
      <c r="E81" s="20"/>
      <c r="F81" s="70"/>
      <c r="G81" s="92">
        <v>6</v>
      </c>
      <c r="H81" s="51">
        <v>0</v>
      </c>
      <c r="I81" s="51"/>
      <c r="J81" s="109"/>
      <c r="K81" s="51">
        <f aca="true" t="shared" si="17" ref="K81:K87">SUM(B81:E81)</f>
        <v>0</v>
      </c>
      <c r="L81" s="20">
        <f aca="true" t="shared" si="18" ref="L81:L87">SUM(C81+F81+I81)</f>
        <v>0</v>
      </c>
      <c r="M81" s="89">
        <f aca="true" t="shared" si="19" ref="M81:M87">SUM(D81+G81+J81)</f>
        <v>6</v>
      </c>
    </row>
    <row r="82" spans="1:13" s="14" customFormat="1" ht="15" customHeight="1">
      <c r="A82" s="52" t="s">
        <v>0</v>
      </c>
      <c r="B82" s="51">
        <v>0</v>
      </c>
      <c r="C82" s="51"/>
      <c r="D82" s="109"/>
      <c r="E82" s="51">
        <v>0</v>
      </c>
      <c r="F82" s="51">
        <v>0</v>
      </c>
      <c r="G82" s="109">
        <v>0</v>
      </c>
      <c r="H82" s="32">
        <v>0</v>
      </c>
      <c r="I82" s="32"/>
      <c r="J82" s="96"/>
      <c r="K82" s="32">
        <f t="shared" si="17"/>
        <v>0</v>
      </c>
      <c r="L82" s="20">
        <f t="shared" si="18"/>
        <v>0</v>
      </c>
      <c r="M82" s="89">
        <f t="shared" si="19"/>
        <v>0</v>
      </c>
    </row>
    <row r="83" spans="1:13" ht="15" customHeight="1">
      <c r="A83" s="43" t="s">
        <v>54</v>
      </c>
      <c r="B83" s="32">
        <v>0</v>
      </c>
      <c r="C83" s="32"/>
      <c r="D83" s="96"/>
      <c r="E83" s="32">
        <v>14677</v>
      </c>
      <c r="F83" s="32">
        <v>14677</v>
      </c>
      <c r="G83" s="96">
        <v>7380</v>
      </c>
      <c r="H83" s="32">
        <v>0</v>
      </c>
      <c r="I83" s="32"/>
      <c r="J83" s="96"/>
      <c r="K83" s="32">
        <f t="shared" si="17"/>
        <v>14677</v>
      </c>
      <c r="L83" s="20">
        <f t="shared" si="18"/>
        <v>14677</v>
      </c>
      <c r="M83" s="89">
        <f t="shared" si="19"/>
        <v>7380</v>
      </c>
    </row>
    <row r="84" spans="1:13" ht="15" customHeight="1">
      <c r="A84" s="53" t="s">
        <v>55</v>
      </c>
      <c r="B84" s="54">
        <v>0</v>
      </c>
      <c r="C84" s="54"/>
      <c r="D84" s="105"/>
      <c r="E84" s="54">
        <v>7380</v>
      </c>
      <c r="F84" s="54">
        <v>7380</v>
      </c>
      <c r="G84" s="105">
        <v>7380</v>
      </c>
      <c r="H84" s="54">
        <v>0</v>
      </c>
      <c r="I84" s="54"/>
      <c r="J84" s="105"/>
      <c r="K84" s="54">
        <f t="shared" si="17"/>
        <v>7380</v>
      </c>
      <c r="L84" s="20">
        <f t="shared" si="18"/>
        <v>7380</v>
      </c>
      <c r="M84" s="89">
        <f t="shared" si="19"/>
        <v>7380</v>
      </c>
    </row>
    <row r="85" spans="1:13" ht="15" customHeight="1">
      <c r="A85" s="53" t="s">
        <v>56</v>
      </c>
      <c r="B85" s="54">
        <v>0</v>
      </c>
      <c r="C85" s="54"/>
      <c r="D85" s="105"/>
      <c r="E85" s="54">
        <v>7297</v>
      </c>
      <c r="F85" s="54">
        <v>7297</v>
      </c>
      <c r="G85" s="105">
        <v>0</v>
      </c>
      <c r="H85" s="54">
        <f>H86</f>
        <v>0</v>
      </c>
      <c r="I85" s="54"/>
      <c r="J85" s="105"/>
      <c r="K85" s="54">
        <f t="shared" si="17"/>
        <v>7297</v>
      </c>
      <c r="L85" s="20">
        <f t="shared" si="18"/>
        <v>7297</v>
      </c>
      <c r="M85" s="89">
        <f t="shared" si="19"/>
        <v>0</v>
      </c>
    </row>
    <row r="86" spans="1:13" s="14" customFormat="1" ht="15" customHeight="1">
      <c r="A86" s="47" t="s">
        <v>51</v>
      </c>
      <c r="B86" s="32">
        <f>B87</f>
        <v>0</v>
      </c>
      <c r="C86" s="32"/>
      <c r="D86" s="96"/>
      <c r="E86" s="32">
        <f>E87</f>
        <v>0</v>
      </c>
      <c r="F86" s="32"/>
      <c r="G86" s="96"/>
      <c r="H86" s="32">
        <v>0</v>
      </c>
      <c r="I86" s="32"/>
      <c r="J86" s="96"/>
      <c r="K86" s="32">
        <f t="shared" si="17"/>
        <v>0</v>
      </c>
      <c r="L86" s="20">
        <f t="shared" si="18"/>
        <v>0</v>
      </c>
      <c r="M86" s="89">
        <f t="shared" si="19"/>
        <v>0</v>
      </c>
    </row>
    <row r="87" spans="1:13" s="14" customFormat="1" ht="15" customHeight="1" thickBot="1">
      <c r="A87" s="40" t="s">
        <v>57</v>
      </c>
      <c r="B87" s="54">
        <v>0</v>
      </c>
      <c r="C87" s="54"/>
      <c r="D87" s="105"/>
      <c r="E87" s="54">
        <v>0</v>
      </c>
      <c r="F87" s="54"/>
      <c r="G87" s="105"/>
      <c r="H87" s="54">
        <v>0</v>
      </c>
      <c r="I87" s="54"/>
      <c r="J87" s="105"/>
      <c r="K87" s="54">
        <f t="shared" si="17"/>
        <v>0</v>
      </c>
      <c r="L87" s="20">
        <f t="shared" si="18"/>
        <v>0</v>
      </c>
      <c r="M87" s="89">
        <f t="shared" si="19"/>
        <v>0</v>
      </c>
    </row>
    <row r="88" spans="1:13" s="44" customFormat="1" ht="15" customHeight="1" thickBot="1">
      <c r="A88" s="55" t="s">
        <v>58</v>
      </c>
      <c r="B88" s="56">
        <f>B51+B80</f>
        <v>67931</v>
      </c>
      <c r="C88" s="56">
        <f aca="true" t="shared" si="20" ref="C88:M88">C51+C80</f>
        <v>90129</v>
      </c>
      <c r="D88" s="75">
        <f t="shared" si="20"/>
        <v>94363</v>
      </c>
      <c r="E88" s="56">
        <f t="shared" si="20"/>
        <v>19496</v>
      </c>
      <c r="F88" s="56">
        <f t="shared" si="20"/>
        <v>28068</v>
      </c>
      <c r="G88" s="75">
        <f t="shared" si="20"/>
        <v>19440</v>
      </c>
      <c r="H88" s="56">
        <f t="shared" si="20"/>
        <v>53400</v>
      </c>
      <c r="I88" s="56">
        <f t="shared" si="20"/>
        <v>63073</v>
      </c>
      <c r="J88" s="75">
        <f t="shared" si="20"/>
        <v>62717</v>
      </c>
      <c r="K88" s="56">
        <f t="shared" si="20"/>
        <v>140827</v>
      </c>
      <c r="L88" s="56">
        <f t="shared" si="20"/>
        <v>181305</v>
      </c>
      <c r="M88" s="75">
        <f t="shared" si="20"/>
        <v>176464</v>
      </c>
    </row>
    <row r="89" spans="1:13" s="44" customFormat="1" ht="15" customHeight="1" thickBot="1">
      <c r="A89" s="81" t="s">
        <v>75</v>
      </c>
      <c r="B89" s="82">
        <v>0</v>
      </c>
      <c r="C89" s="82">
        <v>0</v>
      </c>
      <c r="D89" s="110">
        <v>0</v>
      </c>
      <c r="E89" s="82"/>
      <c r="F89" s="82"/>
      <c r="G89" s="110"/>
      <c r="H89" s="82"/>
      <c r="I89" s="82"/>
      <c r="J89" s="110"/>
      <c r="K89" s="82">
        <v>0</v>
      </c>
      <c r="L89" s="82">
        <v>0</v>
      </c>
      <c r="M89" s="110">
        <f>SUM(D89+G89+J89)</f>
        <v>0</v>
      </c>
    </row>
    <row r="90" spans="1:13" s="44" customFormat="1" ht="15" customHeight="1">
      <c r="A90" s="3" t="s">
        <v>59</v>
      </c>
      <c r="B90" s="57">
        <v>-12671</v>
      </c>
      <c r="C90" s="57">
        <v>-14115</v>
      </c>
      <c r="D90" s="111">
        <v>-8924</v>
      </c>
      <c r="E90" s="57">
        <v>0</v>
      </c>
      <c r="F90" s="57"/>
      <c r="G90" s="111"/>
      <c r="H90" s="57">
        <v>0</v>
      </c>
      <c r="I90" s="57"/>
      <c r="J90" s="111"/>
      <c r="K90" s="57">
        <f aca="true" t="shared" si="21" ref="K90:M91">SUM(B90+E90+E90)</f>
        <v>-12671</v>
      </c>
      <c r="L90" s="57">
        <f t="shared" si="21"/>
        <v>-14115</v>
      </c>
      <c r="M90" s="111">
        <f t="shared" si="21"/>
        <v>-8924</v>
      </c>
    </row>
    <row r="91" spans="1:13" s="1" customFormat="1" ht="15" customHeight="1" thickBot="1">
      <c r="A91" s="58" t="s">
        <v>60</v>
      </c>
      <c r="B91" s="59">
        <v>0</v>
      </c>
      <c r="C91" s="59">
        <v>-2716</v>
      </c>
      <c r="D91" s="103">
        <v>-7426</v>
      </c>
      <c r="E91" s="59">
        <v>0</v>
      </c>
      <c r="F91" s="59"/>
      <c r="G91" s="103"/>
      <c r="H91" s="59">
        <v>0</v>
      </c>
      <c r="I91" s="59"/>
      <c r="J91" s="103"/>
      <c r="K91" s="59">
        <f t="shared" si="21"/>
        <v>0</v>
      </c>
      <c r="L91" s="59">
        <f t="shared" si="21"/>
        <v>-2716</v>
      </c>
      <c r="M91" s="103">
        <f t="shared" si="21"/>
        <v>-7426</v>
      </c>
    </row>
    <row r="92" spans="1:13" s="1" customFormat="1" ht="15" customHeight="1" thickBot="1">
      <c r="A92" s="60" t="s">
        <v>61</v>
      </c>
      <c r="B92" s="61">
        <f>SUM(B90:B91)</f>
        <v>-12671</v>
      </c>
      <c r="C92" s="61">
        <f aca="true" t="shared" si="22" ref="C92:M92">SUM(C90:C91)</f>
        <v>-16831</v>
      </c>
      <c r="D92" s="112">
        <f t="shared" si="22"/>
        <v>-16350</v>
      </c>
      <c r="E92" s="61">
        <f t="shared" si="22"/>
        <v>0</v>
      </c>
      <c r="F92" s="61">
        <f t="shared" si="22"/>
        <v>0</v>
      </c>
      <c r="G92" s="112">
        <f t="shared" si="22"/>
        <v>0</v>
      </c>
      <c r="H92" s="61">
        <f t="shared" si="22"/>
        <v>0</v>
      </c>
      <c r="I92" s="61">
        <f t="shared" si="22"/>
        <v>0</v>
      </c>
      <c r="J92" s="112">
        <f t="shared" si="22"/>
        <v>0</v>
      </c>
      <c r="K92" s="61">
        <f t="shared" si="22"/>
        <v>-12671</v>
      </c>
      <c r="L92" s="61">
        <f t="shared" si="22"/>
        <v>-16831</v>
      </c>
      <c r="M92" s="112">
        <f t="shared" si="22"/>
        <v>-16350</v>
      </c>
    </row>
    <row r="93" spans="1:13" s="1" customFormat="1" ht="17.25" customHeight="1" thickBot="1">
      <c r="A93" s="4"/>
      <c r="B93" s="25"/>
      <c r="C93" s="25"/>
      <c r="D93" s="113"/>
      <c r="E93" s="25"/>
      <c r="F93" s="25"/>
      <c r="G93" s="113"/>
      <c r="H93" s="25"/>
      <c r="I93" s="25"/>
      <c r="J93" s="113"/>
      <c r="K93" s="25"/>
      <c r="L93" s="25"/>
      <c r="M93" s="113"/>
    </row>
    <row r="94" spans="1:13" s="1" customFormat="1" ht="17.25" customHeight="1" thickBot="1">
      <c r="A94" s="62" t="s">
        <v>62</v>
      </c>
      <c r="B94" s="63">
        <f>B24+B46+B88+B89+B92</f>
        <v>214176</v>
      </c>
      <c r="C94" s="63">
        <f>C24+C46+C88+C89+C92</f>
        <v>216446</v>
      </c>
      <c r="D94" s="114">
        <f>D24+D46+D88+D89+D92</f>
        <v>217890</v>
      </c>
      <c r="E94" s="63">
        <f aca="true" t="shared" si="23" ref="E94:L94">E24+E46+E88+E92</f>
        <v>20496</v>
      </c>
      <c r="F94" s="63">
        <f t="shared" si="23"/>
        <v>28632</v>
      </c>
      <c r="G94" s="114">
        <f t="shared" si="23"/>
        <v>20004</v>
      </c>
      <c r="H94" s="63">
        <f t="shared" si="23"/>
        <v>53400</v>
      </c>
      <c r="I94" s="63">
        <f t="shared" si="23"/>
        <v>63073</v>
      </c>
      <c r="J94" s="114">
        <f t="shared" si="23"/>
        <v>62717</v>
      </c>
      <c r="K94" s="63">
        <f t="shared" si="23"/>
        <v>288072</v>
      </c>
      <c r="L94" s="63">
        <f t="shared" si="23"/>
        <v>308186</v>
      </c>
      <c r="M94" s="114">
        <f>M24+M46+M88+M89+M92</f>
        <v>300555</v>
      </c>
    </row>
    <row r="95" spans="1:13" s="1" customFormat="1" ht="17.25" customHeight="1">
      <c r="A95" s="120"/>
      <c r="B95" s="5"/>
      <c r="C95" s="5"/>
      <c r="D95" s="121"/>
      <c r="E95" s="5"/>
      <c r="F95" s="5"/>
      <c r="G95" s="121"/>
      <c r="H95" s="5"/>
      <c r="I95" s="5"/>
      <c r="J95" s="121"/>
      <c r="K95" s="5"/>
      <c r="L95" s="5"/>
      <c r="M95" s="121"/>
    </row>
    <row r="96" spans="1:13" s="1" customFormat="1" ht="17.25" customHeight="1">
      <c r="A96" s="120"/>
      <c r="B96" s="5"/>
      <c r="C96" s="5"/>
      <c r="D96" s="121"/>
      <c r="E96" s="5"/>
      <c r="F96" s="5"/>
      <c r="G96" s="121"/>
      <c r="H96" s="5"/>
      <c r="I96" s="5"/>
      <c r="J96" s="121"/>
      <c r="K96" s="5"/>
      <c r="L96" s="5"/>
      <c r="M96" s="121"/>
    </row>
    <row r="97" spans="5:13" ht="15" customHeight="1"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15" customHeight="1" thickBot="1">
      <c r="A98" s="123" t="s">
        <v>80</v>
      </c>
      <c r="B98" s="125" t="s">
        <v>2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7"/>
    </row>
    <row r="99" spans="1:13" ht="15" customHeight="1" thickBot="1">
      <c r="A99" s="124"/>
      <c r="B99" s="128" t="s">
        <v>3</v>
      </c>
      <c r="C99" s="129"/>
      <c r="D99" s="130"/>
      <c r="E99" s="128" t="s">
        <v>4</v>
      </c>
      <c r="F99" s="129"/>
      <c r="G99" s="130"/>
      <c r="H99" s="128" t="s">
        <v>63</v>
      </c>
      <c r="I99" s="129"/>
      <c r="J99" s="130"/>
      <c r="K99" s="128" t="s">
        <v>5</v>
      </c>
      <c r="L99" s="129"/>
      <c r="M99" s="130"/>
    </row>
    <row r="100" spans="1:13" ht="15" customHeight="1" thickBot="1">
      <c r="A100" s="72"/>
      <c r="B100" s="73" t="s">
        <v>64</v>
      </c>
      <c r="C100" s="64" t="s">
        <v>65</v>
      </c>
      <c r="D100" s="65" t="s">
        <v>66</v>
      </c>
      <c r="E100" s="64" t="s">
        <v>64</v>
      </c>
      <c r="F100" s="64" t="s">
        <v>65</v>
      </c>
      <c r="G100" s="65" t="s">
        <v>66</v>
      </c>
      <c r="H100" s="64" t="s">
        <v>64</v>
      </c>
      <c r="I100" s="64" t="s">
        <v>65</v>
      </c>
      <c r="J100" s="66" t="s">
        <v>66</v>
      </c>
      <c r="K100" s="67" t="s">
        <v>64</v>
      </c>
      <c r="L100" s="68" t="s">
        <v>65</v>
      </c>
      <c r="M100" s="69" t="s">
        <v>66</v>
      </c>
    </row>
    <row r="101" spans="1:13" ht="15" customHeight="1">
      <c r="A101" s="8" t="s">
        <v>6</v>
      </c>
      <c r="B101" s="9">
        <f aca="true" t="shared" si="24" ref="B101:M101">B102+B103+B106+B107+B108+B109</f>
        <v>0</v>
      </c>
      <c r="C101" s="9">
        <f t="shared" si="24"/>
        <v>14326</v>
      </c>
      <c r="D101" s="88">
        <f t="shared" si="24"/>
        <v>13028</v>
      </c>
      <c r="E101" s="9">
        <f t="shared" si="24"/>
        <v>0</v>
      </c>
      <c r="F101" s="9">
        <f t="shared" si="24"/>
        <v>0</v>
      </c>
      <c r="G101" s="88">
        <f t="shared" si="24"/>
        <v>0</v>
      </c>
      <c r="H101" s="9">
        <f t="shared" si="24"/>
        <v>0</v>
      </c>
      <c r="I101" s="9">
        <f t="shared" si="24"/>
        <v>0</v>
      </c>
      <c r="J101" s="88">
        <f t="shared" si="24"/>
        <v>0</v>
      </c>
      <c r="K101" s="9">
        <f t="shared" si="24"/>
        <v>0</v>
      </c>
      <c r="L101" s="9">
        <f t="shared" si="24"/>
        <v>14326</v>
      </c>
      <c r="M101" s="88">
        <f t="shared" si="24"/>
        <v>13028</v>
      </c>
    </row>
    <row r="102" spans="1:13" ht="15" customHeight="1">
      <c r="A102" s="11" t="s">
        <v>7</v>
      </c>
      <c r="B102" s="20"/>
      <c r="C102" s="20">
        <v>1530</v>
      </c>
      <c r="D102" s="89">
        <v>1153</v>
      </c>
      <c r="E102" s="20"/>
      <c r="F102" s="20"/>
      <c r="G102" s="89"/>
      <c r="H102" s="17">
        <v>0</v>
      </c>
      <c r="I102" s="20">
        <v>0</v>
      </c>
      <c r="J102" s="89">
        <v>0</v>
      </c>
      <c r="K102" s="20">
        <f>SUM(B102+E102+H102)</f>
        <v>0</v>
      </c>
      <c r="L102" s="20">
        <f>SUM(C102+F102+I102)</f>
        <v>1530</v>
      </c>
      <c r="M102" s="89">
        <f>SUM(D102+G102+J102)</f>
        <v>1153</v>
      </c>
    </row>
    <row r="103" spans="1:13" ht="15" customHeight="1">
      <c r="A103" s="15" t="s">
        <v>8</v>
      </c>
      <c r="B103" s="17"/>
      <c r="C103" s="17">
        <v>2347</v>
      </c>
      <c r="D103" s="90">
        <v>1426</v>
      </c>
      <c r="E103" s="17">
        <v>0</v>
      </c>
      <c r="F103" s="17">
        <v>0</v>
      </c>
      <c r="G103" s="90">
        <v>0</v>
      </c>
      <c r="H103" s="17">
        <v>0</v>
      </c>
      <c r="I103" s="20">
        <v>0</v>
      </c>
      <c r="J103" s="89">
        <v>0</v>
      </c>
      <c r="K103" s="20">
        <f aca="true" t="shared" si="25" ref="K103:K114">SUM(B103+E103+H103)</f>
        <v>0</v>
      </c>
      <c r="L103" s="20">
        <f aca="true" t="shared" si="26" ref="L103:L114">SUM(C103+F103+I103)</f>
        <v>2347</v>
      </c>
      <c r="M103" s="89">
        <f aca="true" t="shared" si="27" ref="M103:M114">SUM(D103+G103+J103)</f>
        <v>1426</v>
      </c>
    </row>
    <row r="104" spans="1:13" ht="15" customHeight="1">
      <c r="A104" s="76" t="s">
        <v>9</v>
      </c>
      <c r="B104" s="17"/>
      <c r="C104" s="17">
        <v>0</v>
      </c>
      <c r="D104" s="90">
        <v>0</v>
      </c>
      <c r="E104" s="17">
        <v>0</v>
      </c>
      <c r="F104" s="17">
        <v>0</v>
      </c>
      <c r="G104" s="90">
        <v>0</v>
      </c>
      <c r="H104" s="17">
        <v>0</v>
      </c>
      <c r="I104" s="20">
        <v>0</v>
      </c>
      <c r="J104" s="89">
        <v>0</v>
      </c>
      <c r="K104" s="20">
        <f t="shared" si="25"/>
        <v>0</v>
      </c>
      <c r="L104" s="20">
        <f t="shared" si="26"/>
        <v>0</v>
      </c>
      <c r="M104" s="89">
        <f t="shared" si="27"/>
        <v>0</v>
      </c>
    </row>
    <row r="105" spans="1:13" ht="15" customHeight="1">
      <c r="A105" s="76" t="s">
        <v>10</v>
      </c>
      <c r="B105" s="17"/>
      <c r="C105" s="17">
        <v>2347</v>
      </c>
      <c r="D105" s="90">
        <v>1426</v>
      </c>
      <c r="E105" s="17">
        <v>0</v>
      </c>
      <c r="F105" s="17">
        <v>0</v>
      </c>
      <c r="G105" s="90">
        <v>0</v>
      </c>
      <c r="H105" s="17">
        <v>0</v>
      </c>
      <c r="I105" s="20">
        <v>0</v>
      </c>
      <c r="J105" s="89">
        <v>0</v>
      </c>
      <c r="K105" s="20">
        <f t="shared" si="25"/>
        <v>0</v>
      </c>
      <c r="L105" s="20">
        <f t="shared" si="26"/>
        <v>2347</v>
      </c>
      <c r="M105" s="89">
        <f t="shared" si="27"/>
        <v>1426</v>
      </c>
    </row>
    <row r="106" spans="1:13" ht="15" customHeight="1">
      <c r="A106" s="15" t="s">
        <v>14</v>
      </c>
      <c r="B106" s="10"/>
      <c r="C106" s="10"/>
      <c r="D106" s="91"/>
      <c r="E106" s="10">
        <v>0</v>
      </c>
      <c r="F106" s="10">
        <v>0</v>
      </c>
      <c r="G106" s="91">
        <v>0</v>
      </c>
      <c r="H106" s="10">
        <v>0</v>
      </c>
      <c r="I106" s="9">
        <v>0</v>
      </c>
      <c r="J106" s="88">
        <v>0</v>
      </c>
      <c r="K106" s="20">
        <f t="shared" si="25"/>
        <v>0</v>
      </c>
      <c r="L106" s="20">
        <f t="shared" si="26"/>
        <v>0</v>
      </c>
      <c r="M106" s="89">
        <f t="shared" si="27"/>
        <v>0</v>
      </c>
    </row>
    <row r="107" spans="1:13" ht="15" customHeight="1">
      <c r="A107" s="15" t="s">
        <v>15</v>
      </c>
      <c r="B107" s="10"/>
      <c r="C107" s="10"/>
      <c r="D107" s="91"/>
      <c r="E107" s="10">
        <v>0</v>
      </c>
      <c r="F107" s="10">
        <v>0</v>
      </c>
      <c r="G107" s="91">
        <v>0</v>
      </c>
      <c r="H107" s="10">
        <v>0</v>
      </c>
      <c r="I107" s="9">
        <v>0</v>
      </c>
      <c r="J107" s="88">
        <v>0</v>
      </c>
      <c r="K107" s="20">
        <f t="shared" si="25"/>
        <v>0</v>
      </c>
      <c r="L107" s="20">
        <f t="shared" si="26"/>
        <v>0</v>
      </c>
      <c r="M107" s="89">
        <f t="shared" si="27"/>
        <v>0</v>
      </c>
    </row>
    <row r="108" spans="1:13" ht="15" customHeight="1">
      <c r="A108" s="18" t="s">
        <v>16</v>
      </c>
      <c r="B108" s="10"/>
      <c r="C108" s="10"/>
      <c r="D108" s="91"/>
      <c r="E108" s="10">
        <v>0</v>
      </c>
      <c r="F108" s="10">
        <v>0</v>
      </c>
      <c r="G108" s="91">
        <v>0</v>
      </c>
      <c r="H108" s="10">
        <v>0</v>
      </c>
      <c r="I108" s="9">
        <v>0</v>
      </c>
      <c r="J108" s="88">
        <v>0</v>
      </c>
      <c r="K108" s="20">
        <f t="shared" si="25"/>
        <v>0</v>
      </c>
      <c r="L108" s="20">
        <f t="shared" si="26"/>
        <v>0</v>
      </c>
      <c r="M108" s="89">
        <f t="shared" si="27"/>
        <v>0</v>
      </c>
    </row>
    <row r="109" spans="1:13" ht="15" customHeight="1">
      <c r="A109" s="19" t="s">
        <v>17</v>
      </c>
      <c r="B109" s="10"/>
      <c r="C109" s="10">
        <v>10449</v>
      </c>
      <c r="D109" s="91">
        <v>10449</v>
      </c>
      <c r="E109" s="17">
        <v>0</v>
      </c>
      <c r="F109" s="17">
        <v>0</v>
      </c>
      <c r="G109" s="90">
        <v>0</v>
      </c>
      <c r="H109" s="17">
        <v>0</v>
      </c>
      <c r="I109" s="20">
        <v>0</v>
      </c>
      <c r="J109" s="89">
        <v>0</v>
      </c>
      <c r="K109" s="20">
        <f t="shared" si="25"/>
        <v>0</v>
      </c>
      <c r="L109" s="20">
        <f t="shared" si="26"/>
        <v>10449</v>
      </c>
      <c r="M109" s="89">
        <f t="shared" si="27"/>
        <v>10449</v>
      </c>
    </row>
    <row r="110" spans="1:13" ht="15" customHeight="1">
      <c r="A110" s="76" t="s">
        <v>67</v>
      </c>
      <c r="B110" s="17"/>
      <c r="C110" s="17">
        <v>10449</v>
      </c>
      <c r="D110" s="90">
        <v>10449</v>
      </c>
      <c r="E110" s="17">
        <v>0</v>
      </c>
      <c r="F110" s="17">
        <v>0</v>
      </c>
      <c r="G110" s="90">
        <v>0</v>
      </c>
      <c r="H110" s="17">
        <v>0</v>
      </c>
      <c r="I110" s="20">
        <v>0</v>
      </c>
      <c r="J110" s="89">
        <v>0</v>
      </c>
      <c r="K110" s="20">
        <f t="shared" si="25"/>
        <v>0</v>
      </c>
      <c r="L110" s="20">
        <f t="shared" si="26"/>
        <v>10449</v>
      </c>
      <c r="M110" s="89">
        <f t="shared" si="27"/>
        <v>10449</v>
      </c>
    </row>
    <row r="111" spans="1:13" ht="15" customHeight="1">
      <c r="A111" s="76" t="s">
        <v>68</v>
      </c>
      <c r="B111" s="17"/>
      <c r="C111" s="17"/>
      <c r="D111" s="90"/>
      <c r="E111" s="17">
        <v>0</v>
      </c>
      <c r="F111" s="17">
        <v>0</v>
      </c>
      <c r="G111" s="90">
        <v>0</v>
      </c>
      <c r="H111" s="17">
        <v>0</v>
      </c>
      <c r="I111" s="20">
        <v>0</v>
      </c>
      <c r="J111" s="89">
        <v>0</v>
      </c>
      <c r="K111" s="20">
        <f t="shared" si="25"/>
        <v>0</v>
      </c>
      <c r="L111" s="20">
        <f t="shared" si="26"/>
        <v>0</v>
      </c>
      <c r="M111" s="89">
        <f t="shared" si="27"/>
        <v>0</v>
      </c>
    </row>
    <row r="112" spans="1:13" ht="15" customHeight="1">
      <c r="A112" s="8" t="s">
        <v>18</v>
      </c>
      <c r="B112" s="10"/>
      <c r="C112" s="10"/>
      <c r="D112" s="91"/>
      <c r="E112" s="10">
        <v>0</v>
      </c>
      <c r="F112" s="10">
        <v>0</v>
      </c>
      <c r="G112" s="91">
        <v>0</v>
      </c>
      <c r="H112" s="10">
        <v>0</v>
      </c>
      <c r="I112" s="9">
        <v>0</v>
      </c>
      <c r="J112" s="88">
        <v>0</v>
      </c>
      <c r="K112" s="20">
        <f t="shared" si="25"/>
        <v>0</v>
      </c>
      <c r="L112" s="20">
        <f t="shared" si="26"/>
        <v>0</v>
      </c>
      <c r="M112" s="89">
        <f t="shared" si="27"/>
        <v>0</v>
      </c>
    </row>
    <row r="113" spans="1:13" ht="15" customHeight="1">
      <c r="A113" s="18" t="s">
        <v>19</v>
      </c>
      <c r="B113" s="17"/>
      <c r="C113" s="17"/>
      <c r="D113" s="90"/>
      <c r="E113" s="17">
        <v>0</v>
      </c>
      <c r="F113" s="17">
        <v>0</v>
      </c>
      <c r="G113" s="90">
        <v>0</v>
      </c>
      <c r="H113" s="17">
        <v>0</v>
      </c>
      <c r="I113" s="20">
        <v>0</v>
      </c>
      <c r="J113" s="89">
        <v>0</v>
      </c>
      <c r="K113" s="20">
        <f t="shared" si="25"/>
        <v>0</v>
      </c>
      <c r="L113" s="20">
        <f t="shared" si="26"/>
        <v>0</v>
      </c>
      <c r="M113" s="89">
        <f t="shared" si="27"/>
        <v>0</v>
      </c>
    </row>
    <row r="114" spans="1:13" ht="15" customHeight="1">
      <c r="A114" s="18" t="s">
        <v>0</v>
      </c>
      <c r="B114" s="17"/>
      <c r="C114" s="17"/>
      <c r="D114" s="90"/>
      <c r="E114" s="17">
        <v>0</v>
      </c>
      <c r="F114" s="17">
        <v>0</v>
      </c>
      <c r="G114" s="90">
        <v>0</v>
      </c>
      <c r="H114" s="17">
        <v>0</v>
      </c>
      <c r="I114" s="20">
        <v>0</v>
      </c>
      <c r="J114" s="89">
        <v>0</v>
      </c>
      <c r="K114" s="20">
        <f t="shared" si="25"/>
        <v>0</v>
      </c>
      <c r="L114" s="9">
        <f t="shared" si="26"/>
        <v>0</v>
      </c>
      <c r="M114" s="89">
        <f t="shared" si="27"/>
        <v>0</v>
      </c>
    </row>
    <row r="115" spans="1:13" ht="15" customHeight="1">
      <c r="A115" s="43" t="s">
        <v>76</v>
      </c>
      <c r="B115" s="70"/>
      <c r="C115" s="70"/>
      <c r="D115" s="92"/>
      <c r="E115" s="70">
        <v>0</v>
      </c>
      <c r="F115" s="70">
        <v>0</v>
      </c>
      <c r="G115" s="92">
        <v>0</v>
      </c>
      <c r="H115" s="70">
        <v>0</v>
      </c>
      <c r="I115" s="70">
        <v>0</v>
      </c>
      <c r="J115" s="92">
        <v>0</v>
      </c>
      <c r="K115" s="1"/>
      <c r="L115" s="70">
        <f>SUM(C115+F115+I115)</f>
        <v>0</v>
      </c>
      <c r="M115" s="92">
        <f>SUM(D115+G115+J115)</f>
        <v>0</v>
      </c>
    </row>
    <row r="116" spans="1:13" ht="15" customHeight="1" thickBot="1">
      <c r="A116" s="83" t="s">
        <v>77</v>
      </c>
      <c r="B116" s="70"/>
      <c r="C116" s="70"/>
      <c r="D116" s="92">
        <v>0</v>
      </c>
      <c r="E116" s="70"/>
      <c r="F116" s="70"/>
      <c r="G116" s="92"/>
      <c r="H116" s="70"/>
      <c r="I116" s="70"/>
      <c r="J116" s="92"/>
      <c r="K116" s="1"/>
      <c r="L116" s="70"/>
      <c r="M116" s="92">
        <f>SUM(D116+G116+J116)</f>
        <v>0</v>
      </c>
    </row>
    <row r="117" spans="1:13" ht="15" customHeight="1" thickBot="1">
      <c r="A117" s="21" t="s">
        <v>20</v>
      </c>
      <c r="B117" s="22">
        <f aca="true" t="shared" si="28" ref="B117:M117">B101+B112+B115+B116</f>
        <v>0</v>
      </c>
      <c r="C117" s="22">
        <f t="shared" si="28"/>
        <v>14326</v>
      </c>
      <c r="D117" s="93">
        <f t="shared" si="28"/>
        <v>13028</v>
      </c>
      <c r="E117" s="22">
        <f t="shared" si="28"/>
        <v>0</v>
      </c>
      <c r="F117" s="22">
        <f t="shared" si="28"/>
        <v>0</v>
      </c>
      <c r="G117" s="93">
        <f t="shared" si="28"/>
        <v>0</v>
      </c>
      <c r="H117" s="22">
        <f t="shared" si="28"/>
        <v>0</v>
      </c>
      <c r="I117" s="22">
        <f t="shared" si="28"/>
        <v>0</v>
      </c>
      <c r="J117" s="93">
        <f t="shared" si="28"/>
        <v>0</v>
      </c>
      <c r="K117" s="22">
        <f t="shared" si="28"/>
        <v>0</v>
      </c>
      <c r="L117" s="22">
        <f t="shared" si="28"/>
        <v>14326</v>
      </c>
      <c r="M117" s="93">
        <f t="shared" si="28"/>
        <v>13028</v>
      </c>
    </row>
    <row r="119" spans="1:13" ht="15" customHeight="1" thickBot="1">
      <c r="A119" s="123" t="s">
        <v>81</v>
      </c>
      <c r="B119" s="125" t="s">
        <v>2</v>
      </c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7"/>
    </row>
    <row r="120" spans="1:13" ht="15" customHeight="1" thickBot="1">
      <c r="A120" s="124"/>
      <c r="B120" s="128" t="s">
        <v>3</v>
      </c>
      <c r="C120" s="129"/>
      <c r="D120" s="130"/>
      <c r="E120" s="128" t="s">
        <v>4</v>
      </c>
      <c r="F120" s="129"/>
      <c r="G120" s="130"/>
      <c r="H120" s="128" t="s">
        <v>63</v>
      </c>
      <c r="I120" s="129"/>
      <c r="J120" s="130"/>
      <c r="K120" s="128" t="s">
        <v>5</v>
      </c>
      <c r="L120" s="129"/>
      <c r="M120" s="130"/>
    </row>
    <row r="121" spans="1:13" ht="15" customHeight="1" thickBot="1">
      <c r="A121" s="72"/>
      <c r="B121" s="73" t="s">
        <v>64</v>
      </c>
      <c r="C121" s="64" t="s">
        <v>65</v>
      </c>
      <c r="D121" s="65" t="s">
        <v>66</v>
      </c>
      <c r="E121" s="64" t="s">
        <v>64</v>
      </c>
      <c r="F121" s="64" t="s">
        <v>65</v>
      </c>
      <c r="G121" s="65" t="s">
        <v>66</v>
      </c>
      <c r="H121" s="64" t="s">
        <v>64</v>
      </c>
      <c r="I121" s="64" t="s">
        <v>65</v>
      </c>
      <c r="J121" s="66" t="s">
        <v>66</v>
      </c>
      <c r="K121" s="67" t="s">
        <v>64</v>
      </c>
      <c r="L121" s="68" t="s">
        <v>65</v>
      </c>
      <c r="M121" s="69" t="s">
        <v>66</v>
      </c>
    </row>
    <row r="122" spans="1:13" ht="15" customHeight="1">
      <c r="A122" s="8" t="s">
        <v>6</v>
      </c>
      <c r="B122" s="9">
        <f aca="true" t="shared" si="29" ref="B122:M122">B123+B124+B127+B128+B129+B130</f>
        <v>0</v>
      </c>
      <c r="C122" s="9">
        <f t="shared" si="29"/>
        <v>2695</v>
      </c>
      <c r="D122" s="88">
        <f t="shared" si="29"/>
        <v>2499</v>
      </c>
      <c r="E122" s="9">
        <f t="shared" si="29"/>
        <v>0</v>
      </c>
      <c r="F122" s="9">
        <f t="shared" si="29"/>
        <v>0</v>
      </c>
      <c r="G122" s="88">
        <f t="shared" si="29"/>
        <v>0</v>
      </c>
      <c r="H122" s="9">
        <f t="shared" si="29"/>
        <v>0</v>
      </c>
      <c r="I122" s="9">
        <f t="shared" si="29"/>
        <v>0</v>
      </c>
      <c r="J122" s="88">
        <f t="shared" si="29"/>
        <v>0</v>
      </c>
      <c r="K122" s="9">
        <f t="shared" si="29"/>
        <v>0</v>
      </c>
      <c r="L122" s="9">
        <f t="shared" si="29"/>
        <v>2695</v>
      </c>
      <c r="M122" s="88">
        <f t="shared" si="29"/>
        <v>2499</v>
      </c>
    </row>
    <row r="123" spans="1:13" ht="15" customHeight="1">
      <c r="A123" s="11" t="s">
        <v>7</v>
      </c>
      <c r="B123" s="20"/>
      <c r="C123" s="20">
        <v>446</v>
      </c>
      <c r="D123" s="89">
        <v>287</v>
      </c>
      <c r="E123" s="20"/>
      <c r="F123" s="20"/>
      <c r="G123" s="89"/>
      <c r="H123" s="17">
        <v>0</v>
      </c>
      <c r="I123" s="20">
        <v>0</v>
      </c>
      <c r="J123" s="89">
        <v>0</v>
      </c>
      <c r="K123" s="20">
        <f>SUM(B123+E123+H123)</f>
        <v>0</v>
      </c>
      <c r="L123" s="20">
        <f>SUM(C123+F123+I123)</f>
        <v>446</v>
      </c>
      <c r="M123" s="89">
        <f>SUM(D123+G123+J123)</f>
        <v>287</v>
      </c>
    </row>
    <row r="124" spans="1:13" ht="15" customHeight="1">
      <c r="A124" s="15" t="s">
        <v>8</v>
      </c>
      <c r="B124" s="17"/>
      <c r="C124" s="17">
        <v>2249</v>
      </c>
      <c r="D124" s="90">
        <v>2212</v>
      </c>
      <c r="E124" s="17">
        <v>0</v>
      </c>
      <c r="F124" s="17">
        <v>0</v>
      </c>
      <c r="G124" s="90">
        <v>0</v>
      </c>
      <c r="H124" s="17">
        <v>0</v>
      </c>
      <c r="I124" s="20">
        <v>0</v>
      </c>
      <c r="J124" s="89">
        <v>0</v>
      </c>
      <c r="K124" s="20">
        <f aca="true" t="shared" si="30" ref="K124:K135">SUM(B124+E124+H124)</f>
        <v>0</v>
      </c>
      <c r="L124" s="20">
        <f aca="true" t="shared" si="31" ref="L124:L135">SUM(C124+F124+I124)</f>
        <v>2249</v>
      </c>
      <c r="M124" s="89">
        <f aca="true" t="shared" si="32" ref="M124:M135">SUM(D124+G124+J124)</f>
        <v>2212</v>
      </c>
    </row>
    <row r="125" spans="1:13" ht="15" customHeight="1">
      <c r="A125" s="76" t="s">
        <v>9</v>
      </c>
      <c r="B125" s="17"/>
      <c r="C125" s="17">
        <v>75</v>
      </c>
      <c r="D125" s="90">
        <v>75</v>
      </c>
      <c r="E125" s="17">
        <v>0</v>
      </c>
      <c r="F125" s="17">
        <v>0</v>
      </c>
      <c r="G125" s="90">
        <v>0</v>
      </c>
      <c r="H125" s="17">
        <v>0</v>
      </c>
      <c r="I125" s="20">
        <v>0</v>
      </c>
      <c r="J125" s="89">
        <v>0</v>
      </c>
      <c r="K125" s="20">
        <f t="shared" si="30"/>
        <v>0</v>
      </c>
      <c r="L125" s="20">
        <f t="shared" si="31"/>
        <v>75</v>
      </c>
      <c r="M125" s="89">
        <f t="shared" si="32"/>
        <v>75</v>
      </c>
    </row>
    <row r="126" spans="1:13" ht="15" customHeight="1">
      <c r="A126" s="76" t="s">
        <v>10</v>
      </c>
      <c r="B126" s="17"/>
      <c r="C126" s="17">
        <v>2174</v>
      </c>
      <c r="D126" s="90">
        <v>2137</v>
      </c>
      <c r="E126" s="17">
        <v>0</v>
      </c>
      <c r="F126" s="17">
        <v>0</v>
      </c>
      <c r="G126" s="90">
        <v>0</v>
      </c>
      <c r="H126" s="17">
        <v>0</v>
      </c>
      <c r="I126" s="20">
        <v>0</v>
      </c>
      <c r="J126" s="89">
        <v>0</v>
      </c>
      <c r="K126" s="20">
        <f t="shared" si="30"/>
        <v>0</v>
      </c>
      <c r="L126" s="20">
        <f t="shared" si="31"/>
        <v>2174</v>
      </c>
      <c r="M126" s="89">
        <f t="shared" si="32"/>
        <v>2137</v>
      </c>
    </row>
    <row r="127" spans="1:13" ht="15" customHeight="1">
      <c r="A127" s="15" t="s">
        <v>14</v>
      </c>
      <c r="B127" s="10"/>
      <c r="C127" s="10"/>
      <c r="D127" s="91"/>
      <c r="E127" s="10">
        <v>0</v>
      </c>
      <c r="F127" s="10">
        <v>0</v>
      </c>
      <c r="G127" s="91">
        <v>0</v>
      </c>
      <c r="H127" s="10">
        <v>0</v>
      </c>
      <c r="I127" s="9">
        <v>0</v>
      </c>
      <c r="J127" s="88">
        <v>0</v>
      </c>
      <c r="K127" s="20">
        <f t="shared" si="30"/>
        <v>0</v>
      </c>
      <c r="L127" s="20">
        <f t="shared" si="31"/>
        <v>0</v>
      </c>
      <c r="M127" s="89">
        <f t="shared" si="32"/>
        <v>0</v>
      </c>
    </row>
    <row r="128" spans="1:13" ht="15" customHeight="1">
      <c r="A128" s="15" t="s">
        <v>15</v>
      </c>
      <c r="B128" s="10"/>
      <c r="C128" s="10"/>
      <c r="D128" s="91"/>
      <c r="E128" s="10">
        <v>0</v>
      </c>
      <c r="F128" s="10">
        <v>0</v>
      </c>
      <c r="G128" s="91">
        <v>0</v>
      </c>
      <c r="H128" s="10">
        <v>0</v>
      </c>
      <c r="I128" s="9">
        <v>0</v>
      </c>
      <c r="J128" s="88">
        <v>0</v>
      </c>
      <c r="K128" s="20">
        <f t="shared" si="30"/>
        <v>0</v>
      </c>
      <c r="L128" s="20">
        <f t="shared" si="31"/>
        <v>0</v>
      </c>
      <c r="M128" s="89">
        <f t="shared" si="32"/>
        <v>0</v>
      </c>
    </row>
    <row r="129" spans="1:13" ht="15" customHeight="1">
      <c r="A129" s="18" t="s">
        <v>16</v>
      </c>
      <c r="B129" s="10"/>
      <c r="C129" s="10"/>
      <c r="D129" s="91"/>
      <c r="E129" s="10">
        <v>0</v>
      </c>
      <c r="F129" s="10">
        <v>0</v>
      </c>
      <c r="G129" s="91">
        <v>0</v>
      </c>
      <c r="H129" s="10">
        <v>0</v>
      </c>
      <c r="I129" s="9">
        <v>0</v>
      </c>
      <c r="J129" s="88">
        <v>0</v>
      </c>
      <c r="K129" s="20">
        <f t="shared" si="30"/>
        <v>0</v>
      </c>
      <c r="L129" s="20">
        <f t="shared" si="31"/>
        <v>0</v>
      </c>
      <c r="M129" s="89">
        <f t="shared" si="32"/>
        <v>0</v>
      </c>
    </row>
    <row r="130" spans="1:13" ht="15" customHeight="1">
      <c r="A130" s="19" t="s">
        <v>17</v>
      </c>
      <c r="B130" s="10"/>
      <c r="C130" s="10"/>
      <c r="D130" s="91"/>
      <c r="E130" s="17">
        <v>0</v>
      </c>
      <c r="F130" s="17">
        <v>0</v>
      </c>
      <c r="G130" s="90">
        <v>0</v>
      </c>
      <c r="H130" s="17">
        <v>0</v>
      </c>
      <c r="I130" s="20">
        <v>0</v>
      </c>
      <c r="J130" s="89">
        <v>0</v>
      </c>
      <c r="K130" s="20">
        <f t="shared" si="30"/>
        <v>0</v>
      </c>
      <c r="L130" s="20">
        <f t="shared" si="31"/>
        <v>0</v>
      </c>
      <c r="M130" s="89">
        <f t="shared" si="32"/>
        <v>0</v>
      </c>
    </row>
    <row r="131" spans="1:13" ht="15" customHeight="1">
      <c r="A131" s="76" t="s">
        <v>67</v>
      </c>
      <c r="B131" s="17"/>
      <c r="C131" s="17"/>
      <c r="D131" s="90"/>
      <c r="E131" s="17">
        <v>0</v>
      </c>
      <c r="F131" s="17">
        <v>0</v>
      </c>
      <c r="G131" s="90">
        <v>0</v>
      </c>
      <c r="H131" s="17">
        <v>0</v>
      </c>
      <c r="I131" s="20">
        <v>0</v>
      </c>
      <c r="J131" s="89">
        <v>0</v>
      </c>
      <c r="K131" s="20">
        <f t="shared" si="30"/>
        <v>0</v>
      </c>
      <c r="L131" s="20">
        <f t="shared" si="31"/>
        <v>0</v>
      </c>
      <c r="M131" s="89">
        <f t="shared" si="32"/>
        <v>0</v>
      </c>
    </row>
    <row r="132" spans="1:13" ht="15" customHeight="1">
      <c r="A132" s="76" t="s">
        <v>68</v>
      </c>
      <c r="B132" s="17"/>
      <c r="C132" s="17"/>
      <c r="D132" s="90"/>
      <c r="E132" s="17">
        <v>0</v>
      </c>
      <c r="F132" s="17">
        <v>0</v>
      </c>
      <c r="G132" s="90">
        <v>0</v>
      </c>
      <c r="H132" s="17">
        <v>0</v>
      </c>
      <c r="I132" s="20">
        <v>0</v>
      </c>
      <c r="J132" s="89">
        <v>0</v>
      </c>
      <c r="K132" s="20">
        <f t="shared" si="30"/>
        <v>0</v>
      </c>
      <c r="L132" s="20">
        <f t="shared" si="31"/>
        <v>0</v>
      </c>
      <c r="M132" s="89">
        <f t="shared" si="32"/>
        <v>0</v>
      </c>
    </row>
    <row r="133" spans="1:13" ht="15" customHeight="1">
      <c r="A133" s="8" t="s">
        <v>18</v>
      </c>
      <c r="B133" s="10"/>
      <c r="C133" s="10"/>
      <c r="D133" s="91"/>
      <c r="E133" s="10">
        <v>0</v>
      </c>
      <c r="F133" s="10">
        <v>0</v>
      </c>
      <c r="G133" s="91">
        <v>0</v>
      </c>
      <c r="H133" s="10">
        <v>0</v>
      </c>
      <c r="I133" s="9">
        <v>0</v>
      </c>
      <c r="J133" s="88">
        <v>0</v>
      </c>
      <c r="K133" s="20">
        <f t="shared" si="30"/>
        <v>0</v>
      </c>
      <c r="L133" s="20">
        <f t="shared" si="31"/>
        <v>0</v>
      </c>
      <c r="M133" s="89">
        <f t="shared" si="32"/>
        <v>0</v>
      </c>
    </row>
    <row r="134" spans="1:13" ht="15" customHeight="1">
      <c r="A134" s="18" t="s">
        <v>19</v>
      </c>
      <c r="B134" s="17"/>
      <c r="C134" s="17"/>
      <c r="D134" s="90"/>
      <c r="E134" s="17">
        <v>0</v>
      </c>
      <c r="F134" s="17">
        <v>0</v>
      </c>
      <c r="G134" s="90">
        <v>0</v>
      </c>
      <c r="H134" s="17">
        <v>0</v>
      </c>
      <c r="I134" s="20">
        <v>0</v>
      </c>
      <c r="J134" s="89">
        <v>0</v>
      </c>
      <c r="K134" s="20">
        <f t="shared" si="30"/>
        <v>0</v>
      </c>
      <c r="L134" s="20">
        <f t="shared" si="31"/>
        <v>0</v>
      </c>
      <c r="M134" s="89">
        <f t="shared" si="32"/>
        <v>0</v>
      </c>
    </row>
    <row r="135" spans="1:13" ht="15" customHeight="1">
      <c r="A135" s="18" t="s">
        <v>0</v>
      </c>
      <c r="B135" s="17"/>
      <c r="C135" s="17"/>
      <c r="D135" s="90"/>
      <c r="E135" s="17">
        <v>0</v>
      </c>
      <c r="F135" s="17">
        <v>0</v>
      </c>
      <c r="G135" s="90">
        <v>0</v>
      </c>
      <c r="H135" s="17">
        <v>0</v>
      </c>
      <c r="I135" s="20">
        <v>0</v>
      </c>
      <c r="J135" s="89">
        <v>0</v>
      </c>
      <c r="K135" s="20">
        <f t="shared" si="30"/>
        <v>0</v>
      </c>
      <c r="L135" s="9">
        <f t="shared" si="31"/>
        <v>0</v>
      </c>
      <c r="M135" s="89">
        <f t="shared" si="32"/>
        <v>0</v>
      </c>
    </row>
    <row r="136" spans="1:13" ht="15" customHeight="1">
      <c r="A136" s="43" t="s">
        <v>76</v>
      </c>
      <c r="B136" s="70"/>
      <c r="C136" s="70"/>
      <c r="D136" s="92"/>
      <c r="E136" s="70">
        <v>0</v>
      </c>
      <c r="F136" s="70">
        <v>0</v>
      </c>
      <c r="G136" s="92">
        <v>0</v>
      </c>
      <c r="H136" s="70">
        <v>0</v>
      </c>
      <c r="I136" s="70">
        <v>0</v>
      </c>
      <c r="J136" s="92">
        <v>0</v>
      </c>
      <c r="K136" s="1"/>
      <c r="L136" s="70">
        <f>SUM(C136+F136+I136)</f>
        <v>0</v>
      </c>
      <c r="M136" s="92">
        <f>SUM(D136+G136+J136)</f>
        <v>0</v>
      </c>
    </row>
    <row r="137" spans="1:13" ht="15" customHeight="1" thickBot="1">
      <c r="A137" s="83" t="s">
        <v>77</v>
      </c>
      <c r="B137" s="70"/>
      <c r="C137" s="70"/>
      <c r="D137" s="92">
        <v>0</v>
      </c>
      <c r="E137" s="70"/>
      <c r="F137" s="70"/>
      <c r="G137" s="92"/>
      <c r="H137" s="70"/>
      <c r="I137" s="70"/>
      <c r="J137" s="92"/>
      <c r="K137" s="1"/>
      <c r="L137" s="70"/>
      <c r="M137" s="92">
        <f>SUM(D137+G137+J137)</f>
        <v>0</v>
      </c>
    </row>
    <row r="138" spans="1:13" ht="15" customHeight="1" thickBot="1">
      <c r="A138" s="21" t="s">
        <v>20</v>
      </c>
      <c r="B138" s="22">
        <f aca="true" t="shared" si="33" ref="B138:M138">B122+B133+B136+B137</f>
        <v>0</v>
      </c>
      <c r="C138" s="22">
        <f t="shared" si="33"/>
        <v>2695</v>
      </c>
      <c r="D138" s="93">
        <f t="shared" si="33"/>
        <v>2499</v>
      </c>
      <c r="E138" s="22">
        <f t="shared" si="33"/>
        <v>0</v>
      </c>
      <c r="F138" s="22">
        <f t="shared" si="33"/>
        <v>0</v>
      </c>
      <c r="G138" s="93">
        <f t="shared" si="33"/>
        <v>0</v>
      </c>
      <c r="H138" s="22">
        <f t="shared" si="33"/>
        <v>0</v>
      </c>
      <c r="I138" s="22">
        <f t="shared" si="33"/>
        <v>0</v>
      </c>
      <c r="J138" s="93">
        <f t="shared" si="33"/>
        <v>0</v>
      </c>
      <c r="K138" s="22">
        <f t="shared" si="33"/>
        <v>0</v>
      </c>
      <c r="L138" s="22">
        <f t="shared" si="33"/>
        <v>2695</v>
      </c>
      <c r="M138" s="93">
        <f t="shared" si="33"/>
        <v>2499</v>
      </c>
    </row>
  </sheetData>
  <sheetProtection selectLockedCells="1" selectUnlockedCells="1"/>
  <mergeCells count="30">
    <mergeCell ref="B2:M2"/>
    <mergeCell ref="B26:M26"/>
    <mergeCell ref="B48:M48"/>
    <mergeCell ref="B27:D27"/>
    <mergeCell ref="E27:G27"/>
    <mergeCell ref="H27:J27"/>
    <mergeCell ref="K27:M27"/>
    <mergeCell ref="K3:M3"/>
    <mergeCell ref="B49:D49"/>
    <mergeCell ref="E49:G49"/>
    <mergeCell ref="H49:J49"/>
    <mergeCell ref="K49:M49"/>
    <mergeCell ref="A2:A3"/>
    <mergeCell ref="A48:A49"/>
    <mergeCell ref="A26:A27"/>
    <mergeCell ref="B3:D3"/>
    <mergeCell ref="E3:G3"/>
    <mergeCell ref="H3:J3"/>
    <mergeCell ref="A98:A99"/>
    <mergeCell ref="B98:M98"/>
    <mergeCell ref="B99:D99"/>
    <mergeCell ref="E99:G99"/>
    <mergeCell ref="H99:J99"/>
    <mergeCell ref="K99:M99"/>
    <mergeCell ref="A119:A120"/>
    <mergeCell ref="B119:M119"/>
    <mergeCell ref="B120:D120"/>
    <mergeCell ref="E120:G120"/>
    <mergeCell ref="H120:J120"/>
    <mergeCell ref="K120:M120"/>
  </mergeCells>
  <printOptions horizontalCentered="1"/>
  <pageMargins left="0.39375" right="0.39375" top="0.81" bottom="0.49" header="0.39375" footer="0.5118055555555555"/>
  <pageSetup fitToHeight="4" fitToWidth="1" horizontalDpi="600" verticalDpi="600" orientation="portrait" paperSize="9" scale="49" r:id="rId1"/>
  <headerFooter alignWithMargins="0">
    <oddHeader>&amp;C&amp;"Times New Roman,Félkövér"Bokod Község Önkormányzatának
 2013. évi bevételei (e Ft)&amp;R&amp;"Times New Roman,Félkövér"2. melléklet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</dc:creator>
  <cp:keywords/>
  <dc:description/>
  <cp:lastModifiedBy>Jegyzo</cp:lastModifiedBy>
  <cp:lastPrinted>2014-04-18T07:08:09Z</cp:lastPrinted>
  <dcterms:created xsi:type="dcterms:W3CDTF">2013-05-17T05:55:58Z</dcterms:created>
  <dcterms:modified xsi:type="dcterms:W3CDTF">2014-05-05T09:48:35Z</dcterms:modified>
  <cp:category/>
  <cp:version/>
  <cp:contentType/>
  <cp:contentStatus/>
</cp:coreProperties>
</file>