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1.melléklet kiemelt ei" sheetId="1" r:id="rId1"/>
    <sheet name="2. melléklet MÉRLEG" sheetId="2" r:id="rId2"/>
    <sheet name="3. melléklet létszám" sheetId="3" r:id="rId3"/>
    <sheet name="4. mell. bevételek önkormányzat" sheetId="4" r:id="rId4"/>
    <sheet name="5.mellGÖRDÜLŐ bevételek teljes" sheetId="5" r:id="rId5"/>
    <sheet name="6.melléklet középtávú" sheetId="6" r:id="rId6"/>
    <sheet name="7. melléklet átvett" sheetId="7" r:id="rId7"/>
    <sheet name="8. melléklet helyi adók" sheetId="8" r:id="rId8"/>
    <sheet name="9. melléklet kiadások önkorm" sheetId="9" r:id="rId9"/>
    <sheet name="10. mellGÖRDÜLŐ kiadások teljes" sheetId="10" r:id="rId10"/>
    <sheet name="kiadások kv szerv" sheetId="11" state="hidden" r:id="rId11"/>
    <sheet name="kiadások összetolt" sheetId="12" state="hidden" r:id="rId12"/>
    <sheet name="kiadások funkciócsoportra" sheetId="13" state="hidden" r:id="rId13"/>
    <sheet name="bevételek kv szerv" sheetId="14" state="hidden" r:id="rId14"/>
    <sheet name="bevételek összetolt" sheetId="15" state="hidden" r:id="rId15"/>
    <sheet name="bevételek funkciócsoportra" sheetId="16" state="hidden" r:id="rId16"/>
    <sheet name="11. mell.beruh. felújítások" sheetId="17" r:id="rId17"/>
    <sheet name="tartalékok" sheetId="18" state="hidden" r:id="rId18"/>
    <sheet name="EU projektek" sheetId="19" state="hidden" r:id="rId19"/>
    <sheet name="hitelek" sheetId="20" state="hidden" r:id="rId20"/>
    <sheet name="finanszírozás" sheetId="21" state="hidden" r:id="rId21"/>
    <sheet name="12 melléklet szociális kiadások" sheetId="22" r:id="rId22"/>
    <sheet name="13. melléklet átadott" sheetId="23" r:id="rId23"/>
    <sheet name="MÉRLEG (2)" sheetId="24" state="hidden" r:id="rId24"/>
    <sheet name="MÉRLEG (3)" sheetId="25" state="hidden" r:id="rId25"/>
    <sheet name="14. melléklet KÖZVETETT" sheetId="26" r:id="rId26"/>
    <sheet name="15.melléklet stabilitási 2" sheetId="27" r:id="rId27"/>
    <sheet name="16. melléklet stabilitási 1" sheetId="28" r:id="rId28"/>
    <sheet name="17.melléklet TÖBB ÉVES" sheetId="29" r:id="rId29"/>
    <sheet name="18.melléklet EI FELHASZN TERV" sheetId="30" r:id="rId30"/>
    <sheet name="EI FELHASZN TERV (3)" sheetId="31" state="hidden" r:id="rId31"/>
    <sheet name="Munka1" sheetId="32" r:id="rId32"/>
  </sheets>
  <definedNames>
    <definedName name="foot_4_place" localSheetId="26">'15.melléklet stabilitási 2'!$A$18</definedName>
    <definedName name="foot_5_place" localSheetId="26">'15.melléklet stabilitási 2'!#REF!</definedName>
    <definedName name="foot_53_place" localSheetId="26">'15.melléklet stabilitási 2'!#REF!</definedName>
    <definedName name="_xlnm.Print_Area" localSheetId="0">'1.melléklet kiemelt ei'!$A$1:$C$29</definedName>
    <definedName name="_xlnm.Print_Area" localSheetId="9">'10. mellGÖRDÜLŐ kiadások teljes'!$A$1:$F$124</definedName>
    <definedName name="_xlnm.Print_Area" localSheetId="16">'11. mell.beruh. felújítások'!$A$1:$I$30</definedName>
    <definedName name="_xlnm.Print_Area" localSheetId="21">'12 melléklet szociális kiadások'!$A$1:$C$39</definedName>
    <definedName name="_xlnm.Print_Area" localSheetId="22">'13. melléklet átadott'!$A$1:$C$184</definedName>
    <definedName name="_xlnm.Print_Area" localSheetId="25">'14. melléklet KÖZVETETT'!$A$1:$E$31</definedName>
    <definedName name="_xlnm.Print_Area" localSheetId="26">'15.melléklet stabilitási 2'!$A$1:$H$38</definedName>
    <definedName name="_xlnm.Print_Area" localSheetId="27">'16. melléklet stabilitási 1'!$A$1:$J$26</definedName>
    <definedName name="_xlnm.Print_Area" localSheetId="28">'17.melléklet TÖBB ÉVES'!$A$1:$I$15</definedName>
    <definedName name="_xlnm.Print_Area" localSheetId="29">'18.melléklet EI FELHASZN TERV'!$A$1:$O$220</definedName>
    <definedName name="_xlnm.Print_Area" localSheetId="1">'2. melléklet MÉRLEG'!$A$1:$D$157</definedName>
    <definedName name="_xlnm.Print_Area" localSheetId="2">'3. melléklet létszám'!$A$1:$E$33</definedName>
    <definedName name="_xlnm.Print_Area" localSheetId="3">'4. mell. bevételek önkormányzat'!$A$1:$F$107</definedName>
    <definedName name="_xlnm.Print_Area" localSheetId="4">'5.mellGÖRDÜLŐ bevételek teljes'!$A$1:$F$99</definedName>
    <definedName name="_xlnm.Print_Area" localSheetId="5">'6.melléklet középtávú'!$A$1:$F$31</definedName>
    <definedName name="_xlnm.Print_Area" localSheetId="6">'7. melléklet átvett'!$A$1:$C$215</definedName>
    <definedName name="_xlnm.Print_Area" localSheetId="8">'9. melléklet kiadások önkorm'!$A$1:$F$133</definedName>
    <definedName name="_xlnm.Print_Area" localSheetId="15">'bevételek funkciócsoportra'!$A$1:$O$269</definedName>
    <definedName name="_xlnm.Print_Area" localSheetId="13">'bevételek kv szerv'!$A$1:$F$97</definedName>
    <definedName name="_xlnm.Print_Area" localSheetId="14">'bevételek összetolt'!$A$1:$F$97</definedName>
    <definedName name="_xlnm.Print_Area" localSheetId="30">'EI FELHASZN TERV (3)'!$A$1:$O$216</definedName>
    <definedName name="_xlnm.Print_Area" localSheetId="18">'EU projektek'!$A$1:$B$43</definedName>
    <definedName name="_xlnm.Print_Area" localSheetId="20">'finanszírozás'!$A$1:$G$9</definedName>
    <definedName name="_xlnm.Print_Area" localSheetId="19">'hitelek'!$A$1:$D$70</definedName>
    <definedName name="_xlnm.Print_Area" localSheetId="12">'kiadások funkciócsoportra'!$B$1:$P$301</definedName>
    <definedName name="_xlnm.Print_Area" localSheetId="10">'kiadások kv szerv'!$A$1:$F$123</definedName>
    <definedName name="_xlnm.Print_Area" localSheetId="11">'kiadások összetolt'!$A$1:$F$123</definedName>
    <definedName name="_xlnm.Print_Area" localSheetId="23">'MÉRLEG (2)'!$A$1:$E$154</definedName>
    <definedName name="_xlnm.Print_Area" localSheetId="24">'MÉRLEG (3)'!$A$1:$E$154</definedName>
    <definedName name="_xlnm.Print_Area" localSheetId="17">'tartalékok'!$A$1:$H$16</definedName>
    <definedName name="pr10" localSheetId="26">'15.melléklet stabilitási 2'!#REF!</definedName>
    <definedName name="pr11" localSheetId="26">'15.melléklet stabilitási 2'!#REF!</definedName>
    <definedName name="pr12" localSheetId="26">'15.melléklet stabilitási 2'!#REF!</definedName>
    <definedName name="pr21" localSheetId="27">'16. melléklet stabilitási 1'!$A$29</definedName>
    <definedName name="pr22" localSheetId="27">'16. melléklet stabilitási 1'!#REF!</definedName>
    <definedName name="pr232" localSheetId="25">'14. melléklet KÖZVETETT'!$A$10</definedName>
    <definedName name="pr232" localSheetId="28">'17.melléklet TÖBB ÉVES'!$A$8</definedName>
    <definedName name="pr232" localSheetId="1">'2. melléklet MÉRLEG'!#REF!</definedName>
    <definedName name="pr232" localSheetId="5">'6.melléklet középtávú'!#REF!</definedName>
    <definedName name="pr232" localSheetId="23">'MÉRLEG (2)'!$A$17</definedName>
    <definedName name="pr232" localSheetId="24">'MÉRLEG (3)'!$A$17</definedName>
    <definedName name="pr233" localSheetId="25">'14. melléklet KÖZVETETT'!$A$15</definedName>
    <definedName name="pr233" localSheetId="28">'17.melléklet TÖBB ÉVES'!$A$9</definedName>
    <definedName name="pr233" localSheetId="1">'2. melléklet MÉRLEG'!#REF!</definedName>
    <definedName name="pr233" localSheetId="5">'6.melléklet középtávú'!#REF!</definedName>
    <definedName name="pr233" localSheetId="23">'MÉRLEG (2)'!$A$18</definedName>
    <definedName name="pr233" localSheetId="24">'MÉRLEG (3)'!$A$18</definedName>
    <definedName name="pr234" localSheetId="25">'14. melléklet KÖZVETETT'!$A$20</definedName>
    <definedName name="pr234" localSheetId="28">'17.melléklet TÖBB ÉVES'!#REF!</definedName>
    <definedName name="pr234" localSheetId="1">'2. melléklet MÉRLEG'!#REF!</definedName>
    <definedName name="pr234" localSheetId="5">'6.melléklet középtávú'!#REF!</definedName>
    <definedName name="pr234" localSheetId="23">'MÉRLEG (2)'!$A$19</definedName>
    <definedName name="pr234" localSheetId="24">'MÉRLEG (3)'!$A$19</definedName>
    <definedName name="pr235" localSheetId="25">'14. melléklet KÖZVETETT'!$A$25</definedName>
    <definedName name="pr235" localSheetId="28">'17.melléklet TÖBB ÉVES'!#REF!</definedName>
    <definedName name="pr235" localSheetId="1">'2. melléklet MÉRLEG'!#REF!</definedName>
    <definedName name="pr235" localSheetId="5">'6.melléklet középtávú'!#REF!</definedName>
    <definedName name="pr235" localSheetId="23">'MÉRLEG (2)'!$A$20</definedName>
    <definedName name="pr235" localSheetId="24">'MÉRLEG (3)'!$A$20</definedName>
    <definedName name="pr236" localSheetId="25">'14. melléklet KÖZVETETT'!$A$30</definedName>
    <definedName name="pr236" localSheetId="28">'17.melléklet TÖBB ÉVES'!$A$10</definedName>
    <definedName name="pr236" localSheetId="1">'2. melléklet MÉRLEG'!#REF!</definedName>
    <definedName name="pr236" localSheetId="5">'6.melléklet középtávú'!#REF!</definedName>
    <definedName name="pr236" localSheetId="23">'MÉRLEG (2)'!$A$21</definedName>
    <definedName name="pr236" localSheetId="24">'MÉRLEG (3)'!$A$21</definedName>
    <definedName name="pr24" localSheetId="27">'16. melléklet stabilitási 1'!$A$31</definedName>
    <definedName name="pr25" localSheetId="27">'16. melléklet stabilitási 1'!$A$32</definedName>
    <definedName name="pr26" localSheetId="27">'16. melléklet stabilitási 1'!$A$33</definedName>
    <definedName name="pr27" localSheetId="27">'16. melléklet stabilitási 1'!$A$34</definedName>
    <definedName name="pr28" localSheetId="27">'16. melléklet stabilitási 1'!$A$35</definedName>
    <definedName name="pr312" localSheetId="25">'14. melléklet KÖZVETETT'!#REF!</definedName>
    <definedName name="pr312" localSheetId="28">'17.melléklet TÖBB ÉVES'!#REF!</definedName>
    <definedName name="pr312" localSheetId="1">'2. melléklet MÉRLEG'!#REF!</definedName>
    <definedName name="pr312" localSheetId="5">'6.melléklet középtávú'!#REF!</definedName>
    <definedName name="pr312" localSheetId="23">'MÉRLEG (2)'!$A$8</definedName>
    <definedName name="pr312" localSheetId="24">'MÉRLEG (3)'!$A$8</definedName>
    <definedName name="pr313" localSheetId="25">'14. melléklet KÖZVETETT'!#REF!</definedName>
    <definedName name="pr313" localSheetId="28">'17.melléklet TÖBB ÉVES'!$A$2</definedName>
    <definedName name="pr313" localSheetId="1">'2. melléklet MÉRLEG'!#REF!</definedName>
    <definedName name="pr313" localSheetId="5">'6.melléklet középtávú'!#REF!</definedName>
    <definedName name="pr313" localSheetId="23">'MÉRLEG (2)'!$A$9</definedName>
    <definedName name="pr313" localSheetId="24">'MÉRLEG (3)'!$A$9</definedName>
    <definedName name="pr314" localSheetId="25">'14. melléklet KÖZVETETT'!$A$2</definedName>
    <definedName name="pr314" localSheetId="28">'17.melléklet TÖBB ÉVES'!#REF!</definedName>
    <definedName name="pr314" localSheetId="1">'2. melléklet MÉRLEG'!#REF!</definedName>
    <definedName name="pr314" localSheetId="5">'6.melléklet középtávú'!#REF!</definedName>
    <definedName name="pr314" localSheetId="23">'MÉRLEG (2)'!$A$10</definedName>
    <definedName name="pr314" localSheetId="24">'MÉRLEG (3)'!$A$10</definedName>
    <definedName name="pr315" localSheetId="25">'14. melléklet KÖZVETETT'!#REF!</definedName>
    <definedName name="pr315" localSheetId="28">'17.melléklet TÖBB ÉVES'!$A$6</definedName>
    <definedName name="pr315" localSheetId="1">'2. melléklet MÉRLEG'!#REF!</definedName>
    <definedName name="pr315" localSheetId="5">'6.melléklet középtávú'!#REF!</definedName>
    <definedName name="pr315" localSheetId="23">'MÉRLEG (2)'!$A$11</definedName>
    <definedName name="pr315" localSheetId="24">'MÉRLEG (3)'!$A$11</definedName>
    <definedName name="pr347" localSheetId="5">'6.melléklet középtávú'!#REF!</definedName>
    <definedName name="pr348" localSheetId="5">'6.melléklet középtávú'!#REF!</definedName>
    <definedName name="pr349" localSheetId="5">'6.melléklet középtávú'!#REF!</definedName>
    <definedName name="pr395" localSheetId="5">'6.melléklet középtávú'!#REF!</definedName>
    <definedName name="pr396" localSheetId="5">'6.melléklet középtávú'!#REF!</definedName>
    <definedName name="pr397" localSheetId="5">'6.melléklet középtávú'!#REF!</definedName>
    <definedName name="pr7" localSheetId="26">'15.melléklet stabilitási 2'!#REF!</definedName>
    <definedName name="pr8" localSheetId="26">'15.melléklet stabilitási 2'!#REF!</definedName>
    <definedName name="pr9" localSheetId="26">'15.melléklet stabilitási 2'!#REF!</definedName>
  </definedNames>
  <calcPr fullCalcOnLoad="1"/>
</workbook>
</file>

<file path=xl/sharedStrings.xml><?xml version="1.0" encoding="utf-8"?>
<sst xmlns="http://schemas.openxmlformats.org/spreadsheetml/2006/main" count="6109" uniqueCount="964">
  <si>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</si>
  <si>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</si>
  <si>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</si>
  <si>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</si>
  <si>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</si>
  <si>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</si>
  <si>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</si>
  <si>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</si>
  <si>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</si>
  <si>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</si>
  <si>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</si>
  <si>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</si>
  <si>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</si>
  <si>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</si>
  <si>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</si>
  <si>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</si>
  <si>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</si>
  <si>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</si>
  <si>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</si>
  <si>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</si>
  <si>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</si>
  <si>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</si>
  <si>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</si>
  <si>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</si>
  <si>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</si>
  <si>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</si>
  <si>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</si>
  <si>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</si>
  <si>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</si>
  <si>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</si>
  <si>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</si>
  <si>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</si>
  <si>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</si>
  <si>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</si>
  <si>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</si>
  <si>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</si>
  <si>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</si>
  <si>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</si>
  <si>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</si>
  <si>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</si>
  <si>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</si>
  <si>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</si>
  <si>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</si>
  <si>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</si>
  <si>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</si>
  <si>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</si>
  <si>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</si>
  <si>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</si>
  <si>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</si>
  <si>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</si>
  <si>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</si>
  <si>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</si>
  <si>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</si>
  <si>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</si>
  <si>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</si>
  <si>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</si>
  <si>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</si>
  <si>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</si>
  <si>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</si>
  <si>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</si>
  <si>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</si>
  <si>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</si>
  <si>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</si>
  <si>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</si>
  <si>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</si>
  <si>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</si>
  <si>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</si>
  <si>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</si>
  <si>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</si>
  <si>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</si>
  <si>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</si>
  <si>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</si>
  <si>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</si>
  <si>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</si>
  <si>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</si>
  <si>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</si>
  <si>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</si>
  <si>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</si>
  <si>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</si>
  <si>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</si>
  <si>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</si>
  <si>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</si>
  <si>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2016. évi kifizetés</t>
  </si>
  <si>
    <t>2017. évi kifizetés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</si>
  <si>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</si>
  <si>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</si>
  <si>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</si>
  <si>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</si>
  <si>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</si>
  <si>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</si>
  <si>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</si>
  <si>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</si>
  <si>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</si>
  <si>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</si>
  <si>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</si>
  <si>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</si>
  <si>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</si>
  <si>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</si>
  <si>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</si>
  <si>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</si>
  <si>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</si>
  <si>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</si>
  <si>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</si>
  <si>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</si>
  <si>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</si>
  <si>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</si>
  <si>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</si>
  <si>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</si>
  <si>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</si>
  <si>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</si>
  <si>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</si>
  <si>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</si>
  <si>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</si>
  <si>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</si>
  <si>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</si>
  <si>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</si>
  <si>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</si>
  <si>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</si>
  <si>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</si>
  <si>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</si>
  <si>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</si>
  <si>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</si>
  <si>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</si>
  <si>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t>Tárgyévi kifizetés (2015. évi ei.)</t>
  </si>
  <si>
    <t>2018. évi kifizetés</t>
  </si>
  <si>
    <t>2019. év utáni kifizetések</t>
  </si>
  <si>
    <t>2018.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</si>
  <si>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</si>
  <si>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</si>
  <si>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</si>
  <si>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2016. évi előirányzat</t>
  </si>
  <si>
    <t>2017. évi előirányzat</t>
  </si>
  <si>
    <t>2018. évi előirányzat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</si>
  <si>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</si>
  <si>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</si>
  <si>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</si>
  <si>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</si>
  <si>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</si>
  <si>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</si>
  <si>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</si>
  <si>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</si>
  <si>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</si>
  <si>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</si>
  <si>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</si>
  <si>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</si>
  <si>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</si>
  <si>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</si>
  <si>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</si>
  <si>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</si>
  <si>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</si>
  <si>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</si>
  <si>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</si>
  <si>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</si>
  <si>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</si>
  <si>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</si>
  <si>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</si>
  <si>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</si>
  <si>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</si>
  <si>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</si>
  <si>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</si>
  <si>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</si>
  <si>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</si>
  <si>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</si>
  <si>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</si>
  <si>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</si>
  <si>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</si>
  <si>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</si>
  <si>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</si>
  <si>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</si>
  <si>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</si>
  <si>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</si>
  <si>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</si>
  <si>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</si>
  <si>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</si>
  <si>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</si>
  <si>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</si>
  <si>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</si>
  <si>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</si>
  <si>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</si>
  <si>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</si>
  <si>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</si>
  <si>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</si>
  <si>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</si>
  <si>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</si>
  <si>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</si>
  <si>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</si>
  <si>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</si>
  <si>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</si>
  <si>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</si>
  <si>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</si>
  <si>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</si>
  <si>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</si>
  <si>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</si>
  <si>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</si>
  <si>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</si>
  <si>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</si>
  <si>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</si>
  <si>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</si>
  <si>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</si>
  <si>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</si>
  <si>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</si>
  <si>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</si>
  <si>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</si>
  <si>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</si>
  <si>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</si>
  <si>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</si>
  <si>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</si>
  <si>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</si>
  <si>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</si>
  <si>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</si>
  <si>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</si>
  <si>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</si>
  <si>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</si>
  <si>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</si>
  <si>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</si>
  <si>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</si>
  <si>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</si>
  <si>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</si>
  <si>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</si>
  <si>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</si>
  <si>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</si>
  <si>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</si>
  <si>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</si>
  <si>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</si>
  <si>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</si>
  <si>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</si>
  <si>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</si>
  <si>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</si>
  <si>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</si>
  <si>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</si>
  <si>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</si>
  <si>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</si>
  <si>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</si>
  <si>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</si>
  <si>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</si>
  <si>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</si>
  <si>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</si>
  <si>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</si>
  <si>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</si>
  <si>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</si>
  <si>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</si>
  <si>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</si>
  <si>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</si>
  <si>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</si>
  <si>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</si>
  <si>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</si>
  <si>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</si>
  <si>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</si>
  <si>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</si>
  <si>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</si>
  <si>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</si>
  <si>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</si>
  <si>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</si>
  <si>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</si>
  <si>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</si>
  <si>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</si>
  <si>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</si>
  <si>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</si>
  <si>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</si>
  <si>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</si>
  <si>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</si>
  <si>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</si>
  <si>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</si>
  <si>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</si>
  <si>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</si>
  <si>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</si>
  <si>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</si>
  <si>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</si>
  <si>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</si>
  <si>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</si>
  <si>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</si>
  <si>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</si>
  <si>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</si>
  <si>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</si>
  <si>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</si>
  <si>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</si>
  <si>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</si>
  <si>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</si>
  <si>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</si>
  <si>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</si>
  <si>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</si>
  <si>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</si>
  <si>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</si>
  <si>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</si>
  <si>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</si>
  <si>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</si>
  <si>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</si>
  <si>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</si>
  <si>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</si>
  <si>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</si>
  <si>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</si>
  <si>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</si>
  <si>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</si>
  <si>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</si>
  <si>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</si>
  <si>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</si>
  <si>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</si>
  <si>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</si>
  <si>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</si>
  <si>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</si>
  <si>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</si>
  <si>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</si>
  <si>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</si>
  <si>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</si>
  <si>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</si>
  <si>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</si>
  <si>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</si>
  <si>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</si>
  <si>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</si>
  <si>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</si>
  <si>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</si>
  <si>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</si>
  <si>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</si>
  <si>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</si>
  <si>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</si>
  <si>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</si>
  <si>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</si>
  <si>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</si>
  <si>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</si>
  <si>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</si>
  <si>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</si>
  <si>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</si>
  <si>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</si>
  <si>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</si>
  <si>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</si>
  <si>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</si>
  <si>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</si>
  <si>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</si>
  <si>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</si>
  <si>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</si>
  <si>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</si>
  <si>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</si>
  <si>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</si>
  <si>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</si>
  <si>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</si>
  <si>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</si>
  <si>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</si>
  <si>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</si>
  <si>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</si>
  <si>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</si>
  <si>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</si>
  <si>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</si>
  <si>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</si>
  <si>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</si>
  <si>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</si>
  <si>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</si>
  <si>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</si>
  <si>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</si>
  <si>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</si>
  <si>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</si>
  <si>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</si>
  <si>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</si>
  <si>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</si>
  <si>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</si>
  <si>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</si>
  <si>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</si>
  <si>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</si>
  <si>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</si>
  <si>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</si>
  <si>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</si>
  <si>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</si>
  <si>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</si>
  <si>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</si>
  <si>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</si>
  <si>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</si>
  <si>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</si>
  <si>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</si>
  <si>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</si>
  <si>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</si>
  <si>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</si>
  <si>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</si>
  <si>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</si>
  <si>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</si>
  <si>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</si>
  <si>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</si>
  <si>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</si>
  <si>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</si>
  <si>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</si>
  <si>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</si>
  <si>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</si>
  <si>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</si>
  <si>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</si>
  <si>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</si>
  <si>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</si>
  <si>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</si>
  <si>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</si>
  <si>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</si>
  <si>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</si>
  <si>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</si>
  <si>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</si>
  <si>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</si>
  <si>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</si>
  <si>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</si>
  <si>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</si>
  <si>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</si>
  <si>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</si>
  <si>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</si>
  <si>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</si>
  <si>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</si>
  <si>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</si>
  <si>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</si>
  <si>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</si>
  <si>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</si>
  <si>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</si>
  <si>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</si>
  <si>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</si>
  <si>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</si>
  <si>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</si>
  <si>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</si>
  <si>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</si>
  <si>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</si>
  <si>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</si>
  <si>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</si>
  <si>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</si>
  <si>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</si>
  <si>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</si>
  <si>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</si>
  <si>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</si>
  <si>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</si>
  <si>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</si>
  <si>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</si>
  <si>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</si>
  <si>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</si>
  <si>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</si>
  <si>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</si>
  <si>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</si>
  <si>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</si>
  <si>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</si>
  <si>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</si>
  <si>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</si>
  <si>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</si>
  <si>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</si>
  <si>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</si>
  <si>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</si>
  <si>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</si>
  <si>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</si>
  <si>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</si>
  <si>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</si>
  <si>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</si>
  <si>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</si>
  <si>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</si>
  <si>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</si>
  <si>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</si>
  <si>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</si>
  <si>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</si>
  <si>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</si>
  <si>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</si>
  <si>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</si>
  <si>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</si>
  <si>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</si>
  <si>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</si>
  <si>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</si>
  <si>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</si>
  <si>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</si>
  <si>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</si>
  <si>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</si>
  <si>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</si>
  <si>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</si>
  <si>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</si>
  <si>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</si>
  <si>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</si>
  <si>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</si>
  <si>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</si>
  <si>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</si>
  <si>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</si>
  <si>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</si>
  <si>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</si>
  <si>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</si>
  <si>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</si>
  <si>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</si>
  <si>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</si>
  <si>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</si>
  <si>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</si>
  <si>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</si>
  <si>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</si>
  <si>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</si>
  <si>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</si>
  <si>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</si>
  <si>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</si>
  <si>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</si>
  <si>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</si>
  <si>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</si>
  <si>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</si>
  <si>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</si>
  <si>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</si>
  <si>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</si>
  <si>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</si>
  <si>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</si>
  <si>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</si>
  <si>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</si>
  <si>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</si>
  <si>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</si>
  <si>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</si>
  <si>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</si>
  <si>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</si>
  <si>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</si>
  <si>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</si>
  <si>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</si>
  <si>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</si>
  <si>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</si>
  <si>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</si>
  <si>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</si>
  <si>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</si>
  <si>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</si>
  <si>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</si>
  <si>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</si>
  <si>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</si>
  <si>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</si>
  <si>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</si>
  <si>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</si>
  <si>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</si>
  <si>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</si>
  <si>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</si>
  <si>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</si>
  <si>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</si>
  <si>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</si>
  <si>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</si>
  <si>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</si>
  <si>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</si>
  <si>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</si>
  <si>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</si>
  <si>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</si>
  <si>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</si>
  <si>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</si>
  <si>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</si>
  <si>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</si>
  <si>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</si>
  <si>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</si>
  <si>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</si>
  <si>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</si>
  <si>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</si>
  <si>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</si>
  <si>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</si>
  <si>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</si>
  <si>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</si>
  <si>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</si>
  <si>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</si>
  <si>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</si>
  <si>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</si>
  <si>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</si>
  <si>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</si>
  <si>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</si>
  <si>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</si>
  <si>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</si>
  <si>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</si>
  <si>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</si>
  <si>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</si>
  <si>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</si>
  <si>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</si>
  <si>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</si>
  <si>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</si>
  <si>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</si>
  <si>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</si>
  <si>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</si>
  <si>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</si>
  <si>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</si>
  <si>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</si>
  <si>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</si>
  <si>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</si>
  <si>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</si>
  <si>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</si>
  <si>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</si>
  <si>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</si>
  <si>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</si>
  <si>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</si>
  <si>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</si>
  <si>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</si>
  <si>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</si>
  <si>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</si>
  <si>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</si>
  <si>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</si>
  <si>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</si>
  <si>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</si>
  <si>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</si>
  <si>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</si>
  <si>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</si>
  <si>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</si>
  <si>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</si>
  <si>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</si>
  <si>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</si>
  <si>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</si>
  <si>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</si>
  <si>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</si>
  <si>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</si>
  <si>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</si>
  <si>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</si>
  <si>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</si>
  <si>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</si>
  <si>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</si>
  <si>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</si>
  <si>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</si>
  <si>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</si>
  <si>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</si>
  <si>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</si>
  <si>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</si>
  <si>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</si>
  <si>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</si>
  <si>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</si>
  <si>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</si>
  <si>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</si>
  <si>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</si>
  <si>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</si>
  <si>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</si>
  <si>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</si>
  <si>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</si>
  <si>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</si>
  <si>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</si>
  <si>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</si>
  <si>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</si>
  <si>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</si>
  <si>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</si>
  <si>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</si>
  <si>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</si>
  <si>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</si>
  <si>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</si>
  <si>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</si>
  <si>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</si>
  <si>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</si>
  <si>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</si>
  <si>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</si>
  <si>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</si>
  <si>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</si>
  <si>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</si>
  <si>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</si>
  <si>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</si>
  <si>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</si>
  <si>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</si>
  <si>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</si>
  <si>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</si>
  <si>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</si>
  <si>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</si>
  <si>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</si>
  <si>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</si>
  <si>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</si>
  <si>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</si>
  <si>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</si>
  <si>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</si>
  <si>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</si>
  <si>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</si>
  <si>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</si>
  <si>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</si>
  <si>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</si>
  <si>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</si>
  <si>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</si>
  <si>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</si>
  <si>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</si>
  <si>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</si>
  <si>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</si>
  <si>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</si>
  <si>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</si>
  <si>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</si>
  <si>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</si>
  <si>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</si>
  <si>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</si>
  <si>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</si>
  <si>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</si>
  <si>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</si>
  <si>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</si>
  <si>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</si>
  <si>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</si>
  <si>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</si>
  <si>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</si>
  <si>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</si>
  <si>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</si>
  <si>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</si>
  <si>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</si>
  <si>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</si>
  <si>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</si>
  <si>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</si>
  <si>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</si>
  <si>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</si>
  <si>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</si>
  <si>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</si>
  <si>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</si>
  <si>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</si>
  <si>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</si>
  <si>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</si>
  <si>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</si>
  <si>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</si>
  <si>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</si>
  <si>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</si>
  <si>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</si>
  <si>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</si>
  <si>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</si>
  <si>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</si>
  <si>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</si>
  <si>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</si>
  <si>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</si>
  <si>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</si>
  <si>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</si>
  <si>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</si>
  <si>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</si>
  <si>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</si>
  <si>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</si>
  <si>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</si>
  <si>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</si>
  <si>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</si>
  <si>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</si>
  <si>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</si>
  <si>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</si>
  <si>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</si>
  <si>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</si>
  <si>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</si>
  <si>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</si>
  <si>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</si>
  <si>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</si>
  <si>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</si>
  <si>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</si>
  <si>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</si>
  <si>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</si>
  <si>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</si>
  <si>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</si>
  <si>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</si>
  <si>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</si>
  <si>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</si>
  <si>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</si>
  <si>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</si>
  <si>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</si>
  <si>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</si>
  <si>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</si>
  <si>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</si>
  <si>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</si>
  <si>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</si>
  <si>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</si>
  <si>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</si>
  <si>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</si>
  <si>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</si>
  <si>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</si>
  <si>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</si>
  <si>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</si>
  <si>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</si>
  <si>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</si>
  <si>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</si>
  <si>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</si>
  <si>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</si>
  <si>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</si>
  <si>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</si>
  <si>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</si>
  <si>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</si>
  <si>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</si>
  <si>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</si>
  <si>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</si>
  <si>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</si>
  <si>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</si>
  <si>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</si>
  <si>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</si>
  <si>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</si>
  <si>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</si>
  <si>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</si>
  <si>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</si>
  <si>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</si>
  <si>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</si>
  <si>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</si>
  <si>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</si>
  <si>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</si>
  <si>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</si>
  <si>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</si>
  <si>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</si>
  <si>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</si>
  <si>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</si>
  <si>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</si>
  <si>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</si>
  <si>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</si>
  <si>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</si>
  <si>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</si>
  <si>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</si>
  <si>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</si>
  <si>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</si>
  <si>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</si>
  <si>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</si>
  <si>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</si>
  <si>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</si>
  <si>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</si>
  <si>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</si>
  <si>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</si>
  <si>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</si>
  <si>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</si>
  <si>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</si>
  <si>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</si>
  <si>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</si>
  <si>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</si>
  <si>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</si>
  <si>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</si>
  <si>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</si>
  <si>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</si>
  <si>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</si>
  <si>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</si>
  <si>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</si>
  <si>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</si>
  <si>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</si>
  <si>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</si>
  <si>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</si>
  <si>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</si>
  <si>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</si>
  <si>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</si>
  <si>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</si>
  <si>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</si>
  <si>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</si>
  <si>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</si>
  <si>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</si>
  <si>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</si>
  <si>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</si>
  <si>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</si>
  <si>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</si>
  <si>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</si>
  <si>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</si>
  <si>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</si>
  <si>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</si>
  <si>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</si>
  <si>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</si>
  <si>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</si>
  <si>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</si>
  <si>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</si>
  <si>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</si>
  <si>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</si>
  <si>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</si>
  <si>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</si>
  <si>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</si>
  <si>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</si>
  <si>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</si>
  <si>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</si>
  <si>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</si>
  <si>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</si>
  <si>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</si>
  <si>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</si>
  <si>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</si>
  <si>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</si>
  <si>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</si>
  <si>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</si>
  <si>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</si>
  <si>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</si>
  <si>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</si>
  <si>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</si>
  <si>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</si>
  <si>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</si>
  <si>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</si>
  <si>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</si>
  <si>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</si>
  <si>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</si>
  <si>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</si>
  <si>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</si>
  <si>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</si>
  <si>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</si>
  <si>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</si>
  <si>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</si>
  <si>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</si>
  <si>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</si>
  <si>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</si>
  <si>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</si>
  <si>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</si>
  <si>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</si>
  <si>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</si>
  <si>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Önkormányzat 2016. évi költségvetése</t>
  </si>
  <si>
    <t>adatok  Ft-ban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</si>
  <si>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</si>
  <si>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</si>
  <si>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</si>
  <si>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</rPr>
      <t>(rendezési terv végszla)</t>
    </r>
  </si>
  <si>
    <r>
      <t xml:space="preserve">Ingatlanok felújítása </t>
    </r>
    <r>
      <rPr>
        <sz val="10"/>
        <rFont val="Bookman Old Style"/>
        <family val="1"/>
      </rPr>
      <t>(ház)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</si>
  <si>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</si>
  <si>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</si>
  <si>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</si>
  <si>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</si>
  <si>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</si>
  <si>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</si>
  <si>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2015. évi tény</t>
  </si>
  <si>
    <t>2016. évi eredeti ei.</t>
  </si>
  <si>
    <t>Előirányzat felhasználási terv (Ft)</t>
  </si>
  <si>
    <t>összes bevétel - összes kiadás</t>
  </si>
  <si>
    <t>A közvetett támogatások (Ft)</t>
  </si>
  <si>
    <t>Középtávú tervezés - Önkormányzat 2016. évi költségvetése</t>
  </si>
  <si>
    <t>2019. évi előirányzat</t>
  </si>
  <si>
    <t>saját bevételek 2019.</t>
  </si>
  <si>
    <t>rendezési terv</t>
  </si>
  <si>
    <t>ház</t>
  </si>
  <si>
    <t>A költségvetési év azon fejlesztési céljai, amelyek megvalósításához a Gst. 3. § (1) bekezdése szerinti adósságot keletkeztető ügylet megkötése válik vagy válhat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</si>
  <si>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</si>
  <si>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 xml:space="preserve">     Rendezési terv </t>
  </si>
  <si>
    <t xml:space="preserve">     lakás</t>
  </si>
  <si>
    <t>A többéves kihatással járó döntések számszerűsítése évenkénti bontásban és összesítve (Ft)</t>
  </si>
  <si>
    <t>Kiadások (Ft)</t>
  </si>
  <si>
    <t>2019.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</si>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</sst>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rgb="FF00B0F0"/>
      <name val="Bookman Old Style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1" borderId="7" applyNumberFormat="0" applyFon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4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82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82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82" fillId="0" borderId="0" xfId="0" applyNumberFormat="1" applyFont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3" fontId="16" fillId="38" borderId="10" xfId="0" applyNumberFormat="1" applyFont="1" applyFill="1" applyBorder="1" applyAlignment="1">
      <alignment/>
    </xf>
    <xf numFmtId="3" fontId="82" fillId="38" borderId="10" xfId="0" applyNumberFormat="1" applyFont="1" applyFill="1" applyBorder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38" borderId="10" xfId="0" applyNumberFormat="1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6" fillId="39" borderId="10" xfId="0" applyNumberFormat="1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3" fontId="6" fillId="36" borderId="10" xfId="0" applyNumberFormat="1" applyFont="1" applyFill="1" applyBorder="1" applyAlignment="1">
      <alignment horizontal="left" vertical="center"/>
    </xf>
    <xf numFmtId="3" fontId="0" fillId="4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left" vertical="center" wrapText="1"/>
    </xf>
    <xf numFmtId="3" fontId="25" fillId="34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83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0" fontId="78" fillId="0" borderId="0" xfId="0" applyFont="1" applyAlignment="1">
      <alignment/>
    </xf>
    <xf numFmtId="3" fontId="84" fillId="0" borderId="10" xfId="0" applyNumberFormat="1" applyFont="1" applyBorder="1" applyAlignment="1">
      <alignment/>
    </xf>
    <xf numFmtId="3" fontId="78" fillId="41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85" fillId="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165" fontId="6" fillId="39" borderId="10" xfId="0" applyNumberFormat="1" applyFont="1" applyFill="1" applyBorder="1" applyAlignment="1">
      <alignment vertical="center"/>
    </xf>
    <xf numFmtId="0" fontId="6" fillId="11" borderId="10" xfId="0" applyFont="1" applyFill="1" applyBorder="1" applyAlignment="1">
      <alignment/>
    </xf>
    <xf numFmtId="0" fontId="6" fillId="11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wrapText="1"/>
    </xf>
    <xf numFmtId="3" fontId="83" fillId="0" borderId="0" xfId="0" applyNumberFormat="1" applyFont="1" applyAlignment="1">
      <alignment/>
    </xf>
    <xf numFmtId="3" fontId="5" fillId="38" borderId="10" xfId="0" applyNumberFormat="1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83" fillId="38" borderId="10" xfId="0" applyNumberFormat="1" applyFont="1" applyFill="1" applyBorder="1" applyAlignment="1">
      <alignment/>
    </xf>
    <xf numFmtId="3" fontId="83" fillId="39" borderId="10" xfId="0" applyNumberFormat="1" applyFont="1" applyFill="1" applyBorder="1" applyAlignment="1">
      <alignment/>
    </xf>
    <xf numFmtId="3" fontId="83" fillId="11" borderId="10" xfId="0" applyNumberFormat="1" applyFont="1" applyFill="1" applyBorder="1" applyAlignment="1">
      <alignment/>
    </xf>
    <xf numFmtId="3" fontId="83" fillId="37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39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41" borderId="10" xfId="0" applyFont="1" applyFill="1" applyBorder="1" applyAlignment="1">
      <alignment/>
    </xf>
    <xf numFmtId="0" fontId="25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3" fontId="36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8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87" fillId="0" borderId="0" xfId="0" applyFont="1" applyAlignment="1">
      <alignment/>
    </xf>
    <xf numFmtId="3" fontId="87" fillId="0" borderId="10" xfId="0" applyNumberFormat="1" applyFont="1" applyBorder="1" applyAlignment="1">
      <alignment/>
    </xf>
    <xf numFmtId="3" fontId="8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3" fontId="87" fillId="0" borderId="0" xfId="0" applyNumberFormat="1" applyFont="1" applyAlignment="1">
      <alignment/>
    </xf>
    <xf numFmtId="3" fontId="5" fillId="41" borderId="10" xfId="0" applyNumberFormat="1" applyFont="1" applyFill="1" applyBorder="1" applyAlignment="1">
      <alignment/>
    </xf>
    <xf numFmtId="3" fontId="87" fillId="38" borderId="10" xfId="0" applyNumberFormat="1" applyFont="1" applyFill="1" applyBorder="1" applyAlignment="1">
      <alignment/>
    </xf>
    <xf numFmtId="3" fontId="87" fillId="39" borderId="10" xfId="0" applyNumberFormat="1" applyFont="1" applyFill="1" applyBorder="1" applyAlignment="1">
      <alignment/>
    </xf>
    <xf numFmtId="3" fontId="87" fillId="42" borderId="10" xfId="0" applyNumberFormat="1" applyFont="1" applyFill="1" applyBorder="1" applyAlignment="1">
      <alignment/>
    </xf>
    <xf numFmtId="3" fontId="87" fillId="41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32"/>
  <sheetViews>
    <sheetView tabSelected="1" view="pageLayout" workbookViewId="0" topLeftCell="A1">
      <selection activeCell="A2" sqref="A2"/>
    </sheetView>
  </sheetViews>
  <sheetFormatPr defaultColWidth="9.140625" defaultRowHeight="15"/>
  <cols>
    <col min="1" max="1" width="85.57421875" style="0" customWidth="1"/>
    <col min="2" max="2" width="17.8515625" style="163" bestFit="1" customWidth="1"/>
    <col min="3" max="3" width="11.57421875" style="0" bestFit="1" customWidth="1"/>
  </cols>
  <sheetData>
    <row r="1" ht="18">
      <c r="A1" s="121" t="s">
        <v>852</v>
      </c>
    </row>
    <row r="2" ht="50.25" customHeight="1">
      <c r="A2" s="92" t="s">
        <v>679</v>
      </c>
    </row>
    <row r="3" ht="15">
      <c r="B3" s="167" t="s">
        <v>853</v>
      </c>
    </row>
    <row r="4" spans="2:9" ht="15">
      <c r="B4" s="164"/>
      <c r="C4" s="4"/>
      <c r="D4" s="4"/>
      <c r="E4" s="4"/>
      <c r="F4" s="4"/>
      <c r="G4" s="4"/>
      <c r="H4" s="4"/>
      <c r="I4" s="4"/>
    </row>
    <row r="5" spans="1:9" ht="15">
      <c r="A5" s="52" t="s">
        <v>137</v>
      </c>
      <c r="B5" s="165">
        <v>10605300</v>
      </c>
      <c r="C5" s="4"/>
      <c r="D5" s="4"/>
      <c r="E5" s="4"/>
      <c r="F5" s="4"/>
      <c r="G5" s="4"/>
      <c r="H5" s="4"/>
      <c r="I5" s="4"/>
    </row>
    <row r="6" spans="1:9" ht="15">
      <c r="A6" s="52" t="s">
        <v>138</v>
      </c>
      <c r="B6" s="165">
        <v>2869781</v>
      </c>
      <c r="C6" s="4"/>
      <c r="D6" s="4"/>
      <c r="E6" s="4"/>
      <c r="F6" s="4"/>
      <c r="G6" s="4"/>
      <c r="H6" s="4"/>
      <c r="I6" s="4"/>
    </row>
    <row r="7" spans="1:9" ht="15">
      <c r="A7" s="52" t="s">
        <v>139</v>
      </c>
      <c r="B7" s="165">
        <v>25751931</v>
      </c>
      <c r="C7" s="4"/>
      <c r="D7" s="4"/>
      <c r="E7" s="4"/>
      <c r="F7" s="4"/>
      <c r="G7" s="4"/>
      <c r="H7" s="4"/>
      <c r="I7" s="4"/>
    </row>
    <row r="8" spans="1:9" ht="15">
      <c r="A8" s="52" t="s">
        <v>140</v>
      </c>
      <c r="B8" s="165">
        <v>1672262</v>
      </c>
      <c r="C8" s="4"/>
      <c r="D8" s="4"/>
      <c r="E8" s="4"/>
      <c r="F8" s="4"/>
      <c r="G8" s="4"/>
      <c r="H8" s="4"/>
      <c r="I8" s="4"/>
    </row>
    <row r="9" spans="1:9" ht="15">
      <c r="A9" s="52" t="s">
        <v>141</v>
      </c>
      <c r="B9" s="165">
        <v>6788210</v>
      </c>
      <c r="C9" s="4"/>
      <c r="D9" s="4"/>
      <c r="E9" s="4"/>
      <c r="F9" s="4"/>
      <c r="G9" s="4"/>
      <c r="H9" s="4"/>
      <c r="I9" s="4"/>
    </row>
    <row r="10" spans="1:9" ht="15">
      <c r="A10" s="52" t="s">
        <v>142</v>
      </c>
      <c r="B10" s="165">
        <v>699000</v>
      </c>
      <c r="C10" s="4"/>
      <c r="D10" s="4"/>
      <c r="E10" s="4"/>
      <c r="F10" s="4"/>
      <c r="G10" s="4"/>
      <c r="H10" s="4"/>
      <c r="I10" s="4"/>
    </row>
    <row r="11" spans="1:9" ht="15">
      <c r="A11" s="52" t="s">
        <v>143</v>
      </c>
      <c r="B11" s="165">
        <v>254000</v>
      </c>
      <c r="C11" s="4"/>
      <c r="D11" s="4"/>
      <c r="E11" s="4"/>
      <c r="F11" s="4"/>
      <c r="G11" s="4"/>
      <c r="H11" s="4"/>
      <c r="I11" s="4"/>
    </row>
    <row r="12" spans="1:9" ht="15">
      <c r="A12" s="52" t="s">
        <v>144</v>
      </c>
      <c r="B12" s="165">
        <v>0</v>
      </c>
      <c r="C12" s="4"/>
      <c r="D12" s="4"/>
      <c r="E12" s="4"/>
      <c r="F12" s="4"/>
      <c r="G12" s="4"/>
      <c r="H12" s="4"/>
      <c r="I12" s="4"/>
    </row>
    <row r="13" spans="1:9" ht="15">
      <c r="A13" s="53" t="s">
        <v>136</v>
      </c>
      <c r="B13" s="165">
        <f>SUM(B5:B12)</f>
        <v>48640484</v>
      </c>
      <c r="C13" s="4"/>
      <c r="D13" s="4"/>
      <c r="E13" s="4"/>
      <c r="F13" s="4"/>
      <c r="G13" s="4"/>
      <c r="H13" s="4"/>
      <c r="I13" s="4"/>
    </row>
    <row r="14" spans="1:9" ht="15">
      <c r="A14" s="53" t="s">
        <v>145</v>
      </c>
      <c r="B14" s="165">
        <v>2065000</v>
      </c>
      <c r="C14" s="4"/>
      <c r="D14" s="4"/>
      <c r="E14" s="4"/>
      <c r="F14" s="4"/>
      <c r="G14" s="4"/>
      <c r="H14" s="4"/>
      <c r="I14" s="4"/>
    </row>
    <row r="15" spans="1:9" ht="15">
      <c r="A15" s="95" t="s">
        <v>677</v>
      </c>
      <c r="B15" s="166">
        <f>SUM(B13:B14)</f>
        <v>50705484</v>
      </c>
      <c r="C15" s="4"/>
      <c r="D15" s="4"/>
      <c r="E15" s="4"/>
      <c r="F15" s="4"/>
      <c r="G15" s="4"/>
      <c r="H15" s="4"/>
      <c r="I15" s="4"/>
    </row>
    <row r="16" spans="1:9" ht="15">
      <c r="A16" s="52" t="s">
        <v>147</v>
      </c>
      <c r="B16" s="165">
        <v>30898893</v>
      </c>
      <c r="C16" s="4"/>
      <c r="D16" s="4"/>
      <c r="E16" s="4"/>
      <c r="F16" s="4"/>
      <c r="G16" s="4"/>
      <c r="H16" s="4"/>
      <c r="I16" s="4"/>
    </row>
    <row r="17" spans="1:9" ht="15">
      <c r="A17" s="52" t="s">
        <v>148</v>
      </c>
      <c r="B17" s="165">
        <v>0</v>
      </c>
      <c r="C17" s="4"/>
      <c r="D17" s="4"/>
      <c r="E17" s="4"/>
      <c r="F17" s="4"/>
      <c r="G17" s="4"/>
      <c r="H17" s="4"/>
      <c r="I17" s="4"/>
    </row>
    <row r="18" spans="1:9" ht="15">
      <c r="A18" s="52" t="s">
        <v>149</v>
      </c>
      <c r="B18" s="165">
        <v>7071000</v>
      </c>
      <c r="C18" s="4"/>
      <c r="D18" s="4"/>
      <c r="E18" s="4"/>
      <c r="F18" s="4"/>
      <c r="G18" s="4"/>
      <c r="H18" s="4"/>
      <c r="I18" s="4"/>
    </row>
    <row r="19" spans="1:9" ht="15">
      <c r="A19" s="52" t="s">
        <v>150</v>
      </c>
      <c r="B19" s="165">
        <v>10351591</v>
      </c>
      <c r="C19" s="4"/>
      <c r="D19" s="4"/>
      <c r="E19" s="4"/>
      <c r="F19" s="4"/>
      <c r="G19" s="4"/>
      <c r="H19" s="4"/>
      <c r="I19" s="4"/>
    </row>
    <row r="20" spans="1:9" ht="15">
      <c r="A20" s="52" t="s">
        <v>151</v>
      </c>
      <c r="B20" s="165">
        <v>0</v>
      </c>
      <c r="C20" s="4"/>
      <c r="D20" s="4"/>
      <c r="E20" s="4"/>
      <c r="F20" s="4"/>
      <c r="G20" s="4"/>
      <c r="H20" s="4"/>
      <c r="I20" s="4"/>
    </row>
    <row r="21" spans="1:9" ht="15">
      <c r="A21" s="52" t="s">
        <v>152</v>
      </c>
      <c r="B21" s="165">
        <v>0</v>
      </c>
      <c r="C21" s="4"/>
      <c r="D21" s="4"/>
      <c r="E21" s="4"/>
      <c r="F21" s="4"/>
      <c r="G21" s="4"/>
      <c r="H21" s="4"/>
      <c r="I21" s="4"/>
    </row>
    <row r="22" spans="1:9" ht="15">
      <c r="A22" s="52" t="s">
        <v>153</v>
      </c>
      <c r="B22" s="165">
        <v>1038000</v>
      </c>
      <c r="C22" s="4"/>
      <c r="D22" s="4"/>
      <c r="E22" s="4"/>
      <c r="F22" s="4"/>
      <c r="G22" s="4"/>
      <c r="H22" s="4"/>
      <c r="I22" s="4"/>
    </row>
    <row r="23" spans="1:9" ht="15">
      <c r="A23" s="53" t="s">
        <v>146</v>
      </c>
      <c r="B23" s="165">
        <f>SUM(B16:B22)</f>
        <v>49359484</v>
      </c>
      <c r="C23" s="4"/>
      <c r="D23" s="4"/>
      <c r="E23" s="4"/>
      <c r="F23" s="4"/>
      <c r="G23" s="4"/>
      <c r="H23" s="4"/>
      <c r="I23" s="4"/>
    </row>
    <row r="24" spans="1:9" ht="15">
      <c r="A24" s="53" t="s">
        <v>154</v>
      </c>
      <c r="B24" s="165">
        <v>1346000</v>
      </c>
      <c r="C24" s="4"/>
      <c r="D24" s="4"/>
      <c r="E24" s="4"/>
      <c r="F24" s="4"/>
      <c r="G24" s="4"/>
      <c r="H24" s="4"/>
      <c r="I24" s="4"/>
    </row>
    <row r="25" spans="1:9" ht="15">
      <c r="A25" s="95" t="s">
        <v>678</v>
      </c>
      <c r="B25" s="166">
        <f>SUM(B23:B24)</f>
        <v>50705484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164"/>
      <c r="C26" s="4"/>
      <c r="D26" s="4"/>
      <c r="E26" s="4"/>
      <c r="F26" s="4"/>
      <c r="G26" s="4"/>
      <c r="H26" s="4"/>
      <c r="I26" s="4"/>
    </row>
    <row r="27" spans="1:9" ht="15">
      <c r="A27" s="4"/>
      <c r="B27" s="164"/>
      <c r="C27" s="4"/>
      <c r="D27" s="4"/>
      <c r="E27" s="4"/>
      <c r="F27" s="4"/>
      <c r="G27" s="4"/>
      <c r="H27" s="4"/>
      <c r="I27" s="4"/>
    </row>
    <row r="28" spans="1:9" ht="15">
      <c r="A28" s="4"/>
      <c r="B28" s="164"/>
      <c r="C28" s="4"/>
      <c r="D28" s="4"/>
      <c r="E28" s="4"/>
      <c r="F28" s="4"/>
      <c r="G28" s="4"/>
      <c r="H28" s="4"/>
      <c r="I28" s="4"/>
    </row>
    <row r="29" spans="1:9" ht="15">
      <c r="A29" s="4"/>
      <c r="B29" s="164"/>
      <c r="C29" s="4"/>
      <c r="D29" s="4"/>
      <c r="E29" s="4"/>
      <c r="F29" s="4"/>
      <c r="G29" s="4"/>
      <c r="H29" s="4"/>
      <c r="I29" s="4"/>
    </row>
    <row r="30" spans="1:9" ht="15">
      <c r="A30" s="4"/>
      <c r="B30" s="164"/>
      <c r="C30" s="4"/>
      <c r="D30" s="4"/>
      <c r="E30" s="4"/>
      <c r="F30" s="4"/>
      <c r="G30" s="4"/>
      <c r="H30" s="4"/>
      <c r="I30" s="4"/>
    </row>
    <row r="31" spans="1:9" ht="15">
      <c r="A31" s="4"/>
      <c r="B31" s="164"/>
      <c r="C31" s="4"/>
      <c r="D31" s="4"/>
      <c r="E31" s="4"/>
      <c r="F31" s="4"/>
      <c r="G31" s="4"/>
      <c r="H31" s="4"/>
      <c r="I31" s="4"/>
    </row>
    <row r="32" spans="1:9" ht="15">
      <c r="A32" s="4"/>
      <c r="B32" s="16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  <headerFooter>
    <oddHeader>&amp;C&amp;"Bookman Old Style,Normál"&amp;9 1. melléklet az 1/2016.(II.15.)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Y172"/>
  <sheetViews>
    <sheetView view="pageLayout" workbookViewId="0" topLeftCell="A1">
      <selection activeCell="A5" sqref="A5"/>
    </sheetView>
  </sheetViews>
  <sheetFormatPr defaultColWidth="9.140625" defaultRowHeight="15"/>
  <cols>
    <col min="1" max="1" width="90.28125" style="0" customWidth="1"/>
    <col min="3" max="6" width="13.140625" style="259" customWidth="1"/>
  </cols>
  <sheetData>
    <row r="1" spans="1:6" ht="21" customHeight="1">
      <c r="A1" s="268" t="s">
        <v>852</v>
      </c>
      <c r="B1" s="273"/>
      <c r="C1" s="273"/>
      <c r="D1" s="273"/>
      <c r="E1" s="273"/>
      <c r="F1" s="270"/>
    </row>
    <row r="2" spans="1:6" ht="18.75" customHeight="1">
      <c r="A2" s="271" t="s">
        <v>880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97</v>
      </c>
    </row>
    <row r="5" spans="1:6" ht="25.5">
      <c r="A5" s="2" t="s">
        <v>155</v>
      </c>
      <c r="B5" s="3" t="s">
        <v>156</v>
      </c>
      <c r="C5" s="228" t="s">
        <v>95</v>
      </c>
      <c r="D5" s="228" t="s">
        <v>94</v>
      </c>
      <c r="E5" s="228" t="s">
        <v>126</v>
      </c>
      <c r="F5" s="178" t="s">
        <v>881</v>
      </c>
    </row>
    <row r="6" spans="1:6" ht="15.75">
      <c r="A6" s="38" t="s">
        <v>157</v>
      </c>
      <c r="B6" s="39" t="s">
        <v>158</v>
      </c>
      <c r="C6" s="216">
        <v>4892300</v>
      </c>
      <c r="D6" s="216">
        <v>4893000</v>
      </c>
      <c r="E6" s="216">
        <v>4893000</v>
      </c>
      <c r="F6" s="211">
        <v>4893000</v>
      </c>
    </row>
    <row r="7" spans="1:6" ht="15.75">
      <c r="A7" s="38" t="s">
        <v>159</v>
      </c>
      <c r="B7" s="40" t="s">
        <v>160</v>
      </c>
      <c r="C7" s="216"/>
      <c r="D7" s="216"/>
      <c r="E7" s="216"/>
      <c r="F7" s="211"/>
    </row>
    <row r="8" spans="1:6" ht="15.75">
      <c r="A8" s="38" t="s">
        <v>161</v>
      </c>
      <c r="B8" s="40" t="s">
        <v>162</v>
      </c>
      <c r="C8" s="216"/>
      <c r="D8" s="216"/>
      <c r="E8" s="216"/>
      <c r="F8" s="211"/>
    </row>
    <row r="9" spans="1:6" ht="15.75">
      <c r="A9" s="41" t="s">
        <v>163</v>
      </c>
      <c r="B9" s="40" t="s">
        <v>164</v>
      </c>
      <c r="C9" s="216"/>
      <c r="D9" s="216"/>
      <c r="E9" s="216"/>
      <c r="F9" s="211"/>
    </row>
    <row r="10" spans="1:6" ht="15.75">
      <c r="A10" s="41" t="s">
        <v>165</v>
      </c>
      <c r="B10" s="40" t="s">
        <v>166</v>
      </c>
      <c r="C10" s="216"/>
      <c r="D10" s="216"/>
      <c r="E10" s="216"/>
      <c r="F10" s="211"/>
    </row>
    <row r="11" spans="1:6" ht="15.75">
      <c r="A11" s="41" t="s">
        <v>167</v>
      </c>
      <c r="B11" s="40" t="s">
        <v>168</v>
      </c>
      <c r="C11" s="216"/>
      <c r="D11" s="216"/>
      <c r="E11" s="216"/>
      <c r="F11" s="211"/>
    </row>
    <row r="12" spans="1:6" ht="15.75">
      <c r="A12" s="41" t="s">
        <v>169</v>
      </c>
      <c r="B12" s="40" t="s">
        <v>170</v>
      </c>
      <c r="C12" s="216">
        <v>288000</v>
      </c>
      <c r="D12" s="216">
        <v>288000</v>
      </c>
      <c r="E12" s="216">
        <v>288000</v>
      </c>
      <c r="F12" s="211">
        <v>288000</v>
      </c>
    </row>
    <row r="13" spans="1:6" ht="15.75">
      <c r="A13" s="41" t="s">
        <v>171</v>
      </c>
      <c r="B13" s="40" t="s">
        <v>172</v>
      </c>
      <c r="C13" s="216"/>
      <c r="D13" s="216"/>
      <c r="E13" s="216"/>
      <c r="F13" s="211"/>
    </row>
    <row r="14" spans="1:6" ht="15.75">
      <c r="A14" s="5" t="s">
        <v>173</v>
      </c>
      <c r="B14" s="40" t="s">
        <v>174</v>
      </c>
      <c r="C14" s="216">
        <v>15000</v>
      </c>
      <c r="D14" s="216">
        <v>15000</v>
      </c>
      <c r="E14" s="216">
        <v>15000</v>
      </c>
      <c r="F14" s="211">
        <v>15000</v>
      </c>
    </row>
    <row r="15" spans="1:6" ht="15.75">
      <c r="A15" s="5" t="s">
        <v>175</v>
      </c>
      <c r="B15" s="40" t="s">
        <v>176</v>
      </c>
      <c r="C15" s="216">
        <v>48000</v>
      </c>
      <c r="D15" s="216">
        <v>48000</v>
      </c>
      <c r="E15" s="216">
        <v>48000</v>
      </c>
      <c r="F15" s="211">
        <v>36000</v>
      </c>
    </row>
    <row r="16" spans="1:6" ht="15.75">
      <c r="A16" s="5" t="s">
        <v>177</v>
      </c>
      <c r="B16" s="40" t="s">
        <v>178</v>
      </c>
      <c r="C16" s="216"/>
      <c r="D16" s="216"/>
      <c r="E16" s="216"/>
      <c r="F16" s="211"/>
    </row>
    <row r="17" spans="1:6" ht="15.75">
      <c r="A17" s="5" t="s">
        <v>179</v>
      </c>
      <c r="B17" s="40" t="s">
        <v>180</v>
      </c>
      <c r="C17" s="216"/>
      <c r="D17" s="216"/>
      <c r="E17" s="216"/>
      <c r="F17" s="211"/>
    </row>
    <row r="18" spans="1:6" ht="15.75">
      <c r="A18" s="5" t="s">
        <v>607</v>
      </c>
      <c r="B18" s="40" t="s">
        <v>181</v>
      </c>
      <c r="C18" s="216"/>
      <c r="D18" s="216"/>
      <c r="E18" s="216"/>
      <c r="F18" s="211"/>
    </row>
    <row r="19" spans="1:6" ht="15.75">
      <c r="A19" s="42" t="s">
        <v>505</v>
      </c>
      <c r="B19" s="43" t="s">
        <v>183</v>
      </c>
      <c r="C19" s="216">
        <f>SUM(C6:C18)</f>
        <v>5243300</v>
      </c>
      <c r="D19" s="216">
        <f>SUM(D6:D18)</f>
        <v>5244000</v>
      </c>
      <c r="E19" s="216">
        <f>SUM(E6:E18)</f>
        <v>5244000</v>
      </c>
      <c r="F19" s="216">
        <f>SUM(F6:F18)</f>
        <v>5232000</v>
      </c>
    </row>
    <row r="20" spans="1:6" ht="15.75">
      <c r="A20" s="5" t="s">
        <v>184</v>
      </c>
      <c r="B20" s="40" t="s">
        <v>185</v>
      </c>
      <c r="C20" s="216">
        <v>5362000</v>
      </c>
      <c r="D20" s="216">
        <v>5362000</v>
      </c>
      <c r="E20" s="216">
        <v>5362000</v>
      </c>
      <c r="F20" s="211">
        <v>5362000</v>
      </c>
    </row>
    <row r="21" spans="1:6" ht="30">
      <c r="A21" s="5" t="s">
        <v>186</v>
      </c>
      <c r="B21" s="40" t="s">
        <v>187</v>
      </c>
      <c r="C21" s="216"/>
      <c r="D21" s="216"/>
      <c r="E21" s="216"/>
      <c r="F21" s="211"/>
    </row>
    <row r="22" spans="1:6" ht="15.75">
      <c r="A22" s="6" t="s">
        <v>188</v>
      </c>
      <c r="B22" s="40" t="s">
        <v>189</v>
      </c>
      <c r="C22" s="216"/>
      <c r="D22" s="216"/>
      <c r="E22" s="216"/>
      <c r="F22" s="211"/>
    </row>
    <row r="23" spans="1:6" ht="15.75">
      <c r="A23" s="9" t="s">
        <v>506</v>
      </c>
      <c r="B23" s="43" t="s">
        <v>190</v>
      </c>
      <c r="C23" s="216">
        <f>SUM(C20:C22)</f>
        <v>5362000</v>
      </c>
      <c r="D23" s="216">
        <f>SUM(D20:D22)</f>
        <v>5362000</v>
      </c>
      <c r="E23" s="216">
        <f>SUM(E20:E22)</f>
        <v>5362000</v>
      </c>
      <c r="F23" s="216">
        <f>SUM(F20:F22)</f>
        <v>5362000</v>
      </c>
    </row>
    <row r="24" spans="1:6" ht="15.75">
      <c r="A24" s="65" t="s">
        <v>637</v>
      </c>
      <c r="B24" s="66" t="s">
        <v>191</v>
      </c>
      <c r="C24" s="216">
        <f>C23+C19</f>
        <v>10605300</v>
      </c>
      <c r="D24" s="216">
        <f>D23+D19</f>
        <v>10606000</v>
      </c>
      <c r="E24" s="216">
        <f>E23+E19</f>
        <v>10606000</v>
      </c>
      <c r="F24" s="216">
        <f>F23+F19</f>
        <v>10594000</v>
      </c>
    </row>
    <row r="25" spans="1:6" ht="15.75">
      <c r="A25" s="49" t="s">
        <v>608</v>
      </c>
      <c r="B25" s="66" t="s">
        <v>192</v>
      </c>
      <c r="C25" s="216">
        <v>2869781</v>
      </c>
      <c r="D25" s="216">
        <v>2864000</v>
      </c>
      <c r="E25" s="216">
        <v>2864000</v>
      </c>
      <c r="F25" s="211">
        <v>2860000</v>
      </c>
    </row>
    <row r="26" spans="1:6" ht="15.75">
      <c r="A26" s="5" t="s">
        <v>193</v>
      </c>
      <c r="B26" s="40" t="s">
        <v>194</v>
      </c>
      <c r="C26" s="216"/>
      <c r="D26" s="216"/>
      <c r="E26" s="216"/>
      <c r="F26" s="211"/>
    </row>
    <row r="27" spans="1:6" ht="15.75">
      <c r="A27" s="5" t="s">
        <v>195</v>
      </c>
      <c r="B27" s="40" t="s">
        <v>196</v>
      </c>
      <c r="C27" s="216">
        <v>1506000</v>
      </c>
      <c r="D27" s="216">
        <v>1520000</v>
      </c>
      <c r="E27" s="216">
        <v>1530000</v>
      </c>
      <c r="F27" s="211">
        <v>1530000</v>
      </c>
    </row>
    <row r="28" spans="1:6" ht="15.75">
      <c r="A28" s="5" t="s">
        <v>197</v>
      </c>
      <c r="B28" s="40" t="s">
        <v>198</v>
      </c>
      <c r="C28" s="216"/>
      <c r="D28" s="216"/>
      <c r="E28" s="216"/>
      <c r="F28" s="211"/>
    </row>
    <row r="29" spans="1:6" ht="15.75">
      <c r="A29" s="9" t="s">
        <v>516</v>
      </c>
      <c r="B29" s="43" t="s">
        <v>199</v>
      </c>
      <c r="C29" s="216">
        <f>SUM(C26:C28)</f>
        <v>1506000</v>
      </c>
      <c r="D29" s="216">
        <f>SUM(D26:D28)</f>
        <v>1520000</v>
      </c>
      <c r="E29" s="216">
        <f>SUM(E26:E28)</f>
        <v>1530000</v>
      </c>
      <c r="F29" s="216">
        <f>SUM(F26:F28)</f>
        <v>1530000</v>
      </c>
    </row>
    <row r="30" spans="1:6" ht="15.75">
      <c r="A30" s="5" t="s">
        <v>200</v>
      </c>
      <c r="B30" s="40" t="s">
        <v>201</v>
      </c>
      <c r="C30" s="216">
        <v>26000</v>
      </c>
      <c r="D30" s="216">
        <v>26000</v>
      </c>
      <c r="E30" s="216">
        <v>26000</v>
      </c>
      <c r="F30" s="211">
        <v>26000</v>
      </c>
    </row>
    <row r="31" spans="1:6" ht="15.75">
      <c r="A31" s="5" t="s">
        <v>202</v>
      </c>
      <c r="B31" s="40" t="s">
        <v>203</v>
      </c>
      <c r="C31" s="216">
        <v>136000</v>
      </c>
      <c r="D31" s="216">
        <v>135000</v>
      </c>
      <c r="E31" s="216">
        <v>135000</v>
      </c>
      <c r="F31" s="211">
        <v>135000</v>
      </c>
    </row>
    <row r="32" spans="1:6" ht="15" customHeight="1">
      <c r="A32" s="9" t="s">
        <v>638</v>
      </c>
      <c r="B32" s="43" t="s">
        <v>204</v>
      </c>
      <c r="C32" s="216">
        <f>SUM(C30:C31)</f>
        <v>162000</v>
      </c>
      <c r="D32" s="216">
        <f>SUM(D30:D31)</f>
        <v>161000</v>
      </c>
      <c r="E32" s="216">
        <f>SUM(E30:E31)</f>
        <v>161000</v>
      </c>
      <c r="F32" s="216">
        <f>SUM(F30:F31)</f>
        <v>161000</v>
      </c>
    </row>
    <row r="33" spans="1:6" ht="15.75">
      <c r="A33" s="5" t="s">
        <v>205</v>
      </c>
      <c r="B33" s="40" t="s">
        <v>206</v>
      </c>
      <c r="C33" s="216">
        <v>3306000</v>
      </c>
      <c r="D33" s="216">
        <v>3500000</v>
      </c>
      <c r="E33" s="216">
        <v>3500000</v>
      </c>
      <c r="F33" s="211">
        <v>3500000</v>
      </c>
    </row>
    <row r="34" spans="1:6" ht="15.75">
      <c r="A34" s="5" t="s">
        <v>207</v>
      </c>
      <c r="B34" s="40" t="s">
        <v>208</v>
      </c>
      <c r="C34" s="216">
        <v>12550196</v>
      </c>
      <c r="D34" s="216">
        <v>12500000</v>
      </c>
      <c r="E34" s="216">
        <v>13000000</v>
      </c>
      <c r="F34" s="211">
        <v>13000000</v>
      </c>
    </row>
    <row r="35" spans="1:6" ht="15.75">
      <c r="A35" s="5" t="s">
        <v>609</v>
      </c>
      <c r="B35" s="40" t="s">
        <v>209</v>
      </c>
      <c r="C35" s="216"/>
      <c r="D35" s="216"/>
      <c r="E35" s="216"/>
      <c r="F35" s="211"/>
    </row>
    <row r="36" spans="1:6" ht="15.75">
      <c r="A36" s="5" t="s">
        <v>211</v>
      </c>
      <c r="B36" s="40" t="s">
        <v>212</v>
      </c>
      <c r="C36" s="216">
        <v>757512</v>
      </c>
      <c r="D36" s="216">
        <v>1000000</v>
      </c>
      <c r="E36" s="216">
        <v>0</v>
      </c>
      <c r="F36" s="211">
        <v>0</v>
      </c>
    </row>
    <row r="37" spans="1:6" ht="15.75">
      <c r="A37" s="14" t="s">
        <v>610</v>
      </c>
      <c r="B37" s="40" t="s">
        <v>213</v>
      </c>
      <c r="C37" s="216">
        <v>849702</v>
      </c>
      <c r="D37" s="216">
        <v>850000</v>
      </c>
      <c r="E37" s="216">
        <v>850000</v>
      </c>
      <c r="F37" s="211">
        <v>850000</v>
      </c>
    </row>
    <row r="38" spans="1:6" ht="15.75">
      <c r="A38" s="6" t="s">
        <v>215</v>
      </c>
      <c r="B38" s="40" t="s">
        <v>216</v>
      </c>
      <c r="C38" s="216">
        <v>100000</v>
      </c>
      <c r="D38" s="216">
        <v>100000</v>
      </c>
      <c r="E38" s="216">
        <v>100000</v>
      </c>
      <c r="F38" s="211">
        <v>100000</v>
      </c>
    </row>
    <row r="39" spans="1:6" ht="15.75">
      <c r="A39" s="5" t="s">
        <v>611</v>
      </c>
      <c r="B39" s="40" t="s">
        <v>217</v>
      </c>
      <c r="C39" s="216">
        <v>1266000</v>
      </c>
      <c r="D39" s="216">
        <v>1000000</v>
      </c>
      <c r="E39" s="216">
        <v>1000000</v>
      </c>
      <c r="F39" s="211">
        <v>1000000</v>
      </c>
    </row>
    <row r="40" spans="1:6" ht="15.75">
      <c r="A40" s="9" t="s">
        <v>521</v>
      </c>
      <c r="B40" s="43" t="s">
        <v>219</v>
      </c>
      <c r="C40" s="216">
        <f>SUM(C33:C39)</f>
        <v>18829410</v>
      </c>
      <c r="D40" s="216">
        <f>SUM(D33:D39)</f>
        <v>18950000</v>
      </c>
      <c r="E40" s="216">
        <f>SUM(E33:E39)</f>
        <v>18450000</v>
      </c>
      <c r="F40" s="216">
        <f>SUM(F33:F39)</f>
        <v>18450000</v>
      </c>
    </row>
    <row r="41" spans="1:6" ht="15.75">
      <c r="A41" s="5" t="s">
        <v>220</v>
      </c>
      <c r="B41" s="40" t="s">
        <v>221</v>
      </c>
      <c r="C41" s="216">
        <v>15000</v>
      </c>
      <c r="D41" s="216">
        <v>15000</v>
      </c>
      <c r="E41" s="216">
        <v>15000</v>
      </c>
      <c r="F41" s="211">
        <v>15000</v>
      </c>
    </row>
    <row r="42" spans="1:6" ht="15.75">
      <c r="A42" s="5" t="s">
        <v>222</v>
      </c>
      <c r="B42" s="40" t="s">
        <v>223</v>
      </c>
      <c r="C42" s="216"/>
      <c r="D42" s="216"/>
      <c r="E42" s="216"/>
      <c r="F42" s="211"/>
    </row>
    <row r="43" spans="1:6" ht="15.75">
      <c r="A43" s="9" t="s">
        <v>522</v>
      </c>
      <c r="B43" s="43" t="s">
        <v>224</v>
      </c>
      <c r="C43" s="216">
        <f>SUM(C41:C42)</f>
        <v>15000</v>
      </c>
      <c r="D43" s="216">
        <f>SUM(D41:D42)</f>
        <v>15000</v>
      </c>
      <c r="E43" s="216">
        <f>SUM(E41:E42)</f>
        <v>15000</v>
      </c>
      <c r="F43" s="216">
        <f>SUM(F41:F42)</f>
        <v>15000</v>
      </c>
    </row>
    <row r="44" spans="1:6" ht="15.75">
      <c r="A44" s="5" t="s">
        <v>225</v>
      </c>
      <c r="B44" s="40" t="s">
        <v>226</v>
      </c>
      <c r="C44" s="216">
        <v>4975521</v>
      </c>
      <c r="D44" s="216">
        <f>(D27+D32+D40)*0.27</f>
        <v>5570370</v>
      </c>
      <c r="E44" s="216">
        <f>(E27+E32+E40)*0.27</f>
        <v>5438070</v>
      </c>
      <c r="F44" s="216">
        <f>(F27+F32+F40)*0.27</f>
        <v>5438070</v>
      </c>
    </row>
    <row r="45" spans="1:6" ht="15.75">
      <c r="A45" s="5" t="s">
        <v>227</v>
      </c>
      <c r="B45" s="40" t="s">
        <v>228</v>
      </c>
      <c r="C45" s="216"/>
      <c r="D45" s="216"/>
      <c r="E45" s="216"/>
      <c r="F45" s="211"/>
    </row>
    <row r="46" spans="1:6" ht="15.75">
      <c r="A46" s="5" t="s">
        <v>612</v>
      </c>
      <c r="B46" s="40" t="s">
        <v>229</v>
      </c>
      <c r="C46" s="216"/>
      <c r="D46" s="216"/>
      <c r="E46" s="216"/>
      <c r="F46" s="211"/>
    </row>
    <row r="47" spans="1:6" ht="15.75">
      <c r="A47" s="5" t="s">
        <v>613</v>
      </c>
      <c r="B47" s="40" t="s">
        <v>231</v>
      </c>
      <c r="C47" s="216"/>
      <c r="D47" s="216"/>
      <c r="E47" s="216"/>
      <c r="F47" s="211"/>
    </row>
    <row r="48" spans="1:6" ht="15.75">
      <c r="A48" s="5" t="s">
        <v>235</v>
      </c>
      <c r="B48" s="40" t="s">
        <v>236</v>
      </c>
      <c r="C48" s="216">
        <v>264000</v>
      </c>
      <c r="D48" s="216">
        <v>250000</v>
      </c>
      <c r="E48" s="216">
        <v>250000</v>
      </c>
      <c r="F48" s="211">
        <v>250000</v>
      </c>
    </row>
    <row r="49" spans="1:6" ht="15.75">
      <c r="A49" s="9" t="s">
        <v>525</v>
      </c>
      <c r="B49" s="43" t="s">
        <v>237</v>
      </c>
      <c r="C49" s="216">
        <f>SUM(C44:C48)</f>
        <v>5239521</v>
      </c>
      <c r="D49" s="216">
        <f>SUM(D44:D48)</f>
        <v>5820370</v>
      </c>
      <c r="E49" s="216">
        <f>SUM(E44:E48)</f>
        <v>5688070</v>
      </c>
      <c r="F49" s="216">
        <f>SUM(F44:F48)</f>
        <v>5688070</v>
      </c>
    </row>
    <row r="50" spans="1:6" ht="15.75">
      <c r="A50" s="49" t="s">
        <v>526</v>
      </c>
      <c r="B50" s="66" t="s">
        <v>238</v>
      </c>
      <c r="C50" s="216">
        <f>C49+C43+C40+C32+C29</f>
        <v>25751931</v>
      </c>
      <c r="D50" s="216">
        <f>D49+D43+D40+D32+D29</f>
        <v>26466370</v>
      </c>
      <c r="E50" s="216">
        <f>E49+E43+E40+E32+E29</f>
        <v>25844070</v>
      </c>
      <c r="F50" s="216">
        <f>F49+F43+F40+F32+F29</f>
        <v>25844070</v>
      </c>
    </row>
    <row r="51" spans="1:6" ht="15.75">
      <c r="A51" s="17" t="s">
        <v>239</v>
      </c>
      <c r="B51" s="40" t="s">
        <v>240</v>
      </c>
      <c r="C51" s="216"/>
      <c r="D51" s="216"/>
      <c r="E51" s="216"/>
      <c r="F51" s="211"/>
    </row>
    <row r="52" spans="1:6" ht="15.75">
      <c r="A52" s="17" t="s">
        <v>543</v>
      </c>
      <c r="B52" s="40" t="s">
        <v>241</v>
      </c>
      <c r="C52" s="216"/>
      <c r="D52" s="216"/>
      <c r="E52" s="216"/>
      <c r="F52" s="211"/>
    </row>
    <row r="53" spans="1:6" ht="15.75">
      <c r="A53" s="22" t="s">
        <v>614</v>
      </c>
      <c r="B53" s="40" t="s">
        <v>242</v>
      </c>
      <c r="C53" s="216"/>
      <c r="D53" s="216"/>
      <c r="E53" s="216"/>
      <c r="F53" s="211"/>
    </row>
    <row r="54" spans="1:6" ht="15.75">
      <c r="A54" s="22" t="s">
        <v>615</v>
      </c>
      <c r="B54" s="40" t="s">
        <v>243</v>
      </c>
      <c r="C54" s="216"/>
      <c r="D54" s="216"/>
      <c r="E54" s="216"/>
      <c r="F54" s="211"/>
    </row>
    <row r="55" spans="1:6" ht="15.75">
      <c r="A55" s="22" t="s">
        <v>616</v>
      </c>
      <c r="B55" s="40" t="s">
        <v>244</v>
      </c>
      <c r="C55" s="216"/>
      <c r="D55" s="216"/>
      <c r="E55" s="216"/>
      <c r="F55" s="211"/>
    </row>
    <row r="56" spans="1:6" ht="15.75">
      <c r="A56" s="17" t="s">
        <v>617</v>
      </c>
      <c r="B56" s="40" t="s">
        <v>245</v>
      </c>
      <c r="C56" s="216"/>
      <c r="D56" s="216"/>
      <c r="E56" s="216"/>
      <c r="F56" s="211"/>
    </row>
    <row r="57" spans="1:6" ht="15.75">
      <c r="A57" s="17" t="s">
        <v>618</v>
      </c>
      <c r="B57" s="40" t="s">
        <v>246</v>
      </c>
      <c r="C57" s="216"/>
      <c r="D57" s="216"/>
      <c r="E57" s="216"/>
      <c r="F57" s="211"/>
    </row>
    <row r="58" spans="1:6" ht="15.75">
      <c r="A58" s="17" t="s">
        <v>619</v>
      </c>
      <c r="B58" s="40" t="s">
        <v>247</v>
      </c>
      <c r="C58" s="216">
        <v>1672262</v>
      </c>
      <c r="D58" s="216">
        <v>1700000</v>
      </c>
      <c r="E58" s="216">
        <v>1700000</v>
      </c>
      <c r="F58" s="211">
        <v>1700000</v>
      </c>
    </row>
    <row r="59" spans="1:6" ht="15.75">
      <c r="A59" s="63" t="s">
        <v>576</v>
      </c>
      <c r="B59" s="66" t="s">
        <v>248</v>
      </c>
      <c r="C59" s="216">
        <f>SUM(C51:C58)</f>
        <v>1672262</v>
      </c>
      <c r="D59" s="216">
        <f>SUM(D51:D58)</f>
        <v>1700000</v>
      </c>
      <c r="E59" s="216">
        <f>SUM(E51:E58)</f>
        <v>1700000</v>
      </c>
      <c r="F59" s="216">
        <f>SUM(F51:F58)</f>
        <v>1700000</v>
      </c>
    </row>
    <row r="60" spans="1:6" ht="15.75">
      <c r="A60" s="16" t="s">
        <v>620</v>
      </c>
      <c r="B60" s="40" t="s">
        <v>249</v>
      </c>
      <c r="C60" s="216"/>
      <c r="D60" s="216"/>
      <c r="E60" s="216"/>
      <c r="F60" s="211"/>
    </row>
    <row r="61" spans="1:6" ht="15.75">
      <c r="A61" s="16" t="s">
        <v>251</v>
      </c>
      <c r="B61" s="40" t="s">
        <v>252</v>
      </c>
      <c r="C61" s="216"/>
      <c r="D61" s="216"/>
      <c r="E61" s="216"/>
      <c r="F61" s="211"/>
    </row>
    <row r="62" spans="1:6" ht="30">
      <c r="A62" s="16" t="s">
        <v>253</v>
      </c>
      <c r="B62" s="40" t="s">
        <v>254</v>
      </c>
      <c r="C62" s="216"/>
      <c r="D62" s="216"/>
      <c r="E62" s="216"/>
      <c r="F62" s="211"/>
    </row>
    <row r="63" spans="1:6" ht="15.75">
      <c r="A63" s="16" t="s">
        <v>578</v>
      </c>
      <c r="B63" s="40" t="s">
        <v>255</v>
      </c>
      <c r="C63" s="216"/>
      <c r="D63" s="216"/>
      <c r="E63" s="216"/>
      <c r="F63" s="211"/>
    </row>
    <row r="64" spans="1:6" ht="15.75">
      <c r="A64" s="16" t="s">
        <v>621</v>
      </c>
      <c r="B64" s="40" t="s">
        <v>256</v>
      </c>
      <c r="C64" s="216"/>
      <c r="D64" s="216"/>
      <c r="E64" s="216"/>
      <c r="F64" s="211"/>
    </row>
    <row r="65" spans="1:6" ht="15.75">
      <c r="A65" s="16" t="s">
        <v>580</v>
      </c>
      <c r="B65" s="40" t="s">
        <v>257</v>
      </c>
      <c r="C65" s="216">
        <v>5946210</v>
      </c>
      <c r="D65" s="216">
        <v>6000000</v>
      </c>
      <c r="E65" s="216">
        <v>6000000</v>
      </c>
      <c r="F65" s="211">
        <v>6000000</v>
      </c>
    </row>
    <row r="66" spans="1:6" ht="30">
      <c r="A66" s="16" t="s">
        <v>622</v>
      </c>
      <c r="B66" s="40" t="s">
        <v>258</v>
      </c>
      <c r="C66" s="216"/>
      <c r="D66" s="216"/>
      <c r="E66" s="216"/>
      <c r="F66" s="211"/>
    </row>
    <row r="67" spans="1:6" ht="15.75">
      <c r="A67" s="16" t="s">
        <v>623</v>
      </c>
      <c r="B67" s="40" t="s">
        <v>260</v>
      </c>
      <c r="C67" s="216"/>
      <c r="D67" s="216"/>
      <c r="E67" s="216"/>
      <c r="F67" s="211"/>
    </row>
    <row r="68" spans="1:6" ht="15.75">
      <c r="A68" s="16" t="s">
        <v>261</v>
      </c>
      <c r="B68" s="40" t="s">
        <v>262</v>
      </c>
      <c r="C68" s="216"/>
      <c r="D68" s="216"/>
      <c r="E68" s="216"/>
      <c r="F68" s="211"/>
    </row>
    <row r="69" spans="1:6" ht="15.75">
      <c r="A69" s="29" t="s">
        <v>263</v>
      </c>
      <c r="B69" s="40" t="s">
        <v>264</v>
      </c>
      <c r="C69" s="216"/>
      <c r="D69" s="216"/>
      <c r="E69" s="216"/>
      <c r="F69" s="211"/>
    </row>
    <row r="70" spans="1:6" ht="15.75">
      <c r="A70" s="29" t="s">
        <v>963</v>
      </c>
      <c r="B70" s="40" t="s">
        <v>265</v>
      </c>
      <c r="C70" s="216"/>
      <c r="D70" s="216"/>
      <c r="E70" s="216"/>
      <c r="F70" s="211"/>
    </row>
    <row r="71" spans="1:6" ht="15.75">
      <c r="A71" s="16" t="s">
        <v>624</v>
      </c>
      <c r="B71" s="40" t="s">
        <v>266</v>
      </c>
      <c r="C71" s="216">
        <v>842000</v>
      </c>
      <c r="D71" s="216">
        <v>842000</v>
      </c>
      <c r="E71" s="216">
        <v>842000</v>
      </c>
      <c r="F71" s="211">
        <v>842000</v>
      </c>
    </row>
    <row r="72" spans="1:6" ht="15.75">
      <c r="A72" s="29" t="s">
        <v>829</v>
      </c>
      <c r="B72" s="40" t="s">
        <v>883</v>
      </c>
      <c r="C72" s="216"/>
      <c r="D72" s="216"/>
      <c r="E72" s="216"/>
      <c r="F72" s="211"/>
    </row>
    <row r="73" spans="1:6" ht="15.75">
      <c r="A73" s="29" t="s">
        <v>830</v>
      </c>
      <c r="B73" s="40" t="s">
        <v>883</v>
      </c>
      <c r="C73" s="216"/>
      <c r="D73" s="216"/>
      <c r="E73" s="216"/>
      <c r="F73" s="211"/>
    </row>
    <row r="74" spans="1:6" ht="15.75">
      <c r="A74" s="63" t="s">
        <v>584</v>
      </c>
      <c r="B74" s="66" t="s">
        <v>267</v>
      </c>
      <c r="C74" s="216">
        <f>SUM(C60:C73)</f>
        <v>6788210</v>
      </c>
      <c r="D74" s="216">
        <f>SUM(D60:D73)</f>
        <v>6842000</v>
      </c>
      <c r="E74" s="216">
        <f>SUM(E60:E73)</f>
        <v>6842000</v>
      </c>
      <c r="F74" s="216">
        <f>SUM(F60:F73)</f>
        <v>6842000</v>
      </c>
    </row>
    <row r="75" spans="1:6" ht="16.5">
      <c r="A75" s="189" t="s">
        <v>99</v>
      </c>
      <c r="B75" s="182"/>
      <c r="C75" s="230">
        <f>C74+C59+C50+C25+C24</f>
        <v>47687484</v>
      </c>
      <c r="D75" s="230">
        <f>D74+D59+D50+D25+D24</f>
        <v>48478370</v>
      </c>
      <c r="E75" s="230">
        <f>E74+E59+E50+E25+E24</f>
        <v>47856070</v>
      </c>
      <c r="F75" s="230">
        <f>F74+F59+F50+F25+F24</f>
        <v>47840070</v>
      </c>
    </row>
    <row r="76" spans="1:6" ht="15.75">
      <c r="A76" s="44" t="s">
        <v>268</v>
      </c>
      <c r="B76" s="40" t="s">
        <v>269</v>
      </c>
      <c r="C76" s="216">
        <v>550000</v>
      </c>
      <c r="D76" s="216"/>
      <c r="E76" s="216"/>
      <c r="F76" s="211"/>
    </row>
    <row r="77" spans="1:6" ht="15.75">
      <c r="A77" s="44" t="s">
        <v>625</v>
      </c>
      <c r="B77" s="40" t="s">
        <v>270</v>
      </c>
      <c r="C77" s="216"/>
      <c r="D77" s="216"/>
      <c r="E77" s="216"/>
      <c r="F77" s="211"/>
    </row>
    <row r="78" spans="1:6" ht="15.75">
      <c r="A78" s="44" t="s">
        <v>272</v>
      </c>
      <c r="B78" s="40" t="s">
        <v>273</v>
      </c>
      <c r="C78" s="216"/>
      <c r="D78" s="216"/>
      <c r="E78" s="216"/>
      <c r="F78" s="211"/>
    </row>
    <row r="79" spans="1:6" ht="15.75">
      <c r="A79" s="44" t="s">
        <v>274</v>
      </c>
      <c r="B79" s="40" t="s">
        <v>275</v>
      </c>
      <c r="C79" s="216"/>
      <c r="D79" s="216"/>
      <c r="E79" s="216"/>
      <c r="F79" s="211"/>
    </row>
    <row r="80" spans="1:6" ht="15.75">
      <c r="A80" s="6" t="s">
        <v>276</v>
      </c>
      <c r="B80" s="40" t="s">
        <v>277</v>
      </c>
      <c r="C80" s="216"/>
      <c r="D80" s="216"/>
      <c r="E80" s="216"/>
      <c r="F80" s="211"/>
    </row>
    <row r="81" spans="1:6" ht="15.75">
      <c r="A81" s="6" t="s">
        <v>278</v>
      </c>
      <c r="B81" s="40" t="s">
        <v>279</v>
      </c>
      <c r="C81" s="216"/>
      <c r="D81" s="216"/>
      <c r="E81" s="216"/>
      <c r="F81" s="211"/>
    </row>
    <row r="82" spans="1:6" ht="15.75">
      <c r="A82" s="6" t="s">
        <v>280</v>
      </c>
      <c r="B82" s="40" t="s">
        <v>281</v>
      </c>
      <c r="C82" s="216">
        <v>149000</v>
      </c>
      <c r="D82" s="216"/>
      <c r="E82" s="216"/>
      <c r="F82" s="211"/>
    </row>
    <row r="83" spans="1:6" ht="15.75">
      <c r="A83" s="64" t="s">
        <v>586</v>
      </c>
      <c r="B83" s="66" t="s">
        <v>282</v>
      </c>
      <c r="C83" s="216">
        <f>SUM(C76:C82)</f>
        <v>699000</v>
      </c>
      <c r="D83" s="216">
        <f>SUM(D76:D82)</f>
        <v>0</v>
      </c>
      <c r="E83" s="216">
        <f>SUM(E76:E82)</f>
        <v>0</v>
      </c>
      <c r="F83" s="216">
        <f>SUM(F76:F82)</f>
        <v>0</v>
      </c>
    </row>
    <row r="84" spans="1:6" ht="15.75">
      <c r="A84" s="17" t="s">
        <v>283</v>
      </c>
      <c r="B84" s="40" t="s">
        <v>284</v>
      </c>
      <c r="C84" s="216">
        <v>200000</v>
      </c>
      <c r="D84" s="216">
        <v>1000000</v>
      </c>
      <c r="E84" s="216"/>
      <c r="F84" s="211"/>
    </row>
    <row r="85" spans="1:6" ht="15.75">
      <c r="A85" s="17" t="s">
        <v>285</v>
      </c>
      <c r="B85" s="40" t="s">
        <v>286</v>
      </c>
      <c r="C85" s="216"/>
      <c r="D85" s="216"/>
      <c r="E85" s="216"/>
      <c r="F85" s="211"/>
    </row>
    <row r="86" spans="1:6" ht="15.75">
      <c r="A86" s="17" t="s">
        <v>287</v>
      </c>
      <c r="B86" s="40" t="s">
        <v>288</v>
      </c>
      <c r="C86" s="216"/>
      <c r="D86" s="216"/>
      <c r="E86" s="216"/>
      <c r="F86" s="211"/>
    </row>
    <row r="87" spans="1:6" ht="15.75">
      <c r="A87" s="17" t="s">
        <v>289</v>
      </c>
      <c r="B87" s="40" t="s">
        <v>290</v>
      </c>
      <c r="C87" s="216">
        <v>54000</v>
      </c>
      <c r="D87" s="216">
        <v>270000</v>
      </c>
      <c r="E87" s="216"/>
      <c r="F87" s="211"/>
    </row>
    <row r="88" spans="1:6" ht="15.75">
      <c r="A88" s="63" t="s">
        <v>587</v>
      </c>
      <c r="B88" s="66" t="s">
        <v>291</v>
      </c>
      <c r="C88" s="216">
        <f>SUM(C84:C87)</f>
        <v>254000</v>
      </c>
      <c r="D88" s="216">
        <f>SUM(D84:D87)</f>
        <v>1270000</v>
      </c>
      <c r="E88" s="216">
        <f>SUM(E84:E87)</f>
        <v>0</v>
      </c>
      <c r="F88" s="216">
        <f>SUM(F84:F87)</f>
        <v>0</v>
      </c>
    </row>
    <row r="89" spans="1:6" ht="30">
      <c r="A89" s="17" t="s">
        <v>292</v>
      </c>
      <c r="B89" s="40" t="s">
        <v>293</v>
      </c>
      <c r="C89" s="216"/>
      <c r="D89" s="216"/>
      <c r="E89" s="216"/>
      <c r="F89" s="211"/>
    </row>
    <row r="90" spans="1:6" ht="30">
      <c r="A90" s="17" t="s">
        <v>626</v>
      </c>
      <c r="B90" s="40" t="s">
        <v>294</v>
      </c>
      <c r="C90" s="216"/>
      <c r="D90" s="216"/>
      <c r="E90" s="216"/>
      <c r="F90" s="211"/>
    </row>
    <row r="91" spans="1:6" ht="30">
      <c r="A91" s="17" t="s">
        <v>627</v>
      </c>
      <c r="B91" s="40" t="s">
        <v>295</v>
      </c>
      <c r="C91" s="216"/>
      <c r="D91" s="216"/>
      <c r="E91" s="216"/>
      <c r="F91" s="211"/>
    </row>
    <row r="92" spans="1:6" ht="15.75">
      <c r="A92" s="17" t="s">
        <v>628</v>
      </c>
      <c r="B92" s="40" t="s">
        <v>296</v>
      </c>
      <c r="C92" s="216"/>
      <c r="D92" s="216"/>
      <c r="E92" s="216"/>
      <c r="F92" s="211"/>
    </row>
    <row r="93" spans="1:6" ht="30">
      <c r="A93" s="17" t="s">
        <v>629</v>
      </c>
      <c r="B93" s="40" t="s">
        <v>297</v>
      </c>
      <c r="C93" s="216"/>
      <c r="D93" s="216"/>
      <c r="E93" s="216"/>
      <c r="F93" s="211"/>
    </row>
    <row r="94" spans="1:6" ht="30">
      <c r="A94" s="17" t="s">
        <v>630</v>
      </c>
      <c r="B94" s="40" t="s">
        <v>298</v>
      </c>
      <c r="C94" s="216"/>
      <c r="D94" s="216"/>
      <c r="E94" s="216"/>
      <c r="F94" s="211"/>
    </row>
    <row r="95" spans="1:6" ht="15.75">
      <c r="A95" s="17" t="s">
        <v>299</v>
      </c>
      <c r="B95" s="40" t="s">
        <v>300</v>
      </c>
      <c r="C95" s="216"/>
      <c r="D95" s="216"/>
      <c r="E95" s="216"/>
      <c r="F95" s="211"/>
    </row>
    <row r="96" spans="1:6" ht="15.75">
      <c r="A96" s="17" t="s">
        <v>631</v>
      </c>
      <c r="B96" s="40" t="s">
        <v>301</v>
      </c>
      <c r="C96" s="216"/>
      <c r="D96" s="216"/>
      <c r="E96" s="216"/>
      <c r="F96" s="211"/>
    </row>
    <row r="97" spans="1:6" ht="15.75">
      <c r="A97" s="63" t="s">
        <v>588</v>
      </c>
      <c r="B97" s="66" t="s">
        <v>302</v>
      </c>
      <c r="C97" s="216">
        <f>SUM(C89:C96)</f>
        <v>0</v>
      </c>
      <c r="D97" s="216">
        <f>SUM(D89:D96)</f>
        <v>0</v>
      </c>
      <c r="E97" s="216">
        <f>SUM(E89:E96)</f>
        <v>0</v>
      </c>
      <c r="F97" s="216">
        <f>SUM(F89:F96)</f>
        <v>0</v>
      </c>
    </row>
    <row r="98" spans="1:6" ht="16.5">
      <c r="A98" s="189" t="s">
        <v>100</v>
      </c>
      <c r="B98" s="182"/>
      <c r="C98" s="230">
        <f>C97+C88+C83</f>
        <v>953000</v>
      </c>
      <c r="D98" s="230">
        <f>D97+D88+D83</f>
        <v>1270000</v>
      </c>
      <c r="E98" s="230">
        <f>E97+E88+E83</f>
        <v>0</v>
      </c>
      <c r="F98" s="230">
        <f>F97+F88+F83</f>
        <v>0</v>
      </c>
    </row>
    <row r="99" spans="1:6" ht="15.75">
      <c r="A99" s="188" t="s">
        <v>639</v>
      </c>
      <c r="B99" s="225" t="s">
        <v>303</v>
      </c>
      <c r="C99" s="231">
        <f>C98+C75</f>
        <v>48640484</v>
      </c>
      <c r="D99" s="231">
        <f>D98+D75</f>
        <v>49748370</v>
      </c>
      <c r="E99" s="231">
        <f>E98+E75</f>
        <v>47856070</v>
      </c>
      <c r="F99" s="231">
        <f>F98+F75</f>
        <v>47840070</v>
      </c>
    </row>
    <row r="100" spans="1:25" ht="15">
      <c r="A100" s="17" t="s">
        <v>632</v>
      </c>
      <c r="B100" s="5" t="s">
        <v>304</v>
      </c>
      <c r="C100" s="240"/>
      <c r="D100" s="240"/>
      <c r="E100" s="240"/>
      <c r="F100" s="240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307</v>
      </c>
      <c r="B101" s="5" t="s">
        <v>308</v>
      </c>
      <c r="C101" s="240"/>
      <c r="D101" s="240"/>
      <c r="E101" s="240"/>
      <c r="F101" s="240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17" t="s">
        <v>633</v>
      </c>
      <c r="B102" s="5" t="s">
        <v>309</v>
      </c>
      <c r="C102" s="240"/>
      <c r="D102" s="240"/>
      <c r="E102" s="240"/>
      <c r="F102" s="240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3"/>
      <c r="Y102" s="33"/>
    </row>
    <row r="103" spans="1:25" ht="15">
      <c r="A103" s="20" t="s">
        <v>595</v>
      </c>
      <c r="B103" s="9" t="s">
        <v>311</v>
      </c>
      <c r="C103" s="237">
        <f>SUM(C100:C102)</f>
        <v>0</v>
      </c>
      <c r="D103" s="237">
        <f>SUM(D100:D102)</f>
        <v>0</v>
      </c>
      <c r="E103" s="237">
        <f>SUM(E100:E102)</f>
        <v>0</v>
      </c>
      <c r="F103" s="237">
        <f>SUM(F100:F102)</f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3"/>
      <c r="Y103" s="33"/>
    </row>
    <row r="104" spans="1:25" ht="15">
      <c r="A104" s="47" t="s">
        <v>634</v>
      </c>
      <c r="B104" s="5" t="s">
        <v>312</v>
      </c>
      <c r="C104" s="239">
        <v>1038000</v>
      </c>
      <c r="D104" s="239"/>
      <c r="E104" s="239"/>
      <c r="F104" s="239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47" t="s">
        <v>601</v>
      </c>
      <c r="B105" s="5" t="s">
        <v>315</v>
      </c>
      <c r="C105" s="239"/>
      <c r="D105" s="239"/>
      <c r="E105" s="239"/>
      <c r="F105" s="239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3"/>
      <c r="Y105" s="33"/>
    </row>
    <row r="106" spans="1:25" ht="15">
      <c r="A106" s="17" t="s">
        <v>316</v>
      </c>
      <c r="B106" s="5" t="s">
        <v>317</v>
      </c>
      <c r="C106" s="240"/>
      <c r="D106" s="240"/>
      <c r="E106" s="240"/>
      <c r="F106" s="240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7" t="s">
        <v>635</v>
      </c>
      <c r="B107" s="5" t="s">
        <v>318</v>
      </c>
      <c r="C107" s="240"/>
      <c r="D107" s="240"/>
      <c r="E107" s="240"/>
      <c r="F107" s="240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3"/>
      <c r="Y107" s="33"/>
    </row>
    <row r="108" spans="1:25" ht="15">
      <c r="A108" s="18" t="s">
        <v>598</v>
      </c>
      <c r="B108" s="9" t="s">
        <v>319</v>
      </c>
      <c r="C108" s="238">
        <f>SUM(C104:C107)</f>
        <v>1038000</v>
      </c>
      <c r="D108" s="238">
        <f>SUM(D104:D107)</f>
        <v>0</v>
      </c>
      <c r="E108" s="238">
        <f>SUM(E104:E107)</f>
        <v>0</v>
      </c>
      <c r="F108" s="238">
        <f>SUM(F104:F107)</f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3"/>
      <c r="Y108" s="33"/>
    </row>
    <row r="109" spans="1:25" ht="15">
      <c r="A109" s="47" t="s">
        <v>320</v>
      </c>
      <c r="B109" s="5" t="s">
        <v>321</v>
      </c>
      <c r="C109" s="239"/>
      <c r="D109" s="239"/>
      <c r="E109" s="239"/>
      <c r="F109" s="239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47" t="s">
        <v>322</v>
      </c>
      <c r="B110" s="5" t="s">
        <v>323</v>
      </c>
      <c r="C110" s="239">
        <v>1027000</v>
      </c>
      <c r="D110" s="239"/>
      <c r="E110" s="239"/>
      <c r="F110" s="239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18" t="s">
        <v>324</v>
      </c>
      <c r="B111" s="9" t="s">
        <v>325</v>
      </c>
      <c r="C111" s="239"/>
      <c r="D111" s="239"/>
      <c r="E111" s="239"/>
      <c r="F111" s="239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326</v>
      </c>
      <c r="B112" s="5" t="s">
        <v>327</v>
      </c>
      <c r="C112" s="239"/>
      <c r="D112" s="239"/>
      <c r="E112" s="239"/>
      <c r="F112" s="239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328</v>
      </c>
      <c r="B113" s="5" t="s">
        <v>329</v>
      </c>
      <c r="C113" s="239"/>
      <c r="D113" s="239"/>
      <c r="E113" s="239"/>
      <c r="F113" s="239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7" t="s">
        <v>330</v>
      </c>
      <c r="B114" s="5" t="s">
        <v>331</v>
      </c>
      <c r="C114" s="239"/>
      <c r="D114" s="239"/>
      <c r="E114" s="239"/>
      <c r="F114" s="239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 ht="15">
      <c r="A115" s="48" t="s">
        <v>599</v>
      </c>
      <c r="B115" s="49" t="s">
        <v>332</v>
      </c>
      <c r="C115" s="238">
        <f>SUM(C109:C114)</f>
        <v>1027000</v>
      </c>
      <c r="D115" s="238">
        <f>SUM(D109:D114)</f>
        <v>0</v>
      </c>
      <c r="E115" s="238">
        <f>SUM(E109:E114)</f>
        <v>0</v>
      </c>
      <c r="F115" s="238">
        <f>SUM(F109:F114)</f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3"/>
      <c r="Y115" s="33"/>
    </row>
    <row r="116" spans="1:25" ht="15">
      <c r="A116" s="47" t="s">
        <v>333</v>
      </c>
      <c r="B116" s="5" t="s">
        <v>334</v>
      </c>
      <c r="C116" s="239"/>
      <c r="D116" s="239"/>
      <c r="E116" s="239"/>
      <c r="F116" s="239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 ht="15">
      <c r="A117" s="17" t="s">
        <v>335</v>
      </c>
      <c r="B117" s="5" t="s">
        <v>336</v>
      </c>
      <c r="C117" s="240"/>
      <c r="D117" s="240"/>
      <c r="E117" s="240"/>
      <c r="F117" s="240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3"/>
      <c r="Y117" s="33"/>
    </row>
    <row r="118" spans="1:25" ht="15">
      <c r="A118" s="47" t="s">
        <v>636</v>
      </c>
      <c r="B118" s="5" t="s">
        <v>337</v>
      </c>
      <c r="C118" s="239"/>
      <c r="D118" s="239"/>
      <c r="E118" s="239"/>
      <c r="F118" s="239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7" t="s">
        <v>604</v>
      </c>
      <c r="B119" s="5" t="s">
        <v>338</v>
      </c>
      <c r="C119" s="239"/>
      <c r="D119" s="239"/>
      <c r="E119" s="239"/>
      <c r="F119" s="239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 ht="15">
      <c r="A120" s="48" t="s">
        <v>605</v>
      </c>
      <c r="B120" s="49" t="s">
        <v>342</v>
      </c>
      <c r="C120" s="238">
        <f>SUM(C116:C119)</f>
        <v>0</v>
      </c>
      <c r="D120" s="238">
        <f>SUM(D116:D119)</f>
        <v>0</v>
      </c>
      <c r="E120" s="238">
        <f>SUM(E116:E119)</f>
        <v>0</v>
      </c>
      <c r="F120" s="238">
        <f>SUM(F116:F119)</f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3"/>
      <c r="Y120" s="33"/>
    </row>
    <row r="121" spans="1:25" ht="15">
      <c r="A121" s="17" t="s">
        <v>343</v>
      </c>
      <c r="B121" s="5" t="s">
        <v>344</v>
      </c>
      <c r="C121" s="240"/>
      <c r="D121" s="240"/>
      <c r="E121" s="240"/>
      <c r="F121" s="240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3"/>
      <c r="Y121" s="33"/>
    </row>
    <row r="122" spans="1:25" ht="15.75">
      <c r="A122" s="185" t="s">
        <v>640</v>
      </c>
      <c r="B122" s="186" t="s">
        <v>345</v>
      </c>
      <c r="C122" s="241">
        <f>C121+C120+C115+C108+C103</f>
        <v>2065000</v>
      </c>
      <c r="D122" s="241">
        <f>D121+D120+D115+D108+D103</f>
        <v>0</v>
      </c>
      <c r="E122" s="241">
        <f>E121+E120+E115+E108+E103</f>
        <v>0</v>
      </c>
      <c r="F122" s="241">
        <f>F121+F120+F115+F108+F103</f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6.5">
      <c r="A123" s="244" t="s">
        <v>677</v>
      </c>
      <c r="B123" s="245"/>
      <c r="C123" s="260">
        <f>C122+C99</f>
        <v>50705484</v>
      </c>
      <c r="D123" s="260">
        <f>D122+D99</f>
        <v>49748370</v>
      </c>
      <c r="E123" s="260">
        <f>E122+E99</f>
        <v>47856070</v>
      </c>
      <c r="F123" s="260">
        <f>F122+F99</f>
        <v>47840070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257"/>
      <c r="D124" s="257"/>
      <c r="E124" s="257"/>
      <c r="F124" s="257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257"/>
      <c r="D125" s="257"/>
      <c r="E125" s="257"/>
      <c r="F125" s="257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257"/>
      <c r="D126" s="257"/>
      <c r="E126" s="257"/>
      <c r="F126" s="257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257"/>
      <c r="D127" s="257"/>
      <c r="E127" s="257"/>
      <c r="F127" s="257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257"/>
      <c r="D128" s="257"/>
      <c r="E128" s="257"/>
      <c r="F128" s="257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257"/>
      <c r="D129" s="257"/>
      <c r="E129" s="257"/>
      <c r="F129" s="257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257"/>
      <c r="D130" s="257"/>
      <c r="E130" s="257"/>
      <c r="F130" s="257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257"/>
      <c r="D131" s="257"/>
      <c r="E131" s="257"/>
      <c r="F131" s="257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257"/>
      <c r="D132" s="257"/>
      <c r="E132" s="257"/>
      <c r="F132" s="257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257"/>
      <c r="D133" s="257"/>
      <c r="E133" s="257"/>
      <c r="F133" s="257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257"/>
      <c r="D134" s="257"/>
      <c r="E134" s="257"/>
      <c r="F134" s="257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257"/>
      <c r="D135" s="257"/>
      <c r="E135" s="257"/>
      <c r="F135" s="257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257"/>
      <c r="D136" s="257"/>
      <c r="E136" s="257"/>
      <c r="F136" s="257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257"/>
      <c r="D137" s="257"/>
      <c r="E137" s="257"/>
      <c r="F137" s="257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257"/>
      <c r="D138" s="257"/>
      <c r="E138" s="257"/>
      <c r="F138" s="257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257"/>
      <c r="D139" s="257"/>
      <c r="E139" s="257"/>
      <c r="F139" s="257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257"/>
      <c r="D140" s="257"/>
      <c r="E140" s="257"/>
      <c r="F140" s="257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257"/>
      <c r="D141" s="257"/>
      <c r="E141" s="257"/>
      <c r="F141" s="257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257"/>
      <c r="D142" s="257"/>
      <c r="E142" s="257"/>
      <c r="F142" s="257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257"/>
      <c r="D143" s="257"/>
      <c r="E143" s="257"/>
      <c r="F143" s="257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257"/>
      <c r="D144" s="257"/>
      <c r="E144" s="257"/>
      <c r="F144" s="257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257"/>
      <c r="D145" s="257"/>
      <c r="E145" s="257"/>
      <c r="F145" s="257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257"/>
      <c r="D146" s="257"/>
      <c r="E146" s="257"/>
      <c r="F146" s="257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257"/>
      <c r="D147" s="257"/>
      <c r="E147" s="257"/>
      <c r="F147" s="257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257"/>
      <c r="D148" s="257"/>
      <c r="E148" s="257"/>
      <c r="F148" s="257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257"/>
      <c r="D149" s="257"/>
      <c r="E149" s="257"/>
      <c r="F149" s="257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257"/>
      <c r="D150" s="257"/>
      <c r="E150" s="257"/>
      <c r="F150" s="257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257"/>
      <c r="D151" s="257"/>
      <c r="E151" s="257"/>
      <c r="F151" s="257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257"/>
      <c r="D152" s="257"/>
      <c r="E152" s="257"/>
      <c r="F152" s="257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257"/>
      <c r="D153" s="257"/>
      <c r="E153" s="257"/>
      <c r="F153" s="257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257"/>
      <c r="D154" s="257"/>
      <c r="E154" s="257"/>
      <c r="F154" s="257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257"/>
      <c r="D155" s="257"/>
      <c r="E155" s="257"/>
      <c r="F155" s="257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257"/>
      <c r="D156" s="257"/>
      <c r="E156" s="257"/>
      <c r="F156" s="257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257"/>
      <c r="D157" s="257"/>
      <c r="E157" s="257"/>
      <c r="F157" s="257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257"/>
      <c r="D158" s="257"/>
      <c r="E158" s="257"/>
      <c r="F158" s="257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257"/>
      <c r="D159" s="257"/>
      <c r="E159" s="257"/>
      <c r="F159" s="257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257"/>
      <c r="D160" s="257"/>
      <c r="E160" s="257"/>
      <c r="F160" s="257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257"/>
      <c r="D161" s="257"/>
      <c r="E161" s="257"/>
      <c r="F161" s="257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257"/>
      <c r="D162" s="257"/>
      <c r="E162" s="257"/>
      <c r="F162" s="257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257"/>
      <c r="D163" s="257"/>
      <c r="E163" s="257"/>
      <c r="F163" s="257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257"/>
      <c r="D164" s="257"/>
      <c r="E164" s="257"/>
      <c r="F164" s="257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257"/>
      <c r="D165" s="257"/>
      <c r="E165" s="257"/>
      <c r="F165" s="257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257"/>
      <c r="D166" s="257"/>
      <c r="E166" s="257"/>
      <c r="F166" s="257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257"/>
      <c r="D167" s="257"/>
      <c r="E167" s="257"/>
      <c r="F167" s="257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257"/>
      <c r="D168" s="257"/>
      <c r="E168" s="257"/>
      <c r="F168" s="257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257"/>
      <c r="D169" s="257"/>
      <c r="E169" s="257"/>
      <c r="F169" s="257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257"/>
      <c r="D170" s="257"/>
      <c r="E170" s="257"/>
      <c r="F170" s="257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257"/>
      <c r="D171" s="257"/>
      <c r="E171" s="257"/>
      <c r="F171" s="257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 ht="15">
      <c r="B172" s="33"/>
      <c r="C172" s="257"/>
      <c r="D172" s="257"/>
      <c r="E172" s="257"/>
      <c r="F172" s="257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  <headerFooter>
    <oddHeader>&amp;C10. melléklet az 1/2016. (II.15.) önkormányzati rendelethez</oddHeader>
    <oddFooter>&amp;C - 13 -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68" t="s">
        <v>98</v>
      </c>
      <c r="B1" s="269"/>
      <c r="C1" s="269"/>
      <c r="D1" s="269"/>
      <c r="E1" s="269"/>
      <c r="F1" s="270"/>
    </row>
    <row r="2" spans="1:6" ht="19.5" customHeight="1">
      <c r="A2" s="272" t="s">
        <v>743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4</v>
      </c>
    </row>
    <row r="5" spans="1:6" ht="30">
      <c r="A5" s="2" t="s">
        <v>155</v>
      </c>
      <c r="B5" s="3" t="s">
        <v>156</v>
      </c>
      <c r="C5" s="84" t="s">
        <v>776</v>
      </c>
      <c r="D5" s="84" t="s">
        <v>777</v>
      </c>
      <c r="E5" s="84" t="s">
        <v>101</v>
      </c>
      <c r="F5" s="138" t="s">
        <v>58</v>
      </c>
    </row>
    <row r="6" spans="1:6" ht="15">
      <c r="A6" s="38" t="s">
        <v>157</v>
      </c>
      <c r="B6" s="39" t="s">
        <v>158</v>
      </c>
      <c r="C6" s="52"/>
      <c r="D6" s="52"/>
      <c r="E6" s="52"/>
      <c r="F6" s="37"/>
    </row>
    <row r="7" spans="1:6" ht="15">
      <c r="A7" s="38" t="s">
        <v>159</v>
      </c>
      <c r="B7" s="40" t="s">
        <v>160</v>
      </c>
      <c r="C7" s="52"/>
      <c r="D7" s="52"/>
      <c r="E7" s="52"/>
      <c r="F7" s="37"/>
    </row>
    <row r="8" spans="1:6" ht="15">
      <c r="A8" s="38" t="s">
        <v>161</v>
      </c>
      <c r="B8" s="40" t="s">
        <v>162</v>
      </c>
      <c r="C8" s="52"/>
      <c r="D8" s="52"/>
      <c r="E8" s="52"/>
      <c r="F8" s="37"/>
    </row>
    <row r="9" spans="1:6" ht="15">
      <c r="A9" s="41" t="s">
        <v>163</v>
      </c>
      <c r="B9" s="40" t="s">
        <v>164</v>
      </c>
      <c r="C9" s="52"/>
      <c r="D9" s="52"/>
      <c r="E9" s="52"/>
      <c r="F9" s="37"/>
    </row>
    <row r="10" spans="1:6" ht="15">
      <c r="A10" s="41" t="s">
        <v>165</v>
      </c>
      <c r="B10" s="40" t="s">
        <v>166</v>
      </c>
      <c r="C10" s="52"/>
      <c r="D10" s="52"/>
      <c r="E10" s="52"/>
      <c r="F10" s="37"/>
    </row>
    <row r="11" spans="1:6" ht="15">
      <c r="A11" s="41" t="s">
        <v>167</v>
      </c>
      <c r="B11" s="40" t="s">
        <v>168</v>
      </c>
      <c r="C11" s="52"/>
      <c r="D11" s="52"/>
      <c r="E11" s="52"/>
      <c r="F11" s="37"/>
    </row>
    <row r="12" spans="1:6" ht="15">
      <c r="A12" s="41" t="s">
        <v>169</v>
      </c>
      <c r="B12" s="40" t="s">
        <v>170</v>
      </c>
      <c r="C12" s="52"/>
      <c r="D12" s="52"/>
      <c r="E12" s="52"/>
      <c r="F12" s="37"/>
    </row>
    <row r="13" spans="1:6" ht="15">
      <c r="A13" s="41" t="s">
        <v>171</v>
      </c>
      <c r="B13" s="40" t="s">
        <v>172</v>
      </c>
      <c r="C13" s="52"/>
      <c r="D13" s="52"/>
      <c r="E13" s="52"/>
      <c r="F13" s="37"/>
    </row>
    <row r="14" spans="1:6" ht="15">
      <c r="A14" s="5" t="s">
        <v>173</v>
      </c>
      <c r="B14" s="40" t="s">
        <v>174</v>
      </c>
      <c r="C14" s="52"/>
      <c r="D14" s="52"/>
      <c r="E14" s="52"/>
      <c r="F14" s="37"/>
    </row>
    <row r="15" spans="1:6" ht="15">
      <c r="A15" s="5" t="s">
        <v>175</v>
      </c>
      <c r="B15" s="40" t="s">
        <v>176</v>
      </c>
      <c r="C15" s="52"/>
      <c r="D15" s="52"/>
      <c r="E15" s="52"/>
      <c r="F15" s="37"/>
    </row>
    <row r="16" spans="1:6" ht="15">
      <c r="A16" s="5" t="s">
        <v>177</v>
      </c>
      <c r="B16" s="40" t="s">
        <v>178</v>
      </c>
      <c r="C16" s="52"/>
      <c r="D16" s="52"/>
      <c r="E16" s="52"/>
      <c r="F16" s="37"/>
    </row>
    <row r="17" spans="1:6" ht="15">
      <c r="A17" s="5" t="s">
        <v>179</v>
      </c>
      <c r="B17" s="40" t="s">
        <v>180</v>
      </c>
      <c r="C17" s="52"/>
      <c r="D17" s="52"/>
      <c r="E17" s="52"/>
      <c r="F17" s="37"/>
    </row>
    <row r="18" spans="1:6" ht="15">
      <c r="A18" s="5" t="s">
        <v>607</v>
      </c>
      <c r="B18" s="40" t="s">
        <v>181</v>
      </c>
      <c r="C18" s="52"/>
      <c r="D18" s="52"/>
      <c r="E18" s="52"/>
      <c r="F18" s="37"/>
    </row>
    <row r="19" spans="1:6" ht="15">
      <c r="A19" s="42" t="s">
        <v>505</v>
      </c>
      <c r="B19" s="43" t="s">
        <v>183</v>
      </c>
      <c r="C19" s="52"/>
      <c r="D19" s="52"/>
      <c r="E19" s="52"/>
      <c r="F19" s="37"/>
    </row>
    <row r="20" spans="1:6" ht="15">
      <c r="A20" s="5" t="s">
        <v>184</v>
      </c>
      <c r="B20" s="40" t="s">
        <v>185</v>
      </c>
      <c r="C20" s="52"/>
      <c r="D20" s="52"/>
      <c r="E20" s="52"/>
      <c r="F20" s="37"/>
    </row>
    <row r="21" spans="1:6" ht="15">
      <c r="A21" s="5" t="s">
        <v>186</v>
      </c>
      <c r="B21" s="40" t="s">
        <v>187</v>
      </c>
      <c r="C21" s="52"/>
      <c r="D21" s="52"/>
      <c r="E21" s="52"/>
      <c r="F21" s="37"/>
    </row>
    <row r="22" spans="1:6" ht="15">
      <c r="A22" s="6" t="s">
        <v>188</v>
      </c>
      <c r="B22" s="40" t="s">
        <v>189</v>
      </c>
      <c r="C22" s="52"/>
      <c r="D22" s="52"/>
      <c r="E22" s="52"/>
      <c r="F22" s="37"/>
    </row>
    <row r="23" spans="1:6" ht="15">
      <c r="A23" s="9" t="s">
        <v>506</v>
      </c>
      <c r="B23" s="43" t="s">
        <v>190</v>
      </c>
      <c r="C23" s="52"/>
      <c r="D23" s="52"/>
      <c r="E23" s="52"/>
      <c r="F23" s="37"/>
    </row>
    <row r="24" spans="1:6" ht="15">
      <c r="A24" s="65" t="s">
        <v>637</v>
      </c>
      <c r="B24" s="66" t="s">
        <v>191</v>
      </c>
      <c r="C24" s="52"/>
      <c r="D24" s="52"/>
      <c r="E24" s="52"/>
      <c r="F24" s="37"/>
    </row>
    <row r="25" spans="1:6" ht="15">
      <c r="A25" s="49" t="s">
        <v>608</v>
      </c>
      <c r="B25" s="66" t="s">
        <v>192</v>
      </c>
      <c r="C25" s="52"/>
      <c r="D25" s="52"/>
      <c r="E25" s="52"/>
      <c r="F25" s="37"/>
    </row>
    <row r="26" spans="1:6" ht="15">
      <c r="A26" s="5" t="s">
        <v>193</v>
      </c>
      <c r="B26" s="40" t="s">
        <v>194</v>
      </c>
      <c r="C26" s="52"/>
      <c r="D26" s="52"/>
      <c r="E26" s="52"/>
      <c r="F26" s="37"/>
    </row>
    <row r="27" spans="1:6" ht="15">
      <c r="A27" s="5" t="s">
        <v>195</v>
      </c>
      <c r="B27" s="40" t="s">
        <v>196</v>
      </c>
      <c r="C27" s="52"/>
      <c r="D27" s="52"/>
      <c r="E27" s="52"/>
      <c r="F27" s="37"/>
    </row>
    <row r="28" spans="1:6" ht="15">
      <c r="A28" s="5" t="s">
        <v>197</v>
      </c>
      <c r="B28" s="40" t="s">
        <v>198</v>
      </c>
      <c r="C28" s="52"/>
      <c r="D28" s="52"/>
      <c r="E28" s="52"/>
      <c r="F28" s="37"/>
    </row>
    <row r="29" spans="1:6" ht="15">
      <c r="A29" s="9" t="s">
        <v>516</v>
      </c>
      <c r="B29" s="43" t="s">
        <v>199</v>
      </c>
      <c r="C29" s="52"/>
      <c r="D29" s="52"/>
      <c r="E29" s="52"/>
      <c r="F29" s="37"/>
    </row>
    <row r="30" spans="1:6" ht="15">
      <c r="A30" s="5" t="s">
        <v>200</v>
      </c>
      <c r="B30" s="40" t="s">
        <v>201</v>
      </c>
      <c r="C30" s="52"/>
      <c r="D30" s="52"/>
      <c r="E30" s="52"/>
      <c r="F30" s="37"/>
    </row>
    <row r="31" spans="1:6" ht="15">
      <c r="A31" s="5" t="s">
        <v>202</v>
      </c>
      <c r="B31" s="40" t="s">
        <v>203</v>
      </c>
      <c r="C31" s="52"/>
      <c r="D31" s="52"/>
      <c r="E31" s="52"/>
      <c r="F31" s="37"/>
    </row>
    <row r="32" spans="1:6" ht="15" customHeight="1">
      <c r="A32" s="9" t="s">
        <v>638</v>
      </c>
      <c r="B32" s="43" t="s">
        <v>204</v>
      </c>
      <c r="C32" s="52"/>
      <c r="D32" s="52"/>
      <c r="E32" s="52"/>
      <c r="F32" s="37"/>
    </row>
    <row r="33" spans="1:6" ht="15">
      <c r="A33" s="5" t="s">
        <v>205</v>
      </c>
      <c r="B33" s="40" t="s">
        <v>206</v>
      </c>
      <c r="C33" s="52"/>
      <c r="D33" s="52"/>
      <c r="E33" s="52"/>
      <c r="F33" s="37"/>
    </row>
    <row r="34" spans="1:6" ht="15">
      <c r="A34" s="5" t="s">
        <v>207</v>
      </c>
      <c r="B34" s="40" t="s">
        <v>208</v>
      </c>
      <c r="C34" s="52"/>
      <c r="D34" s="52"/>
      <c r="E34" s="52"/>
      <c r="F34" s="37"/>
    </row>
    <row r="35" spans="1:6" ht="15">
      <c r="A35" s="5" t="s">
        <v>609</v>
      </c>
      <c r="B35" s="40" t="s">
        <v>209</v>
      </c>
      <c r="C35" s="52"/>
      <c r="D35" s="52"/>
      <c r="E35" s="52"/>
      <c r="F35" s="37"/>
    </row>
    <row r="36" spans="1:6" ht="15">
      <c r="A36" s="5" t="s">
        <v>211</v>
      </c>
      <c r="B36" s="40" t="s">
        <v>212</v>
      </c>
      <c r="C36" s="52"/>
      <c r="D36" s="52"/>
      <c r="E36" s="52"/>
      <c r="F36" s="37"/>
    </row>
    <row r="37" spans="1:6" ht="15">
      <c r="A37" s="14" t="s">
        <v>610</v>
      </c>
      <c r="B37" s="40" t="s">
        <v>213</v>
      </c>
      <c r="C37" s="52"/>
      <c r="D37" s="52"/>
      <c r="E37" s="52"/>
      <c r="F37" s="37"/>
    </row>
    <row r="38" spans="1:6" ht="15">
      <c r="A38" s="6" t="s">
        <v>215</v>
      </c>
      <c r="B38" s="40" t="s">
        <v>216</v>
      </c>
      <c r="C38" s="52"/>
      <c r="D38" s="52"/>
      <c r="E38" s="52"/>
      <c r="F38" s="37"/>
    </row>
    <row r="39" spans="1:6" ht="15">
      <c r="A39" s="5" t="s">
        <v>611</v>
      </c>
      <c r="B39" s="40" t="s">
        <v>217</v>
      </c>
      <c r="C39" s="52"/>
      <c r="D39" s="52"/>
      <c r="E39" s="52"/>
      <c r="F39" s="37"/>
    </row>
    <row r="40" spans="1:6" ht="15">
      <c r="A40" s="9" t="s">
        <v>521</v>
      </c>
      <c r="B40" s="43" t="s">
        <v>219</v>
      </c>
      <c r="C40" s="52"/>
      <c r="D40" s="52"/>
      <c r="E40" s="52"/>
      <c r="F40" s="37"/>
    </row>
    <row r="41" spans="1:6" ht="15">
      <c r="A41" s="5" t="s">
        <v>220</v>
      </c>
      <c r="B41" s="40" t="s">
        <v>221</v>
      </c>
      <c r="C41" s="52"/>
      <c r="D41" s="52"/>
      <c r="E41" s="52"/>
      <c r="F41" s="37"/>
    </row>
    <row r="42" spans="1:6" ht="15">
      <c r="A42" s="5" t="s">
        <v>222</v>
      </c>
      <c r="B42" s="40" t="s">
        <v>223</v>
      </c>
      <c r="C42" s="52"/>
      <c r="D42" s="52"/>
      <c r="E42" s="52"/>
      <c r="F42" s="37"/>
    </row>
    <row r="43" spans="1:6" ht="15">
      <c r="A43" s="9" t="s">
        <v>522</v>
      </c>
      <c r="B43" s="43" t="s">
        <v>224</v>
      </c>
      <c r="C43" s="52"/>
      <c r="D43" s="52"/>
      <c r="E43" s="52"/>
      <c r="F43" s="37"/>
    </row>
    <row r="44" spans="1:6" ht="15">
      <c r="A44" s="5" t="s">
        <v>225</v>
      </c>
      <c r="B44" s="40" t="s">
        <v>226</v>
      </c>
      <c r="C44" s="52"/>
      <c r="D44" s="52"/>
      <c r="E44" s="52"/>
      <c r="F44" s="37"/>
    </row>
    <row r="45" spans="1:6" ht="15">
      <c r="A45" s="5" t="s">
        <v>227</v>
      </c>
      <c r="B45" s="40" t="s">
        <v>228</v>
      </c>
      <c r="C45" s="52"/>
      <c r="D45" s="52"/>
      <c r="E45" s="52"/>
      <c r="F45" s="37"/>
    </row>
    <row r="46" spans="1:6" ht="15">
      <c r="A46" s="5" t="s">
        <v>612</v>
      </c>
      <c r="B46" s="40" t="s">
        <v>229</v>
      </c>
      <c r="C46" s="52"/>
      <c r="D46" s="52"/>
      <c r="E46" s="52"/>
      <c r="F46" s="37"/>
    </row>
    <row r="47" spans="1:6" ht="15">
      <c r="A47" s="5" t="s">
        <v>613</v>
      </c>
      <c r="B47" s="40" t="s">
        <v>231</v>
      </c>
      <c r="C47" s="52"/>
      <c r="D47" s="52"/>
      <c r="E47" s="52"/>
      <c r="F47" s="37"/>
    </row>
    <row r="48" spans="1:6" ht="15">
      <c r="A48" s="5" t="s">
        <v>235</v>
      </c>
      <c r="B48" s="40" t="s">
        <v>236</v>
      </c>
      <c r="C48" s="52"/>
      <c r="D48" s="52"/>
      <c r="E48" s="52"/>
      <c r="F48" s="37"/>
    </row>
    <row r="49" spans="1:6" ht="15">
      <c r="A49" s="9" t="s">
        <v>525</v>
      </c>
      <c r="B49" s="43" t="s">
        <v>237</v>
      </c>
      <c r="C49" s="52"/>
      <c r="D49" s="52"/>
      <c r="E49" s="52"/>
      <c r="F49" s="37"/>
    </row>
    <row r="50" spans="1:6" ht="15">
      <c r="A50" s="49" t="s">
        <v>526</v>
      </c>
      <c r="B50" s="66" t="s">
        <v>238</v>
      </c>
      <c r="C50" s="52"/>
      <c r="D50" s="52"/>
      <c r="E50" s="52"/>
      <c r="F50" s="37"/>
    </row>
    <row r="51" spans="1:6" ht="15">
      <c r="A51" s="17" t="s">
        <v>239</v>
      </c>
      <c r="B51" s="40" t="s">
        <v>240</v>
      </c>
      <c r="C51" s="52"/>
      <c r="D51" s="52"/>
      <c r="E51" s="52"/>
      <c r="F51" s="37"/>
    </row>
    <row r="52" spans="1:6" ht="15">
      <c r="A52" s="17" t="s">
        <v>543</v>
      </c>
      <c r="B52" s="40" t="s">
        <v>241</v>
      </c>
      <c r="C52" s="52"/>
      <c r="D52" s="52"/>
      <c r="E52" s="52"/>
      <c r="F52" s="37"/>
    </row>
    <row r="53" spans="1:6" ht="15">
      <c r="A53" s="22" t="s">
        <v>614</v>
      </c>
      <c r="B53" s="40" t="s">
        <v>242</v>
      </c>
      <c r="C53" s="52"/>
      <c r="D53" s="52"/>
      <c r="E53" s="52"/>
      <c r="F53" s="37"/>
    </row>
    <row r="54" spans="1:6" ht="15">
      <c r="A54" s="22" t="s">
        <v>615</v>
      </c>
      <c r="B54" s="40" t="s">
        <v>243</v>
      </c>
      <c r="C54" s="52"/>
      <c r="D54" s="52"/>
      <c r="E54" s="52"/>
      <c r="F54" s="37"/>
    </row>
    <row r="55" spans="1:6" ht="15">
      <c r="A55" s="22" t="s">
        <v>616</v>
      </c>
      <c r="B55" s="40" t="s">
        <v>244</v>
      </c>
      <c r="C55" s="52"/>
      <c r="D55" s="52"/>
      <c r="E55" s="52"/>
      <c r="F55" s="37"/>
    </row>
    <row r="56" spans="1:6" ht="15">
      <c r="A56" s="17" t="s">
        <v>617</v>
      </c>
      <c r="B56" s="40" t="s">
        <v>245</v>
      </c>
      <c r="C56" s="52"/>
      <c r="D56" s="52"/>
      <c r="E56" s="52"/>
      <c r="F56" s="37"/>
    </row>
    <row r="57" spans="1:6" ht="15">
      <c r="A57" s="17" t="s">
        <v>618</v>
      </c>
      <c r="B57" s="40" t="s">
        <v>246</v>
      </c>
      <c r="C57" s="52"/>
      <c r="D57" s="52"/>
      <c r="E57" s="52"/>
      <c r="F57" s="37"/>
    </row>
    <row r="58" spans="1:6" ht="15">
      <c r="A58" s="17" t="s">
        <v>619</v>
      </c>
      <c r="B58" s="40" t="s">
        <v>247</v>
      </c>
      <c r="C58" s="52"/>
      <c r="D58" s="52"/>
      <c r="E58" s="52"/>
      <c r="F58" s="37"/>
    </row>
    <row r="59" spans="1:6" ht="15">
      <c r="A59" s="63" t="s">
        <v>576</v>
      </c>
      <c r="B59" s="66" t="s">
        <v>248</v>
      </c>
      <c r="C59" s="52"/>
      <c r="D59" s="52"/>
      <c r="E59" s="52"/>
      <c r="F59" s="37"/>
    </row>
    <row r="60" spans="1:6" ht="15">
      <c r="A60" s="16" t="s">
        <v>620</v>
      </c>
      <c r="B60" s="40" t="s">
        <v>249</v>
      </c>
      <c r="C60" s="52"/>
      <c r="D60" s="52"/>
      <c r="E60" s="52"/>
      <c r="F60" s="37"/>
    </row>
    <row r="61" spans="1:6" ht="15">
      <c r="A61" s="16" t="s">
        <v>251</v>
      </c>
      <c r="B61" s="40" t="s">
        <v>252</v>
      </c>
      <c r="C61" s="52"/>
      <c r="D61" s="52"/>
      <c r="E61" s="52"/>
      <c r="F61" s="37"/>
    </row>
    <row r="62" spans="1:6" ht="15">
      <c r="A62" s="16" t="s">
        <v>253</v>
      </c>
      <c r="B62" s="40" t="s">
        <v>254</v>
      </c>
      <c r="C62" s="52"/>
      <c r="D62" s="52"/>
      <c r="E62" s="52"/>
      <c r="F62" s="37"/>
    </row>
    <row r="63" spans="1:6" ht="15">
      <c r="A63" s="16" t="s">
        <v>578</v>
      </c>
      <c r="B63" s="40" t="s">
        <v>255</v>
      </c>
      <c r="C63" s="52"/>
      <c r="D63" s="52"/>
      <c r="E63" s="52"/>
      <c r="F63" s="37"/>
    </row>
    <row r="64" spans="1:6" ht="15">
      <c r="A64" s="16" t="s">
        <v>621</v>
      </c>
      <c r="B64" s="40" t="s">
        <v>256</v>
      </c>
      <c r="C64" s="52"/>
      <c r="D64" s="52"/>
      <c r="E64" s="52"/>
      <c r="F64" s="37"/>
    </row>
    <row r="65" spans="1:6" ht="15">
      <c r="A65" s="16" t="s">
        <v>580</v>
      </c>
      <c r="B65" s="40" t="s">
        <v>257</v>
      </c>
      <c r="C65" s="52"/>
      <c r="D65" s="52"/>
      <c r="E65" s="52"/>
      <c r="F65" s="37"/>
    </row>
    <row r="66" spans="1:6" ht="15">
      <c r="A66" s="16" t="s">
        <v>622</v>
      </c>
      <c r="B66" s="40" t="s">
        <v>258</v>
      </c>
      <c r="C66" s="52"/>
      <c r="D66" s="52"/>
      <c r="E66" s="52"/>
      <c r="F66" s="37"/>
    </row>
    <row r="67" spans="1:6" ht="15">
      <c r="A67" s="16" t="s">
        <v>623</v>
      </c>
      <c r="B67" s="40" t="s">
        <v>260</v>
      </c>
      <c r="C67" s="52"/>
      <c r="D67" s="52"/>
      <c r="E67" s="52"/>
      <c r="F67" s="37"/>
    </row>
    <row r="68" spans="1:6" ht="15">
      <c r="A68" s="16" t="s">
        <v>261</v>
      </c>
      <c r="B68" s="40" t="s">
        <v>262</v>
      </c>
      <c r="C68" s="52"/>
      <c r="D68" s="52"/>
      <c r="E68" s="52"/>
      <c r="F68" s="37"/>
    </row>
    <row r="69" spans="1:6" ht="15">
      <c r="A69" s="29" t="s">
        <v>263</v>
      </c>
      <c r="B69" s="40" t="s">
        <v>264</v>
      </c>
      <c r="C69" s="52"/>
      <c r="D69" s="52"/>
      <c r="E69" s="52"/>
      <c r="F69" s="37"/>
    </row>
    <row r="70" spans="1:6" ht="15">
      <c r="A70" s="16" t="s">
        <v>624</v>
      </c>
      <c r="B70" s="40" t="s">
        <v>265</v>
      </c>
      <c r="C70" s="52"/>
      <c r="D70" s="52"/>
      <c r="E70" s="52"/>
      <c r="F70" s="37"/>
    </row>
    <row r="71" spans="1:6" ht="15">
      <c r="A71" s="29" t="s">
        <v>829</v>
      </c>
      <c r="B71" s="40" t="s">
        <v>266</v>
      </c>
      <c r="C71" s="52"/>
      <c r="D71" s="52"/>
      <c r="E71" s="52"/>
      <c r="F71" s="37"/>
    </row>
    <row r="72" spans="1:6" ht="15">
      <c r="A72" s="29" t="s">
        <v>830</v>
      </c>
      <c r="B72" s="40" t="s">
        <v>266</v>
      </c>
      <c r="C72" s="52"/>
      <c r="D72" s="52"/>
      <c r="E72" s="52"/>
      <c r="F72" s="37"/>
    </row>
    <row r="73" spans="1:6" ht="15">
      <c r="A73" s="63" t="s">
        <v>584</v>
      </c>
      <c r="B73" s="66" t="s">
        <v>267</v>
      </c>
      <c r="C73" s="52"/>
      <c r="D73" s="52"/>
      <c r="E73" s="52"/>
      <c r="F73" s="37"/>
    </row>
    <row r="74" spans="1:6" ht="15.75">
      <c r="A74" s="82" t="s">
        <v>99</v>
      </c>
      <c r="B74" s="66"/>
      <c r="C74" s="52"/>
      <c r="D74" s="52"/>
      <c r="E74" s="52"/>
      <c r="F74" s="37"/>
    </row>
    <row r="75" spans="1:6" ht="15">
      <c r="A75" s="44" t="s">
        <v>268</v>
      </c>
      <c r="B75" s="40" t="s">
        <v>269</v>
      </c>
      <c r="C75" s="52"/>
      <c r="D75" s="52"/>
      <c r="E75" s="52"/>
      <c r="F75" s="37"/>
    </row>
    <row r="76" spans="1:6" ht="15">
      <c r="A76" s="44" t="s">
        <v>625</v>
      </c>
      <c r="B76" s="40" t="s">
        <v>270</v>
      </c>
      <c r="C76" s="52"/>
      <c r="D76" s="52"/>
      <c r="E76" s="52"/>
      <c r="F76" s="37"/>
    </row>
    <row r="77" spans="1:6" ht="15">
      <c r="A77" s="44" t="s">
        <v>272</v>
      </c>
      <c r="B77" s="40" t="s">
        <v>273</v>
      </c>
      <c r="C77" s="52"/>
      <c r="D77" s="52"/>
      <c r="E77" s="52"/>
      <c r="F77" s="37"/>
    </row>
    <row r="78" spans="1:6" ht="15">
      <c r="A78" s="44" t="s">
        <v>274</v>
      </c>
      <c r="B78" s="40" t="s">
        <v>275</v>
      </c>
      <c r="C78" s="52"/>
      <c r="D78" s="52"/>
      <c r="E78" s="52"/>
      <c r="F78" s="37"/>
    </row>
    <row r="79" spans="1:6" ht="15">
      <c r="A79" s="6" t="s">
        <v>276</v>
      </c>
      <c r="B79" s="40" t="s">
        <v>277</v>
      </c>
      <c r="C79" s="52"/>
      <c r="D79" s="52"/>
      <c r="E79" s="52"/>
      <c r="F79" s="37"/>
    </row>
    <row r="80" spans="1:6" ht="15">
      <c r="A80" s="6" t="s">
        <v>278</v>
      </c>
      <c r="B80" s="40" t="s">
        <v>279</v>
      </c>
      <c r="C80" s="52"/>
      <c r="D80" s="52"/>
      <c r="E80" s="52"/>
      <c r="F80" s="37"/>
    </row>
    <row r="81" spans="1:6" ht="15">
      <c r="A81" s="6" t="s">
        <v>280</v>
      </c>
      <c r="B81" s="40" t="s">
        <v>281</v>
      </c>
      <c r="C81" s="52"/>
      <c r="D81" s="52"/>
      <c r="E81" s="52"/>
      <c r="F81" s="37"/>
    </row>
    <row r="82" spans="1:6" ht="15">
      <c r="A82" s="64" t="s">
        <v>586</v>
      </c>
      <c r="B82" s="66" t="s">
        <v>282</v>
      </c>
      <c r="C82" s="52"/>
      <c r="D82" s="52"/>
      <c r="E82" s="52"/>
      <c r="F82" s="37"/>
    </row>
    <row r="83" spans="1:6" ht="15">
      <c r="A83" s="17" t="s">
        <v>283</v>
      </c>
      <c r="B83" s="40" t="s">
        <v>284</v>
      </c>
      <c r="C83" s="52"/>
      <c r="D83" s="52"/>
      <c r="E83" s="52"/>
      <c r="F83" s="37"/>
    </row>
    <row r="84" spans="1:6" ht="15">
      <c r="A84" s="17" t="s">
        <v>285</v>
      </c>
      <c r="B84" s="40" t="s">
        <v>286</v>
      </c>
      <c r="C84" s="52"/>
      <c r="D84" s="52"/>
      <c r="E84" s="52"/>
      <c r="F84" s="37"/>
    </row>
    <row r="85" spans="1:6" ht="15">
      <c r="A85" s="17" t="s">
        <v>287</v>
      </c>
      <c r="B85" s="40" t="s">
        <v>288</v>
      </c>
      <c r="C85" s="52"/>
      <c r="D85" s="52"/>
      <c r="E85" s="52"/>
      <c r="F85" s="37"/>
    </row>
    <row r="86" spans="1:6" ht="15">
      <c r="A86" s="17" t="s">
        <v>289</v>
      </c>
      <c r="B86" s="40" t="s">
        <v>290</v>
      </c>
      <c r="C86" s="52"/>
      <c r="D86" s="52"/>
      <c r="E86" s="52"/>
      <c r="F86" s="37"/>
    </row>
    <row r="87" spans="1:6" ht="15">
      <c r="A87" s="63" t="s">
        <v>587</v>
      </c>
      <c r="B87" s="66" t="s">
        <v>291</v>
      </c>
      <c r="C87" s="52"/>
      <c r="D87" s="52"/>
      <c r="E87" s="52"/>
      <c r="F87" s="37"/>
    </row>
    <row r="88" spans="1:6" ht="15">
      <c r="A88" s="17" t="s">
        <v>292</v>
      </c>
      <c r="B88" s="40" t="s">
        <v>293</v>
      </c>
      <c r="C88" s="52"/>
      <c r="D88" s="52"/>
      <c r="E88" s="52"/>
      <c r="F88" s="37"/>
    </row>
    <row r="89" spans="1:6" ht="15">
      <c r="A89" s="17" t="s">
        <v>626</v>
      </c>
      <c r="B89" s="40" t="s">
        <v>294</v>
      </c>
      <c r="C89" s="52"/>
      <c r="D89" s="52"/>
      <c r="E89" s="52"/>
      <c r="F89" s="37"/>
    </row>
    <row r="90" spans="1:6" ht="15">
      <c r="A90" s="17" t="s">
        <v>627</v>
      </c>
      <c r="B90" s="40" t="s">
        <v>295</v>
      </c>
      <c r="C90" s="52"/>
      <c r="D90" s="52"/>
      <c r="E90" s="52"/>
      <c r="F90" s="37"/>
    </row>
    <row r="91" spans="1:6" ht="15">
      <c r="A91" s="17" t="s">
        <v>628</v>
      </c>
      <c r="B91" s="40" t="s">
        <v>296</v>
      </c>
      <c r="C91" s="52"/>
      <c r="D91" s="52"/>
      <c r="E91" s="52"/>
      <c r="F91" s="37"/>
    </row>
    <row r="92" spans="1:6" ht="15">
      <c r="A92" s="17" t="s">
        <v>629</v>
      </c>
      <c r="B92" s="40" t="s">
        <v>297</v>
      </c>
      <c r="C92" s="52"/>
      <c r="D92" s="52"/>
      <c r="E92" s="52"/>
      <c r="F92" s="37"/>
    </row>
    <row r="93" spans="1:6" ht="15">
      <c r="A93" s="17" t="s">
        <v>630</v>
      </c>
      <c r="B93" s="40" t="s">
        <v>298</v>
      </c>
      <c r="C93" s="52"/>
      <c r="D93" s="52"/>
      <c r="E93" s="52"/>
      <c r="F93" s="37"/>
    </row>
    <row r="94" spans="1:6" ht="15">
      <c r="A94" s="17" t="s">
        <v>299</v>
      </c>
      <c r="B94" s="40" t="s">
        <v>300</v>
      </c>
      <c r="C94" s="52"/>
      <c r="D94" s="52"/>
      <c r="E94" s="52"/>
      <c r="F94" s="37"/>
    </row>
    <row r="95" spans="1:6" ht="15">
      <c r="A95" s="17" t="s">
        <v>631</v>
      </c>
      <c r="B95" s="40" t="s">
        <v>301</v>
      </c>
      <c r="C95" s="52"/>
      <c r="D95" s="52"/>
      <c r="E95" s="52"/>
      <c r="F95" s="37"/>
    </row>
    <row r="96" spans="1:6" ht="15">
      <c r="A96" s="63" t="s">
        <v>588</v>
      </c>
      <c r="B96" s="66" t="s">
        <v>302</v>
      </c>
      <c r="C96" s="52"/>
      <c r="D96" s="52"/>
      <c r="E96" s="52"/>
      <c r="F96" s="37"/>
    </row>
    <row r="97" spans="1:6" ht="15.75">
      <c r="A97" s="82" t="s">
        <v>100</v>
      </c>
      <c r="B97" s="66"/>
      <c r="C97" s="52"/>
      <c r="D97" s="52"/>
      <c r="E97" s="52"/>
      <c r="F97" s="37"/>
    </row>
    <row r="98" spans="1:6" ht="15.75">
      <c r="A98" s="45" t="s">
        <v>639</v>
      </c>
      <c r="B98" s="46" t="s">
        <v>303</v>
      </c>
      <c r="C98" s="52"/>
      <c r="D98" s="52"/>
      <c r="E98" s="52"/>
      <c r="F98" s="37"/>
    </row>
    <row r="99" spans="1:25" ht="15">
      <c r="A99" s="17" t="s">
        <v>632</v>
      </c>
      <c r="B99" s="5" t="s">
        <v>304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307</v>
      </c>
      <c r="B100" s="5" t="s">
        <v>308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633</v>
      </c>
      <c r="B101" s="5" t="s">
        <v>309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595</v>
      </c>
      <c r="B102" s="9" t="s">
        <v>311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634</v>
      </c>
      <c r="B103" s="5" t="s">
        <v>312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601</v>
      </c>
      <c r="B104" s="5" t="s">
        <v>315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316</v>
      </c>
      <c r="B105" s="5" t="s">
        <v>317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635</v>
      </c>
      <c r="B106" s="5" t="s">
        <v>318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598</v>
      </c>
      <c r="B107" s="9" t="s">
        <v>319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320</v>
      </c>
      <c r="B108" s="5" t="s">
        <v>321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322</v>
      </c>
      <c r="B109" s="5" t="s">
        <v>323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324</v>
      </c>
      <c r="B110" s="9" t="s">
        <v>325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326</v>
      </c>
      <c r="B111" s="5" t="s">
        <v>327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328</v>
      </c>
      <c r="B112" s="5" t="s">
        <v>329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330</v>
      </c>
      <c r="B113" s="5" t="s">
        <v>331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599</v>
      </c>
      <c r="B114" s="49" t="s">
        <v>332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333</v>
      </c>
      <c r="B115" s="5" t="s">
        <v>334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335</v>
      </c>
      <c r="B116" s="5" t="s">
        <v>336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636</v>
      </c>
      <c r="B117" s="5" t="s">
        <v>337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604</v>
      </c>
      <c r="B118" s="5" t="s">
        <v>338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605</v>
      </c>
      <c r="B119" s="49" t="s">
        <v>342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343</v>
      </c>
      <c r="B120" s="5" t="s">
        <v>344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640</v>
      </c>
      <c r="B121" s="51" t="s">
        <v>345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677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68" t="s">
        <v>98</v>
      </c>
      <c r="B1" s="269"/>
      <c r="C1" s="269"/>
      <c r="D1" s="269"/>
      <c r="E1" s="269"/>
      <c r="F1" s="270"/>
    </row>
    <row r="2" spans="1:6" ht="21.75" customHeight="1">
      <c r="A2" s="272" t="s">
        <v>743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5</v>
      </c>
    </row>
    <row r="5" spans="1:6" ht="30">
      <c r="A5" s="2" t="s">
        <v>155</v>
      </c>
      <c r="B5" s="3" t="s">
        <v>156</v>
      </c>
      <c r="C5" s="84" t="s">
        <v>776</v>
      </c>
      <c r="D5" s="84" t="s">
        <v>777</v>
      </c>
      <c r="E5" s="84" t="s">
        <v>101</v>
      </c>
      <c r="F5" s="138" t="s">
        <v>58</v>
      </c>
    </row>
    <row r="6" spans="1:6" ht="15">
      <c r="A6" s="38" t="s">
        <v>157</v>
      </c>
      <c r="B6" s="39" t="s">
        <v>158</v>
      </c>
      <c r="C6" s="52"/>
      <c r="D6" s="52"/>
      <c r="E6" s="52"/>
      <c r="F6" s="37"/>
    </row>
    <row r="7" spans="1:6" ht="15">
      <c r="A7" s="38" t="s">
        <v>159</v>
      </c>
      <c r="B7" s="40" t="s">
        <v>160</v>
      </c>
      <c r="C7" s="52"/>
      <c r="D7" s="52"/>
      <c r="E7" s="52"/>
      <c r="F7" s="37"/>
    </row>
    <row r="8" spans="1:6" ht="15">
      <c r="A8" s="38" t="s">
        <v>161</v>
      </c>
      <c r="B8" s="40" t="s">
        <v>162</v>
      </c>
      <c r="C8" s="52"/>
      <c r="D8" s="52"/>
      <c r="E8" s="52"/>
      <c r="F8" s="37"/>
    </row>
    <row r="9" spans="1:6" ht="15">
      <c r="A9" s="41" t="s">
        <v>163</v>
      </c>
      <c r="B9" s="40" t="s">
        <v>164</v>
      </c>
      <c r="C9" s="52"/>
      <c r="D9" s="52"/>
      <c r="E9" s="52"/>
      <c r="F9" s="37"/>
    </row>
    <row r="10" spans="1:6" ht="15">
      <c r="A10" s="41" t="s">
        <v>165</v>
      </c>
      <c r="B10" s="40" t="s">
        <v>166</v>
      </c>
      <c r="C10" s="52"/>
      <c r="D10" s="52"/>
      <c r="E10" s="52"/>
      <c r="F10" s="37"/>
    </row>
    <row r="11" spans="1:6" ht="15">
      <c r="A11" s="41" t="s">
        <v>167</v>
      </c>
      <c r="B11" s="40" t="s">
        <v>168</v>
      </c>
      <c r="C11" s="52"/>
      <c r="D11" s="52"/>
      <c r="E11" s="52"/>
      <c r="F11" s="37"/>
    </row>
    <row r="12" spans="1:6" ht="15">
      <c r="A12" s="41" t="s">
        <v>169</v>
      </c>
      <c r="B12" s="40" t="s">
        <v>170</v>
      </c>
      <c r="C12" s="52"/>
      <c r="D12" s="52"/>
      <c r="E12" s="52"/>
      <c r="F12" s="37"/>
    </row>
    <row r="13" spans="1:6" ht="15">
      <c r="A13" s="41" t="s">
        <v>171</v>
      </c>
      <c r="B13" s="40" t="s">
        <v>172</v>
      </c>
      <c r="C13" s="52"/>
      <c r="D13" s="52"/>
      <c r="E13" s="52"/>
      <c r="F13" s="37"/>
    </row>
    <row r="14" spans="1:6" ht="15">
      <c r="A14" s="5" t="s">
        <v>173</v>
      </c>
      <c r="B14" s="40" t="s">
        <v>174</v>
      </c>
      <c r="C14" s="52"/>
      <c r="D14" s="52"/>
      <c r="E14" s="52"/>
      <c r="F14" s="37"/>
    </row>
    <row r="15" spans="1:6" ht="15">
      <c r="A15" s="5" t="s">
        <v>175</v>
      </c>
      <c r="B15" s="40" t="s">
        <v>176</v>
      </c>
      <c r="C15" s="52"/>
      <c r="D15" s="52"/>
      <c r="E15" s="52"/>
      <c r="F15" s="37"/>
    </row>
    <row r="16" spans="1:6" ht="15">
      <c r="A16" s="5" t="s">
        <v>177</v>
      </c>
      <c r="B16" s="40" t="s">
        <v>178</v>
      </c>
      <c r="C16" s="52"/>
      <c r="D16" s="52"/>
      <c r="E16" s="52"/>
      <c r="F16" s="37"/>
    </row>
    <row r="17" spans="1:6" ht="15">
      <c r="A17" s="5" t="s">
        <v>179</v>
      </c>
      <c r="B17" s="40" t="s">
        <v>180</v>
      </c>
      <c r="C17" s="52"/>
      <c r="D17" s="52"/>
      <c r="E17" s="52"/>
      <c r="F17" s="37"/>
    </row>
    <row r="18" spans="1:6" ht="15">
      <c r="A18" s="5" t="s">
        <v>607</v>
      </c>
      <c r="B18" s="40" t="s">
        <v>181</v>
      </c>
      <c r="C18" s="52"/>
      <c r="D18" s="52"/>
      <c r="E18" s="52"/>
      <c r="F18" s="37"/>
    </row>
    <row r="19" spans="1:6" ht="15">
      <c r="A19" s="42" t="s">
        <v>505</v>
      </c>
      <c r="B19" s="43" t="s">
        <v>183</v>
      </c>
      <c r="C19" s="52"/>
      <c r="D19" s="52"/>
      <c r="E19" s="52"/>
      <c r="F19" s="37"/>
    </row>
    <row r="20" spans="1:6" ht="15">
      <c r="A20" s="5" t="s">
        <v>184</v>
      </c>
      <c r="B20" s="40" t="s">
        <v>185</v>
      </c>
      <c r="C20" s="52"/>
      <c r="D20" s="52"/>
      <c r="E20" s="52"/>
      <c r="F20" s="37"/>
    </row>
    <row r="21" spans="1:6" ht="15">
      <c r="A21" s="5" t="s">
        <v>186</v>
      </c>
      <c r="B21" s="40" t="s">
        <v>187</v>
      </c>
      <c r="C21" s="52"/>
      <c r="D21" s="52"/>
      <c r="E21" s="52"/>
      <c r="F21" s="37"/>
    </row>
    <row r="22" spans="1:6" ht="15">
      <c r="A22" s="6" t="s">
        <v>188</v>
      </c>
      <c r="B22" s="40" t="s">
        <v>189</v>
      </c>
      <c r="C22" s="52"/>
      <c r="D22" s="52"/>
      <c r="E22" s="52"/>
      <c r="F22" s="37"/>
    </row>
    <row r="23" spans="1:6" ht="15">
      <c r="A23" s="9" t="s">
        <v>506</v>
      </c>
      <c r="B23" s="43" t="s">
        <v>190</v>
      </c>
      <c r="C23" s="52"/>
      <c r="D23" s="52"/>
      <c r="E23" s="52"/>
      <c r="F23" s="37"/>
    </row>
    <row r="24" spans="1:6" ht="15">
      <c r="A24" s="65" t="s">
        <v>637</v>
      </c>
      <c r="B24" s="66" t="s">
        <v>191</v>
      </c>
      <c r="C24" s="52"/>
      <c r="D24" s="52"/>
      <c r="E24" s="52"/>
      <c r="F24" s="37"/>
    </row>
    <row r="25" spans="1:6" ht="15">
      <c r="A25" s="49" t="s">
        <v>608</v>
      </c>
      <c r="B25" s="66" t="s">
        <v>192</v>
      </c>
      <c r="C25" s="52"/>
      <c r="D25" s="52"/>
      <c r="E25" s="52"/>
      <c r="F25" s="37"/>
    </row>
    <row r="26" spans="1:6" ht="15">
      <c r="A26" s="5" t="s">
        <v>193</v>
      </c>
      <c r="B26" s="40" t="s">
        <v>194</v>
      </c>
      <c r="C26" s="52"/>
      <c r="D26" s="52"/>
      <c r="E26" s="52"/>
      <c r="F26" s="37"/>
    </row>
    <row r="27" spans="1:6" ht="15">
      <c r="A27" s="5" t="s">
        <v>195</v>
      </c>
      <c r="B27" s="40" t="s">
        <v>196</v>
      </c>
      <c r="C27" s="52"/>
      <c r="D27" s="52"/>
      <c r="E27" s="52"/>
      <c r="F27" s="37"/>
    </row>
    <row r="28" spans="1:6" ht="15">
      <c r="A28" s="5" t="s">
        <v>197</v>
      </c>
      <c r="B28" s="40" t="s">
        <v>198</v>
      </c>
      <c r="C28" s="52"/>
      <c r="D28" s="52"/>
      <c r="E28" s="52"/>
      <c r="F28" s="37"/>
    </row>
    <row r="29" spans="1:6" ht="15">
      <c r="A29" s="9" t="s">
        <v>516</v>
      </c>
      <c r="B29" s="43" t="s">
        <v>199</v>
      </c>
      <c r="C29" s="52"/>
      <c r="D29" s="52"/>
      <c r="E29" s="52"/>
      <c r="F29" s="37"/>
    </row>
    <row r="30" spans="1:6" ht="15">
      <c r="A30" s="5" t="s">
        <v>200</v>
      </c>
      <c r="B30" s="40" t="s">
        <v>201</v>
      </c>
      <c r="C30" s="52"/>
      <c r="D30" s="52"/>
      <c r="E30" s="52"/>
      <c r="F30" s="37"/>
    </row>
    <row r="31" spans="1:6" ht="15">
      <c r="A31" s="5" t="s">
        <v>202</v>
      </c>
      <c r="B31" s="40" t="s">
        <v>203</v>
      </c>
      <c r="C31" s="52"/>
      <c r="D31" s="52"/>
      <c r="E31" s="52"/>
      <c r="F31" s="37"/>
    </row>
    <row r="32" spans="1:6" ht="15" customHeight="1">
      <c r="A32" s="9" t="s">
        <v>638</v>
      </c>
      <c r="B32" s="43" t="s">
        <v>204</v>
      </c>
      <c r="C32" s="52"/>
      <c r="D32" s="52"/>
      <c r="E32" s="52"/>
      <c r="F32" s="37"/>
    </row>
    <row r="33" spans="1:6" ht="15">
      <c r="A33" s="5" t="s">
        <v>205</v>
      </c>
      <c r="B33" s="40" t="s">
        <v>206</v>
      </c>
      <c r="C33" s="52"/>
      <c r="D33" s="52"/>
      <c r="E33" s="52"/>
      <c r="F33" s="37"/>
    </row>
    <row r="34" spans="1:6" ht="15">
      <c r="A34" s="5" t="s">
        <v>207</v>
      </c>
      <c r="B34" s="40" t="s">
        <v>208</v>
      </c>
      <c r="C34" s="52"/>
      <c r="D34" s="52"/>
      <c r="E34" s="52"/>
      <c r="F34" s="37"/>
    </row>
    <row r="35" spans="1:6" ht="15">
      <c r="A35" s="5" t="s">
        <v>609</v>
      </c>
      <c r="B35" s="40" t="s">
        <v>209</v>
      </c>
      <c r="C35" s="52"/>
      <c r="D35" s="52"/>
      <c r="E35" s="52"/>
      <c r="F35" s="37"/>
    </row>
    <row r="36" spans="1:6" ht="15">
      <c r="A36" s="5" t="s">
        <v>211</v>
      </c>
      <c r="B36" s="40" t="s">
        <v>212</v>
      </c>
      <c r="C36" s="52"/>
      <c r="D36" s="52"/>
      <c r="E36" s="52"/>
      <c r="F36" s="37"/>
    </row>
    <row r="37" spans="1:6" ht="15">
      <c r="A37" s="14" t="s">
        <v>610</v>
      </c>
      <c r="B37" s="40" t="s">
        <v>213</v>
      </c>
      <c r="C37" s="52"/>
      <c r="D37" s="52"/>
      <c r="E37" s="52"/>
      <c r="F37" s="37"/>
    </row>
    <row r="38" spans="1:6" ht="15">
      <c r="A38" s="6" t="s">
        <v>215</v>
      </c>
      <c r="B38" s="40" t="s">
        <v>216</v>
      </c>
      <c r="C38" s="52"/>
      <c r="D38" s="52"/>
      <c r="E38" s="52"/>
      <c r="F38" s="37"/>
    </row>
    <row r="39" spans="1:6" ht="15">
      <c r="A39" s="5" t="s">
        <v>611</v>
      </c>
      <c r="B39" s="40" t="s">
        <v>217</v>
      </c>
      <c r="C39" s="52"/>
      <c r="D39" s="52"/>
      <c r="E39" s="52"/>
      <c r="F39" s="37"/>
    </row>
    <row r="40" spans="1:6" ht="15">
      <c r="A40" s="9" t="s">
        <v>521</v>
      </c>
      <c r="B40" s="43" t="s">
        <v>219</v>
      </c>
      <c r="C40" s="52"/>
      <c r="D40" s="52"/>
      <c r="E40" s="52"/>
      <c r="F40" s="37"/>
    </row>
    <row r="41" spans="1:6" ht="15">
      <c r="A41" s="5" t="s">
        <v>220</v>
      </c>
      <c r="B41" s="40" t="s">
        <v>221</v>
      </c>
      <c r="C41" s="52"/>
      <c r="D41" s="52"/>
      <c r="E41" s="52"/>
      <c r="F41" s="37"/>
    </row>
    <row r="42" spans="1:6" ht="15">
      <c r="A42" s="5" t="s">
        <v>222</v>
      </c>
      <c r="B42" s="40" t="s">
        <v>223</v>
      </c>
      <c r="C42" s="52"/>
      <c r="D42" s="52"/>
      <c r="E42" s="52"/>
      <c r="F42" s="37"/>
    </row>
    <row r="43" spans="1:6" ht="15">
      <c r="A43" s="9" t="s">
        <v>522</v>
      </c>
      <c r="B43" s="43" t="s">
        <v>224</v>
      </c>
      <c r="C43" s="52"/>
      <c r="D43" s="52"/>
      <c r="E43" s="52"/>
      <c r="F43" s="37"/>
    </row>
    <row r="44" spans="1:6" ht="15">
      <c r="A44" s="5" t="s">
        <v>225</v>
      </c>
      <c r="B44" s="40" t="s">
        <v>226</v>
      </c>
      <c r="C44" s="52"/>
      <c r="D44" s="52"/>
      <c r="E44" s="52"/>
      <c r="F44" s="37"/>
    </row>
    <row r="45" spans="1:6" ht="15">
      <c r="A45" s="5" t="s">
        <v>227</v>
      </c>
      <c r="B45" s="40" t="s">
        <v>228</v>
      </c>
      <c r="C45" s="52"/>
      <c r="D45" s="52"/>
      <c r="E45" s="52"/>
      <c r="F45" s="37"/>
    </row>
    <row r="46" spans="1:6" ht="15">
      <c r="A46" s="5" t="s">
        <v>612</v>
      </c>
      <c r="B46" s="40" t="s">
        <v>229</v>
      </c>
      <c r="C46" s="52"/>
      <c r="D46" s="52"/>
      <c r="E46" s="52"/>
      <c r="F46" s="37"/>
    </row>
    <row r="47" spans="1:6" ht="15">
      <c r="A47" s="5" t="s">
        <v>613</v>
      </c>
      <c r="B47" s="40" t="s">
        <v>231</v>
      </c>
      <c r="C47" s="52"/>
      <c r="D47" s="52"/>
      <c r="E47" s="52"/>
      <c r="F47" s="37"/>
    </row>
    <row r="48" spans="1:6" ht="15">
      <c r="A48" s="5" t="s">
        <v>235</v>
      </c>
      <c r="B48" s="40" t="s">
        <v>236</v>
      </c>
      <c r="C48" s="52"/>
      <c r="D48" s="52"/>
      <c r="E48" s="52"/>
      <c r="F48" s="37"/>
    </row>
    <row r="49" spans="1:6" ht="15">
      <c r="A49" s="9" t="s">
        <v>525</v>
      </c>
      <c r="B49" s="43" t="s">
        <v>237</v>
      </c>
      <c r="C49" s="52"/>
      <c r="D49" s="52"/>
      <c r="E49" s="52"/>
      <c r="F49" s="37"/>
    </row>
    <row r="50" spans="1:6" ht="15">
      <c r="A50" s="49" t="s">
        <v>526</v>
      </c>
      <c r="B50" s="66" t="s">
        <v>238</v>
      </c>
      <c r="C50" s="52"/>
      <c r="D50" s="52"/>
      <c r="E50" s="52"/>
      <c r="F50" s="37"/>
    </row>
    <row r="51" spans="1:6" ht="15">
      <c r="A51" s="17" t="s">
        <v>239</v>
      </c>
      <c r="B51" s="40" t="s">
        <v>240</v>
      </c>
      <c r="C51" s="52"/>
      <c r="D51" s="52"/>
      <c r="E51" s="52"/>
      <c r="F51" s="37"/>
    </row>
    <row r="52" spans="1:6" ht="15">
      <c r="A52" s="17" t="s">
        <v>543</v>
      </c>
      <c r="B52" s="40" t="s">
        <v>241</v>
      </c>
      <c r="C52" s="52"/>
      <c r="D52" s="52"/>
      <c r="E52" s="52"/>
      <c r="F52" s="37"/>
    </row>
    <row r="53" spans="1:6" ht="15">
      <c r="A53" s="22" t="s">
        <v>614</v>
      </c>
      <c r="B53" s="40" t="s">
        <v>242</v>
      </c>
      <c r="C53" s="52"/>
      <c r="D53" s="52"/>
      <c r="E53" s="52"/>
      <c r="F53" s="37"/>
    </row>
    <row r="54" spans="1:6" ht="15">
      <c r="A54" s="22" t="s">
        <v>615</v>
      </c>
      <c r="B54" s="40" t="s">
        <v>243</v>
      </c>
      <c r="C54" s="52"/>
      <c r="D54" s="52"/>
      <c r="E54" s="52"/>
      <c r="F54" s="37"/>
    </row>
    <row r="55" spans="1:6" ht="15">
      <c r="A55" s="22" t="s">
        <v>616</v>
      </c>
      <c r="B55" s="40" t="s">
        <v>244</v>
      </c>
      <c r="C55" s="52"/>
      <c r="D55" s="52"/>
      <c r="E55" s="52"/>
      <c r="F55" s="37"/>
    </row>
    <row r="56" spans="1:6" ht="15">
      <c r="A56" s="17" t="s">
        <v>617</v>
      </c>
      <c r="B56" s="40" t="s">
        <v>245</v>
      </c>
      <c r="C56" s="52"/>
      <c r="D56" s="52"/>
      <c r="E56" s="52"/>
      <c r="F56" s="37"/>
    </row>
    <row r="57" spans="1:6" ht="15">
      <c r="A57" s="17" t="s">
        <v>618</v>
      </c>
      <c r="B57" s="40" t="s">
        <v>246</v>
      </c>
      <c r="C57" s="52"/>
      <c r="D57" s="52"/>
      <c r="E57" s="52"/>
      <c r="F57" s="37"/>
    </row>
    <row r="58" spans="1:6" ht="15">
      <c r="A58" s="17" t="s">
        <v>619</v>
      </c>
      <c r="B58" s="40" t="s">
        <v>247</v>
      </c>
      <c r="C58" s="52"/>
      <c r="D58" s="52"/>
      <c r="E58" s="52"/>
      <c r="F58" s="37"/>
    </row>
    <row r="59" spans="1:6" ht="15">
      <c r="A59" s="63" t="s">
        <v>576</v>
      </c>
      <c r="B59" s="66" t="s">
        <v>248</v>
      </c>
      <c r="C59" s="52"/>
      <c r="D59" s="52"/>
      <c r="E59" s="52"/>
      <c r="F59" s="37"/>
    </row>
    <row r="60" spans="1:6" ht="15">
      <c r="A60" s="16" t="s">
        <v>620</v>
      </c>
      <c r="B60" s="40" t="s">
        <v>249</v>
      </c>
      <c r="C60" s="52"/>
      <c r="D60" s="52"/>
      <c r="E60" s="52"/>
      <c r="F60" s="37"/>
    </row>
    <row r="61" spans="1:6" ht="15">
      <c r="A61" s="16" t="s">
        <v>251</v>
      </c>
      <c r="B61" s="40" t="s">
        <v>252</v>
      </c>
      <c r="C61" s="52"/>
      <c r="D61" s="52"/>
      <c r="E61" s="52"/>
      <c r="F61" s="37"/>
    </row>
    <row r="62" spans="1:6" ht="15">
      <c r="A62" s="16" t="s">
        <v>253</v>
      </c>
      <c r="B62" s="40" t="s">
        <v>254</v>
      </c>
      <c r="C62" s="52"/>
      <c r="D62" s="52"/>
      <c r="E62" s="52"/>
      <c r="F62" s="37"/>
    </row>
    <row r="63" spans="1:6" ht="15">
      <c r="A63" s="16" t="s">
        <v>578</v>
      </c>
      <c r="B63" s="40" t="s">
        <v>255</v>
      </c>
      <c r="C63" s="52"/>
      <c r="D63" s="52"/>
      <c r="E63" s="52"/>
      <c r="F63" s="37"/>
    </row>
    <row r="64" spans="1:6" ht="15">
      <c r="A64" s="16" t="s">
        <v>621</v>
      </c>
      <c r="B64" s="40" t="s">
        <v>256</v>
      </c>
      <c r="C64" s="52"/>
      <c r="D64" s="52"/>
      <c r="E64" s="52"/>
      <c r="F64" s="37"/>
    </row>
    <row r="65" spans="1:6" ht="15">
      <c r="A65" s="16" t="s">
        <v>580</v>
      </c>
      <c r="B65" s="40" t="s">
        <v>257</v>
      </c>
      <c r="C65" s="52"/>
      <c r="D65" s="52"/>
      <c r="E65" s="52"/>
      <c r="F65" s="37"/>
    </row>
    <row r="66" spans="1:6" ht="15">
      <c r="A66" s="16" t="s">
        <v>622</v>
      </c>
      <c r="B66" s="40" t="s">
        <v>258</v>
      </c>
      <c r="C66" s="52"/>
      <c r="D66" s="52"/>
      <c r="E66" s="52"/>
      <c r="F66" s="37"/>
    </row>
    <row r="67" spans="1:6" ht="15">
      <c r="A67" s="16" t="s">
        <v>623</v>
      </c>
      <c r="B67" s="40" t="s">
        <v>260</v>
      </c>
      <c r="C67" s="52"/>
      <c r="D67" s="52"/>
      <c r="E67" s="52"/>
      <c r="F67" s="37"/>
    </row>
    <row r="68" spans="1:6" ht="15">
      <c r="A68" s="16" t="s">
        <v>261</v>
      </c>
      <c r="B68" s="40" t="s">
        <v>262</v>
      </c>
      <c r="C68" s="52"/>
      <c r="D68" s="52"/>
      <c r="E68" s="52"/>
      <c r="F68" s="37"/>
    </row>
    <row r="69" spans="1:6" ht="15">
      <c r="A69" s="29" t="s">
        <v>263</v>
      </c>
      <c r="B69" s="40" t="s">
        <v>264</v>
      </c>
      <c r="C69" s="52"/>
      <c r="D69" s="52"/>
      <c r="E69" s="52"/>
      <c r="F69" s="37"/>
    </row>
    <row r="70" spans="1:6" ht="15">
      <c r="A70" s="16" t="s">
        <v>624</v>
      </c>
      <c r="B70" s="40" t="s">
        <v>265</v>
      </c>
      <c r="C70" s="52"/>
      <c r="D70" s="52"/>
      <c r="E70" s="52"/>
      <c r="F70" s="37"/>
    </row>
    <row r="71" spans="1:6" ht="15">
      <c r="A71" s="29" t="s">
        <v>829</v>
      </c>
      <c r="B71" s="40" t="s">
        <v>266</v>
      </c>
      <c r="C71" s="52"/>
      <c r="D71" s="52"/>
      <c r="E71" s="52"/>
      <c r="F71" s="37"/>
    </row>
    <row r="72" spans="1:6" ht="15">
      <c r="A72" s="29" t="s">
        <v>830</v>
      </c>
      <c r="B72" s="40" t="s">
        <v>266</v>
      </c>
      <c r="C72" s="52"/>
      <c r="D72" s="52"/>
      <c r="E72" s="52"/>
      <c r="F72" s="37"/>
    </row>
    <row r="73" spans="1:6" ht="15">
      <c r="A73" s="63" t="s">
        <v>584</v>
      </c>
      <c r="B73" s="66" t="s">
        <v>267</v>
      </c>
      <c r="C73" s="52"/>
      <c r="D73" s="52"/>
      <c r="E73" s="52"/>
      <c r="F73" s="37"/>
    </row>
    <row r="74" spans="1:6" ht="15.75">
      <c r="A74" s="82" t="s">
        <v>99</v>
      </c>
      <c r="B74" s="66"/>
      <c r="C74" s="52"/>
      <c r="D74" s="52"/>
      <c r="E74" s="52"/>
      <c r="F74" s="37"/>
    </row>
    <row r="75" spans="1:6" ht="15">
      <c r="A75" s="44" t="s">
        <v>268</v>
      </c>
      <c r="B75" s="40" t="s">
        <v>269</v>
      </c>
      <c r="C75" s="52"/>
      <c r="D75" s="52"/>
      <c r="E75" s="52"/>
      <c r="F75" s="37"/>
    </row>
    <row r="76" spans="1:6" ht="15">
      <c r="A76" s="44" t="s">
        <v>625</v>
      </c>
      <c r="B76" s="40" t="s">
        <v>270</v>
      </c>
      <c r="C76" s="52"/>
      <c r="D76" s="52"/>
      <c r="E76" s="52"/>
      <c r="F76" s="37"/>
    </row>
    <row r="77" spans="1:6" ht="15">
      <c r="A77" s="44" t="s">
        <v>272</v>
      </c>
      <c r="B77" s="40" t="s">
        <v>273</v>
      </c>
      <c r="C77" s="52"/>
      <c r="D77" s="52"/>
      <c r="E77" s="52"/>
      <c r="F77" s="37"/>
    </row>
    <row r="78" spans="1:6" ht="15">
      <c r="A78" s="44" t="s">
        <v>274</v>
      </c>
      <c r="B78" s="40" t="s">
        <v>275</v>
      </c>
      <c r="C78" s="52"/>
      <c r="D78" s="52"/>
      <c r="E78" s="52"/>
      <c r="F78" s="37"/>
    </row>
    <row r="79" spans="1:6" ht="15">
      <c r="A79" s="6" t="s">
        <v>276</v>
      </c>
      <c r="B79" s="40" t="s">
        <v>277</v>
      </c>
      <c r="C79" s="52"/>
      <c r="D79" s="52"/>
      <c r="E79" s="52"/>
      <c r="F79" s="37"/>
    </row>
    <row r="80" spans="1:6" ht="15">
      <c r="A80" s="6" t="s">
        <v>278</v>
      </c>
      <c r="B80" s="40" t="s">
        <v>279</v>
      </c>
      <c r="C80" s="52"/>
      <c r="D80" s="52"/>
      <c r="E80" s="52"/>
      <c r="F80" s="37"/>
    </row>
    <row r="81" spans="1:6" ht="15">
      <c r="A81" s="6" t="s">
        <v>280</v>
      </c>
      <c r="B81" s="40" t="s">
        <v>281</v>
      </c>
      <c r="C81" s="52"/>
      <c r="D81" s="52"/>
      <c r="E81" s="52"/>
      <c r="F81" s="37"/>
    </row>
    <row r="82" spans="1:6" ht="15">
      <c r="A82" s="64" t="s">
        <v>586</v>
      </c>
      <c r="B82" s="66" t="s">
        <v>282</v>
      </c>
      <c r="C82" s="52"/>
      <c r="D82" s="52"/>
      <c r="E82" s="52"/>
      <c r="F82" s="37"/>
    </row>
    <row r="83" spans="1:6" ht="15">
      <c r="A83" s="17" t="s">
        <v>283</v>
      </c>
      <c r="B83" s="40" t="s">
        <v>284</v>
      </c>
      <c r="C83" s="52"/>
      <c r="D83" s="52"/>
      <c r="E83" s="52"/>
      <c r="F83" s="37"/>
    </row>
    <row r="84" spans="1:6" ht="15">
      <c r="A84" s="17" t="s">
        <v>285</v>
      </c>
      <c r="B84" s="40" t="s">
        <v>286</v>
      </c>
      <c r="C84" s="52"/>
      <c r="D84" s="52"/>
      <c r="E84" s="52"/>
      <c r="F84" s="37"/>
    </row>
    <row r="85" spans="1:6" ht="15">
      <c r="A85" s="17" t="s">
        <v>287</v>
      </c>
      <c r="B85" s="40" t="s">
        <v>288</v>
      </c>
      <c r="C85" s="52"/>
      <c r="D85" s="52"/>
      <c r="E85" s="52"/>
      <c r="F85" s="37"/>
    </row>
    <row r="86" spans="1:6" ht="15">
      <c r="A86" s="17" t="s">
        <v>289</v>
      </c>
      <c r="B86" s="40" t="s">
        <v>290</v>
      </c>
      <c r="C86" s="52"/>
      <c r="D86" s="52"/>
      <c r="E86" s="52"/>
      <c r="F86" s="37"/>
    </row>
    <row r="87" spans="1:6" ht="15">
      <c r="A87" s="63" t="s">
        <v>587</v>
      </c>
      <c r="B87" s="66" t="s">
        <v>291</v>
      </c>
      <c r="C87" s="52"/>
      <c r="D87" s="52"/>
      <c r="E87" s="52"/>
      <c r="F87" s="37"/>
    </row>
    <row r="88" spans="1:6" ht="15">
      <c r="A88" s="17" t="s">
        <v>292</v>
      </c>
      <c r="B88" s="40" t="s">
        <v>293</v>
      </c>
      <c r="C88" s="52"/>
      <c r="D88" s="52"/>
      <c r="E88" s="52"/>
      <c r="F88" s="37"/>
    </row>
    <row r="89" spans="1:6" ht="15">
      <c r="A89" s="17" t="s">
        <v>626</v>
      </c>
      <c r="B89" s="40" t="s">
        <v>294</v>
      </c>
      <c r="C89" s="52"/>
      <c r="D89" s="52"/>
      <c r="E89" s="52"/>
      <c r="F89" s="37"/>
    </row>
    <row r="90" spans="1:6" ht="15">
      <c r="A90" s="17" t="s">
        <v>627</v>
      </c>
      <c r="B90" s="40" t="s">
        <v>295</v>
      </c>
      <c r="C90" s="52"/>
      <c r="D90" s="52"/>
      <c r="E90" s="52"/>
      <c r="F90" s="37"/>
    </row>
    <row r="91" spans="1:6" ht="15">
      <c r="A91" s="17" t="s">
        <v>628</v>
      </c>
      <c r="B91" s="40" t="s">
        <v>296</v>
      </c>
      <c r="C91" s="52"/>
      <c r="D91" s="52"/>
      <c r="E91" s="52"/>
      <c r="F91" s="37"/>
    </row>
    <row r="92" spans="1:6" ht="15">
      <c r="A92" s="17" t="s">
        <v>629</v>
      </c>
      <c r="B92" s="40" t="s">
        <v>297</v>
      </c>
      <c r="C92" s="52"/>
      <c r="D92" s="52"/>
      <c r="E92" s="52"/>
      <c r="F92" s="37"/>
    </row>
    <row r="93" spans="1:6" ht="15">
      <c r="A93" s="17" t="s">
        <v>630</v>
      </c>
      <c r="B93" s="40" t="s">
        <v>298</v>
      </c>
      <c r="C93" s="52"/>
      <c r="D93" s="52"/>
      <c r="E93" s="52"/>
      <c r="F93" s="37"/>
    </row>
    <row r="94" spans="1:6" ht="15">
      <c r="A94" s="17" t="s">
        <v>299</v>
      </c>
      <c r="B94" s="40" t="s">
        <v>300</v>
      </c>
      <c r="C94" s="52"/>
      <c r="D94" s="52"/>
      <c r="E94" s="52"/>
      <c r="F94" s="37"/>
    </row>
    <row r="95" spans="1:6" ht="15">
      <c r="A95" s="17" t="s">
        <v>631</v>
      </c>
      <c r="B95" s="40" t="s">
        <v>301</v>
      </c>
      <c r="C95" s="52"/>
      <c r="D95" s="52"/>
      <c r="E95" s="52"/>
      <c r="F95" s="37"/>
    </row>
    <row r="96" spans="1:6" ht="15">
      <c r="A96" s="63" t="s">
        <v>588</v>
      </c>
      <c r="B96" s="66" t="s">
        <v>302</v>
      </c>
      <c r="C96" s="52"/>
      <c r="D96" s="52"/>
      <c r="E96" s="52"/>
      <c r="F96" s="37"/>
    </row>
    <row r="97" spans="1:6" ht="15.75">
      <c r="A97" s="82" t="s">
        <v>100</v>
      </c>
      <c r="B97" s="66"/>
      <c r="C97" s="52"/>
      <c r="D97" s="52"/>
      <c r="E97" s="52"/>
      <c r="F97" s="37"/>
    </row>
    <row r="98" spans="1:6" ht="15.75">
      <c r="A98" s="45" t="s">
        <v>639</v>
      </c>
      <c r="B98" s="46" t="s">
        <v>303</v>
      </c>
      <c r="C98" s="52"/>
      <c r="D98" s="52"/>
      <c r="E98" s="52"/>
      <c r="F98" s="37"/>
    </row>
    <row r="99" spans="1:25" ht="15">
      <c r="A99" s="17" t="s">
        <v>632</v>
      </c>
      <c r="B99" s="5" t="s">
        <v>304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307</v>
      </c>
      <c r="B100" s="5" t="s">
        <v>308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633</v>
      </c>
      <c r="B101" s="5" t="s">
        <v>309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595</v>
      </c>
      <c r="B102" s="9" t="s">
        <v>311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634</v>
      </c>
      <c r="B103" s="5" t="s">
        <v>312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601</v>
      </c>
      <c r="B104" s="5" t="s">
        <v>315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316</v>
      </c>
      <c r="B105" s="5" t="s">
        <v>317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635</v>
      </c>
      <c r="B106" s="5" t="s">
        <v>318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598</v>
      </c>
      <c r="B107" s="9" t="s">
        <v>319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320</v>
      </c>
      <c r="B108" s="5" t="s">
        <v>321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322</v>
      </c>
      <c r="B109" s="5" t="s">
        <v>323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324</v>
      </c>
      <c r="B110" s="9" t="s">
        <v>325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326</v>
      </c>
      <c r="B111" s="5" t="s">
        <v>327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328</v>
      </c>
      <c r="B112" s="5" t="s">
        <v>329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330</v>
      </c>
      <c r="B113" s="5" t="s">
        <v>331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599</v>
      </c>
      <c r="B114" s="49" t="s">
        <v>332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333</v>
      </c>
      <c r="B115" s="5" t="s">
        <v>334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335</v>
      </c>
      <c r="B116" s="5" t="s">
        <v>336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636</v>
      </c>
      <c r="B117" s="5" t="s">
        <v>337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604</v>
      </c>
      <c r="B118" s="5" t="s">
        <v>338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605</v>
      </c>
      <c r="B119" s="49" t="s">
        <v>342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343</v>
      </c>
      <c r="B120" s="5" t="s">
        <v>344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640</v>
      </c>
      <c r="B121" s="51" t="s">
        <v>345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677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7" t="s">
        <v>98</v>
      </c>
      <c r="D1" s="114" t="s">
        <v>54</v>
      </c>
    </row>
    <row r="2" ht="18">
      <c r="A2" s="62" t="s">
        <v>744</v>
      </c>
    </row>
    <row r="3" ht="18">
      <c r="A3" s="62"/>
    </row>
    <row r="4" ht="15">
      <c r="A4" s="4" t="s">
        <v>1</v>
      </c>
    </row>
    <row r="5" spans="1:26" ht="56.25" customHeight="1">
      <c r="A5" s="2" t="s">
        <v>155</v>
      </c>
      <c r="B5" s="3" t="s">
        <v>156</v>
      </c>
      <c r="C5" s="3"/>
      <c r="D5" s="113" t="s">
        <v>42</v>
      </c>
      <c r="E5" s="113" t="s">
        <v>43</v>
      </c>
      <c r="F5" s="113" t="s">
        <v>44</v>
      </c>
      <c r="G5" s="113" t="s">
        <v>45</v>
      </c>
      <c r="H5" s="113" t="s">
        <v>46</v>
      </c>
      <c r="I5" s="113" t="s">
        <v>47</v>
      </c>
      <c r="J5" s="113" t="s">
        <v>48</v>
      </c>
      <c r="K5" s="113" t="s">
        <v>49</v>
      </c>
      <c r="L5" s="113" t="s">
        <v>50</v>
      </c>
      <c r="M5" s="113" t="s">
        <v>51</v>
      </c>
      <c r="N5" s="113" t="s">
        <v>52</v>
      </c>
      <c r="O5" s="52" t="s">
        <v>53</v>
      </c>
      <c r="P5" s="52" t="s">
        <v>58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157</v>
      </c>
      <c r="B6" s="6" t="s">
        <v>158</v>
      </c>
      <c r="C6" s="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159</v>
      </c>
      <c r="B7" s="6" t="s">
        <v>160</v>
      </c>
      <c r="C7" s="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161</v>
      </c>
      <c r="B8" s="6" t="s">
        <v>162</v>
      </c>
      <c r="C8" s="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163</v>
      </c>
      <c r="B9" s="6" t="s">
        <v>164</v>
      </c>
      <c r="C9" s="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165</v>
      </c>
      <c r="B10" s="6" t="s">
        <v>166</v>
      </c>
      <c r="C10" s="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167</v>
      </c>
      <c r="B11" s="6" t="s">
        <v>168</v>
      </c>
      <c r="C11" s="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169</v>
      </c>
      <c r="B12" s="6" t="s">
        <v>170</v>
      </c>
      <c r="C12" s="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171</v>
      </c>
      <c r="B13" s="6" t="s">
        <v>172</v>
      </c>
      <c r="C13" s="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173</v>
      </c>
      <c r="B14" s="6" t="s">
        <v>174</v>
      </c>
      <c r="C14" s="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175</v>
      </c>
      <c r="B15" s="6" t="s">
        <v>176</v>
      </c>
      <c r="C15" s="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177</v>
      </c>
      <c r="B16" s="6" t="s">
        <v>178</v>
      </c>
      <c r="C16" s="6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179</v>
      </c>
      <c r="B17" s="6" t="s">
        <v>180</v>
      </c>
      <c r="C17" s="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504</v>
      </c>
      <c r="B18" s="6" t="s">
        <v>181</v>
      </c>
      <c r="C18" s="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182</v>
      </c>
      <c r="B19" s="8" t="s">
        <v>181</v>
      </c>
      <c r="C19" s="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505</v>
      </c>
      <c r="B20" s="10" t="s">
        <v>183</v>
      </c>
      <c r="C20" s="10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184</v>
      </c>
      <c r="B21" s="6" t="s">
        <v>185</v>
      </c>
      <c r="C21" s="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186</v>
      </c>
      <c r="B22" s="6" t="s">
        <v>187</v>
      </c>
      <c r="C22" s="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188</v>
      </c>
      <c r="B23" s="6" t="s">
        <v>189</v>
      </c>
      <c r="C23" s="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506</v>
      </c>
      <c r="B24" s="10" t="s">
        <v>190</v>
      </c>
      <c r="C24" s="1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507</v>
      </c>
      <c r="B25" s="12" t="s">
        <v>191</v>
      </c>
      <c r="C25" s="10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508</v>
      </c>
      <c r="B26" s="6" t="s">
        <v>192</v>
      </c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509</v>
      </c>
      <c r="B27" s="6" t="s">
        <v>192</v>
      </c>
      <c r="C27" s="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510</v>
      </c>
      <c r="B28" s="6" t="s">
        <v>192</v>
      </c>
      <c r="C28" s="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511</v>
      </c>
      <c r="B29" s="6" t="s">
        <v>192</v>
      </c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512</v>
      </c>
      <c r="B30" s="6" t="s">
        <v>192</v>
      </c>
      <c r="C30" s="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513</v>
      </c>
      <c r="B31" s="6" t="s">
        <v>192</v>
      </c>
      <c r="C31" s="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514</v>
      </c>
      <c r="B32" s="6" t="s">
        <v>192</v>
      </c>
      <c r="C32" s="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515</v>
      </c>
      <c r="B33" s="12" t="s">
        <v>192</v>
      </c>
      <c r="C33" s="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193</v>
      </c>
      <c r="B34" s="6" t="s">
        <v>194</v>
      </c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195</v>
      </c>
      <c r="B35" s="6" t="s">
        <v>196</v>
      </c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197</v>
      </c>
      <c r="B36" s="6" t="s">
        <v>198</v>
      </c>
      <c r="C36" s="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516</v>
      </c>
      <c r="B37" s="10" t="s">
        <v>199</v>
      </c>
      <c r="C37" s="1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200</v>
      </c>
      <c r="B38" s="6" t="s">
        <v>201</v>
      </c>
      <c r="C38" s="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202</v>
      </c>
      <c r="B39" s="6" t="s">
        <v>203</v>
      </c>
      <c r="C39" s="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517</v>
      </c>
      <c r="B40" s="10" t="s">
        <v>204</v>
      </c>
      <c r="C40" s="1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205</v>
      </c>
      <c r="B41" s="6" t="s">
        <v>206</v>
      </c>
      <c r="C41" s="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207</v>
      </c>
      <c r="B42" s="6" t="s">
        <v>208</v>
      </c>
      <c r="C42" s="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518</v>
      </c>
      <c r="B43" s="6" t="s">
        <v>209</v>
      </c>
      <c r="C43" s="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210</v>
      </c>
      <c r="B44" s="8" t="s">
        <v>209</v>
      </c>
      <c r="C44" s="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211</v>
      </c>
      <c r="B45" s="6" t="s">
        <v>212</v>
      </c>
      <c r="C45" s="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519</v>
      </c>
      <c r="B46" s="6" t="s">
        <v>213</v>
      </c>
      <c r="C46" s="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214</v>
      </c>
      <c r="B47" s="8" t="s">
        <v>213</v>
      </c>
      <c r="C47" s="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215</v>
      </c>
      <c r="B48" s="6" t="s">
        <v>216</v>
      </c>
      <c r="C48" s="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520</v>
      </c>
      <c r="B49" s="6" t="s">
        <v>217</v>
      </c>
      <c r="C49" s="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218</v>
      </c>
      <c r="B50" s="8" t="s">
        <v>217</v>
      </c>
      <c r="C50" s="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521</v>
      </c>
      <c r="B51" s="10" t="s">
        <v>219</v>
      </c>
      <c r="C51" s="1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220</v>
      </c>
      <c r="B52" s="6" t="s">
        <v>221</v>
      </c>
      <c r="C52" s="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222</v>
      </c>
      <c r="B53" s="6" t="s">
        <v>223</v>
      </c>
      <c r="C53" s="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522</v>
      </c>
      <c r="B54" s="10" t="s">
        <v>224</v>
      </c>
      <c r="C54" s="1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225</v>
      </c>
      <c r="B55" s="6" t="s">
        <v>226</v>
      </c>
      <c r="C55" s="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227</v>
      </c>
      <c r="B56" s="6" t="s">
        <v>228</v>
      </c>
      <c r="C56" s="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523</v>
      </c>
      <c r="B57" s="6" t="s">
        <v>229</v>
      </c>
      <c r="C57" s="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214</v>
      </c>
      <c r="B58" s="8" t="s">
        <v>229</v>
      </c>
      <c r="C58" s="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230</v>
      </c>
      <c r="B59" s="8" t="s">
        <v>229</v>
      </c>
      <c r="C59" s="6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524</v>
      </c>
      <c r="B60" s="6" t="s">
        <v>231</v>
      </c>
      <c r="C60" s="6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232</v>
      </c>
      <c r="B61" s="8" t="s">
        <v>231</v>
      </c>
      <c r="C61" s="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233</v>
      </c>
      <c r="B62" s="8" t="s">
        <v>231</v>
      </c>
      <c r="C62" s="6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234</v>
      </c>
      <c r="B63" s="8" t="s">
        <v>231</v>
      </c>
      <c r="C63" s="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235</v>
      </c>
      <c r="B64" s="6" t="s">
        <v>236</v>
      </c>
      <c r="C64" s="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525</v>
      </c>
      <c r="B65" s="10" t="s">
        <v>237</v>
      </c>
      <c r="C65" s="10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526</v>
      </c>
      <c r="B66" s="12" t="s">
        <v>238</v>
      </c>
      <c r="C66" s="1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239</v>
      </c>
      <c r="B67" s="10" t="s">
        <v>240</v>
      </c>
      <c r="C67" s="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527</v>
      </c>
      <c r="B68" s="6" t="s">
        <v>241</v>
      </c>
      <c r="C68" s="6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528</v>
      </c>
      <c r="B69" s="6" t="s">
        <v>241</v>
      </c>
      <c r="C69" s="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529</v>
      </c>
      <c r="B70" s="6" t="s">
        <v>241</v>
      </c>
      <c r="C70" s="6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530</v>
      </c>
      <c r="B71" s="6" t="s">
        <v>241</v>
      </c>
      <c r="C71" s="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531</v>
      </c>
      <c r="B72" s="6" t="s">
        <v>241</v>
      </c>
      <c r="C72" s="6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532</v>
      </c>
      <c r="B73" s="6" t="s">
        <v>241</v>
      </c>
      <c r="C73" s="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533</v>
      </c>
      <c r="B74" s="6" t="s">
        <v>241</v>
      </c>
      <c r="C74" s="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534</v>
      </c>
      <c r="B75" s="6" t="s">
        <v>241</v>
      </c>
      <c r="C75" s="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535</v>
      </c>
      <c r="B76" s="6" t="s">
        <v>241</v>
      </c>
      <c r="C76" s="6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536</v>
      </c>
      <c r="B77" s="6" t="s">
        <v>241</v>
      </c>
      <c r="C77" s="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537</v>
      </c>
      <c r="B78" s="6" t="s">
        <v>241</v>
      </c>
      <c r="C78" s="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538</v>
      </c>
      <c r="B79" s="6" t="s">
        <v>241</v>
      </c>
      <c r="C79" s="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539</v>
      </c>
      <c r="B80" s="6" t="s">
        <v>241</v>
      </c>
      <c r="C80" s="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540</v>
      </c>
      <c r="B81" s="6" t="s">
        <v>241</v>
      </c>
      <c r="C81" s="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541</v>
      </c>
      <c r="B82" s="6" t="s">
        <v>241</v>
      </c>
      <c r="C82" s="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542</v>
      </c>
      <c r="B83" s="6" t="s">
        <v>241</v>
      </c>
      <c r="C83" s="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543</v>
      </c>
      <c r="B84" s="18" t="s">
        <v>241</v>
      </c>
      <c r="C84" s="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544</v>
      </c>
      <c r="B85" s="6" t="s">
        <v>242</v>
      </c>
      <c r="C85" s="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545</v>
      </c>
      <c r="B86" s="6" t="s">
        <v>242</v>
      </c>
      <c r="C86" s="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546</v>
      </c>
      <c r="B87" s="6" t="s">
        <v>242</v>
      </c>
      <c r="C87" s="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547</v>
      </c>
      <c r="B88" s="10" t="s">
        <v>242</v>
      </c>
      <c r="C88" s="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548</v>
      </c>
      <c r="B89" s="6" t="s">
        <v>243</v>
      </c>
      <c r="C89" s="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549</v>
      </c>
      <c r="B90" s="6" t="s">
        <v>243</v>
      </c>
      <c r="C90" s="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550</v>
      </c>
      <c r="B91" s="6" t="s">
        <v>243</v>
      </c>
      <c r="C91" s="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551</v>
      </c>
      <c r="B92" s="6" t="s">
        <v>243</v>
      </c>
      <c r="C92" s="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552</v>
      </c>
      <c r="B93" s="6" t="s">
        <v>243</v>
      </c>
      <c r="C93" s="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553</v>
      </c>
      <c r="B94" s="6" t="s">
        <v>243</v>
      </c>
      <c r="C94" s="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70</v>
      </c>
      <c r="B95" s="18" t="s">
        <v>243</v>
      </c>
      <c r="C95" s="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554</v>
      </c>
      <c r="B96" s="6" t="s">
        <v>244</v>
      </c>
      <c r="C96" s="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69</v>
      </c>
      <c r="B97" s="18" t="s">
        <v>244</v>
      </c>
      <c r="C97" s="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555</v>
      </c>
      <c r="B98" s="6" t="s">
        <v>245</v>
      </c>
      <c r="C98" s="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556</v>
      </c>
      <c r="B99" s="6" t="s">
        <v>245</v>
      </c>
      <c r="C99" s="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557</v>
      </c>
      <c r="B100" s="6" t="s">
        <v>245</v>
      </c>
      <c r="C100" s="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558</v>
      </c>
      <c r="B101" s="6" t="s">
        <v>245</v>
      </c>
      <c r="C101" s="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559</v>
      </c>
      <c r="B102" s="6" t="s">
        <v>245</v>
      </c>
      <c r="C102" s="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560</v>
      </c>
      <c r="B103" s="6" t="s">
        <v>245</v>
      </c>
      <c r="C103" s="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68</v>
      </c>
      <c r="B104" s="18" t="s">
        <v>245</v>
      </c>
      <c r="C104" s="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561</v>
      </c>
      <c r="B105" s="6" t="s">
        <v>246</v>
      </c>
      <c r="C105" s="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562</v>
      </c>
      <c r="B106" s="6" t="s">
        <v>246</v>
      </c>
      <c r="C106" s="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67</v>
      </c>
      <c r="B107" s="10" t="s">
        <v>246</v>
      </c>
      <c r="C107" s="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563</v>
      </c>
      <c r="B108" s="6" t="s">
        <v>247</v>
      </c>
      <c r="C108" s="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564</v>
      </c>
      <c r="B109" s="6" t="s">
        <v>247</v>
      </c>
      <c r="C109" s="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565</v>
      </c>
      <c r="B110" s="6" t="s">
        <v>247</v>
      </c>
      <c r="C110" s="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566</v>
      </c>
      <c r="B111" s="6" t="s">
        <v>247</v>
      </c>
      <c r="C111" s="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567</v>
      </c>
      <c r="B112" s="6" t="s">
        <v>247</v>
      </c>
      <c r="C112" s="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568</v>
      </c>
      <c r="B113" s="6" t="s">
        <v>247</v>
      </c>
      <c r="C113" s="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569</v>
      </c>
      <c r="B114" s="6" t="s">
        <v>247</v>
      </c>
      <c r="C114" s="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570</v>
      </c>
      <c r="B115" s="6" t="s">
        <v>247</v>
      </c>
      <c r="C115" s="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571</v>
      </c>
      <c r="B116" s="6" t="s">
        <v>247</v>
      </c>
      <c r="C116" s="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572</v>
      </c>
      <c r="B117" s="6" t="s">
        <v>247</v>
      </c>
      <c r="C117" s="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573</v>
      </c>
      <c r="B118" s="6" t="s">
        <v>247</v>
      </c>
      <c r="C118" s="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574</v>
      </c>
      <c r="B119" s="6" t="s">
        <v>247</v>
      </c>
      <c r="C119" s="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575</v>
      </c>
      <c r="B120" s="18" t="s">
        <v>247</v>
      </c>
      <c r="C120" s="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576</v>
      </c>
      <c r="B121" s="12" t="s">
        <v>248</v>
      </c>
      <c r="C121" s="10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577</v>
      </c>
      <c r="B122" s="10" t="s">
        <v>249</v>
      </c>
      <c r="C122" s="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250</v>
      </c>
      <c r="B123" s="8" t="s">
        <v>249</v>
      </c>
      <c r="C123" s="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251</v>
      </c>
      <c r="B124" s="10" t="s">
        <v>252</v>
      </c>
      <c r="C124" s="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253</v>
      </c>
      <c r="B125" s="10" t="s">
        <v>254</v>
      </c>
      <c r="C125" s="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778</v>
      </c>
      <c r="B126" s="6" t="s">
        <v>255</v>
      </c>
      <c r="C126" s="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779</v>
      </c>
      <c r="B127" s="6" t="s">
        <v>255</v>
      </c>
      <c r="C127" s="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780</v>
      </c>
      <c r="B128" s="6" t="s">
        <v>255</v>
      </c>
      <c r="C128" s="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781</v>
      </c>
      <c r="B129" s="6" t="s">
        <v>255</v>
      </c>
      <c r="C129" s="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782</v>
      </c>
      <c r="B130" s="6" t="s">
        <v>255</v>
      </c>
      <c r="C130" s="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783</v>
      </c>
      <c r="B131" s="6" t="s">
        <v>255</v>
      </c>
      <c r="C131" s="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784</v>
      </c>
      <c r="B132" s="6" t="s">
        <v>255</v>
      </c>
      <c r="C132" s="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785</v>
      </c>
      <c r="B133" s="6" t="s">
        <v>255</v>
      </c>
      <c r="C133" s="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786</v>
      </c>
      <c r="B134" s="6" t="s">
        <v>255</v>
      </c>
      <c r="C134" s="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787</v>
      </c>
      <c r="B135" s="6" t="s">
        <v>255</v>
      </c>
      <c r="C135" s="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578</v>
      </c>
      <c r="B136" s="10" t="s">
        <v>255</v>
      </c>
      <c r="C136" s="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778</v>
      </c>
      <c r="B137" s="6" t="s">
        <v>256</v>
      </c>
      <c r="C137" s="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779</v>
      </c>
      <c r="B138" s="6" t="s">
        <v>256</v>
      </c>
      <c r="C138" s="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780</v>
      </c>
      <c r="B139" s="6" t="s">
        <v>256</v>
      </c>
      <c r="C139" s="6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781</v>
      </c>
      <c r="B140" s="6" t="s">
        <v>256</v>
      </c>
      <c r="C140" s="6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782</v>
      </c>
      <c r="B141" s="6" t="s">
        <v>256</v>
      </c>
      <c r="C141" s="6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783</v>
      </c>
      <c r="B142" s="6" t="s">
        <v>256</v>
      </c>
      <c r="C142" s="6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784</v>
      </c>
      <c r="B143" s="6" t="s">
        <v>256</v>
      </c>
      <c r="C143" s="6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785</v>
      </c>
      <c r="B144" s="6" t="s">
        <v>256</v>
      </c>
      <c r="C144" s="6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786</v>
      </c>
      <c r="B145" s="6" t="s">
        <v>256</v>
      </c>
      <c r="C145" s="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787</v>
      </c>
      <c r="B146" s="6" t="s">
        <v>256</v>
      </c>
      <c r="C146" s="6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579</v>
      </c>
      <c r="B147" s="10" t="s">
        <v>256</v>
      </c>
      <c r="C147" s="6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778</v>
      </c>
      <c r="B148" s="6" t="s">
        <v>257</v>
      </c>
      <c r="C148" s="6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779</v>
      </c>
      <c r="B149" s="6" t="s">
        <v>257</v>
      </c>
      <c r="C149" s="6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780</v>
      </c>
      <c r="B150" s="6" t="s">
        <v>257</v>
      </c>
      <c r="C150" s="6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781</v>
      </c>
      <c r="B151" s="6" t="s">
        <v>257</v>
      </c>
      <c r="C151" s="6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782</v>
      </c>
      <c r="B152" s="6" t="s">
        <v>257</v>
      </c>
      <c r="C152" s="6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783</v>
      </c>
      <c r="B153" s="6" t="s">
        <v>257</v>
      </c>
      <c r="C153" s="6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784</v>
      </c>
      <c r="B154" s="6" t="s">
        <v>257</v>
      </c>
      <c r="C154" s="6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785</v>
      </c>
      <c r="B155" s="6" t="s">
        <v>257</v>
      </c>
      <c r="C155" s="6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786</v>
      </c>
      <c r="B156" s="6" t="s">
        <v>257</v>
      </c>
      <c r="C156" s="6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787</v>
      </c>
      <c r="B157" s="6" t="s">
        <v>257</v>
      </c>
      <c r="C157" s="6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580</v>
      </c>
      <c r="B158" s="10" t="s">
        <v>257</v>
      </c>
      <c r="C158" s="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581</v>
      </c>
      <c r="B159" s="10" t="s">
        <v>258</v>
      </c>
      <c r="C159" s="6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259</v>
      </c>
      <c r="B160" s="8" t="s">
        <v>258</v>
      </c>
      <c r="C160" s="6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788</v>
      </c>
      <c r="B161" s="5" t="s">
        <v>260</v>
      </c>
      <c r="C161" s="5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789</v>
      </c>
      <c r="B162" s="5" t="s">
        <v>260</v>
      </c>
      <c r="C162" s="5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790</v>
      </c>
      <c r="B163" s="5" t="s">
        <v>260</v>
      </c>
      <c r="C163" s="5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791</v>
      </c>
      <c r="B164" s="5" t="s">
        <v>260</v>
      </c>
      <c r="C164" s="5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792</v>
      </c>
      <c r="B165" s="5" t="s">
        <v>260</v>
      </c>
      <c r="C165" s="5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793</v>
      </c>
      <c r="B166" s="5" t="s">
        <v>260</v>
      </c>
      <c r="C166" s="5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794</v>
      </c>
      <c r="B167" s="5" t="s">
        <v>260</v>
      </c>
      <c r="C167" s="5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795</v>
      </c>
      <c r="B168" s="5" t="s">
        <v>260</v>
      </c>
      <c r="C168" s="5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796</v>
      </c>
      <c r="B169" s="5" t="s">
        <v>260</v>
      </c>
      <c r="C169" s="5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797</v>
      </c>
      <c r="B170" s="5" t="s">
        <v>260</v>
      </c>
      <c r="C170" s="5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582</v>
      </c>
      <c r="B171" s="10" t="s">
        <v>260</v>
      </c>
      <c r="C171" s="5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261</v>
      </c>
      <c r="B172" s="10" t="s">
        <v>262</v>
      </c>
      <c r="C172" s="6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263</v>
      </c>
      <c r="B173" s="10" t="s">
        <v>264</v>
      </c>
      <c r="C173" s="6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788</v>
      </c>
      <c r="B174" s="5" t="s">
        <v>265</v>
      </c>
      <c r="C174" s="5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789</v>
      </c>
      <c r="B175" s="5" t="s">
        <v>265</v>
      </c>
      <c r="C175" s="5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790</v>
      </c>
      <c r="B176" s="5" t="s">
        <v>265</v>
      </c>
      <c r="C176" s="5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791</v>
      </c>
      <c r="B177" s="5" t="s">
        <v>265</v>
      </c>
      <c r="C177" s="5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792</v>
      </c>
      <c r="B178" s="5" t="s">
        <v>265</v>
      </c>
      <c r="C178" s="5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793</v>
      </c>
      <c r="B179" s="5" t="s">
        <v>265</v>
      </c>
      <c r="C179" s="5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794</v>
      </c>
      <c r="B180" s="5" t="s">
        <v>265</v>
      </c>
      <c r="C180" s="5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798</v>
      </c>
      <c r="B181" s="5" t="s">
        <v>265</v>
      </c>
      <c r="C181" s="5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796</v>
      </c>
      <c r="B182" s="5" t="s">
        <v>265</v>
      </c>
      <c r="C182" s="5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797</v>
      </c>
      <c r="B183" s="5" t="s">
        <v>265</v>
      </c>
      <c r="C183" s="5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583</v>
      </c>
      <c r="B184" s="10" t="s">
        <v>265</v>
      </c>
      <c r="C184" s="5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829</v>
      </c>
      <c r="B185" s="10" t="s">
        <v>266</v>
      </c>
      <c r="C185" s="5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830</v>
      </c>
      <c r="B186" s="10" t="s">
        <v>266</v>
      </c>
      <c r="C186" s="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584</v>
      </c>
      <c r="B187" s="12" t="s">
        <v>267</v>
      </c>
      <c r="C187" s="10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268</v>
      </c>
      <c r="B188" s="6" t="s">
        <v>269</v>
      </c>
      <c r="C188" s="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585</v>
      </c>
      <c r="B189" s="6" t="s">
        <v>270</v>
      </c>
      <c r="C189" s="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271</v>
      </c>
      <c r="B190" s="8" t="s">
        <v>270</v>
      </c>
      <c r="C190" s="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272</v>
      </c>
      <c r="B191" s="6" t="s">
        <v>273</v>
      </c>
      <c r="C191" s="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274</v>
      </c>
      <c r="B192" s="6" t="s">
        <v>275</v>
      </c>
      <c r="C192" s="6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276</v>
      </c>
      <c r="B193" s="6" t="s">
        <v>277</v>
      </c>
      <c r="C193" s="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278</v>
      </c>
      <c r="B194" s="6" t="s">
        <v>279</v>
      </c>
      <c r="C194" s="6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280</v>
      </c>
      <c r="B195" s="6" t="s">
        <v>281</v>
      </c>
      <c r="C195" s="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586</v>
      </c>
      <c r="B196" s="12" t="s">
        <v>282</v>
      </c>
      <c r="C196" s="10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283</v>
      </c>
      <c r="B197" s="6" t="s">
        <v>284</v>
      </c>
      <c r="C197" s="6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285</v>
      </c>
      <c r="B198" s="6" t="s">
        <v>286</v>
      </c>
      <c r="C198" s="6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287</v>
      </c>
      <c r="B199" s="6" t="s">
        <v>288</v>
      </c>
      <c r="C199" s="6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289</v>
      </c>
      <c r="B200" s="6" t="s">
        <v>290</v>
      </c>
      <c r="C200" s="6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587</v>
      </c>
      <c r="B201" s="12" t="s">
        <v>291</v>
      </c>
      <c r="C201" s="10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292</v>
      </c>
      <c r="B202" s="10" t="s">
        <v>293</v>
      </c>
      <c r="C202" s="6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778</v>
      </c>
      <c r="B203" s="6" t="s">
        <v>294</v>
      </c>
      <c r="C203" s="6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779</v>
      </c>
      <c r="B204" s="6" t="s">
        <v>294</v>
      </c>
      <c r="C204" s="6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780</v>
      </c>
      <c r="B205" s="6" t="s">
        <v>294</v>
      </c>
      <c r="C205" s="6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781</v>
      </c>
      <c r="B206" s="6" t="s">
        <v>294</v>
      </c>
      <c r="C206" s="6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782</v>
      </c>
      <c r="B207" s="6" t="s">
        <v>294</v>
      </c>
      <c r="C207" s="6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783</v>
      </c>
      <c r="B208" s="6" t="s">
        <v>294</v>
      </c>
      <c r="C208" s="6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784</v>
      </c>
      <c r="B209" s="6" t="s">
        <v>294</v>
      </c>
      <c r="C209" s="6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785</v>
      </c>
      <c r="B210" s="6" t="s">
        <v>294</v>
      </c>
      <c r="C210" s="6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786</v>
      </c>
      <c r="B211" s="6" t="s">
        <v>294</v>
      </c>
      <c r="C211" s="6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787</v>
      </c>
      <c r="B212" s="6" t="s">
        <v>294</v>
      </c>
      <c r="C212" s="6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594</v>
      </c>
      <c r="B213" s="10" t="s">
        <v>294</v>
      </c>
      <c r="C213" s="6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778</v>
      </c>
      <c r="B214" s="6" t="s">
        <v>295</v>
      </c>
      <c r="C214" s="6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779</v>
      </c>
      <c r="B215" s="6" t="s">
        <v>295</v>
      </c>
      <c r="C215" s="6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780</v>
      </c>
      <c r="B216" s="6" t="s">
        <v>295</v>
      </c>
      <c r="C216" s="6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781</v>
      </c>
      <c r="B217" s="6" t="s">
        <v>295</v>
      </c>
      <c r="C217" s="6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782</v>
      </c>
      <c r="B218" s="6" t="s">
        <v>295</v>
      </c>
      <c r="C218" s="6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783</v>
      </c>
      <c r="B219" s="6" t="s">
        <v>295</v>
      </c>
      <c r="C219" s="6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784</v>
      </c>
      <c r="B220" s="6" t="s">
        <v>295</v>
      </c>
      <c r="C220" s="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785</v>
      </c>
      <c r="B221" s="6" t="s">
        <v>295</v>
      </c>
      <c r="C221" s="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786</v>
      </c>
      <c r="B222" s="6" t="s">
        <v>295</v>
      </c>
      <c r="C222" s="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787</v>
      </c>
      <c r="B223" s="6" t="s">
        <v>295</v>
      </c>
      <c r="C223" s="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593</v>
      </c>
      <c r="B224" s="10" t="s">
        <v>295</v>
      </c>
      <c r="C224" s="6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778</v>
      </c>
      <c r="B225" s="6" t="s">
        <v>296</v>
      </c>
      <c r="C225" s="6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779</v>
      </c>
      <c r="B226" s="6" t="s">
        <v>296</v>
      </c>
      <c r="C226" s="6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780</v>
      </c>
      <c r="B227" s="6" t="s">
        <v>296</v>
      </c>
      <c r="C227" s="6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781</v>
      </c>
      <c r="B228" s="6" t="s">
        <v>296</v>
      </c>
      <c r="C228" s="6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782</v>
      </c>
      <c r="B229" s="6" t="s">
        <v>296</v>
      </c>
      <c r="C229" s="6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783</v>
      </c>
      <c r="B230" s="6" t="s">
        <v>296</v>
      </c>
      <c r="C230" s="6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784</v>
      </c>
      <c r="B231" s="6" t="s">
        <v>296</v>
      </c>
      <c r="C231" s="6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785</v>
      </c>
      <c r="B232" s="6" t="s">
        <v>296</v>
      </c>
      <c r="C232" s="6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786</v>
      </c>
      <c r="B233" s="6" t="s">
        <v>296</v>
      </c>
      <c r="C233" s="6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787</v>
      </c>
      <c r="B234" s="6" t="s">
        <v>296</v>
      </c>
      <c r="C234" s="6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592</v>
      </c>
      <c r="B235" s="10" t="s">
        <v>296</v>
      </c>
      <c r="C235" s="6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591</v>
      </c>
      <c r="B236" s="10" t="s">
        <v>297</v>
      </c>
      <c r="C236" s="6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259</v>
      </c>
      <c r="B237" s="8" t="s">
        <v>297</v>
      </c>
      <c r="C237" s="6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788</v>
      </c>
      <c r="B238" s="5" t="s">
        <v>298</v>
      </c>
      <c r="C238" s="5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789</v>
      </c>
      <c r="B239" s="6" t="s">
        <v>298</v>
      </c>
      <c r="C239" s="6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790</v>
      </c>
      <c r="B240" s="5" t="s">
        <v>298</v>
      </c>
      <c r="C240" s="5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791</v>
      </c>
      <c r="B241" s="6" t="s">
        <v>298</v>
      </c>
      <c r="C241" s="6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792</v>
      </c>
      <c r="B242" s="5" t="s">
        <v>298</v>
      </c>
      <c r="C242" s="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793</v>
      </c>
      <c r="B243" s="6" t="s">
        <v>298</v>
      </c>
      <c r="C243" s="6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794</v>
      </c>
      <c r="B244" s="5" t="s">
        <v>298</v>
      </c>
      <c r="C244" s="5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798</v>
      </c>
      <c r="B245" s="6" t="s">
        <v>298</v>
      </c>
      <c r="C245" s="6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796</v>
      </c>
      <c r="B246" s="5" t="s">
        <v>298</v>
      </c>
      <c r="C246" s="5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797</v>
      </c>
      <c r="B247" s="6" t="s">
        <v>298</v>
      </c>
      <c r="C247" s="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590</v>
      </c>
      <c r="B248" s="10" t="s">
        <v>298</v>
      </c>
      <c r="C248" s="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299</v>
      </c>
      <c r="B249" s="10" t="s">
        <v>300</v>
      </c>
      <c r="C249" s="6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788</v>
      </c>
      <c r="B250" s="5" t="s">
        <v>301</v>
      </c>
      <c r="C250" s="5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789</v>
      </c>
      <c r="B251" s="5" t="s">
        <v>301</v>
      </c>
      <c r="C251" s="5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790</v>
      </c>
      <c r="B252" s="5" t="s">
        <v>301</v>
      </c>
      <c r="C252" s="5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791</v>
      </c>
      <c r="B253" s="5" t="s">
        <v>301</v>
      </c>
      <c r="C253" s="5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792</v>
      </c>
      <c r="B254" s="5" t="s">
        <v>301</v>
      </c>
      <c r="C254" s="5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793</v>
      </c>
      <c r="B255" s="5" t="s">
        <v>301</v>
      </c>
      <c r="C255" s="5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794</v>
      </c>
      <c r="B256" s="5" t="s">
        <v>301</v>
      </c>
      <c r="C256" s="5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798</v>
      </c>
      <c r="B257" s="5" t="s">
        <v>301</v>
      </c>
      <c r="C257" s="5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796</v>
      </c>
      <c r="B258" s="5" t="s">
        <v>301</v>
      </c>
      <c r="C258" s="5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797</v>
      </c>
      <c r="B259" s="5" t="s">
        <v>301</v>
      </c>
      <c r="C259" s="5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66</v>
      </c>
      <c r="B260" s="10" t="s">
        <v>301</v>
      </c>
      <c r="C260" s="5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588</v>
      </c>
      <c r="B261" s="12" t="s">
        <v>302</v>
      </c>
      <c r="C261" s="10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589</v>
      </c>
      <c r="B262" s="28" t="s">
        <v>303</v>
      </c>
      <c r="C262" s="9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597</v>
      </c>
      <c r="B263" s="5" t="s">
        <v>304</v>
      </c>
      <c r="C263" s="5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305</v>
      </c>
      <c r="B264" s="25" t="s">
        <v>304</v>
      </c>
      <c r="C264" s="5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306</v>
      </c>
      <c r="B265" s="25" t="s">
        <v>304</v>
      </c>
      <c r="C265" s="5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307</v>
      </c>
      <c r="B266" s="5" t="s">
        <v>308</v>
      </c>
      <c r="C266" s="5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596</v>
      </c>
      <c r="B267" s="5" t="s">
        <v>309</v>
      </c>
      <c r="C267" s="5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305</v>
      </c>
      <c r="B268" s="25" t="s">
        <v>309</v>
      </c>
      <c r="C268" s="5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306</v>
      </c>
      <c r="B269" s="25" t="s">
        <v>310</v>
      </c>
      <c r="C269" s="5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595</v>
      </c>
      <c r="B270" s="9" t="s">
        <v>311</v>
      </c>
      <c r="C270" s="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600</v>
      </c>
      <c r="B271" s="5" t="s">
        <v>312</v>
      </c>
      <c r="C271" s="5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313</v>
      </c>
      <c r="B272" s="25" t="s">
        <v>312</v>
      </c>
      <c r="C272" s="5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314</v>
      </c>
      <c r="B273" s="25" t="s">
        <v>312</v>
      </c>
      <c r="C273" s="5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601</v>
      </c>
      <c r="B274" s="5" t="s">
        <v>315</v>
      </c>
      <c r="C274" s="5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306</v>
      </c>
      <c r="B275" s="25" t="s">
        <v>315</v>
      </c>
      <c r="C275" s="5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316</v>
      </c>
      <c r="B276" s="5" t="s">
        <v>317</v>
      </c>
      <c r="C276" s="5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602</v>
      </c>
      <c r="B277" s="5" t="s">
        <v>318</v>
      </c>
      <c r="C277" s="5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314</v>
      </c>
      <c r="B278" s="25" t="s">
        <v>318</v>
      </c>
      <c r="C278" s="5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306</v>
      </c>
      <c r="B279" s="25" t="s">
        <v>318</v>
      </c>
      <c r="C279" s="5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598</v>
      </c>
      <c r="B280" s="9" t="s">
        <v>319</v>
      </c>
      <c r="C280" s="9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320</v>
      </c>
      <c r="B281" s="5" t="s">
        <v>321</v>
      </c>
      <c r="C281" s="5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322</v>
      </c>
      <c r="B282" s="5" t="s">
        <v>323</v>
      </c>
      <c r="C282" s="5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324</v>
      </c>
      <c r="B283" s="9" t="s">
        <v>325</v>
      </c>
      <c r="C283" s="5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326</v>
      </c>
      <c r="B284" s="5" t="s">
        <v>327</v>
      </c>
      <c r="C284" s="5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328</v>
      </c>
      <c r="B285" s="5" t="s">
        <v>329</v>
      </c>
      <c r="C285" s="5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330</v>
      </c>
      <c r="B286" s="5" t="s">
        <v>331</v>
      </c>
      <c r="C286" s="5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8" t="s">
        <v>599</v>
      </c>
      <c r="B287" s="59" t="s">
        <v>332</v>
      </c>
      <c r="C287" s="9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333</v>
      </c>
      <c r="B288" s="5" t="s">
        <v>334</v>
      </c>
      <c r="C288" s="5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335</v>
      </c>
      <c r="B289" s="5" t="s">
        <v>336</v>
      </c>
      <c r="C289" s="5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603</v>
      </c>
      <c r="B290" s="5" t="s">
        <v>337</v>
      </c>
      <c r="C290" s="5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306</v>
      </c>
      <c r="B291" s="25" t="s">
        <v>337</v>
      </c>
      <c r="C291" s="5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604</v>
      </c>
      <c r="B292" s="5" t="s">
        <v>338</v>
      </c>
      <c r="C292" s="5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339</v>
      </c>
      <c r="B293" s="25" t="s">
        <v>338</v>
      </c>
      <c r="C293" s="5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340</v>
      </c>
      <c r="B294" s="25" t="s">
        <v>338</v>
      </c>
      <c r="C294" s="5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341</v>
      </c>
      <c r="B295" s="25" t="s">
        <v>338</v>
      </c>
      <c r="C295" s="5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306</v>
      </c>
      <c r="B296" s="25" t="s">
        <v>338</v>
      </c>
      <c r="C296" s="5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8" t="s">
        <v>605</v>
      </c>
      <c r="B297" s="59" t="s">
        <v>342</v>
      </c>
      <c r="C297" s="9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0" t="s">
        <v>343</v>
      </c>
      <c r="B298" s="59" t="s">
        <v>344</v>
      </c>
      <c r="C298" s="5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7" t="s">
        <v>606</v>
      </c>
      <c r="B299" s="51" t="s">
        <v>345</v>
      </c>
      <c r="C299" s="9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5" t="s">
        <v>677</v>
      </c>
      <c r="B300" s="5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68" t="s">
        <v>98</v>
      </c>
      <c r="B1" s="273"/>
      <c r="C1" s="273"/>
      <c r="D1" s="273"/>
      <c r="E1" s="273"/>
      <c r="F1" s="270"/>
    </row>
    <row r="2" spans="1:8" ht="24" customHeight="1">
      <c r="A2" s="272" t="s">
        <v>742</v>
      </c>
      <c r="B2" s="269"/>
      <c r="C2" s="269"/>
      <c r="D2" s="269"/>
      <c r="E2" s="269"/>
      <c r="F2" s="270"/>
      <c r="H2" s="120"/>
    </row>
    <row r="3" ht="18">
      <c r="A3" s="62"/>
    </row>
    <row r="4" ht="15">
      <c r="A4" s="4" t="s">
        <v>4</v>
      </c>
    </row>
    <row r="5" spans="1:6" ht="30">
      <c r="A5" s="2" t="s">
        <v>155</v>
      </c>
      <c r="B5" s="3" t="s">
        <v>72</v>
      </c>
      <c r="C5" s="84" t="s">
        <v>776</v>
      </c>
      <c r="D5" s="84" t="s">
        <v>777</v>
      </c>
      <c r="E5" s="84" t="s">
        <v>101</v>
      </c>
      <c r="F5" s="138" t="s">
        <v>58</v>
      </c>
    </row>
    <row r="6" spans="1:6" ht="15" customHeight="1">
      <c r="A6" s="41" t="s">
        <v>346</v>
      </c>
      <c r="B6" s="6" t="s">
        <v>347</v>
      </c>
      <c r="C6" s="37"/>
      <c r="D6" s="37"/>
      <c r="E6" s="37"/>
      <c r="F6" s="37"/>
    </row>
    <row r="7" spans="1:6" ht="15" customHeight="1">
      <c r="A7" s="5" t="s">
        <v>348</v>
      </c>
      <c r="B7" s="6" t="s">
        <v>349</v>
      </c>
      <c r="C7" s="37"/>
      <c r="D7" s="37"/>
      <c r="E7" s="37"/>
      <c r="F7" s="37"/>
    </row>
    <row r="8" spans="1:6" ht="15" customHeight="1">
      <c r="A8" s="5" t="s">
        <v>350</v>
      </c>
      <c r="B8" s="6" t="s">
        <v>351</v>
      </c>
      <c r="C8" s="37"/>
      <c r="D8" s="37"/>
      <c r="E8" s="37"/>
      <c r="F8" s="37"/>
    </row>
    <row r="9" spans="1:6" ht="15" customHeight="1">
      <c r="A9" s="5" t="s">
        <v>352</v>
      </c>
      <c r="B9" s="6" t="s">
        <v>353</v>
      </c>
      <c r="C9" s="37"/>
      <c r="D9" s="37"/>
      <c r="E9" s="37"/>
      <c r="F9" s="37"/>
    </row>
    <row r="10" spans="1:6" ht="15" customHeight="1">
      <c r="A10" s="5" t="s">
        <v>354</v>
      </c>
      <c r="B10" s="6" t="s">
        <v>355</v>
      </c>
      <c r="C10" s="37"/>
      <c r="D10" s="37"/>
      <c r="E10" s="37"/>
      <c r="F10" s="37"/>
    </row>
    <row r="11" spans="1:6" ht="15" customHeight="1">
      <c r="A11" s="5" t="s">
        <v>356</v>
      </c>
      <c r="B11" s="6" t="s">
        <v>357</v>
      </c>
      <c r="C11" s="37"/>
      <c r="D11" s="37"/>
      <c r="E11" s="37"/>
      <c r="F11" s="37"/>
    </row>
    <row r="12" spans="1:6" ht="15" customHeight="1">
      <c r="A12" s="9" t="s">
        <v>680</v>
      </c>
      <c r="B12" s="10" t="s">
        <v>358</v>
      </c>
      <c r="C12" s="37"/>
      <c r="D12" s="37"/>
      <c r="E12" s="37"/>
      <c r="F12" s="37"/>
    </row>
    <row r="13" spans="1:6" ht="15" customHeight="1">
      <c r="A13" s="5" t="s">
        <v>359</v>
      </c>
      <c r="B13" s="6" t="s">
        <v>360</v>
      </c>
      <c r="C13" s="37"/>
      <c r="D13" s="37"/>
      <c r="E13" s="37"/>
      <c r="F13" s="37"/>
    </row>
    <row r="14" spans="1:6" ht="15" customHeight="1">
      <c r="A14" s="5" t="s">
        <v>361</v>
      </c>
      <c r="B14" s="6" t="s">
        <v>362</v>
      </c>
      <c r="C14" s="37"/>
      <c r="D14" s="37"/>
      <c r="E14" s="37"/>
      <c r="F14" s="37"/>
    </row>
    <row r="15" spans="1:6" ht="15" customHeight="1">
      <c r="A15" s="5" t="s">
        <v>641</v>
      </c>
      <c r="B15" s="6" t="s">
        <v>363</v>
      </c>
      <c r="C15" s="37"/>
      <c r="D15" s="37"/>
      <c r="E15" s="37"/>
      <c r="F15" s="37"/>
    </row>
    <row r="16" spans="1:6" ht="15" customHeight="1">
      <c r="A16" s="5" t="s">
        <v>642</v>
      </c>
      <c r="B16" s="6" t="s">
        <v>364</v>
      </c>
      <c r="C16" s="37"/>
      <c r="D16" s="37"/>
      <c r="E16" s="37"/>
      <c r="F16" s="37"/>
    </row>
    <row r="17" spans="1:6" ht="15" customHeight="1">
      <c r="A17" s="5" t="s">
        <v>643</v>
      </c>
      <c r="B17" s="6" t="s">
        <v>365</v>
      </c>
      <c r="C17" s="37"/>
      <c r="D17" s="37"/>
      <c r="E17" s="37"/>
      <c r="F17" s="37"/>
    </row>
    <row r="18" spans="1:6" ht="15" customHeight="1">
      <c r="A18" s="49" t="s">
        <v>681</v>
      </c>
      <c r="B18" s="64" t="s">
        <v>366</v>
      </c>
      <c r="C18" s="37"/>
      <c r="D18" s="37"/>
      <c r="E18" s="37"/>
      <c r="F18" s="37"/>
    </row>
    <row r="19" spans="1:6" ht="15" customHeight="1">
      <c r="A19" s="5" t="s">
        <v>647</v>
      </c>
      <c r="B19" s="6" t="s">
        <v>375</v>
      </c>
      <c r="C19" s="37"/>
      <c r="D19" s="37"/>
      <c r="E19" s="37"/>
      <c r="F19" s="37"/>
    </row>
    <row r="20" spans="1:6" ht="15" customHeight="1">
      <c r="A20" s="5" t="s">
        <v>648</v>
      </c>
      <c r="B20" s="6" t="s">
        <v>379</v>
      </c>
      <c r="C20" s="37"/>
      <c r="D20" s="37"/>
      <c r="E20" s="37"/>
      <c r="F20" s="37"/>
    </row>
    <row r="21" spans="1:6" ht="15" customHeight="1">
      <c r="A21" s="9" t="s">
        <v>683</v>
      </c>
      <c r="B21" s="10" t="s">
        <v>380</v>
      </c>
      <c r="C21" s="37"/>
      <c r="D21" s="37"/>
      <c r="E21" s="37"/>
      <c r="F21" s="37"/>
    </row>
    <row r="22" spans="1:6" ht="15" customHeight="1">
      <c r="A22" s="5" t="s">
        <v>649</v>
      </c>
      <c r="B22" s="6" t="s">
        <v>381</v>
      </c>
      <c r="C22" s="37"/>
      <c r="D22" s="37"/>
      <c r="E22" s="37"/>
      <c r="F22" s="37"/>
    </row>
    <row r="23" spans="1:6" ht="15" customHeight="1">
      <c r="A23" s="5" t="s">
        <v>650</v>
      </c>
      <c r="B23" s="6" t="s">
        <v>382</v>
      </c>
      <c r="C23" s="37"/>
      <c r="D23" s="37"/>
      <c r="E23" s="37"/>
      <c r="F23" s="37"/>
    </row>
    <row r="24" spans="1:6" ht="15" customHeight="1">
      <c r="A24" s="5" t="s">
        <v>651</v>
      </c>
      <c r="B24" s="6" t="s">
        <v>383</v>
      </c>
      <c r="C24" s="37"/>
      <c r="D24" s="37"/>
      <c r="E24" s="37"/>
      <c r="F24" s="37"/>
    </row>
    <row r="25" spans="1:6" ht="15" customHeight="1">
      <c r="A25" s="5" t="s">
        <v>652</v>
      </c>
      <c r="B25" s="6" t="s">
        <v>384</v>
      </c>
      <c r="C25" s="37"/>
      <c r="D25" s="37"/>
      <c r="E25" s="37"/>
      <c r="F25" s="37"/>
    </row>
    <row r="26" spans="1:6" ht="15" customHeight="1">
      <c r="A26" s="5" t="s">
        <v>653</v>
      </c>
      <c r="B26" s="6" t="s">
        <v>387</v>
      </c>
      <c r="C26" s="37"/>
      <c r="D26" s="37"/>
      <c r="E26" s="37"/>
      <c r="F26" s="37"/>
    </row>
    <row r="27" spans="1:6" ht="15" customHeight="1">
      <c r="A27" s="5" t="s">
        <v>388</v>
      </c>
      <c r="B27" s="6" t="s">
        <v>389</v>
      </c>
      <c r="C27" s="37"/>
      <c r="D27" s="37"/>
      <c r="E27" s="37"/>
      <c r="F27" s="37"/>
    </row>
    <row r="28" spans="1:6" ht="15" customHeight="1">
      <c r="A28" s="5" t="s">
        <v>654</v>
      </c>
      <c r="B28" s="6" t="s">
        <v>390</v>
      </c>
      <c r="C28" s="37"/>
      <c r="D28" s="37"/>
      <c r="E28" s="37"/>
      <c r="F28" s="37"/>
    </row>
    <row r="29" spans="1:6" ht="15" customHeight="1">
      <c r="A29" s="5" t="s">
        <v>655</v>
      </c>
      <c r="B29" s="6" t="s">
        <v>395</v>
      </c>
      <c r="C29" s="37"/>
      <c r="D29" s="37"/>
      <c r="E29" s="37"/>
      <c r="F29" s="37"/>
    </row>
    <row r="30" spans="1:6" ht="15" customHeight="1">
      <c r="A30" s="9" t="s">
        <v>684</v>
      </c>
      <c r="B30" s="10" t="s">
        <v>411</v>
      </c>
      <c r="C30" s="37"/>
      <c r="D30" s="37"/>
      <c r="E30" s="37"/>
      <c r="F30" s="37"/>
    </row>
    <row r="31" spans="1:6" ht="15" customHeight="1">
      <c r="A31" s="5" t="s">
        <v>656</v>
      </c>
      <c r="B31" s="6" t="s">
        <v>412</v>
      </c>
      <c r="C31" s="37"/>
      <c r="D31" s="37"/>
      <c r="E31" s="37"/>
      <c r="F31" s="37"/>
    </row>
    <row r="32" spans="1:6" ht="15" customHeight="1">
      <c r="A32" s="49" t="s">
        <v>685</v>
      </c>
      <c r="B32" s="64" t="s">
        <v>413</v>
      </c>
      <c r="C32" s="37"/>
      <c r="D32" s="37"/>
      <c r="E32" s="37"/>
      <c r="F32" s="37"/>
    </row>
    <row r="33" spans="1:6" ht="15" customHeight="1">
      <c r="A33" s="17" t="s">
        <v>414</v>
      </c>
      <c r="B33" s="6" t="s">
        <v>415</v>
      </c>
      <c r="C33" s="37"/>
      <c r="D33" s="37"/>
      <c r="E33" s="37"/>
      <c r="F33" s="37"/>
    </row>
    <row r="34" spans="1:6" ht="15" customHeight="1">
      <c r="A34" s="17" t="s">
        <v>657</v>
      </c>
      <c r="B34" s="6" t="s">
        <v>416</v>
      </c>
      <c r="C34" s="37"/>
      <c r="D34" s="37"/>
      <c r="E34" s="37"/>
      <c r="F34" s="37"/>
    </row>
    <row r="35" spans="1:6" ht="15" customHeight="1">
      <c r="A35" s="17" t="s">
        <v>658</v>
      </c>
      <c r="B35" s="6" t="s">
        <v>419</v>
      </c>
      <c r="C35" s="37"/>
      <c r="D35" s="37"/>
      <c r="E35" s="37"/>
      <c r="F35" s="37"/>
    </row>
    <row r="36" spans="1:6" ht="15" customHeight="1">
      <c r="A36" s="17" t="s">
        <v>659</v>
      </c>
      <c r="B36" s="6" t="s">
        <v>420</v>
      </c>
      <c r="C36" s="37"/>
      <c r="D36" s="37"/>
      <c r="E36" s="37"/>
      <c r="F36" s="37"/>
    </row>
    <row r="37" spans="1:6" ht="15" customHeight="1">
      <c r="A37" s="17" t="s">
        <v>427</v>
      </c>
      <c r="B37" s="6" t="s">
        <v>428</v>
      </c>
      <c r="C37" s="37"/>
      <c r="D37" s="37"/>
      <c r="E37" s="37"/>
      <c r="F37" s="37"/>
    </row>
    <row r="38" spans="1:6" ht="15" customHeight="1">
      <c r="A38" s="17" t="s">
        <v>429</v>
      </c>
      <c r="B38" s="6" t="s">
        <v>430</v>
      </c>
      <c r="C38" s="37"/>
      <c r="D38" s="37"/>
      <c r="E38" s="37"/>
      <c r="F38" s="37"/>
    </row>
    <row r="39" spans="1:6" ht="15" customHeight="1">
      <c r="A39" s="17" t="s">
        <v>431</v>
      </c>
      <c r="B39" s="6" t="s">
        <v>432</v>
      </c>
      <c r="C39" s="37"/>
      <c r="D39" s="37"/>
      <c r="E39" s="37"/>
      <c r="F39" s="37"/>
    </row>
    <row r="40" spans="1:6" ht="15" customHeight="1">
      <c r="A40" s="17" t="s">
        <v>660</v>
      </c>
      <c r="B40" s="6" t="s">
        <v>433</v>
      </c>
      <c r="C40" s="37"/>
      <c r="D40" s="37"/>
      <c r="E40" s="37"/>
      <c r="F40" s="37"/>
    </row>
    <row r="41" spans="1:6" ht="15" customHeight="1">
      <c r="A41" s="17" t="s">
        <v>661</v>
      </c>
      <c r="B41" s="6" t="s">
        <v>435</v>
      </c>
      <c r="C41" s="37"/>
      <c r="D41" s="37"/>
      <c r="E41" s="37"/>
      <c r="F41" s="37"/>
    </row>
    <row r="42" spans="1:6" ht="15" customHeight="1">
      <c r="A42" s="17" t="s">
        <v>662</v>
      </c>
      <c r="B42" s="6" t="s">
        <v>440</v>
      </c>
      <c r="C42" s="37"/>
      <c r="D42" s="37"/>
      <c r="E42" s="37"/>
      <c r="F42" s="37"/>
    </row>
    <row r="43" spans="1:6" ht="15" customHeight="1">
      <c r="A43" s="63" t="s">
        <v>686</v>
      </c>
      <c r="B43" s="64" t="s">
        <v>444</v>
      </c>
      <c r="C43" s="37"/>
      <c r="D43" s="37"/>
      <c r="E43" s="37"/>
      <c r="F43" s="37"/>
    </row>
    <row r="44" spans="1:6" ht="15" customHeight="1">
      <c r="A44" s="17" t="s">
        <v>456</v>
      </c>
      <c r="B44" s="6" t="s">
        <v>457</v>
      </c>
      <c r="C44" s="37"/>
      <c r="D44" s="37"/>
      <c r="E44" s="37"/>
      <c r="F44" s="37"/>
    </row>
    <row r="45" spans="1:6" ht="15" customHeight="1">
      <c r="A45" s="5" t="s">
        <v>666</v>
      </c>
      <c r="B45" s="6" t="s">
        <v>458</v>
      </c>
      <c r="C45" s="37"/>
      <c r="D45" s="37"/>
      <c r="E45" s="37"/>
      <c r="F45" s="37"/>
    </row>
    <row r="46" spans="1:6" ht="15" customHeight="1">
      <c r="A46" s="17" t="s">
        <v>667</v>
      </c>
      <c r="B46" s="6" t="s">
        <v>459</v>
      </c>
      <c r="C46" s="37"/>
      <c r="D46" s="37"/>
      <c r="E46" s="37"/>
      <c r="F46" s="37"/>
    </row>
    <row r="47" spans="1:6" ht="15" customHeight="1">
      <c r="A47" s="49" t="s">
        <v>688</v>
      </c>
      <c r="B47" s="64" t="s">
        <v>460</v>
      </c>
      <c r="C47" s="37"/>
      <c r="D47" s="37"/>
      <c r="E47" s="37"/>
      <c r="F47" s="37"/>
    </row>
    <row r="48" spans="1:6" ht="15" customHeight="1">
      <c r="A48" s="82" t="s">
        <v>775</v>
      </c>
      <c r="B48" s="87"/>
      <c r="C48" s="37"/>
      <c r="D48" s="37"/>
      <c r="E48" s="37"/>
      <c r="F48" s="37"/>
    </row>
    <row r="49" spans="1:6" ht="15" customHeight="1">
      <c r="A49" s="5" t="s">
        <v>367</v>
      </c>
      <c r="B49" s="6" t="s">
        <v>368</v>
      </c>
      <c r="C49" s="37"/>
      <c r="D49" s="37"/>
      <c r="E49" s="37"/>
      <c r="F49" s="37"/>
    </row>
    <row r="50" spans="1:6" ht="15" customHeight="1">
      <c r="A50" s="5" t="s">
        <v>369</v>
      </c>
      <c r="B50" s="6" t="s">
        <v>370</v>
      </c>
      <c r="C50" s="37"/>
      <c r="D50" s="37"/>
      <c r="E50" s="37"/>
      <c r="F50" s="37"/>
    </row>
    <row r="51" spans="1:6" ht="15" customHeight="1">
      <c r="A51" s="5" t="s">
        <v>644</v>
      </c>
      <c r="B51" s="6" t="s">
        <v>371</v>
      </c>
      <c r="C51" s="37"/>
      <c r="D51" s="37"/>
      <c r="E51" s="37"/>
      <c r="F51" s="37"/>
    </row>
    <row r="52" spans="1:6" ht="15" customHeight="1">
      <c r="A52" s="5" t="s">
        <v>645</v>
      </c>
      <c r="B52" s="6" t="s">
        <v>372</v>
      </c>
      <c r="C52" s="37"/>
      <c r="D52" s="37"/>
      <c r="E52" s="37"/>
      <c r="F52" s="37"/>
    </row>
    <row r="53" spans="1:6" ht="15" customHeight="1">
      <c r="A53" s="5" t="s">
        <v>646</v>
      </c>
      <c r="B53" s="6" t="s">
        <v>373</v>
      </c>
      <c r="C53" s="37"/>
      <c r="D53" s="37"/>
      <c r="E53" s="37"/>
      <c r="F53" s="37"/>
    </row>
    <row r="54" spans="1:6" ht="15" customHeight="1">
      <c r="A54" s="49" t="s">
        <v>682</v>
      </c>
      <c r="B54" s="64" t="s">
        <v>374</v>
      </c>
      <c r="C54" s="37"/>
      <c r="D54" s="37"/>
      <c r="E54" s="37"/>
      <c r="F54" s="37"/>
    </row>
    <row r="55" spans="1:6" ht="15" customHeight="1">
      <c r="A55" s="17" t="s">
        <v>663</v>
      </c>
      <c r="B55" s="6" t="s">
        <v>445</v>
      </c>
      <c r="C55" s="37"/>
      <c r="D55" s="37"/>
      <c r="E55" s="37"/>
      <c r="F55" s="37"/>
    </row>
    <row r="56" spans="1:6" ht="15" customHeight="1">
      <c r="A56" s="17" t="s">
        <v>664</v>
      </c>
      <c r="B56" s="6" t="s">
        <v>447</v>
      </c>
      <c r="C56" s="37"/>
      <c r="D56" s="37"/>
      <c r="E56" s="37"/>
      <c r="F56" s="37"/>
    </row>
    <row r="57" spans="1:6" ht="15" customHeight="1">
      <c r="A57" s="17" t="s">
        <v>449</v>
      </c>
      <c r="B57" s="6" t="s">
        <v>450</v>
      </c>
      <c r="C57" s="37"/>
      <c r="D57" s="37"/>
      <c r="E57" s="37"/>
      <c r="F57" s="37"/>
    </row>
    <row r="58" spans="1:6" ht="15" customHeight="1">
      <c r="A58" s="17" t="s">
        <v>665</v>
      </c>
      <c r="B58" s="6" t="s">
        <v>451</v>
      </c>
      <c r="C58" s="37"/>
      <c r="D58" s="37"/>
      <c r="E58" s="37"/>
      <c r="F58" s="37"/>
    </row>
    <row r="59" spans="1:6" ht="15" customHeight="1">
      <c r="A59" s="17" t="s">
        <v>453</v>
      </c>
      <c r="B59" s="6" t="s">
        <v>454</v>
      </c>
      <c r="C59" s="37"/>
      <c r="D59" s="37"/>
      <c r="E59" s="37"/>
      <c r="F59" s="37"/>
    </row>
    <row r="60" spans="1:6" ht="15" customHeight="1">
      <c r="A60" s="49" t="s">
        <v>687</v>
      </c>
      <c r="B60" s="64" t="s">
        <v>455</v>
      </c>
      <c r="C60" s="37"/>
      <c r="D60" s="37"/>
      <c r="E60" s="37"/>
      <c r="F60" s="37"/>
    </row>
    <row r="61" spans="1:6" ht="15" customHeight="1">
      <c r="A61" s="17" t="s">
        <v>461</v>
      </c>
      <c r="B61" s="6" t="s">
        <v>462</v>
      </c>
      <c r="C61" s="37"/>
      <c r="D61" s="37"/>
      <c r="E61" s="37"/>
      <c r="F61" s="37"/>
    </row>
    <row r="62" spans="1:6" ht="15" customHeight="1">
      <c r="A62" s="5" t="s">
        <v>668</v>
      </c>
      <c r="B62" s="6" t="s">
        <v>463</v>
      </c>
      <c r="C62" s="37"/>
      <c r="D62" s="37"/>
      <c r="E62" s="37"/>
      <c r="F62" s="37"/>
    </row>
    <row r="63" spans="1:6" ht="15" customHeight="1">
      <c r="A63" s="17" t="s">
        <v>669</v>
      </c>
      <c r="B63" s="6" t="s">
        <v>464</v>
      </c>
      <c r="C63" s="37"/>
      <c r="D63" s="37"/>
      <c r="E63" s="37"/>
      <c r="F63" s="37"/>
    </row>
    <row r="64" spans="1:6" ht="15" customHeight="1">
      <c r="A64" s="49" t="s">
        <v>690</v>
      </c>
      <c r="B64" s="64" t="s">
        <v>465</v>
      </c>
      <c r="C64" s="37"/>
      <c r="D64" s="37"/>
      <c r="E64" s="37"/>
      <c r="F64" s="37"/>
    </row>
    <row r="65" spans="1:6" ht="15" customHeight="1">
      <c r="A65" s="82" t="s">
        <v>774</v>
      </c>
      <c r="B65" s="87"/>
      <c r="C65" s="37"/>
      <c r="D65" s="37"/>
      <c r="E65" s="37"/>
      <c r="F65" s="37"/>
    </row>
    <row r="66" spans="1:6" ht="15.75">
      <c r="A66" s="61" t="s">
        <v>689</v>
      </c>
      <c r="B66" s="45" t="s">
        <v>466</v>
      </c>
      <c r="C66" s="37"/>
      <c r="D66" s="37"/>
      <c r="E66" s="37"/>
      <c r="F66" s="37"/>
    </row>
    <row r="67" spans="1:6" ht="15.75">
      <c r="A67" s="144" t="s">
        <v>104</v>
      </c>
      <c r="B67" s="85"/>
      <c r="C67" s="37"/>
      <c r="D67" s="37"/>
      <c r="E67" s="37"/>
      <c r="F67" s="37"/>
    </row>
    <row r="68" spans="1:6" ht="15.75">
      <c r="A68" s="144" t="s">
        <v>105</v>
      </c>
      <c r="B68" s="85"/>
      <c r="C68" s="37"/>
      <c r="D68" s="37"/>
      <c r="E68" s="37"/>
      <c r="F68" s="37"/>
    </row>
    <row r="69" spans="1:6" ht="15">
      <c r="A69" s="47" t="s">
        <v>671</v>
      </c>
      <c r="B69" s="5" t="s">
        <v>467</v>
      </c>
      <c r="C69" s="37"/>
      <c r="D69" s="37"/>
      <c r="E69" s="37"/>
      <c r="F69" s="37"/>
    </row>
    <row r="70" spans="1:6" ht="15">
      <c r="A70" s="17" t="s">
        <v>468</v>
      </c>
      <c r="B70" s="5" t="s">
        <v>469</v>
      </c>
      <c r="C70" s="37"/>
      <c r="D70" s="37"/>
      <c r="E70" s="37"/>
      <c r="F70" s="37"/>
    </row>
    <row r="71" spans="1:6" ht="15">
      <c r="A71" s="47" t="s">
        <v>672</v>
      </c>
      <c r="B71" s="5" t="s">
        <v>470</v>
      </c>
      <c r="C71" s="37"/>
      <c r="D71" s="37"/>
      <c r="E71" s="37"/>
      <c r="F71" s="37"/>
    </row>
    <row r="72" spans="1:6" ht="15">
      <c r="A72" s="20" t="s">
        <v>691</v>
      </c>
      <c r="B72" s="9" t="s">
        <v>471</v>
      </c>
      <c r="C72" s="37"/>
      <c r="D72" s="37"/>
      <c r="E72" s="37"/>
      <c r="F72" s="37"/>
    </row>
    <row r="73" spans="1:6" ht="15">
      <c r="A73" s="17" t="s">
        <v>673</v>
      </c>
      <c r="B73" s="5" t="s">
        <v>472</v>
      </c>
      <c r="C73" s="37"/>
      <c r="D73" s="37"/>
      <c r="E73" s="37"/>
      <c r="F73" s="37"/>
    </row>
    <row r="74" spans="1:6" ht="15">
      <c r="A74" s="47" t="s">
        <v>473</v>
      </c>
      <c r="B74" s="5" t="s">
        <v>474</v>
      </c>
      <c r="C74" s="37"/>
      <c r="D74" s="37"/>
      <c r="E74" s="37"/>
      <c r="F74" s="37"/>
    </row>
    <row r="75" spans="1:6" ht="15">
      <c r="A75" s="17" t="s">
        <v>674</v>
      </c>
      <c r="B75" s="5" t="s">
        <v>475</v>
      </c>
      <c r="C75" s="37"/>
      <c r="D75" s="37"/>
      <c r="E75" s="37"/>
      <c r="F75" s="37"/>
    </row>
    <row r="76" spans="1:6" ht="15">
      <c r="A76" s="47" t="s">
        <v>476</v>
      </c>
      <c r="B76" s="5" t="s">
        <v>477</v>
      </c>
      <c r="C76" s="37"/>
      <c r="D76" s="37"/>
      <c r="E76" s="37"/>
      <c r="F76" s="37"/>
    </row>
    <row r="77" spans="1:6" ht="15">
      <c r="A77" s="18" t="s">
        <v>692</v>
      </c>
      <c r="B77" s="9" t="s">
        <v>478</v>
      </c>
      <c r="C77" s="37"/>
      <c r="D77" s="37"/>
      <c r="E77" s="37"/>
      <c r="F77" s="37"/>
    </row>
    <row r="78" spans="1:6" ht="15">
      <c r="A78" s="5" t="s">
        <v>825</v>
      </c>
      <c r="B78" s="5" t="s">
        <v>479</v>
      </c>
      <c r="C78" s="37"/>
      <c r="D78" s="37"/>
      <c r="E78" s="37"/>
      <c r="F78" s="37"/>
    </row>
    <row r="79" spans="1:6" ht="15">
      <c r="A79" s="5" t="s">
        <v>826</v>
      </c>
      <c r="B79" s="5" t="s">
        <v>479</v>
      </c>
      <c r="C79" s="37"/>
      <c r="D79" s="37"/>
      <c r="E79" s="37"/>
      <c r="F79" s="37"/>
    </row>
    <row r="80" spans="1:6" ht="15">
      <c r="A80" s="5" t="s">
        <v>823</v>
      </c>
      <c r="B80" s="5" t="s">
        <v>480</v>
      </c>
      <c r="C80" s="37"/>
      <c r="D80" s="37"/>
      <c r="E80" s="37"/>
      <c r="F80" s="37"/>
    </row>
    <row r="81" spans="1:6" ht="15">
      <c r="A81" s="5" t="s">
        <v>824</v>
      </c>
      <c r="B81" s="5" t="s">
        <v>480</v>
      </c>
      <c r="C81" s="37"/>
      <c r="D81" s="37"/>
      <c r="E81" s="37"/>
      <c r="F81" s="37"/>
    </row>
    <row r="82" spans="1:6" ht="15">
      <c r="A82" s="9" t="s">
        <v>693</v>
      </c>
      <c r="B82" s="9" t="s">
        <v>481</v>
      </c>
      <c r="C82" s="37"/>
      <c r="D82" s="37"/>
      <c r="E82" s="37"/>
      <c r="F82" s="37"/>
    </row>
    <row r="83" spans="1:6" ht="15">
      <c r="A83" s="47" t="s">
        <v>482</v>
      </c>
      <c r="B83" s="5" t="s">
        <v>483</v>
      </c>
      <c r="C83" s="37"/>
      <c r="D83" s="37"/>
      <c r="E83" s="37"/>
      <c r="F83" s="37"/>
    </row>
    <row r="84" spans="1:6" ht="15">
      <c r="A84" s="47" t="s">
        <v>484</v>
      </c>
      <c r="B84" s="5" t="s">
        <v>485</v>
      </c>
      <c r="C84" s="37"/>
      <c r="D84" s="37"/>
      <c r="E84" s="37"/>
      <c r="F84" s="37"/>
    </row>
    <row r="85" spans="1:6" ht="15">
      <c r="A85" s="47" t="s">
        <v>486</v>
      </c>
      <c r="B85" s="5" t="s">
        <v>487</v>
      </c>
      <c r="C85" s="37"/>
      <c r="D85" s="37"/>
      <c r="E85" s="37"/>
      <c r="F85" s="37"/>
    </row>
    <row r="86" spans="1:6" ht="15">
      <c r="A86" s="47" t="s">
        <v>488</v>
      </c>
      <c r="B86" s="5" t="s">
        <v>489</v>
      </c>
      <c r="C86" s="37"/>
      <c r="D86" s="37"/>
      <c r="E86" s="37"/>
      <c r="F86" s="37"/>
    </row>
    <row r="87" spans="1:6" ht="15">
      <c r="A87" s="17" t="s">
        <v>675</v>
      </c>
      <c r="B87" s="5" t="s">
        <v>490</v>
      </c>
      <c r="C87" s="37"/>
      <c r="D87" s="37"/>
      <c r="E87" s="37"/>
      <c r="F87" s="37"/>
    </row>
    <row r="88" spans="1:6" ht="15">
      <c r="A88" s="20" t="s">
        <v>694</v>
      </c>
      <c r="B88" s="9" t="s">
        <v>492</v>
      </c>
      <c r="C88" s="37"/>
      <c r="D88" s="37"/>
      <c r="E88" s="37"/>
      <c r="F88" s="37"/>
    </row>
    <row r="89" spans="1:6" ht="15">
      <c r="A89" s="17" t="s">
        <v>493</v>
      </c>
      <c r="B89" s="5" t="s">
        <v>494</v>
      </c>
      <c r="C89" s="37"/>
      <c r="D89" s="37"/>
      <c r="E89" s="37"/>
      <c r="F89" s="37"/>
    </row>
    <row r="90" spans="1:6" ht="15">
      <c r="A90" s="17" t="s">
        <v>495</v>
      </c>
      <c r="B90" s="5" t="s">
        <v>496</v>
      </c>
      <c r="C90" s="37"/>
      <c r="D90" s="37"/>
      <c r="E90" s="37"/>
      <c r="F90" s="37"/>
    </row>
    <row r="91" spans="1:6" ht="15">
      <c r="A91" s="47" t="s">
        <v>497</v>
      </c>
      <c r="B91" s="5" t="s">
        <v>498</v>
      </c>
      <c r="C91" s="37"/>
      <c r="D91" s="37"/>
      <c r="E91" s="37"/>
      <c r="F91" s="37"/>
    </row>
    <row r="92" spans="1:6" ht="15">
      <c r="A92" s="47" t="s">
        <v>676</v>
      </c>
      <c r="B92" s="5" t="s">
        <v>499</v>
      </c>
      <c r="C92" s="37"/>
      <c r="D92" s="37"/>
      <c r="E92" s="37"/>
      <c r="F92" s="37"/>
    </row>
    <row r="93" spans="1:6" ht="15">
      <c r="A93" s="18" t="s">
        <v>695</v>
      </c>
      <c r="B93" s="9" t="s">
        <v>500</v>
      </c>
      <c r="C93" s="37"/>
      <c r="D93" s="37"/>
      <c r="E93" s="37"/>
      <c r="F93" s="37"/>
    </row>
    <row r="94" spans="1:6" ht="15">
      <c r="A94" s="20" t="s">
        <v>501</v>
      </c>
      <c r="B94" s="9" t="s">
        <v>502</v>
      </c>
      <c r="C94" s="37"/>
      <c r="D94" s="37"/>
      <c r="E94" s="37"/>
      <c r="F94" s="37"/>
    </row>
    <row r="95" spans="1:6" ht="15.75">
      <c r="A95" s="50" t="s">
        <v>696</v>
      </c>
      <c r="B95" s="51" t="s">
        <v>503</v>
      </c>
      <c r="C95" s="37"/>
      <c r="D95" s="37"/>
      <c r="E95" s="37"/>
      <c r="F95" s="37"/>
    </row>
    <row r="96" spans="1:6" ht="15.75">
      <c r="A96" s="55" t="s">
        <v>678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68" t="s">
        <v>98</v>
      </c>
      <c r="B1" s="273"/>
      <c r="C1" s="273"/>
      <c r="D1" s="273"/>
      <c r="E1" s="273"/>
      <c r="F1" s="270"/>
    </row>
    <row r="2" spans="1:8" ht="24" customHeight="1">
      <c r="A2" s="272" t="s">
        <v>742</v>
      </c>
      <c r="B2" s="269"/>
      <c r="C2" s="269"/>
      <c r="D2" s="269"/>
      <c r="E2" s="269"/>
      <c r="F2" s="270"/>
      <c r="H2" s="120"/>
    </row>
    <row r="3" ht="18">
      <c r="A3" s="62"/>
    </row>
    <row r="4" ht="15">
      <c r="A4" s="4" t="s">
        <v>5</v>
      </c>
    </row>
    <row r="5" spans="1:6" ht="30">
      <c r="A5" s="2" t="s">
        <v>155</v>
      </c>
      <c r="B5" s="3" t="s">
        <v>72</v>
      </c>
      <c r="C5" s="84" t="s">
        <v>776</v>
      </c>
      <c r="D5" s="84" t="s">
        <v>777</v>
      </c>
      <c r="E5" s="84" t="s">
        <v>101</v>
      </c>
      <c r="F5" s="138" t="s">
        <v>58</v>
      </c>
    </row>
    <row r="6" spans="1:6" ht="15" customHeight="1">
      <c r="A6" s="41" t="s">
        <v>346</v>
      </c>
      <c r="B6" s="6" t="s">
        <v>347</v>
      </c>
      <c r="C6" s="37"/>
      <c r="D6" s="37"/>
      <c r="E6" s="37"/>
      <c r="F6" s="37"/>
    </row>
    <row r="7" spans="1:6" ht="15" customHeight="1">
      <c r="A7" s="5" t="s">
        <v>348</v>
      </c>
      <c r="B7" s="6" t="s">
        <v>349</v>
      </c>
      <c r="C7" s="37"/>
      <c r="D7" s="37"/>
      <c r="E7" s="37"/>
      <c r="F7" s="37"/>
    </row>
    <row r="8" spans="1:6" ht="15" customHeight="1">
      <c r="A8" s="5" t="s">
        <v>350</v>
      </c>
      <c r="B8" s="6" t="s">
        <v>351</v>
      </c>
      <c r="C8" s="37"/>
      <c r="D8" s="37"/>
      <c r="E8" s="37"/>
      <c r="F8" s="37"/>
    </row>
    <row r="9" spans="1:6" ht="15" customHeight="1">
      <c r="A9" s="5" t="s">
        <v>352</v>
      </c>
      <c r="B9" s="6" t="s">
        <v>353</v>
      </c>
      <c r="C9" s="37"/>
      <c r="D9" s="37"/>
      <c r="E9" s="37"/>
      <c r="F9" s="37"/>
    </row>
    <row r="10" spans="1:6" ht="15" customHeight="1">
      <c r="A10" s="5" t="s">
        <v>354</v>
      </c>
      <c r="B10" s="6" t="s">
        <v>355</v>
      </c>
      <c r="C10" s="37"/>
      <c r="D10" s="37"/>
      <c r="E10" s="37"/>
      <c r="F10" s="37"/>
    </row>
    <row r="11" spans="1:6" ht="15" customHeight="1">
      <c r="A11" s="5" t="s">
        <v>356</v>
      </c>
      <c r="B11" s="6" t="s">
        <v>357</v>
      </c>
      <c r="C11" s="37"/>
      <c r="D11" s="37"/>
      <c r="E11" s="37"/>
      <c r="F11" s="37"/>
    </row>
    <row r="12" spans="1:6" ht="15" customHeight="1">
      <c r="A12" s="9" t="s">
        <v>680</v>
      </c>
      <c r="B12" s="10" t="s">
        <v>358</v>
      </c>
      <c r="C12" s="37"/>
      <c r="D12" s="37"/>
      <c r="E12" s="37"/>
      <c r="F12" s="37"/>
    </row>
    <row r="13" spans="1:6" ht="15" customHeight="1">
      <c r="A13" s="5" t="s">
        <v>359</v>
      </c>
      <c r="B13" s="6" t="s">
        <v>360</v>
      </c>
      <c r="C13" s="37"/>
      <c r="D13" s="37"/>
      <c r="E13" s="37"/>
      <c r="F13" s="37"/>
    </row>
    <row r="14" spans="1:6" ht="15" customHeight="1">
      <c r="A14" s="5" t="s">
        <v>361</v>
      </c>
      <c r="B14" s="6" t="s">
        <v>362</v>
      </c>
      <c r="C14" s="37"/>
      <c r="D14" s="37"/>
      <c r="E14" s="37"/>
      <c r="F14" s="37"/>
    </row>
    <row r="15" spans="1:6" ht="15" customHeight="1">
      <c r="A15" s="5" t="s">
        <v>641</v>
      </c>
      <c r="B15" s="6" t="s">
        <v>363</v>
      </c>
      <c r="C15" s="37"/>
      <c r="D15" s="37"/>
      <c r="E15" s="37"/>
      <c r="F15" s="37"/>
    </row>
    <row r="16" spans="1:6" ht="15" customHeight="1">
      <c r="A16" s="5" t="s">
        <v>642</v>
      </c>
      <c r="B16" s="6" t="s">
        <v>364</v>
      </c>
      <c r="C16" s="37"/>
      <c r="D16" s="37"/>
      <c r="E16" s="37"/>
      <c r="F16" s="37"/>
    </row>
    <row r="17" spans="1:6" ht="15" customHeight="1">
      <c r="A17" s="5" t="s">
        <v>643</v>
      </c>
      <c r="B17" s="6" t="s">
        <v>365</v>
      </c>
      <c r="C17" s="37"/>
      <c r="D17" s="37"/>
      <c r="E17" s="37"/>
      <c r="F17" s="37"/>
    </row>
    <row r="18" spans="1:6" ht="15" customHeight="1">
      <c r="A18" s="49" t="s">
        <v>681</v>
      </c>
      <c r="B18" s="64" t="s">
        <v>366</v>
      </c>
      <c r="C18" s="37"/>
      <c r="D18" s="37"/>
      <c r="E18" s="37"/>
      <c r="F18" s="37"/>
    </row>
    <row r="19" spans="1:6" ht="15" customHeight="1">
      <c r="A19" s="5" t="s">
        <v>647</v>
      </c>
      <c r="B19" s="6" t="s">
        <v>375</v>
      </c>
      <c r="C19" s="37"/>
      <c r="D19" s="37"/>
      <c r="E19" s="37"/>
      <c r="F19" s="37"/>
    </row>
    <row r="20" spans="1:6" ht="15" customHeight="1">
      <c r="A20" s="5" t="s">
        <v>648</v>
      </c>
      <c r="B20" s="6" t="s">
        <v>379</v>
      </c>
      <c r="C20" s="37"/>
      <c r="D20" s="37"/>
      <c r="E20" s="37"/>
      <c r="F20" s="37"/>
    </row>
    <row r="21" spans="1:6" ht="15" customHeight="1">
      <c r="A21" s="9" t="s">
        <v>683</v>
      </c>
      <c r="B21" s="10" t="s">
        <v>380</v>
      </c>
      <c r="C21" s="37"/>
      <c r="D21" s="37"/>
      <c r="E21" s="37"/>
      <c r="F21" s="37"/>
    </row>
    <row r="22" spans="1:6" ht="15" customHeight="1">
      <c r="A22" s="5" t="s">
        <v>649</v>
      </c>
      <c r="B22" s="6" t="s">
        <v>381</v>
      </c>
      <c r="C22" s="37"/>
      <c r="D22" s="37"/>
      <c r="E22" s="37"/>
      <c r="F22" s="37"/>
    </row>
    <row r="23" spans="1:6" ht="15" customHeight="1">
      <c r="A23" s="5" t="s">
        <v>650</v>
      </c>
      <c r="B23" s="6" t="s">
        <v>382</v>
      </c>
      <c r="C23" s="37"/>
      <c r="D23" s="37"/>
      <c r="E23" s="37"/>
      <c r="F23" s="37"/>
    </row>
    <row r="24" spans="1:6" ht="15" customHeight="1">
      <c r="A24" s="5" t="s">
        <v>651</v>
      </c>
      <c r="B24" s="6" t="s">
        <v>383</v>
      </c>
      <c r="C24" s="37"/>
      <c r="D24" s="37"/>
      <c r="E24" s="37"/>
      <c r="F24" s="37"/>
    </row>
    <row r="25" spans="1:6" ht="15" customHeight="1">
      <c r="A25" s="5" t="s">
        <v>652</v>
      </c>
      <c r="B25" s="6" t="s">
        <v>384</v>
      </c>
      <c r="C25" s="37"/>
      <c r="D25" s="37"/>
      <c r="E25" s="37"/>
      <c r="F25" s="37"/>
    </row>
    <row r="26" spans="1:6" ht="15" customHeight="1">
      <c r="A26" s="5" t="s">
        <v>653</v>
      </c>
      <c r="B26" s="6" t="s">
        <v>387</v>
      </c>
      <c r="C26" s="37"/>
      <c r="D26" s="37"/>
      <c r="E26" s="37"/>
      <c r="F26" s="37"/>
    </row>
    <row r="27" spans="1:6" ht="15" customHeight="1">
      <c r="A27" s="5" t="s">
        <v>388</v>
      </c>
      <c r="B27" s="6" t="s">
        <v>389</v>
      </c>
      <c r="C27" s="37"/>
      <c r="D27" s="37"/>
      <c r="E27" s="37"/>
      <c r="F27" s="37"/>
    </row>
    <row r="28" spans="1:6" ht="15" customHeight="1">
      <c r="A28" s="5" t="s">
        <v>654</v>
      </c>
      <c r="B28" s="6" t="s">
        <v>390</v>
      </c>
      <c r="C28" s="37"/>
      <c r="D28" s="37"/>
      <c r="E28" s="37"/>
      <c r="F28" s="37"/>
    </row>
    <row r="29" spans="1:6" ht="15" customHeight="1">
      <c r="A29" s="5" t="s">
        <v>655</v>
      </c>
      <c r="B29" s="6" t="s">
        <v>395</v>
      </c>
      <c r="C29" s="37"/>
      <c r="D29" s="37"/>
      <c r="E29" s="37"/>
      <c r="F29" s="37"/>
    </row>
    <row r="30" spans="1:6" ht="15" customHeight="1">
      <c r="A30" s="9" t="s">
        <v>684</v>
      </c>
      <c r="B30" s="10" t="s">
        <v>411</v>
      </c>
      <c r="C30" s="37"/>
      <c r="D30" s="37"/>
      <c r="E30" s="37"/>
      <c r="F30" s="37"/>
    </row>
    <row r="31" spans="1:6" ht="15" customHeight="1">
      <c r="A31" s="5" t="s">
        <v>656</v>
      </c>
      <c r="B31" s="6" t="s">
        <v>412</v>
      </c>
      <c r="C31" s="37"/>
      <c r="D31" s="37"/>
      <c r="E31" s="37"/>
      <c r="F31" s="37"/>
    </row>
    <row r="32" spans="1:6" ht="15" customHeight="1">
      <c r="A32" s="49" t="s">
        <v>685</v>
      </c>
      <c r="B32" s="64" t="s">
        <v>413</v>
      </c>
      <c r="C32" s="37"/>
      <c r="D32" s="37"/>
      <c r="E32" s="37"/>
      <c r="F32" s="37"/>
    </row>
    <row r="33" spans="1:6" ht="15" customHeight="1">
      <c r="A33" s="17" t="s">
        <v>414</v>
      </c>
      <c r="B33" s="6" t="s">
        <v>415</v>
      </c>
      <c r="C33" s="37"/>
      <c r="D33" s="37"/>
      <c r="E33" s="37"/>
      <c r="F33" s="37"/>
    </row>
    <row r="34" spans="1:6" ht="15" customHeight="1">
      <c r="A34" s="17" t="s">
        <v>657</v>
      </c>
      <c r="B34" s="6" t="s">
        <v>416</v>
      </c>
      <c r="C34" s="37"/>
      <c r="D34" s="37"/>
      <c r="E34" s="37"/>
      <c r="F34" s="37"/>
    </row>
    <row r="35" spans="1:6" ht="15" customHeight="1">
      <c r="A35" s="17" t="s">
        <v>658</v>
      </c>
      <c r="B35" s="6" t="s">
        <v>419</v>
      </c>
      <c r="C35" s="37"/>
      <c r="D35" s="37"/>
      <c r="E35" s="37"/>
      <c r="F35" s="37"/>
    </row>
    <row r="36" spans="1:6" ht="15" customHeight="1">
      <c r="A36" s="17" t="s">
        <v>659</v>
      </c>
      <c r="B36" s="6" t="s">
        <v>420</v>
      </c>
      <c r="C36" s="37"/>
      <c r="D36" s="37"/>
      <c r="E36" s="37"/>
      <c r="F36" s="37"/>
    </row>
    <row r="37" spans="1:6" ht="15" customHeight="1">
      <c r="A37" s="17" t="s">
        <v>427</v>
      </c>
      <c r="B37" s="6" t="s">
        <v>428</v>
      </c>
      <c r="C37" s="37"/>
      <c r="D37" s="37"/>
      <c r="E37" s="37"/>
      <c r="F37" s="37"/>
    </row>
    <row r="38" spans="1:6" ht="15" customHeight="1">
      <c r="A38" s="17" t="s">
        <v>429</v>
      </c>
      <c r="B38" s="6" t="s">
        <v>430</v>
      </c>
      <c r="C38" s="37"/>
      <c r="D38" s="37"/>
      <c r="E38" s="37"/>
      <c r="F38" s="37"/>
    </row>
    <row r="39" spans="1:6" ht="15" customHeight="1">
      <c r="A39" s="17" t="s">
        <v>431</v>
      </c>
      <c r="B39" s="6" t="s">
        <v>432</v>
      </c>
      <c r="C39" s="37"/>
      <c r="D39" s="37"/>
      <c r="E39" s="37"/>
      <c r="F39" s="37"/>
    </row>
    <row r="40" spans="1:6" ht="15" customHeight="1">
      <c r="A40" s="17" t="s">
        <v>660</v>
      </c>
      <c r="B40" s="6" t="s">
        <v>433</v>
      </c>
      <c r="C40" s="37"/>
      <c r="D40" s="37"/>
      <c r="E40" s="37"/>
      <c r="F40" s="37"/>
    </row>
    <row r="41" spans="1:6" ht="15" customHeight="1">
      <c r="A41" s="17" t="s">
        <v>661</v>
      </c>
      <c r="B41" s="6" t="s">
        <v>435</v>
      </c>
      <c r="C41" s="37"/>
      <c r="D41" s="37"/>
      <c r="E41" s="37"/>
      <c r="F41" s="37"/>
    </row>
    <row r="42" spans="1:6" ht="15" customHeight="1">
      <c r="A42" s="17" t="s">
        <v>662</v>
      </c>
      <c r="B42" s="6" t="s">
        <v>440</v>
      </c>
      <c r="C42" s="37"/>
      <c r="D42" s="37"/>
      <c r="E42" s="37"/>
      <c r="F42" s="37"/>
    </row>
    <row r="43" spans="1:6" ht="15" customHeight="1">
      <c r="A43" s="63" t="s">
        <v>686</v>
      </c>
      <c r="B43" s="64" t="s">
        <v>444</v>
      </c>
      <c r="C43" s="37"/>
      <c r="D43" s="37"/>
      <c r="E43" s="37"/>
      <c r="F43" s="37"/>
    </row>
    <row r="44" spans="1:6" ht="15" customHeight="1">
      <c r="A44" s="17" t="s">
        <v>456</v>
      </c>
      <c r="B44" s="6" t="s">
        <v>457</v>
      </c>
      <c r="C44" s="37"/>
      <c r="D44" s="37"/>
      <c r="E44" s="37"/>
      <c r="F44" s="37"/>
    </row>
    <row r="45" spans="1:6" ht="15" customHeight="1">
      <c r="A45" s="5" t="s">
        <v>666</v>
      </c>
      <c r="B45" s="6" t="s">
        <v>458</v>
      </c>
      <c r="C45" s="37"/>
      <c r="D45" s="37"/>
      <c r="E45" s="37"/>
      <c r="F45" s="37"/>
    </row>
    <row r="46" spans="1:6" ht="15" customHeight="1">
      <c r="A46" s="17" t="s">
        <v>667</v>
      </c>
      <c r="B46" s="6" t="s">
        <v>459</v>
      </c>
      <c r="C46" s="37"/>
      <c r="D46" s="37"/>
      <c r="E46" s="37"/>
      <c r="F46" s="37"/>
    </row>
    <row r="47" spans="1:6" ht="15" customHeight="1">
      <c r="A47" s="49" t="s">
        <v>688</v>
      </c>
      <c r="B47" s="64" t="s">
        <v>460</v>
      </c>
      <c r="C47" s="37"/>
      <c r="D47" s="37"/>
      <c r="E47" s="37"/>
      <c r="F47" s="37"/>
    </row>
    <row r="48" spans="1:6" ht="15" customHeight="1">
      <c r="A48" s="82" t="s">
        <v>775</v>
      </c>
      <c r="B48" s="87"/>
      <c r="C48" s="37"/>
      <c r="D48" s="37"/>
      <c r="E48" s="37"/>
      <c r="F48" s="37"/>
    </row>
    <row r="49" spans="1:6" ht="15" customHeight="1">
      <c r="A49" s="5" t="s">
        <v>367</v>
      </c>
      <c r="B49" s="6" t="s">
        <v>368</v>
      </c>
      <c r="C49" s="37"/>
      <c r="D49" s="37"/>
      <c r="E49" s="37"/>
      <c r="F49" s="37"/>
    </row>
    <row r="50" spans="1:6" ht="15" customHeight="1">
      <c r="A50" s="5" t="s">
        <v>369</v>
      </c>
      <c r="B50" s="6" t="s">
        <v>370</v>
      </c>
      <c r="C50" s="37"/>
      <c r="D50" s="37"/>
      <c r="E50" s="37"/>
      <c r="F50" s="37"/>
    </row>
    <row r="51" spans="1:6" ht="15" customHeight="1">
      <c r="A51" s="5" t="s">
        <v>644</v>
      </c>
      <c r="B51" s="6" t="s">
        <v>371</v>
      </c>
      <c r="C51" s="37"/>
      <c r="D51" s="37"/>
      <c r="E51" s="37"/>
      <c r="F51" s="37"/>
    </row>
    <row r="52" spans="1:6" ht="15" customHeight="1">
      <c r="A52" s="5" t="s">
        <v>645</v>
      </c>
      <c r="B52" s="6" t="s">
        <v>372</v>
      </c>
      <c r="C52" s="37"/>
      <c r="D52" s="37"/>
      <c r="E52" s="37"/>
      <c r="F52" s="37"/>
    </row>
    <row r="53" spans="1:6" ht="15" customHeight="1">
      <c r="A53" s="5" t="s">
        <v>646</v>
      </c>
      <c r="B53" s="6" t="s">
        <v>373</v>
      </c>
      <c r="C53" s="37"/>
      <c r="D53" s="37"/>
      <c r="E53" s="37"/>
      <c r="F53" s="37"/>
    </row>
    <row r="54" spans="1:6" ht="15" customHeight="1">
      <c r="A54" s="49" t="s">
        <v>682</v>
      </c>
      <c r="B54" s="64" t="s">
        <v>374</v>
      </c>
      <c r="C54" s="37"/>
      <c r="D54" s="37"/>
      <c r="E54" s="37"/>
      <c r="F54" s="37"/>
    </row>
    <row r="55" spans="1:6" ht="15" customHeight="1">
      <c r="A55" s="17" t="s">
        <v>663</v>
      </c>
      <c r="B55" s="6" t="s">
        <v>445</v>
      </c>
      <c r="C55" s="37"/>
      <c r="D55" s="37"/>
      <c r="E55" s="37"/>
      <c r="F55" s="37"/>
    </row>
    <row r="56" spans="1:6" ht="15" customHeight="1">
      <c r="A56" s="17" t="s">
        <v>664</v>
      </c>
      <c r="B56" s="6" t="s">
        <v>447</v>
      </c>
      <c r="C56" s="37"/>
      <c r="D56" s="37"/>
      <c r="E56" s="37"/>
      <c r="F56" s="37"/>
    </row>
    <row r="57" spans="1:6" ht="15" customHeight="1">
      <c r="A57" s="17" t="s">
        <v>449</v>
      </c>
      <c r="B57" s="6" t="s">
        <v>450</v>
      </c>
      <c r="C57" s="37"/>
      <c r="D57" s="37"/>
      <c r="E57" s="37"/>
      <c r="F57" s="37"/>
    </row>
    <row r="58" spans="1:6" ht="15" customHeight="1">
      <c r="A58" s="17" t="s">
        <v>665</v>
      </c>
      <c r="B58" s="6" t="s">
        <v>451</v>
      </c>
      <c r="C58" s="37"/>
      <c r="D58" s="37"/>
      <c r="E58" s="37"/>
      <c r="F58" s="37"/>
    </row>
    <row r="59" spans="1:6" ht="15" customHeight="1">
      <c r="A59" s="17" t="s">
        <v>453</v>
      </c>
      <c r="B59" s="6" t="s">
        <v>454</v>
      </c>
      <c r="C59" s="37"/>
      <c r="D59" s="37"/>
      <c r="E59" s="37"/>
      <c r="F59" s="37"/>
    </row>
    <row r="60" spans="1:6" ht="15" customHeight="1">
      <c r="A60" s="49" t="s">
        <v>687</v>
      </c>
      <c r="B60" s="64" t="s">
        <v>455</v>
      </c>
      <c r="C60" s="37"/>
      <c r="D60" s="37"/>
      <c r="E60" s="37"/>
      <c r="F60" s="37"/>
    </row>
    <row r="61" spans="1:6" ht="15" customHeight="1">
      <c r="A61" s="17" t="s">
        <v>461</v>
      </c>
      <c r="B61" s="6" t="s">
        <v>462</v>
      </c>
      <c r="C61" s="37"/>
      <c r="D61" s="37"/>
      <c r="E61" s="37"/>
      <c r="F61" s="37"/>
    </row>
    <row r="62" spans="1:6" ht="15" customHeight="1">
      <c r="A62" s="5" t="s">
        <v>668</v>
      </c>
      <c r="B62" s="6" t="s">
        <v>463</v>
      </c>
      <c r="C62" s="37"/>
      <c r="D62" s="37"/>
      <c r="E62" s="37"/>
      <c r="F62" s="37"/>
    </row>
    <row r="63" spans="1:6" ht="15" customHeight="1">
      <c r="A63" s="17" t="s">
        <v>669</v>
      </c>
      <c r="B63" s="6" t="s">
        <v>464</v>
      </c>
      <c r="C63" s="37"/>
      <c r="D63" s="37"/>
      <c r="E63" s="37"/>
      <c r="F63" s="37"/>
    </row>
    <row r="64" spans="1:6" ht="15" customHeight="1">
      <c r="A64" s="49" t="s">
        <v>690</v>
      </c>
      <c r="B64" s="64" t="s">
        <v>465</v>
      </c>
      <c r="C64" s="37"/>
      <c r="D64" s="37"/>
      <c r="E64" s="37"/>
      <c r="F64" s="37"/>
    </row>
    <row r="65" spans="1:6" ht="15" customHeight="1">
      <c r="A65" s="82" t="s">
        <v>774</v>
      </c>
      <c r="B65" s="87"/>
      <c r="C65" s="37"/>
      <c r="D65" s="37"/>
      <c r="E65" s="37"/>
      <c r="F65" s="37"/>
    </row>
    <row r="66" spans="1:6" ht="15.75">
      <c r="A66" s="61" t="s">
        <v>689</v>
      </c>
      <c r="B66" s="45" t="s">
        <v>466</v>
      </c>
      <c r="C66" s="37"/>
      <c r="D66" s="37"/>
      <c r="E66" s="37"/>
      <c r="F66" s="37"/>
    </row>
    <row r="67" spans="1:6" ht="15.75">
      <c r="A67" s="144" t="s">
        <v>104</v>
      </c>
      <c r="B67" s="85"/>
      <c r="C67" s="37"/>
      <c r="D67" s="37"/>
      <c r="E67" s="37"/>
      <c r="F67" s="37"/>
    </row>
    <row r="68" spans="1:6" ht="15.75">
      <c r="A68" s="144" t="s">
        <v>105</v>
      </c>
      <c r="B68" s="85"/>
      <c r="C68" s="37"/>
      <c r="D68" s="37"/>
      <c r="E68" s="37"/>
      <c r="F68" s="37"/>
    </row>
    <row r="69" spans="1:6" ht="15">
      <c r="A69" s="47" t="s">
        <v>671</v>
      </c>
      <c r="B69" s="5" t="s">
        <v>467</v>
      </c>
      <c r="C69" s="37"/>
      <c r="D69" s="37"/>
      <c r="E69" s="37"/>
      <c r="F69" s="37"/>
    </row>
    <row r="70" spans="1:6" ht="15">
      <c r="A70" s="17" t="s">
        <v>468</v>
      </c>
      <c r="B70" s="5" t="s">
        <v>469</v>
      </c>
      <c r="C70" s="37"/>
      <c r="D70" s="37"/>
      <c r="E70" s="37"/>
      <c r="F70" s="37"/>
    </row>
    <row r="71" spans="1:6" ht="15">
      <c r="A71" s="47" t="s">
        <v>672</v>
      </c>
      <c r="B71" s="5" t="s">
        <v>470</v>
      </c>
      <c r="C71" s="37"/>
      <c r="D71" s="37"/>
      <c r="E71" s="37"/>
      <c r="F71" s="37"/>
    </row>
    <row r="72" spans="1:6" ht="15">
      <c r="A72" s="20" t="s">
        <v>691</v>
      </c>
      <c r="B72" s="9" t="s">
        <v>471</v>
      </c>
      <c r="C72" s="37"/>
      <c r="D72" s="37"/>
      <c r="E72" s="37"/>
      <c r="F72" s="37"/>
    </row>
    <row r="73" spans="1:6" ht="15">
      <c r="A73" s="17" t="s">
        <v>673</v>
      </c>
      <c r="B73" s="5" t="s">
        <v>472</v>
      </c>
      <c r="C73" s="37"/>
      <c r="D73" s="37"/>
      <c r="E73" s="37"/>
      <c r="F73" s="37"/>
    </row>
    <row r="74" spans="1:6" ht="15">
      <c r="A74" s="47" t="s">
        <v>473</v>
      </c>
      <c r="B74" s="5" t="s">
        <v>474</v>
      </c>
      <c r="C74" s="37"/>
      <c r="D74" s="37"/>
      <c r="E74" s="37"/>
      <c r="F74" s="37"/>
    </row>
    <row r="75" spans="1:6" ht="15">
      <c r="A75" s="17" t="s">
        <v>674</v>
      </c>
      <c r="B75" s="5" t="s">
        <v>475</v>
      </c>
      <c r="C75" s="37"/>
      <c r="D75" s="37"/>
      <c r="E75" s="37"/>
      <c r="F75" s="37"/>
    </row>
    <row r="76" spans="1:6" ht="15">
      <c r="A76" s="47" t="s">
        <v>476</v>
      </c>
      <c r="B76" s="5" t="s">
        <v>477</v>
      </c>
      <c r="C76" s="37"/>
      <c r="D76" s="37"/>
      <c r="E76" s="37"/>
      <c r="F76" s="37"/>
    </row>
    <row r="77" spans="1:6" ht="15">
      <c r="A77" s="18" t="s">
        <v>692</v>
      </c>
      <c r="B77" s="9" t="s">
        <v>478</v>
      </c>
      <c r="C77" s="37"/>
      <c r="D77" s="37"/>
      <c r="E77" s="37"/>
      <c r="F77" s="37"/>
    </row>
    <row r="78" spans="1:6" ht="15">
      <c r="A78" s="5" t="s">
        <v>825</v>
      </c>
      <c r="B78" s="5" t="s">
        <v>479</v>
      </c>
      <c r="C78" s="37"/>
      <c r="D78" s="37"/>
      <c r="E78" s="37"/>
      <c r="F78" s="37"/>
    </row>
    <row r="79" spans="1:6" ht="15">
      <c r="A79" s="5" t="s">
        <v>826</v>
      </c>
      <c r="B79" s="5" t="s">
        <v>479</v>
      </c>
      <c r="C79" s="37"/>
      <c r="D79" s="37"/>
      <c r="E79" s="37"/>
      <c r="F79" s="37"/>
    </row>
    <row r="80" spans="1:6" ht="15">
      <c r="A80" s="5" t="s">
        <v>823</v>
      </c>
      <c r="B80" s="5" t="s">
        <v>480</v>
      </c>
      <c r="C80" s="37"/>
      <c r="D80" s="37"/>
      <c r="E80" s="37"/>
      <c r="F80" s="37"/>
    </row>
    <row r="81" spans="1:6" ht="15">
      <c r="A81" s="5" t="s">
        <v>824</v>
      </c>
      <c r="B81" s="5" t="s">
        <v>480</v>
      </c>
      <c r="C81" s="37"/>
      <c r="D81" s="37"/>
      <c r="E81" s="37"/>
      <c r="F81" s="37"/>
    </row>
    <row r="82" spans="1:6" ht="15">
      <c r="A82" s="9" t="s">
        <v>693</v>
      </c>
      <c r="B82" s="9" t="s">
        <v>481</v>
      </c>
      <c r="C82" s="37"/>
      <c r="D82" s="37"/>
      <c r="E82" s="37"/>
      <c r="F82" s="37"/>
    </row>
    <row r="83" spans="1:6" ht="15">
      <c r="A83" s="47" t="s">
        <v>482</v>
      </c>
      <c r="B83" s="5" t="s">
        <v>483</v>
      </c>
      <c r="C83" s="37"/>
      <c r="D83" s="37"/>
      <c r="E83" s="37"/>
      <c r="F83" s="37"/>
    </row>
    <row r="84" spans="1:6" ht="15">
      <c r="A84" s="47" t="s">
        <v>484</v>
      </c>
      <c r="B84" s="5" t="s">
        <v>485</v>
      </c>
      <c r="C84" s="37"/>
      <c r="D84" s="37"/>
      <c r="E84" s="37"/>
      <c r="F84" s="37"/>
    </row>
    <row r="85" spans="1:6" ht="15">
      <c r="A85" s="47" t="s">
        <v>486</v>
      </c>
      <c r="B85" s="5" t="s">
        <v>487</v>
      </c>
      <c r="C85" s="37"/>
      <c r="D85" s="37"/>
      <c r="E85" s="37"/>
      <c r="F85" s="37"/>
    </row>
    <row r="86" spans="1:6" ht="15">
      <c r="A86" s="47" t="s">
        <v>488</v>
      </c>
      <c r="B86" s="5" t="s">
        <v>489</v>
      </c>
      <c r="C86" s="37"/>
      <c r="D86" s="37"/>
      <c r="E86" s="37"/>
      <c r="F86" s="37"/>
    </row>
    <row r="87" spans="1:6" ht="15">
      <c r="A87" s="17" t="s">
        <v>675</v>
      </c>
      <c r="B87" s="5" t="s">
        <v>490</v>
      </c>
      <c r="C87" s="37"/>
      <c r="D87" s="37"/>
      <c r="E87" s="37"/>
      <c r="F87" s="37"/>
    </row>
    <row r="88" spans="1:6" ht="15">
      <c r="A88" s="20" t="s">
        <v>694</v>
      </c>
      <c r="B88" s="9" t="s">
        <v>492</v>
      </c>
      <c r="C88" s="37"/>
      <c r="D88" s="37"/>
      <c r="E88" s="37"/>
      <c r="F88" s="37"/>
    </row>
    <row r="89" spans="1:6" ht="15">
      <c r="A89" s="17" t="s">
        <v>493</v>
      </c>
      <c r="B89" s="5" t="s">
        <v>494</v>
      </c>
      <c r="C89" s="37"/>
      <c r="D89" s="37"/>
      <c r="E89" s="37"/>
      <c r="F89" s="37"/>
    </row>
    <row r="90" spans="1:6" ht="15">
      <c r="A90" s="17" t="s">
        <v>495</v>
      </c>
      <c r="B90" s="5" t="s">
        <v>496</v>
      </c>
      <c r="C90" s="37"/>
      <c r="D90" s="37"/>
      <c r="E90" s="37"/>
      <c r="F90" s="37"/>
    </row>
    <row r="91" spans="1:6" ht="15">
      <c r="A91" s="47" t="s">
        <v>497</v>
      </c>
      <c r="B91" s="5" t="s">
        <v>498</v>
      </c>
      <c r="C91" s="37"/>
      <c r="D91" s="37"/>
      <c r="E91" s="37"/>
      <c r="F91" s="37"/>
    </row>
    <row r="92" spans="1:6" ht="15">
      <c r="A92" s="47" t="s">
        <v>676</v>
      </c>
      <c r="B92" s="5" t="s">
        <v>499</v>
      </c>
      <c r="C92" s="37"/>
      <c r="D92" s="37"/>
      <c r="E92" s="37"/>
      <c r="F92" s="37"/>
    </row>
    <row r="93" spans="1:6" ht="15">
      <c r="A93" s="18" t="s">
        <v>695</v>
      </c>
      <c r="B93" s="9" t="s">
        <v>500</v>
      </c>
      <c r="C93" s="37"/>
      <c r="D93" s="37"/>
      <c r="E93" s="37"/>
      <c r="F93" s="37"/>
    </row>
    <row r="94" spans="1:6" ht="15">
      <c r="A94" s="20" t="s">
        <v>501</v>
      </c>
      <c r="B94" s="9" t="s">
        <v>502</v>
      </c>
      <c r="C94" s="37"/>
      <c r="D94" s="37"/>
      <c r="E94" s="37"/>
      <c r="F94" s="37"/>
    </row>
    <row r="95" spans="1:6" ht="15.75">
      <c r="A95" s="50" t="s">
        <v>696</v>
      </c>
      <c r="B95" s="51" t="s">
        <v>503</v>
      </c>
      <c r="C95" s="37"/>
      <c r="D95" s="37"/>
      <c r="E95" s="37"/>
      <c r="F95" s="37"/>
    </row>
    <row r="96" spans="1:6" ht="15.75">
      <c r="A96" s="55" t="s">
        <v>678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7" t="s">
        <v>98</v>
      </c>
      <c r="C1" s="114" t="s">
        <v>54</v>
      </c>
    </row>
    <row r="2" ht="18">
      <c r="A2" s="62" t="s">
        <v>745</v>
      </c>
    </row>
    <row r="3" ht="18">
      <c r="A3" s="62"/>
    </row>
    <row r="4" ht="18">
      <c r="A4" s="62"/>
    </row>
    <row r="5" spans="1:15" ht="79.5" customHeight="1">
      <c r="A5" s="2" t="s">
        <v>155</v>
      </c>
      <c r="B5" s="3" t="s">
        <v>156</v>
      </c>
      <c r="C5" s="113" t="s">
        <v>42</v>
      </c>
      <c r="D5" s="113" t="s">
        <v>43</v>
      </c>
      <c r="E5" s="113" t="s">
        <v>44</v>
      </c>
      <c r="F5" s="113" t="s">
        <v>45</v>
      </c>
      <c r="G5" s="113" t="s">
        <v>46</v>
      </c>
      <c r="H5" s="113" t="s">
        <v>47</v>
      </c>
      <c r="I5" s="113" t="s">
        <v>48</v>
      </c>
      <c r="J5" s="113" t="s">
        <v>49</v>
      </c>
      <c r="K5" s="113" t="s">
        <v>50</v>
      </c>
      <c r="L5" s="113" t="s">
        <v>51</v>
      </c>
      <c r="M5" s="113" t="s">
        <v>52</v>
      </c>
      <c r="N5" s="52" t="s">
        <v>53</v>
      </c>
      <c r="O5" s="52" t="s">
        <v>58</v>
      </c>
    </row>
    <row r="6" spans="1:15" ht="15">
      <c r="A6" s="5" t="s">
        <v>346</v>
      </c>
      <c r="B6" s="6" t="s">
        <v>347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5" t="s">
        <v>348</v>
      </c>
      <c r="B7" s="6" t="s">
        <v>349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>
      <c r="A8" s="5" t="s">
        <v>350</v>
      </c>
      <c r="B8" s="6" t="s">
        <v>351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5" t="s">
        <v>352</v>
      </c>
      <c r="B9" s="6" t="s">
        <v>353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5">
      <c r="A10" s="5" t="s">
        <v>354</v>
      </c>
      <c r="B10" s="6" t="s">
        <v>355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>
      <c r="A11" s="5" t="s">
        <v>356</v>
      </c>
      <c r="B11" s="6" t="s">
        <v>357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>
      <c r="A12" s="9" t="s">
        <v>680</v>
      </c>
      <c r="B12" s="10" t="s">
        <v>358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9" t="s">
        <v>359</v>
      </c>
      <c r="B13" s="10" t="s">
        <v>360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9" t="s">
        <v>361</v>
      </c>
      <c r="B14" s="10" t="s">
        <v>362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17" t="s">
        <v>799</v>
      </c>
      <c r="B15" s="6" t="s">
        <v>363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>
      <c r="A16" s="17" t="s">
        <v>808</v>
      </c>
      <c r="B16" s="6" t="s">
        <v>363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>
      <c r="A17" s="17" t="s">
        <v>809</v>
      </c>
      <c r="B17" s="6" t="s">
        <v>363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>
      <c r="A18" s="17" t="s">
        <v>807</v>
      </c>
      <c r="B18" s="6" t="s">
        <v>363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5">
      <c r="A19" s="17" t="s">
        <v>806</v>
      </c>
      <c r="B19" s="6" t="s">
        <v>363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5">
      <c r="A20" s="17" t="s">
        <v>805</v>
      </c>
      <c r="B20" s="6" t="s">
        <v>363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5">
      <c r="A21" s="17" t="s">
        <v>800</v>
      </c>
      <c r="B21" s="6" t="s">
        <v>363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">
      <c r="A22" s="17" t="s">
        <v>801</v>
      </c>
      <c r="B22" s="6" t="s">
        <v>363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17" t="s">
        <v>802</v>
      </c>
      <c r="B23" s="6" t="s">
        <v>363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17" t="s">
        <v>803</v>
      </c>
      <c r="B24" s="6" t="s">
        <v>363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9" t="s">
        <v>641</v>
      </c>
      <c r="B25" s="10" t="s">
        <v>363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17" t="s">
        <v>799</v>
      </c>
      <c r="B26" s="6" t="s">
        <v>364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17" t="s">
        <v>808</v>
      </c>
      <c r="B27" s="6" t="s">
        <v>364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">
      <c r="A28" s="17" t="s">
        <v>809</v>
      </c>
      <c r="B28" s="6" t="s">
        <v>364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>
      <c r="A29" s="17" t="s">
        <v>807</v>
      </c>
      <c r="B29" s="6" t="s">
        <v>364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>
      <c r="A30" s="17" t="s">
        <v>806</v>
      </c>
      <c r="B30" s="6" t="s">
        <v>364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>
      <c r="A31" s="17" t="s">
        <v>805</v>
      </c>
      <c r="B31" s="6" t="s">
        <v>364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">
      <c r="A32" s="17" t="s">
        <v>800</v>
      </c>
      <c r="B32" s="6" t="s">
        <v>364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17" t="s">
        <v>801</v>
      </c>
      <c r="B33" s="6" t="s">
        <v>364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17" t="s">
        <v>802</v>
      </c>
      <c r="B34" s="6" t="s">
        <v>364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17" t="s">
        <v>803</v>
      </c>
      <c r="B35" s="6" t="s">
        <v>364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9" t="s">
        <v>700</v>
      </c>
      <c r="B36" s="10" t="s">
        <v>364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17" t="s">
        <v>799</v>
      </c>
      <c r="B37" s="6" t="s">
        <v>365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">
      <c r="A38" s="17" t="s">
        <v>808</v>
      </c>
      <c r="B38" s="6" t="s">
        <v>365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5">
      <c r="A39" s="17" t="s">
        <v>809</v>
      </c>
      <c r="B39" s="6" t="s">
        <v>365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">
      <c r="A40" s="17" t="s">
        <v>807</v>
      </c>
      <c r="B40" s="6" t="s">
        <v>365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5">
      <c r="A41" s="17" t="s">
        <v>806</v>
      </c>
      <c r="B41" s="6" t="s">
        <v>365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">
      <c r="A42" s="17" t="s">
        <v>805</v>
      </c>
      <c r="B42" s="6" t="s">
        <v>365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">
      <c r="A43" s="17" t="s">
        <v>800</v>
      </c>
      <c r="B43" s="6" t="s">
        <v>365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">
      <c r="A44" s="17" t="s">
        <v>801</v>
      </c>
      <c r="B44" s="6" t="s">
        <v>365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17" t="s">
        <v>802</v>
      </c>
      <c r="B45" s="6" t="s">
        <v>365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">
      <c r="A46" s="17" t="s">
        <v>803</v>
      </c>
      <c r="B46" s="6" t="s">
        <v>365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9" t="s">
        <v>699</v>
      </c>
      <c r="B47" s="10" t="s">
        <v>365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67" t="s">
        <v>698</v>
      </c>
      <c r="B48" s="12" t="s">
        <v>366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9" t="s">
        <v>367</v>
      </c>
      <c r="B49" s="10" t="s">
        <v>368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9" t="s">
        <v>369</v>
      </c>
      <c r="B50" s="10" t="s">
        <v>370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17" t="s">
        <v>799</v>
      </c>
      <c r="B51" s="6" t="s">
        <v>371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">
      <c r="A52" s="17" t="s">
        <v>808</v>
      </c>
      <c r="B52" s="6" t="s">
        <v>371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">
      <c r="A53" s="17" t="s">
        <v>809</v>
      </c>
      <c r="B53" s="6" t="s">
        <v>371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">
      <c r="A54" s="17" t="s">
        <v>807</v>
      </c>
      <c r="B54" s="6" t="s">
        <v>371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">
      <c r="A55" s="17" t="s">
        <v>806</v>
      </c>
      <c r="B55" s="6" t="s">
        <v>371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>
      <c r="A56" s="17" t="s">
        <v>805</v>
      </c>
      <c r="B56" s="6" t="s">
        <v>371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17" t="s">
        <v>800</v>
      </c>
      <c r="B57" s="6" t="s">
        <v>371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17" t="s">
        <v>801</v>
      </c>
      <c r="B58" s="6" t="s">
        <v>371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17" t="s">
        <v>802</v>
      </c>
      <c r="B59" s="6" t="s">
        <v>371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17" t="s">
        <v>803</v>
      </c>
      <c r="B60" s="6" t="s">
        <v>371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9" t="s">
        <v>697</v>
      </c>
      <c r="B61" s="10" t="s">
        <v>371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17" t="s">
        <v>804</v>
      </c>
      <c r="B62" s="6" t="s">
        <v>372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17" t="s">
        <v>808</v>
      </c>
      <c r="B63" s="6" t="s">
        <v>372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17" t="s">
        <v>809</v>
      </c>
      <c r="B64" s="6" t="s">
        <v>372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17" t="s">
        <v>807</v>
      </c>
      <c r="B65" s="6" t="s">
        <v>372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17" t="s">
        <v>806</v>
      </c>
      <c r="B66" s="6" t="s">
        <v>372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17" t="s">
        <v>805</v>
      </c>
      <c r="B67" s="6" t="s">
        <v>372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17" t="s">
        <v>800</v>
      </c>
      <c r="B68" s="6" t="s">
        <v>372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17" t="s">
        <v>801</v>
      </c>
      <c r="B69" s="6" t="s">
        <v>372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17" t="s">
        <v>802</v>
      </c>
      <c r="B70" s="6" t="s">
        <v>372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17" t="s">
        <v>803</v>
      </c>
      <c r="B71" s="6" t="s">
        <v>372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9" t="s">
        <v>701</v>
      </c>
      <c r="B72" s="10" t="s">
        <v>372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17" t="s">
        <v>799</v>
      </c>
      <c r="B73" s="6" t="s">
        <v>373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17" t="s">
        <v>808</v>
      </c>
      <c r="B74" s="6" t="s">
        <v>373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17" t="s">
        <v>809</v>
      </c>
      <c r="B75" s="6" t="s">
        <v>373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17" t="s">
        <v>807</v>
      </c>
      <c r="B76" s="6" t="s">
        <v>373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17" t="s">
        <v>806</v>
      </c>
      <c r="B77" s="6" t="s">
        <v>373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17" t="s">
        <v>805</v>
      </c>
      <c r="B78" s="6" t="s">
        <v>373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17" t="s">
        <v>800</v>
      </c>
      <c r="B79" s="6" t="s">
        <v>373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17" t="s">
        <v>801</v>
      </c>
      <c r="B80" s="6" t="s">
        <v>373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17" t="s">
        <v>802</v>
      </c>
      <c r="B81" s="6" t="s">
        <v>373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17" t="s">
        <v>803</v>
      </c>
      <c r="B82" s="6" t="s">
        <v>373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9" t="s">
        <v>646</v>
      </c>
      <c r="B83" s="10" t="s">
        <v>373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67" t="s">
        <v>682</v>
      </c>
      <c r="B84" s="12" t="s">
        <v>374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5" t="s">
        <v>702</v>
      </c>
      <c r="B85" s="6" t="s">
        <v>375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25" t="s">
        <v>376</v>
      </c>
      <c r="B86" s="8" t="s">
        <v>375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25" t="s">
        <v>377</v>
      </c>
      <c r="B87" s="8" t="s">
        <v>375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25" t="s">
        <v>378</v>
      </c>
      <c r="B88" s="8" t="s">
        <v>375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5" t="s">
        <v>648</v>
      </c>
      <c r="B89" s="6" t="s">
        <v>379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9" t="s">
        <v>683</v>
      </c>
      <c r="B90" s="10" t="s">
        <v>380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9" t="s">
        <v>649</v>
      </c>
      <c r="B91" s="10" t="s">
        <v>381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20" t="s">
        <v>703</v>
      </c>
      <c r="B92" s="18" t="s">
        <v>382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5" t="s">
        <v>704</v>
      </c>
      <c r="B93" s="5" t="s">
        <v>383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">
      <c r="A94" s="5" t="s">
        <v>705</v>
      </c>
      <c r="B94" s="5" t="s">
        <v>383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">
      <c r="A95" s="5" t="s">
        <v>706</v>
      </c>
      <c r="B95" s="5" t="s">
        <v>383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">
      <c r="A96" s="5" t="s">
        <v>707</v>
      </c>
      <c r="B96" s="5" t="s">
        <v>383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">
      <c r="A97" s="5" t="s">
        <v>708</v>
      </c>
      <c r="B97" s="5" t="s">
        <v>383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">
      <c r="A98" s="5" t="s">
        <v>709</v>
      </c>
      <c r="B98" s="5" t="s">
        <v>383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">
      <c r="A99" s="5" t="s">
        <v>710</v>
      </c>
      <c r="B99" s="5" t="s">
        <v>383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">
      <c r="A100" s="5" t="s">
        <v>711</v>
      </c>
      <c r="B100" s="5" t="s">
        <v>383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">
      <c r="A101" s="9" t="s">
        <v>651</v>
      </c>
      <c r="B101" s="10" t="s">
        <v>383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">
      <c r="A102" s="5" t="s">
        <v>652</v>
      </c>
      <c r="B102" s="6" t="s">
        <v>384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">
      <c r="A103" s="68" t="s">
        <v>385</v>
      </c>
      <c r="B103" s="68" t="s">
        <v>384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68" t="s">
        <v>386</v>
      </c>
      <c r="B104" s="68" t="s">
        <v>384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">
      <c r="A105" s="5" t="s">
        <v>653</v>
      </c>
      <c r="B105" s="6" t="s">
        <v>387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">
      <c r="A106" s="5" t="s">
        <v>388</v>
      </c>
      <c r="B106" s="6" t="s">
        <v>389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">
      <c r="A107" s="5" t="s">
        <v>654</v>
      </c>
      <c r="B107" s="6" t="s">
        <v>390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">
      <c r="A108" s="68" t="s">
        <v>391</v>
      </c>
      <c r="B108" s="68" t="s">
        <v>390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">
      <c r="A109" s="68" t="s">
        <v>392</v>
      </c>
      <c r="B109" s="68" t="s">
        <v>390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">
      <c r="A110" s="68" t="s">
        <v>393</v>
      </c>
      <c r="B110" s="68" t="s">
        <v>390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68" t="s">
        <v>394</v>
      </c>
      <c r="B111" s="68" t="s">
        <v>390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">
      <c r="A112" s="5" t="s">
        <v>712</v>
      </c>
      <c r="B112" s="6" t="s">
        <v>395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>
      <c r="A113" s="68" t="s">
        <v>396</v>
      </c>
      <c r="B113" s="68" t="s">
        <v>395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">
      <c r="A114" s="68" t="s">
        <v>397</v>
      </c>
      <c r="B114" s="68" t="s">
        <v>395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">
      <c r="A115" s="68" t="s">
        <v>398</v>
      </c>
      <c r="B115" s="68" t="s">
        <v>395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>
      <c r="A116" s="68" t="s">
        <v>399</v>
      </c>
      <c r="B116" s="68" t="s">
        <v>395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>
      <c r="A117" s="68" t="s">
        <v>400</v>
      </c>
      <c r="B117" s="68" t="s">
        <v>395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">
      <c r="A118" s="68" t="s">
        <v>401</v>
      </c>
      <c r="B118" s="68" t="s">
        <v>395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">
      <c r="A119" s="68" t="s">
        <v>402</v>
      </c>
      <c r="B119" s="68" t="s">
        <v>395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">
      <c r="A120" s="68" t="s">
        <v>403</v>
      </c>
      <c r="B120" s="68" t="s">
        <v>395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>
      <c r="A121" s="68" t="s">
        <v>404</v>
      </c>
      <c r="B121" s="68" t="s">
        <v>395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68" t="s">
        <v>405</v>
      </c>
      <c r="B122" s="68" t="s">
        <v>395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">
      <c r="A123" s="68" t="s">
        <v>406</v>
      </c>
      <c r="B123" s="68" t="s">
        <v>395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">
      <c r="A124" s="68" t="s">
        <v>407</v>
      </c>
      <c r="B124" s="68" t="s">
        <v>395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">
      <c r="A125" s="68" t="s">
        <v>408</v>
      </c>
      <c r="B125" s="68" t="s">
        <v>395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">
      <c r="A126" s="68" t="s">
        <v>409</v>
      </c>
      <c r="B126" s="68" t="s">
        <v>395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">
      <c r="A127" s="68" t="s">
        <v>410</v>
      </c>
      <c r="B127" s="68" t="s">
        <v>395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">
      <c r="A128" s="9" t="s">
        <v>684</v>
      </c>
      <c r="B128" s="10" t="s">
        <v>411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">
      <c r="A129" s="5" t="s">
        <v>714</v>
      </c>
      <c r="B129" s="5" t="s">
        <v>412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">
      <c r="A130" s="5" t="s">
        <v>713</v>
      </c>
      <c r="B130" s="5" t="s">
        <v>412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">
      <c r="A131" s="5" t="s">
        <v>715</v>
      </c>
      <c r="B131" s="5" t="s">
        <v>412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">
      <c r="A132" s="5" t="s">
        <v>716</v>
      </c>
      <c r="B132" s="5" t="s">
        <v>412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">
      <c r="A133" s="5" t="s">
        <v>717</v>
      </c>
      <c r="B133" s="5" t="s">
        <v>412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30">
      <c r="A134" s="5" t="s">
        <v>718</v>
      </c>
      <c r="B134" s="5" t="s">
        <v>412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">
      <c r="A135" s="5" t="s">
        <v>719</v>
      </c>
      <c r="B135" s="5" t="s">
        <v>412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">
      <c r="A136" s="5" t="s">
        <v>720</v>
      </c>
      <c r="B136" s="5" t="s">
        <v>412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">
      <c r="A137" s="5" t="s">
        <v>721</v>
      </c>
      <c r="B137" s="5" t="s">
        <v>412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">
      <c r="A138" s="5" t="s">
        <v>722</v>
      </c>
      <c r="B138" s="5" t="s">
        <v>412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30">
      <c r="A139" s="5" t="s">
        <v>723</v>
      </c>
      <c r="B139" s="5" t="s">
        <v>412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">
      <c r="A140" s="5" t="s">
        <v>724</v>
      </c>
      <c r="B140" s="5" t="s">
        <v>412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">
      <c r="A141" s="9" t="s">
        <v>656</v>
      </c>
      <c r="B141" s="10" t="s">
        <v>412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">
      <c r="A142" s="67" t="s">
        <v>685</v>
      </c>
      <c r="B142" s="12" t="s">
        <v>413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">
      <c r="A143" s="17" t="s">
        <v>414</v>
      </c>
      <c r="B143" s="6" t="s">
        <v>415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">
      <c r="A144" s="17" t="s">
        <v>657</v>
      </c>
      <c r="B144" s="6" t="s">
        <v>416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">
      <c r="A145" s="69" t="s">
        <v>417</v>
      </c>
      <c r="B145" s="68" t="s">
        <v>416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">
      <c r="A146" s="68" t="s">
        <v>418</v>
      </c>
      <c r="B146" s="68" t="s">
        <v>416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">
      <c r="A147" s="47" t="s">
        <v>658</v>
      </c>
      <c r="B147" s="6" t="s">
        <v>419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">
      <c r="A148" s="70" t="s">
        <v>214</v>
      </c>
      <c r="B148" s="70" t="s">
        <v>419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">
      <c r="A149" s="47" t="s">
        <v>725</v>
      </c>
      <c r="B149" s="6" t="s">
        <v>420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">
      <c r="A150" s="71" t="s">
        <v>421</v>
      </c>
      <c r="B150" s="68" t="s">
        <v>420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">
      <c r="A151" s="68" t="s">
        <v>422</v>
      </c>
      <c r="B151" s="68" t="s">
        <v>420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">
      <c r="A152" s="68" t="s">
        <v>423</v>
      </c>
      <c r="B152" s="68" t="s">
        <v>420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">
      <c r="A153" s="68" t="s">
        <v>424</v>
      </c>
      <c r="B153" s="68" t="s">
        <v>420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">
      <c r="A154" s="68" t="s">
        <v>425</v>
      </c>
      <c r="B154" s="68" t="s">
        <v>420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>
      <c r="A155" s="68" t="s">
        <v>426</v>
      </c>
      <c r="B155" s="68" t="s">
        <v>420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>
      <c r="A156" s="47" t="s">
        <v>427</v>
      </c>
      <c r="B156" s="6" t="s">
        <v>428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">
      <c r="A157" s="47" t="s">
        <v>429</v>
      </c>
      <c r="B157" s="6" t="s">
        <v>430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">
      <c r="A158" s="47" t="s">
        <v>431</v>
      </c>
      <c r="B158" s="6" t="s">
        <v>432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">
      <c r="A159" s="17" t="s">
        <v>726</v>
      </c>
      <c r="B159" s="6" t="s">
        <v>433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">
      <c r="A160" s="70" t="s">
        <v>214</v>
      </c>
      <c r="B160" s="70" t="s">
        <v>433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">
      <c r="A161" s="70" t="s">
        <v>434</v>
      </c>
      <c r="B161" s="70" t="s">
        <v>433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">
      <c r="A162" s="70" t="s">
        <v>727</v>
      </c>
      <c r="B162" s="70" t="s">
        <v>433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">
      <c r="A163" s="17" t="s">
        <v>728</v>
      </c>
      <c r="B163" s="6" t="s">
        <v>435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">
      <c r="A164" s="68" t="s">
        <v>436</v>
      </c>
      <c r="B164" s="70" t="s">
        <v>435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">
      <c r="A165" s="68" t="s">
        <v>437</v>
      </c>
      <c r="B165" s="70" t="s">
        <v>435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">
      <c r="A166" s="68" t="s">
        <v>438</v>
      </c>
      <c r="B166" s="70" t="s">
        <v>435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">
      <c r="A167" s="68" t="s">
        <v>439</v>
      </c>
      <c r="B167" s="70" t="s">
        <v>435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">
      <c r="A168" s="17" t="s">
        <v>729</v>
      </c>
      <c r="B168" s="6" t="s">
        <v>440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">
      <c r="A169" s="70" t="s">
        <v>441</v>
      </c>
      <c r="B169" s="70" t="s">
        <v>440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27">
      <c r="A170" s="68" t="s">
        <v>442</v>
      </c>
      <c r="B170" s="70" t="s">
        <v>440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">
      <c r="A171" s="68" t="s">
        <v>443</v>
      </c>
      <c r="B171" s="70" t="s">
        <v>440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">
      <c r="A172" s="72" t="s">
        <v>730</v>
      </c>
      <c r="B172" s="12" t="s">
        <v>444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">
      <c r="A173" s="20" t="s">
        <v>731</v>
      </c>
      <c r="B173" s="10" t="s">
        <v>445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">
      <c r="A174" s="68" t="s">
        <v>446</v>
      </c>
      <c r="B174" s="70" t="s">
        <v>445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">
      <c r="A175" s="20" t="s">
        <v>732</v>
      </c>
      <c r="B175" s="10" t="s">
        <v>447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">
      <c r="A176" s="68" t="s">
        <v>448</v>
      </c>
      <c r="B176" s="70" t="s">
        <v>447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">
      <c r="A177" s="20" t="s">
        <v>449</v>
      </c>
      <c r="B177" s="10" t="s">
        <v>450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">
      <c r="A178" s="20" t="s">
        <v>733</v>
      </c>
      <c r="B178" s="10" t="s">
        <v>451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">
      <c r="A179" s="68" t="s">
        <v>452</v>
      </c>
      <c r="B179" s="70" t="s">
        <v>451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">
      <c r="A180" s="20" t="s">
        <v>453</v>
      </c>
      <c r="B180" s="10" t="s">
        <v>454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">
      <c r="A181" s="67" t="s">
        <v>687</v>
      </c>
      <c r="B181" s="12" t="s">
        <v>455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">
      <c r="A182" s="20" t="s">
        <v>456</v>
      </c>
      <c r="B182" s="10" t="s">
        <v>457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">
      <c r="A183" s="17" t="s">
        <v>810</v>
      </c>
      <c r="B183" s="5" t="s">
        <v>458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">
      <c r="A184" s="17" t="s">
        <v>811</v>
      </c>
      <c r="B184" s="5" t="s">
        <v>458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">
      <c r="A185" s="17" t="s">
        <v>819</v>
      </c>
      <c r="B185" s="5" t="s">
        <v>458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">
      <c r="A186" s="5" t="s">
        <v>818</v>
      </c>
      <c r="B186" s="5" t="s">
        <v>458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">
      <c r="A187" s="5" t="s">
        <v>817</v>
      </c>
      <c r="B187" s="5" t="s">
        <v>458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">
      <c r="A188" s="5" t="s">
        <v>816</v>
      </c>
      <c r="B188" s="5" t="s">
        <v>458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">
      <c r="A189" s="17" t="s">
        <v>815</v>
      </c>
      <c r="B189" s="5" t="s">
        <v>458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">
      <c r="A190" s="17" t="s">
        <v>820</v>
      </c>
      <c r="B190" s="5" t="s">
        <v>458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">
      <c r="A191" s="17" t="s">
        <v>812</v>
      </c>
      <c r="B191" s="5" t="s">
        <v>458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">
      <c r="A192" s="17" t="s">
        <v>813</v>
      </c>
      <c r="B192" s="5" t="s">
        <v>458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">
      <c r="A193" s="9" t="s">
        <v>734</v>
      </c>
      <c r="B193" s="10" t="s">
        <v>458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">
      <c r="A194" s="17" t="s">
        <v>810</v>
      </c>
      <c r="B194" s="5" t="s">
        <v>459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">
      <c r="A195" s="17" t="s">
        <v>811</v>
      </c>
      <c r="B195" s="5" t="s">
        <v>459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">
      <c r="A196" s="17" t="s">
        <v>819</v>
      </c>
      <c r="B196" s="5" t="s">
        <v>459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">
      <c r="A197" s="5" t="s">
        <v>818</v>
      </c>
      <c r="B197" s="5" t="s">
        <v>459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">
      <c r="A198" s="5" t="s">
        <v>817</v>
      </c>
      <c r="B198" s="5" t="s">
        <v>459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">
      <c r="A199" s="5" t="s">
        <v>816</v>
      </c>
      <c r="B199" s="5" t="s">
        <v>459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">
      <c r="A200" s="17" t="s">
        <v>815</v>
      </c>
      <c r="B200" s="5" t="s">
        <v>459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">
      <c r="A201" s="17" t="s">
        <v>814</v>
      </c>
      <c r="B201" s="5" t="s">
        <v>459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">
      <c r="A202" s="17" t="s">
        <v>812</v>
      </c>
      <c r="B202" s="5" t="s">
        <v>459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">
      <c r="A203" s="17" t="s">
        <v>813</v>
      </c>
      <c r="B203" s="5" t="s">
        <v>459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">
      <c r="A204" s="20" t="s">
        <v>735</v>
      </c>
      <c r="B204" s="10" t="s">
        <v>459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">
      <c r="A205" s="67" t="s">
        <v>688</v>
      </c>
      <c r="B205" s="12" t="s">
        <v>460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">
      <c r="A206" s="20" t="s">
        <v>461</v>
      </c>
      <c r="B206" s="10" t="s">
        <v>462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">
      <c r="A207" s="17" t="s">
        <v>810</v>
      </c>
      <c r="B207" s="5" t="s">
        <v>463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">
      <c r="A208" s="17" t="s">
        <v>811</v>
      </c>
      <c r="B208" s="5" t="s">
        <v>463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">
      <c r="A209" s="17" t="s">
        <v>819</v>
      </c>
      <c r="B209" s="5" t="s">
        <v>463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">
      <c r="A210" s="5" t="s">
        <v>818</v>
      </c>
      <c r="B210" s="5" t="s">
        <v>463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">
      <c r="A211" s="5" t="s">
        <v>817</v>
      </c>
      <c r="B211" s="5" t="s">
        <v>463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">
      <c r="A212" s="5" t="s">
        <v>816</v>
      </c>
      <c r="B212" s="5" t="s">
        <v>463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">
      <c r="A213" s="17" t="s">
        <v>815</v>
      </c>
      <c r="B213" s="5" t="s">
        <v>463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">
      <c r="A214" s="17" t="s">
        <v>820</v>
      </c>
      <c r="B214" s="5" t="s">
        <v>463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">
      <c r="A215" s="17" t="s">
        <v>812</v>
      </c>
      <c r="B215" s="5" t="s">
        <v>463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">
      <c r="A216" s="17" t="s">
        <v>813</v>
      </c>
      <c r="B216" s="5" t="s">
        <v>463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">
      <c r="A217" s="9" t="s">
        <v>736</v>
      </c>
      <c r="B217" s="10" t="s">
        <v>463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">
      <c r="A218" s="17" t="s">
        <v>810</v>
      </c>
      <c r="B218" s="5" t="s">
        <v>464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">
      <c r="A219" s="17" t="s">
        <v>811</v>
      </c>
      <c r="B219" s="5" t="s">
        <v>464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">
      <c r="A220" s="17" t="s">
        <v>819</v>
      </c>
      <c r="B220" s="5" t="s">
        <v>464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">
      <c r="A221" s="5" t="s">
        <v>818</v>
      </c>
      <c r="B221" s="5" t="s">
        <v>464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">
      <c r="A222" s="5" t="s">
        <v>817</v>
      </c>
      <c r="B222" s="5" t="s">
        <v>464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">
      <c r="A223" s="5" t="s">
        <v>816</v>
      </c>
      <c r="B223" s="5" t="s">
        <v>464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">
      <c r="A224" s="17" t="s">
        <v>815</v>
      </c>
      <c r="B224" s="5" t="s">
        <v>464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">
      <c r="A225" s="17" t="s">
        <v>814</v>
      </c>
      <c r="B225" s="5" t="s">
        <v>464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">
      <c r="A226" s="17" t="s">
        <v>812</v>
      </c>
      <c r="B226" s="5" t="s">
        <v>464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">
      <c r="A227" s="17" t="s">
        <v>813</v>
      </c>
      <c r="B227" s="5" t="s">
        <v>464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">
      <c r="A228" s="20" t="s">
        <v>737</v>
      </c>
      <c r="B228" s="10" t="s">
        <v>464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">
      <c r="A229" s="67" t="s">
        <v>690</v>
      </c>
      <c r="B229" s="12" t="s">
        <v>465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">
      <c r="A230" s="73" t="s">
        <v>689</v>
      </c>
      <c r="B230" s="74" t="s">
        <v>466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86" t="s">
        <v>827</v>
      </c>
      <c r="B231" s="85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86" t="s">
        <v>828</v>
      </c>
      <c r="B232" s="85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">
      <c r="A233" s="29" t="s">
        <v>671</v>
      </c>
      <c r="B233" s="5" t="s">
        <v>467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">
      <c r="A234" s="68" t="s">
        <v>305</v>
      </c>
      <c r="B234" s="68" t="s">
        <v>467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">
      <c r="A235" s="16" t="s">
        <v>468</v>
      </c>
      <c r="B235" s="5" t="s">
        <v>469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">
      <c r="A236" s="29" t="s">
        <v>738</v>
      </c>
      <c r="B236" s="5" t="s">
        <v>470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">
      <c r="A237" s="68" t="s">
        <v>305</v>
      </c>
      <c r="B237" s="68" t="s">
        <v>470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">
      <c r="A238" s="15" t="s">
        <v>691</v>
      </c>
      <c r="B238" s="9" t="s">
        <v>471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">
      <c r="A239" s="16" t="s">
        <v>739</v>
      </c>
      <c r="B239" s="5" t="s">
        <v>472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">
      <c r="A240" s="68" t="s">
        <v>313</v>
      </c>
      <c r="B240" s="68" t="s">
        <v>472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">
      <c r="A241" s="29" t="s">
        <v>473</v>
      </c>
      <c r="B241" s="5" t="s">
        <v>474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">
      <c r="A242" s="17" t="s">
        <v>740</v>
      </c>
      <c r="B242" s="5" t="s">
        <v>475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">
      <c r="A243" s="68" t="s">
        <v>314</v>
      </c>
      <c r="B243" s="68" t="s">
        <v>475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">
      <c r="A244" s="29" t="s">
        <v>476</v>
      </c>
      <c r="B244" s="5" t="s">
        <v>477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">
      <c r="A245" s="30" t="s">
        <v>692</v>
      </c>
      <c r="B245" s="9" t="s">
        <v>478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">
      <c r="A246" s="5" t="s">
        <v>825</v>
      </c>
      <c r="B246" s="5" t="s">
        <v>479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">
      <c r="A247" s="5" t="s">
        <v>826</v>
      </c>
      <c r="B247" s="5" t="s">
        <v>479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">
      <c r="A248" s="5" t="s">
        <v>823</v>
      </c>
      <c r="B248" s="5" t="s">
        <v>480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">
      <c r="A249" s="5" t="s">
        <v>824</v>
      </c>
      <c r="B249" s="5" t="s">
        <v>480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">
      <c r="A250" s="9" t="s">
        <v>693</v>
      </c>
      <c r="B250" s="9" t="s">
        <v>481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">
      <c r="A251" s="30" t="s">
        <v>482</v>
      </c>
      <c r="B251" s="9" t="s">
        <v>483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">
      <c r="A252" s="30" t="s">
        <v>484</v>
      </c>
      <c r="B252" s="9" t="s">
        <v>485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">
      <c r="A253" s="30" t="s">
        <v>486</v>
      </c>
      <c r="B253" s="9" t="s">
        <v>487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">
      <c r="A254" s="30" t="s">
        <v>488</v>
      </c>
      <c r="B254" s="9" t="s">
        <v>489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">
      <c r="A255" s="15" t="s">
        <v>0</v>
      </c>
      <c r="B255" s="9" t="s">
        <v>490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">
      <c r="A256" s="20" t="s">
        <v>491</v>
      </c>
      <c r="B256" s="9" t="s">
        <v>490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">
      <c r="A257" s="75" t="s">
        <v>694</v>
      </c>
      <c r="B257" s="49" t="s">
        <v>492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">
      <c r="A258" s="16" t="s">
        <v>493</v>
      </c>
      <c r="B258" s="5" t="s">
        <v>494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">
      <c r="A259" s="17" t="s">
        <v>495</v>
      </c>
      <c r="B259" s="5" t="s">
        <v>496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">
      <c r="A260" s="29" t="s">
        <v>497</v>
      </c>
      <c r="B260" s="5" t="s">
        <v>498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">
      <c r="A261" s="29" t="s">
        <v>676</v>
      </c>
      <c r="B261" s="5" t="s">
        <v>499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">
      <c r="A262" s="68" t="s">
        <v>339</v>
      </c>
      <c r="B262" s="68" t="s">
        <v>499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">
      <c r="A263" s="68" t="s">
        <v>340</v>
      </c>
      <c r="B263" s="68" t="s">
        <v>499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">
      <c r="A264" s="76" t="s">
        <v>341</v>
      </c>
      <c r="B264" s="76" t="s">
        <v>499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">
      <c r="A265" s="77" t="s">
        <v>695</v>
      </c>
      <c r="B265" s="49" t="s">
        <v>500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">
      <c r="A266" s="63" t="s">
        <v>501</v>
      </c>
      <c r="B266" s="49" t="s">
        <v>502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57" t="s">
        <v>696</v>
      </c>
      <c r="B267" s="51" t="s">
        <v>503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55" t="s">
        <v>741</v>
      </c>
      <c r="B268" s="5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35"/>
  <sheetViews>
    <sheetView view="pageLayout" workbookViewId="0" topLeftCell="A1">
      <selection activeCell="E6" sqref="E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163" customWidth="1"/>
    <col min="4" max="4" width="18.8515625" style="163" customWidth="1"/>
    <col min="5" max="5" width="18.7109375" style="163" customWidth="1"/>
    <col min="6" max="6" width="18.28125" style="163" customWidth="1"/>
    <col min="7" max="7" width="18.00390625" style="163" customWidth="1"/>
    <col min="8" max="8" width="18.7109375" style="163" customWidth="1"/>
  </cols>
  <sheetData>
    <row r="1" spans="1:8" ht="21.75" customHeight="1">
      <c r="A1" s="268" t="s">
        <v>852</v>
      </c>
      <c r="B1" s="273"/>
      <c r="C1" s="273"/>
      <c r="D1" s="273"/>
      <c r="E1" s="273"/>
      <c r="F1" s="273"/>
      <c r="G1" s="273"/>
      <c r="H1" s="273"/>
    </row>
    <row r="2" spans="1:8" ht="26.25" customHeight="1">
      <c r="A2" s="271" t="s">
        <v>856</v>
      </c>
      <c r="B2" s="269"/>
      <c r="C2" s="269"/>
      <c r="D2" s="269"/>
      <c r="E2" s="269"/>
      <c r="F2" s="269"/>
      <c r="G2" s="269"/>
      <c r="H2" s="269"/>
    </row>
    <row r="4" spans="1:8" ht="30">
      <c r="A4" s="2" t="s">
        <v>155</v>
      </c>
      <c r="B4" s="3" t="s">
        <v>156</v>
      </c>
      <c r="C4" s="208" t="s">
        <v>1</v>
      </c>
      <c r="D4" s="208" t="s">
        <v>2</v>
      </c>
      <c r="E4" s="208" t="s">
        <v>2</v>
      </c>
      <c r="F4" s="208" t="s">
        <v>2</v>
      </c>
      <c r="G4" s="208" t="s">
        <v>2</v>
      </c>
      <c r="H4" s="209" t="s">
        <v>3</v>
      </c>
    </row>
    <row r="5" spans="1:8" s="213" customFormat="1" ht="30">
      <c r="A5" s="20" t="s">
        <v>857</v>
      </c>
      <c r="B5" s="10" t="s">
        <v>269</v>
      </c>
      <c r="C5" s="212">
        <v>550000</v>
      </c>
      <c r="D5" s="212"/>
      <c r="E5" s="212"/>
      <c r="F5" s="212"/>
      <c r="G5" s="212"/>
      <c r="H5" s="171">
        <f aca="true" t="shared" si="0" ref="H5:H17">SUM(C5:G5)</f>
        <v>550000</v>
      </c>
    </row>
    <row r="6" spans="1:8" s="213" customFormat="1" ht="15">
      <c r="A6" s="20" t="s">
        <v>585</v>
      </c>
      <c r="B6" s="10" t="s">
        <v>270</v>
      </c>
      <c r="C6" s="212"/>
      <c r="D6" s="212"/>
      <c r="E6" s="212"/>
      <c r="F6" s="212"/>
      <c r="G6" s="212"/>
      <c r="H6" s="171">
        <f t="shared" si="0"/>
        <v>0</v>
      </c>
    </row>
    <row r="7" spans="1:8" s="213" customFormat="1" ht="15">
      <c r="A7" s="9" t="s">
        <v>272</v>
      </c>
      <c r="B7" s="10" t="s">
        <v>273</v>
      </c>
      <c r="C7" s="212">
        <v>0</v>
      </c>
      <c r="D7" s="212"/>
      <c r="E7" s="212"/>
      <c r="F7" s="212"/>
      <c r="G7" s="212"/>
      <c r="H7" s="171">
        <f t="shared" si="0"/>
        <v>0</v>
      </c>
    </row>
    <row r="8" spans="1:8" s="213" customFormat="1" ht="15">
      <c r="A8" s="20" t="s">
        <v>274</v>
      </c>
      <c r="B8" s="10" t="s">
        <v>275</v>
      </c>
      <c r="C8" s="212">
        <v>0</v>
      </c>
      <c r="D8" s="212"/>
      <c r="E8" s="212"/>
      <c r="F8" s="212"/>
      <c r="G8" s="212"/>
      <c r="H8" s="171">
        <f t="shared" si="0"/>
        <v>0</v>
      </c>
    </row>
    <row r="9" spans="1:8" s="213" customFormat="1" ht="15">
      <c r="A9" s="20" t="s">
        <v>276</v>
      </c>
      <c r="B9" s="10" t="s">
        <v>277</v>
      </c>
      <c r="C9" s="212">
        <v>0</v>
      </c>
      <c r="D9" s="212"/>
      <c r="E9" s="212"/>
      <c r="F9" s="212"/>
      <c r="G9" s="212"/>
      <c r="H9" s="171">
        <f t="shared" si="0"/>
        <v>0</v>
      </c>
    </row>
    <row r="10" spans="1:8" s="213" customFormat="1" ht="15">
      <c r="A10" s="9" t="s">
        <v>278</v>
      </c>
      <c r="B10" s="10" t="s">
        <v>279</v>
      </c>
      <c r="C10" s="212">
        <v>0</v>
      </c>
      <c r="D10" s="212"/>
      <c r="E10" s="212"/>
      <c r="F10" s="212"/>
      <c r="G10" s="212"/>
      <c r="H10" s="171">
        <f t="shared" si="0"/>
        <v>0</v>
      </c>
    </row>
    <row r="11" spans="1:8" s="213" customFormat="1" ht="25.5">
      <c r="A11" s="9" t="s">
        <v>280</v>
      </c>
      <c r="B11" s="10" t="s">
        <v>281</v>
      </c>
      <c r="C11" s="212">
        <v>149000</v>
      </c>
      <c r="D11" s="212"/>
      <c r="E11" s="212"/>
      <c r="F11" s="212"/>
      <c r="G11" s="212"/>
      <c r="H11" s="171">
        <f t="shared" si="0"/>
        <v>149000</v>
      </c>
    </row>
    <row r="12" spans="1:8" ht="15.75">
      <c r="A12" s="26" t="s">
        <v>586</v>
      </c>
      <c r="B12" s="12" t="s">
        <v>282</v>
      </c>
      <c r="C12" s="215">
        <f>C11+C10+C9+C8+C7+C6+C5</f>
        <v>699000</v>
      </c>
      <c r="D12" s="215"/>
      <c r="E12" s="215"/>
      <c r="F12" s="215"/>
      <c r="G12" s="215"/>
      <c r="H12" s="215">
        <f t="shared" si="0"/>
        <v>699000</v>
      </c>
    </row>
    <row r="13" spans="1:8" s="213" customFormat="1" ht="15">
      <c r="A13" s="20" t="s">
        <v>858</v>
      </c>
      <c r="B13" s="10" t="s">
        <v>284</v>
      </c>
      <c r="C13" s="212">
        <v>200000</v>
      </c>
      <c r="D13" s="212"/>
      <c r="E13" s="212"/>
      <c r="F13" s="212"/>
      <c r="G13" s="212"/>
      <c r="H13" s="171">
        <f t="shared" si="0"/>
        <v>200000</v>
      </c>
    </row>
    <row r="14" spans="1:8" s="213" customFormat="1" ht="15">
      <c r="A14" s="20" t="s">
        <v>285</v>
      </c>
      <c r="B14" s="10" t="s">
        <v>286</v>
      </c>
      <c r="C14" s="212">
        <v>0</v>
      </c>
      <c r="D14" s="212"/>
      <c r="E14" s="212"/>
      <c r="F14" s="212"/>
      <c r="G14" s="212"/>
      <c r="H14" s="171">
        <f t="shared" si="0"/>
        <v>0</v>
      </c>
    </row>
    <row r="15" spans="1:8" s="213" customFormat="1" ht="15">
      <c r="A15" s="20" t="s">
        <v>287</v>
      </c>
      <c r="B15" s="10" t="s">
        <v>288</v>
      </c>
      <c r="C15" s="212">
        <v>0</v>
      </c>
      <c r="D15" s="212"/>
      <c r="E15" s="212"/>
      <c r="F15" s="212"/>
      <c r="G15" s="212"/>
      <c r="H15" s="171">
        <f t="shared" si="0"/>
        <v>0</v>
      </c>
    </row>
    <row r="16" spans="1:8" s="213" customFormat="1" ht="15">
      <c r="A16" s="20" t="s">
        <v>289</v>
      </c>
      <c r="B16" s="10" t="s">
        <v>290</v>
      </c>
      <c r="C16" s="214">
        <v>54000</v>
      </c>
      <c r="D16" s="212"/>
      <c r="E16" s="212"/>
      <c r="F16" s="212"/>
      <c r="G16" s="212"/>
      <c r="H16" s="171">
        <f t="shared" si="0"/>
        <v>54000</v>
      </c>
    </row>
    <row r="17" spans="1:8" ht="15.75">
      <c r="A17" s="26" t="s">
        <v>587</v>
      </c>
      <c r="B17" s="12" t="s">
        <v>291</v>
      </c>
      <c r="C17" s="215">
        <f>C13+C16</f>
        <v>254000</v>
      </c>
      <c r="D17" s="205"/>
      <c r="E17" s="205"/>
      <c r="F17" s="205"/>
      <c r="G17" s="205"/>
      <c r="H17" s="205">
        <f t="shared" si="0"/>
        <v>254000</v>
      </c>
    </row>
    <row r="20" spans="1:7" ht="15">
      <c r="A20" s="53" t="s">
        <v>833</v>
      </c>
      <c r="B20" s="53" t="s">
        <v>834</v>
      </c>
      <c r="C20" s="210" t="s">
        <v>835</v>
      </c>
      <c r="D20" s="210" t="s">
        <v>836</v>
      </c>
      <c r="E20" s="164"/>
      <c r="F20" s="164"/>
      <c r="G20" s="164"/>
    </row>
    <row r="21" spans="1:7" ht="15">
      <c r="A21" s="20" t="s">
        <v>268</v>
      </c>
      <c r="B21" s="10">
        <v>550000</v>
      </c>
      <c r="C21" s="217">
        <v>149000</v>
      </c>
      <c r="D21" s="217">
        <f>SUM(B21:C21)</f>
        <v>699000</v>
      </c>
      <c r="E21" s="164"/>
      <c r="F21" s="164"/>
      <c r="G21" s="164"/>
    </row>
    <row r="22" spans="1:7" ht="15">
      <c r="A22" s="20" t="s">
        <v>585</v>
      </c>
      <c r="B22" s="217"/>
      <c r="C22" s="217"/>
      <c r="D22" s="217"/>
      <c r="E22" s="164"/>
      <c r="F22" s="164"/>
      <c r="G22" s="164"/>
    </row>
    <row r="23" spans="1:7" ht="15">
      <c r="A23" s="9" t="s">
        <v>272</v>
      </c>
      <c r="B23" s="10"/>
      <c r="C23" s="218"/>
      <c r="D23" s="218"/>
      <c r="E23" s="164"/>
      <c r="F23" s="164"/>
      <c r="G23" s="164"/>
    </row>
    <row r="24" spans="1:7" ht="15">
      <c r="A24" s="20" t="s">
        <v>274</v>
      </c>
      <c r="B24" s="10"/>
      <c r="C24" s="218"/>
      <c r="D24" s="218"/>
      <c r="E24" s="164"/>
      <c r="F24" s="164"/>
      <c r="G24" s="164"/>
    </row>
    <row r="25" spans="1:7" ht="15.75">
      <c r="A25" s="26" t="s">
        <v>586</v>
      </c>
      <c r="B25" s="219">
        <f>B24+B23+B22+B21</f>
        <v>550000</v>
      </c>
      <c r="C25" s="219">
        <f>C24+C23+C22+C21</f>
        <v>149000</v>
      </c>
      <c r="D25" s="219">
        <f>D24+D23+D22+D21</f>
        <v>699000</v>
      </c>
      <c r="E25" s="164"/>
      <c r="F25" s="164"/>
      <c r="G25" s="164"/>
    </row>
    <row r="26" spans="1:7" ht="15">
      <c r="A26" s="20" t="s">
        <v>283</v>
      </c>
      <c r="B26" s="220">
        <v>200000</v>
      </c>
      <c r="C26" s="220">
        <v>54000</v>
      </c>
      <c r="D26" s="220">
        <f>SUM(B26:C26)</f>
        <v>254000</v>
      </c>
      <c r="E26" s="164"/>
      <c r="F26" s="164"/>
      <c r="G26" s="164"/>
    </row>
    <row r="27" spans="1:7" ht="15">
      <c r="A27" s="20" t="s">
        <v>285</v>
      </c>
      <c r="B27" s="6"/>
      <c r="C27" s="170"/>
      <c r="D27" s="170"/>
      <c r="E27" s="164"/>
      <c r="F27" s="164"/>
      <c r="G27" s="164"/>
    </row>
    <row r="28" spans="1:7" ht="15">
      <c r="A28" s="20" t="s">
        <v>287</v>
      </c>
      <c r="B28" s="6"/>
      <c r="C28" s="170"/>
      <c r="D28" s="170"/>
      <c r="E28" s="164"/>
      <c r="F28" s="164"/>
      <c r="G28" s="164"/>
    </row>
    <row r="29" spans="1:7" ht="15.75">
      <c r="A29" s="26" t="s">
        <v>587</v>
      </c>
      <c r="B29" s="221">
        <f>B28+B27+B26</f>
        <v>200000</v>
      </c>
      <c r="C29" s="221">
        <f>C28+C27+C26</f>
        <v>54000</v>
      </c>
      <c r="D29" s="221">
        <f>D28+D27+D26</f>
        <v>254000</v>
      </c>
      <c r="E29" s="164"/>
      <c r="F29" s="164"/>
      <c r="G29" s="164"/>
    </row>
    <row r="30" spans="1:7" ht="15">
      <c r="A30" s="4"/>
      <c r="B30" s="4"/>
      <c r="C30" s="164"/>
      <c r="D30" s="164"/>
      <c r="E30" s="164"/>
      <c r="F30" s="164"/>
      <c r="G30" s="164"/>
    </row>
    <row r="31" spans="1:7" ht="15">
      <c r="A31" s="4"/>
      <c r="B31" s="4"/>
      <c r="C31" s="164"/>
      <c r="D31" s="164"/>
      <c r="E31" s="164"/>
      <c r="F31" s="164"/>
      <c r="G31" s="164"/>
    </row>
    <row r="32" spans="1:7" ht="15">
      <c r="A32" s="4"/>
      <c r="B32" s="4"/>
      <c r="C32" s="164"/>
      <c r="D32" s="164"/>
      <c r="E32" s="164"/>
      <c r="F32" s="164"/>
      <c r="G32" s="164"/>
    </row>
    <row r="33" spans="1:7" ht="15">
      <c r="A33" s="4"/>
      <c r="B33" s="4"/>
      <c r="C33" s="164"/>
      <c r="D33" s="164"/>
      <c r="E33" s="164"/>
      <c r="F33" s="164"/>
      <c r="G33" s="164"/>
    </row>
    <row r="34" spans="1:7" ht="15">
      <c r="A34" s="4"/>
      <c r="B34" s="4"/>
      <c r="C34" s="164"/>
      <c r="D34" s="164"/>
      <c r="E34" s="164"/>
      <c r="F34" s="164"/>
      <c r="G34" s="164"/>
    </row>
    <row r="35" spans="1:7" ht="15">
      <c r="A35" s="4"/>
      <c r="B35" s="4"/>
      <c r="C35" s="164"/>
      <c r="D35" s="164"/>
      <c r="E35" s="164"/>
      <c r="F35" s="164"/>
      <c r="G35" s="164"/>
    </row>
  </sheetData>
  <sheetProtection/>
  <mergeCells count="2">
    <mergeCell ref="A1:H1"/>
    <mergeCell ref="A2:H2"/>
  </mergeCells>
  <printOptions/>
  <pageMargins left="0" right="0" top="0.5511811023622047" bottom="0" header="0.31496062992125984" footer="0.31496062992125984"/>
  <pageSetup horizontalDpi="300" verticalDpi="300" orientation="landscape" paperSize="9" scale="60" r:id="rId1"/>
  <headerFooter alignWithMargins="0">
    <oddHeader>&amp;C&amp;"Bookman Old Style,Normál"&amp;9 11. melléklet az 1/2016. (II.15.) önkorámányzati rendelethez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68" t="s">
        <v>98</v>
      </c>
      <c r="B1" s="273"/>
      <c r="C1" s="273"/>
      <c r="D1" s="273"/>
      <c r="E1" s="273"/>
      <c r="F1" s="273"/>
      <c r="G1" s="273"/>
      <c r="H1" s="273"/>
    </row>
    <row r="2" spans="1:8" ht="23.25" customHeight="1">
      <c r="A2" s="272" t="s">
        <v>39</v>
      </c>
      <c r="B2" s="269"/>
      <c r="C2" s="269"/>
      <c r="D2" s="269"/>
      <c r="E2" s="269"/>
      <c r="F2" s="269"/>
      <c r="G2" s="269"/>
      <c r="H2" s="269"/>
    </row>
    <row r="3" ht="18">
      <c r="A3" s="62"/>
    </row>
    <row r="5" spans="1:8" ht="30">
      <c r="A5" s="2" t="s">
        <v>155</v>
      </c>
      <c r="B5" s="3" t="s">
        <v>156</v>
      </c>
      <c r="C5" s="83" t="s">
        <v>1</v>
      </c>
      <c r="D5" s="83" t="s">
        <v>2</v>
      </c>
      <c r="E5" s="83" t="s">
        <v>2</v>
      </c>
      <c r="F5" s="83" t="s">
        <v>2</v>
      </c>
      <c r="G5" s="83" t="s">
        <v>2</v>
      </c>
      <c r="H5" s="94" t="s">
        <v>3</v>
      </c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37"/>
      <c r="B7" s="37"/>
      <c r="C7" s="37"/>
      <c r="D7" s="37"/>
      <c r="E7" s="37"/>
      <c r="F7" s="37"/>
      <c r="G7" s="37"/>
      <c r="H7" s="37"/>
    </row>
    <row r="8" spans="1:8" ht="15">
      <c r="A8" s="37"/>
      <c r="B8" s="37"/>
      <c r="C8" s="37"/>
      <c r="D8" s="37"/>
      <c r="E8" s="37"/>
      <c r="F8" s="37"/>
      <c r="G8" s="37"/>
      <c r="H8" s="37"/>
    </row>
    <row r="9" spans="1:8" ht="15">
      <c r="A9" s="37"/>
      <c r="B9" s="37"/>
      <c r="C9" s="37"/>
      <c r="D9" s="37"/>
      <c r="E9" s="37"/>
      <c r="F9" s="37"/>
      <c r="G9" s="37"/>
      <c r="H9" s="37"/>
    </row>
    <row r="10" spans="1:8" ht="15">
      <c r="A10" s="20" t="s">
        <v>832</v>
      </c>
      <c r="B10" s="10" t="s">
        <v>266</v>
      </c>
      <c r="C10" s="37"/>
      <c r="D10" s="37"/>
      <c r="E10" s="37"/>
      <c r="F10" s="37"/>
      <c r="G10" s="37"/>
      <c r="H10" s="37"/>
    </row>
    <row r="11" spans="1:8" ht="15">
      <c r="A11" s="20"/>
      <c r="B11" s="10"/>
      <c r="C11" s="37"/>
      <c r="D11" s="37"/>
      <c r="E11" s="37"/>
      <c r="F11" s="37"/>
      <c r="G11" s="37"/>
      <c r="H11" s="37"/>
    </row>
    <row r="12" spans="1:8" ht="15">
      <c r="A12" s="20"/>
      <c r="B12" s="10"/>
      <c r="C12" s="37"/>
      <c r="D12" s="37"/>
      <c r="E12" s="37"/>
      <c r="F12" s="37"/>
      <c r="G12" s="37"/>
      <c r="H12" s="37"/>
    </row>
    <row r="13" spans="1:8" ht="15">
      <c r="A13" s="20"/>
      <c r="B13" s="10"/>
      <c r="C13" s="37"/>
      <c r="D13" s="37"/>
      <c r="E13" s="37"/>
      <c r="F13" s="37"/>
      <c r="G13" s="37"/>
      <c r="H13" s="37"/>
    </row>
    <row r="14" spans="1:8" ht="15">
      <c r="A14" s="20"/>
      <c r="B14" s="10"/>
      <c r="C14" s="37"/>
      <c r="D14" s="37"/>
      <c r="E14" s="37"/>
      <c r="F14" s="37"/>
      <c r="G14" s="37"/>
      <c r="H14" s="37"/>
    </row>
    <row r="15" spans="1:8" ht="15">
      <c r="A15" s="20" t="s">
        <v>831</v>
      </c>
      <c r="B15" s="10" t="s">
        <v>266</v>
      </c>
      <c r="C15" s="37"/>
      <c r="D15" s="37"/>
      <c r="E15" s="37"/>
      <c r="F15" s="37"/>
      <c r="G15" s="37"/>
      <c r="H15" s="3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68" t="s">
        <v>98</v>
      </c>
      <c r="B1" s="273"/>
    </row>
    <row r="2" spans="1:7" ht="71.25" customHeight="1">
      <c r="A2" s="272" t="s">
        <v>62</v>
      </c>
      <c r="B2" s="272"/>
      <c r="C2" s="96"/>
      <c r="D2" s="96"/>
      <c r="E2" s="96"/>
      <c r="F2" s="96"/>
      <c r="G2" s="96"/>
    </row>
    <row r="3" spans="1:7" ht="24" customHeight="1">
      <c r="A3" s="92"/>
      <c r="B3" s="92"/>
      <c r="C3" s="96"/>
      <c r="D3" s="96"/>
      <c r="E3" s="96"/>
      <c r="F3" s="96"/>
      <c r="G3" s="96"/>
    </row>
    <row r="4" ht="22.5" customHeight="1">
      <c r="A4" s="4" t="s">
        <v>1</v>
      </c>
    </row>
    <row r="5" spans="1:2" ht="18">
      <c r="A5" s="54" t="s">
        <v>6</v>
      </c>
      <c r="B5" s="53" t="s">
        <v>12</v>
      </c>
    </row>
    <row r="6" spans="1:2" ht="15">
      <c r="A6" s="52" t="s">
        <v>137</v>
      </c>
      <c r="B6" s="52"/>
    </row>
    <row r="7" spans="1:2" ht="15">
      <c r="A7" s="97" t="s">
        <v>138</v>
      </c>
      <c r="B7" s="52"/>
    </row>
    <row r="8" spans="1:2" ht="15">
      <c r="A8" s="52" t="s">
        <v>139</v>
      </c>
      <c r="B8" s="52"/>
    </row>
    <row r="9" spans="1:2" ht="15">
      <c r="A9" s="52" t="s">
        <v>140</v>
      </c>
      <c r="B9" s="52"/>
    </row>
    <row r="10" spans="1:2" ht="15">
      <c r="A10" s="52" t="s">
        <v>141</v>
      </c>
      <c r="B10" s="52"/>
    </row>
    <row r="11" spans="1:2" ht="15">
      <c r="A11" s="52" t="s">
        <v>142</v>
      </c>
      <c r="B11" s="52"/>
    </row>
    <row r="12" spans="1:2" ht="15">
      <c r="A12" s="52" t="s">
        <v>143</v>
      </c>
      <c r="B12" s="52"/>
    </row>
    <row r="13" spans="1:2" ht="15">
      <c r="A13" s="52" t="s">
        <v>144</v>
      </c>
      <c r="B13" s="52"/>
    </row>
    <row r="14" spans="1:2" ht="15">
      <c r="A14" s="95" t="s">
        <v>15</v>
      </c>
      <c r="B14" s="100"/>
    </row>
    <row r="15" spans="1:2" ht="30">
      <c r="A15" s="98" t="s">
        <v>7</v>
      </c>
      <c r="B15" s="52"/>
    </row>
    <row r="16" spans="1:2" ht="30">
      <c r="A16" s="98" t="s">
        <v>8</v>
      </c>
      <c r="B16" s="52"/>
    </row>
    <row r="17" spans="1:2" ht="15">
      <c r="A17" s="99" t="s">
        <v>9</v>
      </c>
      <c r="B17" s="52"/>
    </row>
    <row r="18" spans="1:2" ht="15">
      <c r="A18" s="99" t="s">
        <v>10</v>
      </c>
      <c r="B18" s="52"/>
    </row>
    <row r="19" spans="1:2" ht="15">
      <c r="A19" s="52" t="s">
        <v>13</v>
      </c>
      <c r="B19" s="52"/>
    </row>
    <row r="20" spans="1:2" ht="15">
      <c r="A20" s="63" t="s">
        <v>11</v>
      </c>
      <c r="B20" s="52"/>
    </row>
    <row r="21" spans="1:2" ht="31.5">
      <c r="A21" s="101" t="s">
        <v>14</v>
      </c>
      <c r="B21" s="31"/>
    </row>
    <row r="22" spans="1:2" ht="15.75">
      <c r="A22" s="55" t="s">
        <v>741</v>
      </c>
      <c r="B22" s="56"/>
    </row>
    <row r="25" spans="1:2" ht="18">
      <c r="A25" s="54" t="s">
        <v>6</v>
      </c>
      <c r="B25" s="53" t="s">
        <v>12</v>
      </c>
    </row>
    <row r="26" spans="1:2" ht="15">
      <c r="A26" s="52" t="s">
        <v>137</v>
      </c>
      <c r="B26" s="52"/>
    </row>
    <row r="27" spans="1:2" ht="15">
      <c r="A27" s="97" t="s">
        <v>138</v>
      </c>
      <c r="B27" s="52"/>
    </row>
    <row r="28" spans="1:2" ht="15">
      <c r="A28" s="52" t="s">
        <v>139</v>
      </c>
      <c r="B28" s="52"/>
    </row>
    <row r="29" spans="1:2" ht="15">
      <c r="A29" s="52" t="s">
        <v>140</v>
      </c>
      <c r="B29" s="52"/>
    </row>
    <row r="30" spans="1:2" ht="15">
      <c r="A30" s="52" t="s">
        <v>141</v>
      </c>
      <c r="B30" s="52"/>
    </row>
    <row r="31" spans="1:2" ht="15">
      <c r="A31" s="52" t="s">
        <v>142</v>
      </c>
      <c r="B31" s="52"/>
    </row>
    <row r="32" spans="1:2" ht="15">
      <c r="A32" s="52" t="s">
        <v>143</v>
      </c>
      <c r="B32" s="52"/>
    </row>
    <row r="33" spans="1:2" ht="15">
      <c r="A33" s="52" t="s">
        <v>144</v>
      </c>
      <c r="B33" s="52"/>
    </row>
    <row r="34" spans="1:2" ht="15">
      <c r="A34" s="95" t="s">
        <v>15</v>
      </c>
      <c r="B34" s="100"/>
    </row>
    <row r="35" spans="1:2" ht="30">
      <c r="A35" s="98" t="s">
        <v>7</v>
      </c>
      <c r="B35" s="52"/>
    </row>
    <row r="36" spans="1:2" ht="30">
      <c r="A36" s="98" t="s">
        <v>8</v>
      </c>
      <c r="B36" s="52"/>
    </row>
    <row r="37" spans="1:2" ht="15">
      <c r="A37" s="99" t="s">
        <v>9</v>
      </c>
      <c r="B37" s="52"/>
    </row>
    <row r="38" spans="1:2" ht="15">
      <c r="A38" s="99" t="s">
        <v>10</v>
      </c>
      <c r="B38" s="52"/>
    </row>
    <row r="39" spans="1:2" ht="15">
      <c r="A39" s="52" t="s">
        <v>13</v>
      </c>
      <c r="B39" s="52"/>
    </row>
    <row r="40" spans="1:2" ht="15">
      <c r="A40" s="63" t="s">
        <v>11</v>
      </c>
      <c r="B40" s="52"/>
    </row>
    <row r="41" spans="1:2" ht="31.5">
      <c r="A41" s="101" t="s">
        <v>14</v>
      </c>
      <c r="B41" s="31"/>
    </row>
    <row r="42" spans="1:2" ht="15.75">
      <c r="A42" s="55" t="s">
        <v>741</v>
      </c>
      <c r="B42" s="56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D156"/>
  <sheetViews>
    <sheetView view="pageLayout" workbookViewId="0" topLeftCell="A7">
      <selection activeCell="A2" sqref="A2:D2"/>
    </sheetView>
  </sheetViews>
  <sheetFormatPr defaultColWidth="9.140625" defaultRowHeight="15"/>
  <cols>
    <col min="1" max="1" width="91.8515625" style="0" customWidth="1"/>
    <col min="3" max="3" width="12.140625" style="229" customWidth="1"/>
    <col min="4" max="4" width="13.421875" style="229" customWidth="1"/>
  </cols>
  <sheetData>
    <row r="1" spans="1:4" ht="26.25" customHeight="1">
      <c r="A1" s="268" t="s">
        <v>852</v>
      </c>
      <c r="B1" s="273"/>
      <c r="C1" s="273"/>
      <c r="D1" s="273"/>
    </row>
    <row r="2" spans="1:4" ht="30" customHeight="1">
      <c r="A2" s="271" t="s">
        <v>864</v>
      </c>
      <c r="B2" s="269"/>
      <c r="C2" s="269"/>
      <c r="D2" s="269"/>
    </row>
    <row r="4" ht="15.75">
      <c r="A4" s="242" t="s">
        <v>5</v>
      </c>
    </row>
    <row r="5" spans="1:4" ht="30">
      <c r="A5" s="2" t="s">
        <v>155</v>
      </c>
      <c r="B5" s="3" t="s">
        <v>156</v>
      </c>
      <c r="C5" s="228" t="s">
        <v>865</v>
      </c>
      <c r="D5" s="228" t="s">
        <v>866</v>
      </c>
    </row>
    <row r="6" spans="1:4" ht="15.75">
      <c r="A6" s="41" t="s">
        <v>505</v>
      </c>
      <c r="B6" s="40" t="s">
        <v>183</v>
      </c>
      <c r="C6" s="216">
        <v>7424228</v>
      </c>
      <c r="D6" s="216">
        <v>5243300</v>
      </c>
    </row>
    <row r="7" spans="1:4" ht="15.75">
      <c r="A7" s="5" t="s">
        <v>506</v>
      </c>
      <c r="B7" s="40" t="s">
        <v>190</v>
      </c>
      <c r="C7" s="216">
        <v>5951024</v>
      </c>
      <c r="D7" s="216">
        <v>5362000</v>
      </c>
    </row>
    <row r="8" spans="1:4" ht="15.75">
      <c r="A8" s="65" t="s">
        <v>637</v>
      </c>
      <c r="B8" s="66" t="s">
        <v>191</v>
      </c>
      <c r="C8" s="216">
        <f>SUM(C6:C7)</f>
        <v>13375252</v>
      </c>
      <c r="D8" s="216">
        <f>SUM(D6:D7)</f>
        <v>10605300</v>
      </c>
    </row>
    <row r="9" spans="1:4" ht="15.75">
      <c r="A9" s="49" t="s">
        <v>608</v>
      </c>
      <c r="B9" s="66" t="s">
        <v>192</v>
      </c>
      <c r="C9" s="216">
        <v>3393084</v>
      </c>
      <c r="D9" s="216">
        <v>2869781</v>
      </c>
    </row>
    <row r="10" spans="1:4" ht="15.75">
      <c r="A10" s="5" t="s">
        <v>516</v>
      </c>
      <c r="B10" s="40" t="s">
        <v>199</v>
      </c>
      <c r="C10" s="216">
        <v>1014702</v>
      </c>
      <c r="D10" s="216">
        <v>1506000</v>
      </c>
    </row>
    <row r="11" spans="1:4" ht="15.75">
      <c r="A11" s="5" t="s">
        <v>638</v>
      </c>
      <c r="B11" s="40" t="s">
        <v>204</v>
      </c>
      <c r="C11" s="216">
        <v>230165</v>
      </c>
      <c r="D11" s="216">
        <v>162000</v>
      </c>
    </row>
    <row r="12" spans="1:4" ht="15.75">
      <c r="A12" s="5" t="s">
        <v>521</v>
      </c>
      <c r="B12" s="40" t="s">
        <v>219</v>
      </c>
      <c r="C12" s="216">
        <v>17923503</v>
      </c>
      <c r="D12" s="216">
        <v>18829410</v>
      </c>
    </row>
    <row r="13" spans="1:4" ht="15.75">
      <c r="A13" s="5" t="s">
        <v>522</v>
      </c>
      <c r="B13" s="40" t="s">
        <v>224</v>
      </c>
      <c r="C13" s="216">
        <v>32945</v>
      </c>
      <c r="D13" s="216">
        <v>15000</v>
      </c>
    </row>
    <row r="14" spans="1:4" ht="15.75">
      <c r="A14" s="5" t="s">
        <v>525</v>
      </c>
      <c r="B14" s="40" t="s">
        <v>237</v>
      </c>
      <c r="C14" s="216">
        <v>7928453</v>
      </c>
      <c r="D14" s="216">
        <v>5239521</v>
      </c>
    </row>
    <row r="15" spans="1:4" ht="15.75">
      <c r="A15" s="49" t="s">
        <v>526</v>
      </c>
      <c r="B15" s="66" t="s">
        <v>238</v>
      </c>
      <c r="C15" s="216">
        <f>SUM(C10:C14)</f>
        <v>27129768</v>
      </c>
      <c r="D15" s="216">
        <f>SUM(D10:D14)</f>
        <v>25751931</v>
      </c>
    </row>
    <row r="16" spans="1:4" ht="15.75">
      <c r="A16" s="17" t="s">
        <v>239</v>
      </c>
      <c r="B16" s="40" t="s">
        <v>240</v>
      </c>
      <c r="C16" s="216"/>
      <c r="D16" s="216"/>
    </row>
    <row r="17" spans="1:4" ht="15.75">
      <c r="A17" s="17" t="s">
        <v>543</v>
      </c>
      <c r="B17" s="40" t="s">
        <v>241</v>
      </c>
      <c r="C17" s="216">
        <v>139200</v>
      </c>
      <c r="D17" s="216"/>
    </row>
    <row r="18" spans="1:4" ht="15.75">
      <c r="A18" s="22" t="s">
        <v>614</v>
      </c>
      <c r="B18" s="40" t="s">
        <v>242</v>
      </c>
      <c r="C18" s="216"/>
      <c r="D18" s="216"/>
    </row>
    <row r="19" spans="1:4" ht="15.75">
      <c r="A19" s="22" t="s">
        <v>615</v>
      </c>
      <c r="B19" s="40" t="s">
        <v>243</v>
      </c>
      <c r="C19" s="216"/>
      <c r="D19" s="216"/>
    </row>
    <row r="20" spans="1:4" ht="15.75">
      <c r="A20" s="22" t="s">
        <v>616</v>
      </c>
      <c r="B20" s="40" t="s">
        <v>244</v>
      </c>
      <c r="C20" s="216">
        <v>205960</v>
      </c>
      <c r="D20" s="216"/>
    </row>
    <row r="21" spans="1:4" ht="15.75">
      <c r="A21" s="17" t="s">
        <v>617</v>
      </c>
      <c r="B21" s="40" t="s">
        <v>245</v>
      </c>
      <c r="C21" s="216">
        <v>167400</v>
      </c>
      <c r="D21" s="216"/>
    </row>
    <row r="22" spans="1:4" ht="15.75">
      <c r="A22" s="17" t="s">
        <v>618</v>
      </c>
      <c r="B22" s="40" t="s">
        <v>246</v>
      </c>
      <c r="C22" s="216">
        <v>474335</v>
      </c>
      <c r="D22" s="216"/>
    </row>
    <row r="23" spans="1:4" ht="15.75">
      <c r="A23" s="17" t="s">
        <v>619</v>
      </c>
      <c r="B23" s="40" t="s">
        <v>247</v>
      </c>
      <c r="C23" s="216"/>
      <c r="D23" s="216">
        <v>1672262</v>
      </c>
    </row>
    <row r="24" spans="1:4" ht="15.75">
      <c r="A24" s="63" t="s">
        <v>576</v>
      </c>
      <c r="B24" s="66" t="s">
        <v>248</v>
      </c>
      <c r="C24" s="216">
        <f>SUM(C16:C23)</f>
        <v>986895</v>
      </c>
      <c r="D24" s="216">
        <f>SUM(D16:D23)</f>
        <v>1672262</v>
      </c>
    </row>
    <row r="25" spans="1:4" ht="15.75">
      <c r="A25" s="16" t="s">
        <v>620</v>
      </c>
      <c r="B25" s="40" t="s">
        <v>249</v>
      </c>
      <c r="C25" s="216"/>
      <c r="D25" s="216"/>
    </row>
    <row r="26" spans="1:4" ht="15.75">
      <c r="A26" s="16" t="s">
        <v>251</v>
      </c>
      <c r="B26" s="40" t="s">
        <v>252</v>
      </c>
      <c r="C26" s="216">
        <v>604323</v>
      </c>
      <c r="D26" s="216"/>
    </row>
    <row r="27" spans="1:4" ht="15.75">
      <c r="A27" s="16" t="s">
        <v>253</v>
      </c>
      <c r="B27" s="40" t="s">
        <v>254</v>
      </c>
      <c r="C27" s="216"/>
      <c r="D27" s="216"/>
    </row>
    <row r="28" spans="1:4" ht="15.75">
      <c r="A28" s="16" t="s">
        <v>578</v>
      </c>
      <c r="B28" s="40" t="s">
        <v>255</v>
      </c>
      <c r="C28" s="216"/>
      <c r="D28" s="216"/>
    </row>
    <row r="29" spans="1:4" ht="15.75">
      <c r="A29" s="16" t="s">
        <v>621</v>
      </c>
      <c r="B29" s="40" t="s">
        <v>256</v>
      </c>
      <c r="C29" s="216"/>
      <c r="D29" s="216"/>
    </row>
    <row r="30" spans="1:4" ht="15.75">
      <c r="A30" s="16" t="s">
        <v>580</v>
      </c>
      <c r="B30" s="40" t="s">
        <v>257</v>
      </c>
      <c r="C30" s="216">
        <v>8755925</v>
      </c>
      <c r="D30" s="216">
        <v>5946210</v>
      </c>
    </row>
    <row r="31" spans="1:4" ht="15.75">
      <c r="A31" s="16" t="s">
        <v>622</v>
      </c>
      <c r="B31" s="40" t="s">
        <v>258</v>
      </c>
      <c r="C31" s="216"/>
      <c r="D31" s="216"/>
    </row>
    <row r="32" spans="1:4" ht="15.75">
      <c r="A32" s="16" t="s">
        <v>623</v>
      </c>
      <c r="B32" s="40" t="s">
        <v>260</v>
      </c>
      <c r="C32" s="216"/>
      <c r="D32" s="216"/>
    </row>
    <row r="33" spans="1:4" ht="15.75">
      <c r="A33" s="16" t="s">
        <v>261</v>
      </c>
      <c r="B33" s="40" t="s">
        <v>262</v>
      </c>
      <c r="C33" s="216"/>
      <c r="D33" s="216"/>
    </row>
    <row r="34" spans="1:4" ht="15.75">
      <c r="A34" s="29" t="s">
        <v>263</v>
      </c>
      <c r="B34" s="40" t="s">
        <v>264</v>
      </c>
      <c r="C34" s="216"/>
      <c r="D34" s="216"/>
    </row>
    <row r="35" spans="1:4" ht="15.75">
      <c r="A35" s="29" t="s">
        <v>886</v>
      </c>
      <c r="B35" s="40" t="s">
        <v>265</v>
      </c>
      <c r="C35" s="216"/>
      <c r="D35" s="216"/>
    </row>
    <row r="36" spans="1:4" ht="15.75">
      <c r="A36" s="16" t="s">
        <v>624</v>
      </c>
      <c r="B36" s="40" t="s">
        <v>266</v>
      </c>
      <c r="C36" s="216"/>
      <c r="D36" s="216">
        <v>842000</v>
      </c>
    </row>
    <row r="37" spans="1:4" ht="15.75">
      <c r="A37" s="29" t="s">
        <v>829</v>
      </c>
      <c r="B37" s="40" t="s">
        <v>266</v>
      </c>
      <c r="C37" s="216"/>
      <c r="D37" s="216"/>
    </row>
    <row r="38" spans="1:4" ht="15.75">
      <c r="A38" s="29" t="s">
        <v>830</v>
      </c>
      <c r="B38" s="40" t="s">
        <v>266</v>
      </c>
      <c r="C38" s="216"/>
      <c r="D38" s="216"/>
    </row>
    <row r="39" spans="1:4" ht="15.75">
      <c r="A39" s="63" t="s">
        <v>584</v>
      </c>
      <c r="B39" s="66" t="s">
        <v>267</v>
      </c>
      <c r="C39" s="216">
        <f>SUM(C25:C38)</f>
        <v>9360248</v>
      </c>
      <c r="D39" s="216">
        <f>SUM(D25:D38)</f>
        <v>6788210</v>
      </c>
    </row>
    <row r="40" spans="1:4" ht="16.5">
      <c r="A40" s="189" t="s">
        <v>99</v>
      </c>
      <c r="B40" s="182"/>
      <c r="C40" s="230">
        <f>C39+C24+C15+C9+C8</f>
        <v>54245247</v>
      </c>
      <c r="D40" s="230">
        <f>D39+D24+D15+D9+D8</f>
        <v>47687484</v>
      </c>
    </row>
    <row r="41" spans="1:4" ht="15.75">
      <c r="A41" s="44" t="s">
        <v>268</v>
      </c>
      <c r="B41" s="40" t="s">
        <v>269</v>
      </c>
      <c r="C41" s="216">
        <v>1950000</v>
      </c>
      <c r="D41" s="216">
        <v>550000</v>
      </c>
    </row>
    <row r="42" spans="1:4" ht="15.75">
      <c r="A42" s="44" t="s">
        <v>625</v>
      </c>
      <c r="B42" s="40" t="s">
        <v>270</v>
      </c>
      <c r="C42" s="216">
        <v>1744350</v>
      </c>
      <c r="D42" s="216"/>
    </row>
    <row r="43" spans="1:4" ht="15.75">
      <c r="A43" s="44" t="s">
        <v>272</v>
      </c>
      <c r="B43" s="40" t="s">
        <v>273</v>
      </c>
      <c r="C43" s="216">
        <v>328359</v>
      </c>
      <c r="D43" s="216"/>
    </row>
    <row r="44" spans="1:4" ht="15.75">
      <c r="A44" s="44" t="s">
        <v>274</v>
      </c>
      <c r="B44" s="40" t="s">
        <v>275</v>
      </c>
      <c r="C44" s="216">
        <v>8220962</v>
      </c>
      <c r="D44" s="216"/>
    </row>
    <row r="45" spans="1:4" ht="15.75">
      <c r="A45" s="6" t="s">
        <v>276</v>
      </c>
      <c r="B45" s="40" t="s">
        <v>277</v>
      </c>
      <c r="C45" s="216"/>
      <c r="D45" s="216"/>
    </row>
    <row r="46" spans="1:4" ht="15.75">
      <c r="A46" s="6" t="s">
        <v>278</v>
      </c>
      <c r="B46" s="40" t="s">
        <v>279</v>
      </c>
      <c r="C46" s="216"/>
      <c r="D46" s="216"/>
    </row>
    <row r="47" spans="1:4" ht="15.75">
      <c r="A47" s="6" t="s">
        <v>280</v>
      </c>
      <c r="B47" s="40" t="s">
        <v>281</v>
      </c>
      <c r="C47" s="216">
        <v>3281269</v>
      </c>
      <c r="D47" s="216">
        <v>149000</v>
      </c>
    </row>
    <row r="48" spans="1:4" ht="15.75">
      <c r="A48" s="64" t="s">
        <v>586</v>
      </c>
      <c r="B48" s="66" t="s">
        <v>282</v>
      </c>
      <c r="C48" s="216">
        <f>SUM(C41:C47)</f>
        <v>15524940</v>
      </c>
      <c r="D48" s="216">
        <f>SUM(D41:D47)</f>
        <v>699000</v>
      </c>
    </row>
    <row r="49" spans="1:4" ht="15.75">
      <c r="A49" s="17" t="s">
        <v>283</v>
      </c>
      <c r="B49" s="40" t="s">
        <v>284</v>
      </c>
      <c r="C49" s="216">
        <v>4270000</v>
      </c>
      <c r="D49" s="216">
        <v>200000</v>
      </c>
    </row>
    <row r="50" spans="1:4" ht="15.75">
      <c r="A50" s="17" t="s">
        <v>285</v>
      </c>
      <c r="B50" s="40" t="s">
        <v>286</v>
      </c>
      <c r="C50" s="216"/>
      <c r="D50" s="216"/>
    </row>
    <row r="51" spans="1:4" ht="15.75">
      <c r="A51" s="17" t="s">
        <v>287</v>
      </c>
      <c r="B51" s="40" t="s">
        <v>288</v>
      </c>
      <c r="C51" s="216"/>
      <c r="D51" s="216"/>
    </row>
    <row r="52" spans="1:4" ht="15.75">
      <c r="A52" s="17" t="s">
        <v>289</v>
      </c>
      <c r="B52" s="40" t="s">
        <v>290</v>
      </c>
      <c r="C52" s="216">
        <v>1152900</v>
      </c>
      <c r="D52" s="216">
        <v>54000</v>
      </c>
    </row>
    <row r="53" spans="1:4" ht="15.75">
      <c r="A53" s="63" t="s">
        <v>587</v>
      </c>
      <c r="B53" s="66" t="s">
        <v>291</v>
      </c>
      <c r="C53" s="216">
        <f>SUM(C49:C52)</f>
        <v>5422900</v>
      </c>
      <c r="D53" s="216">
        <f>SUM(D49:D52)</f>
        <v>254000</v>
      </c>
    </row>
    <row r="54" spans="1:4" ht="30">
      <c r="A54" s="17" t="s">
        <v>292</v>
      </c>
      <c r="B54" s="40" t="s">
        <v>293</v>
      </c>
      <c r="C54" s="216"/>
      <c r="D54" s="216"/>
    </row>
    <row r="55" spans="1:4" ht="15.75">
      <c r="A55" s="17" t="s">
        <v>626</v>
      </c>
      <c r="B55" s="40" t="s">
        <v>294</v>
      </c>
      <c r="C55" s="216"/>
      <c r="D55" s="216"/>
    </row>
    <row r="56" spans="1:4" ht="30">
      <c r="A56" s="17" t="s">
        <v>627</v>
      </c>
      <c r="B56" s="40" t="s">
        <v>295</v>
      </c>
      <c r="C56" s="216"/>
      <c r="D56" s="216"/>
    </row>
    <row r="57" spans="1:4" ht="15.75">
      <c r="A57" s="17" t="s">
        <v>628</v>
      </c>
      <c r="B57" s="40" t="s">
        <v>296</v>
      </c>
      <c r="C57" s="216">
        <v>44976</v>
      </c>
      <c r="D57" s="216"/>
    </row>
    <row r="58" spans="1:4" ht="30">
      <c r="A58" s="17" t="s">
        <v>629</v>
      </c>
      <c r="B58" s="40" t="s">
        <v>297</v>
      </c>
      <c r="C58" s="216"/>
      <c r="D58" s="216"/>
    </row>
    <row r="59" spans="1:4" ht="15.75">
      <c r="A59" s="17" t="s">
        <v>630</v>
      </c>
      <c r="B59" s="40" t="s">
        <v>298</v>
      </c>
      <c r="C59" s="216">
        <v>1038250</v>
      </c>
      <c r="D59" s="216"/>
    </row>
    <row r="60" spans="1:4" ht="15.75">
      <c r="A60" s="17" t="s">
        <v>299</v>
      </c>
      <c r="B60" s="40" t="s">
        <v>300</v>
      </c>
      <c r="C60" s="216">
        <v>407630</v>
      </c>
      <c r="D60" s="216"/>
    </row>
    <row r="61" spans="1:4" ht="15.75">
      <c r="A61" s="17" t="s">
        <v>631</v>
      </c>
      <c r="B61" s="40" t="s">
        <v>301</v>
      </c>
      <c r="C61" s="216"/>
      <c r="D61" s="216"/>
    </row>
    <row r="62" spans="1:4" ht="15.75">
      <c r="A62" s="63" t="s">
        <v>588</v>
      </c>
      <c r="B62" s="66" t="s">
        <v>302</v>
      </c>
      <c r="C62" s="216">
        <f>SUM(C54:C61)</f>
        <v>1490856</v>
      </c>
      <c r="D62" s="216">
        <f>SUM(D54:D61)</f>
        <v>0</v>
      </c>
    </row>
    <row r="63" spans="1:4" ht="16.5">
      <c r="A63" s="189" t="s">
        <v>100</v>
      </c>
      <c r="B63" s="182"/>
      <c r="C63" s="230">
        <f>C62+C53+C48</f>
        <v>22438696</v>
      </c>
      <c r="D63" s="230">
        <f>D62+D53+D48</f>
        <v>953000</v>
      </c>
    </row>
    <row r="64" spans="1:4" ht="15.75">
      <c r="A64" s="188" t="s">
        <v>639</v>
      </c>
      <c r="B64" s="225" t="s">
        <v>303</v>
      </c>
      <c r="C64" s="231">
        <f>C63+C40</f>
        <v>76683943</v>
      </c>
      <c r="D64" s="231">
        <f>D63+D40</f>
        <v>48640484</v>
      </c>
    </row>
    <row r="65" spans="1:4" ht="15">
      <c r="A65" s="20" t="s">
        <v>595</v>
      </c>
      <c r="B65" s="9" t="s">
        <v>311</v>
      </c>
      <c r="C65" s="237">
        <v>7990000</v>
      </c>
      <c r="D65" s="237"/>
    </row>
    <row r="66" spans="1:4" ht="15">
      <c r="A66" s="18" t="s">
        <v>598</v>
      </c>
      <c r="B66" s="9" t="s">
        <v>319</v>
      </c>
      <c r="C66" s="238"/>
      <c r="D66" s="238">
        <v>1038000</v>
      </c>
    </row>
    <row r="67" spans="1:4" ht="15">
      <c r="A67" s="47" t="s">
        <v>320</v>
      </c>
      <c r="B67" s="5" t="s">
        <v>321</v>
      </c>
      <c r="C67" s="239"/>
      <c r="D67" s="239"/>
    </row>
    <row r="68" spans="1:4" ht="15">
      <c r="A68" s="47" t="s">
        <v>322</v>
      </c>
      <c r="B68" s="5" t="s">
        <v>323</v>
      </c>
      <c r="C68" s="239">
        <v>773835</v>
      </c>
      <c r="D68" s="239">
        <v>1027000</v>
      </c>
    </row>
    <row r="69" spans="1:4" ht="15">
      <c r="A69" s="18" t="s">
        <v>324</v>
      </c>
      <c r="B69" s="9" t="s">
        <v>325</v>
      </c>
      <c r="C69" s="239"/>
      <c r="D69" s="239"/>
    </row>
    <row r="70" spans="1:4" ht="15">
      <c r="A70" s="47" t="s">
        <v>326</v>
      </c>
      <c r="B70" s="5" t="s">
        <v>327</v>
      </c>
      <c r="C70" s="239"/>
      <c r="D70" s="239"/>
    </row>
    <row r="71" spans="1:4" ht="15">
      <c r="A71" s="47" t="s">
        <v>328</v>
      </c>
      <c r="B71" s="5" t="s">
        <v>329</v>
      </c>
      <c r="C71" s="239"/>
      <c r="D71" s="239"/>
    </row>
    <row r="72" spans="1:4" ht="15">
      <c r="A72" s="47" t="s">
        <v>330</v>
      </c>
      <c r="B72" s="5" t="s">
        <v>331</v>
      </c>
      <c r="C72" s="239"/>
      <c r="D72" s="239"/>
    </row>
    <row r="73" spans="1:4" ht="15">
      <c r="A73" s="48" t="s">
        <v>599</v>
      </c>
      <c r="B73" s="49" t="s">
        <v>332</v>
      </c>
      <c r="C73" s="238">
        <f>C65+C66+C69+C68</f>
        <v>8763835</v>
      </c>
      <c r="D73" s="238">
        <f>D65+D66+D67+D68+D69+D70+D71+D72</f>
        <v>2065000</v>
      </c>
    </row>
    <row r="74" spans="1:4" ht="15">
      <c r="A74" s="47" t="s">
        <v>333</v>
      </c>
      <c r="B74" s="5" t="s">
        <v>334</v>
      </c>
      <c r="C74" s="239"/>
      <c r="D74" s="239">
        <v>1038000</v>
      </c>
    </row>
    <row r="75" spans="1:4" ht="15">
      <c r="A75" s="17" t="s">
        <v>335</v>
      </c>
      <c r="B75" s="5" t="s">
        <v>336</v>
      </c>
      <c r="C75" s="240"/>
      <c r="D75" s="240"/>
    </row>
    <row r="76" spans="1:4" ht="15">
      <c r="A76" s="47" t="s">
        <v>636</v>
      </c>
      <c r="B76" s="5" t="s">
        <v>337</v>
      </c>
      <c r="C76" s="239"/>
      <c r="D76" s="239"/>
    </row>
    <row r="77" spans="1:4" ht="15">
      <c r="A77" s="47" t="s">
        <v>604</v>
      </c>
      <c r="B77" s="5" t="s">
        <v>338</v>
      </c>
      <c r="C77" s="239"/>
      <c r="D77" s="239"/>
    </row>
    <row r="78" spans="1:4" ht="15">
      <c r="A78" s="48" t="s">
        <v>605</v>
      </c>
      <c r="B78" s="49" t="s">
        <v>342</v>
      </c>
      <c r="C78" s="238">
        <f>SUM(C74:C77)</f>
        <v>0</v>
      </c>
      <c r="D78" s="238">
        <v>0</v>
      </c>
    </row>
    <row r="79" spans="1:4" ht="15">
      <c r="A79" s="17" t="s">
        <v>343</v>
      </c>
      <c r="B79" s="5" t="s">
        <v>344</v>
      </c>
      <c r="C79" s="240"/>
      <c r="D79" s="240"/>
    </row>
    <row r="80" spans="1:4" ht="15.75">
      <c r="A80" s="185" t="s">
        <v>640</v>
      </c>
      <c r="B80" s="186" t="s">
        <v>345</v>
      </c>
      <c r="C80" s="241">
        <f>C78+C79+C73</f>
        <v>8763835</v>
      </c>
      <c r="D80" s="241">
        <f>D78+D79+D73</f>
        <v>2065000</v>
      </c>
    </row>
    <row r="81" spans="1:4" ht="16.5">
      <c r="A81" s="223" t="s">
        <v>677</v>
      </c>
      <c r="B81" s="224"/>
      <c r="C81" s="232">
        <f>C80+C64</f>
        <v>85447778</v>
      </c>
      <c r="D81" s="232">
        <f>D80+D64</f>
        <v>50705484</v>
      </c>
    </row>
    <row r="82" spans="1:4" ht="30">
      <c r="A82" s="2" t="s">
        <v>155</v>
      </c>
      <c r="B82" s="3" t="s">
        <v>72</v>
      </c>
      <c r="C82" s="228" t="s">
        <v>865</v>
      </c>
      <c r="D82" s="228" t="s">
        <v>866</v>
      </c>
    </row>
    <row r="83" spans="1:4" ht="15.75">
      <c r="A83" s="5" t="s">
        <v>680</v>
      </c>
      <c r="B83" s="6" t="s">
        <v>358</v>
      </c>
      <c r="C83" s="211">
        <v>27356299</v>
      </c>
      <c r="D83" s="211">
        <v>30898893</v>
      </c>
    </row>
    <row r="84" spans="1:4" ht="15.75">
      <c r="A84" s="5" t="s">
        <v>359</v>
      </c>
      <c r="B84" s="6" t="s">
        <v>360</v>
      </c>
      <c r="C84" s="211">
        <v>9011041</v>
      </c>
      <c r="D84" s="211"/>
    </row>
    <row r="85" spans="1:4" ht="30">
      <c r="A85" s="5" t="s">
        <v>361</v>
      </c>
      <c r="B85" s="6" t="s">
        <v>362</v>
      </c>
      <c r="C85" s="211"/>
      <c r="D85" s="211"/>
    </row>
    <row r="86" spans="1:4" ht="30">
      <c r="A86" s="5" t="s">
        <v>641</v>
      </c>
      <c r="B86" s="6" t="s">
        <v>363</v>
      </c>
      <c r="C86" s="211"/>
      <c r="D86" s="211"/>
    </row>
    <row r="87" spans="1:4" ht="30">
      <c r="A87" s="5" t="s">
        <v>642</v>
      </c>
      <c r="B87" s="6" t="s">
        <v>364</v>
      </c>
      <c r="C87" s="211"/>
      <c r="D87" s="211"/>
    </row>
    <row r="88" spans="1:4" ht="15.75">
      <c r="A88" s="5" t="s">
        <v>643</v>
      </c>
      <c r="B88" s="6" t="s">
        <v>365</v>
      </c>
      <c r="C88" s="211"/>
      <c r="D88" s="211"/>
    </row>
    <row r="89" spans="1:4" ht="15.75">
      <c r="A89" s="49" t="s">
        <v>681</v>
      </c>
      <c r="B89" s="64" t="s">
        <v>366</v>
      </c>
      <c r="C89" s="211">
        <f>SUM(C83:C88)</f>
        <v>36367340</v>
      </c>
      <c r="D89" s="211">
        <f>SUM(D83:D88)</f>
        <v>30898893</v>
      </c>
    </row>
    <row r="90" spans="1:4" ht="15.75">
      <c r="A90" s="5" t="s">
        <v>683</v>
      </c>
      <c r="B90" s="6" t="s">
        <v>380</v>
      </c>
      <c r="C90" s="211"/>
      <c r="D90" s="211"/>
    </row>
    <row r="91" spans="1:4" ht="15.75">
      <c r="A91" s="5" t="s">
        <v>649</v>
      </c>
      <c r="B91" s="6" t="s">
        <v>381</v>
      </c>
      <c r="C91" s="211"/>
      <c r="D91" s="211"/>
    </row>
    <row r="92" spans="1:4" ht="15.75">
      <c r="A92" s="5" t="s">
        <v>650</v>
      </c>
      <c r="B92" s="6" t="s">
        <v>382</v>
      </c>
      <c r="C92" s="211"/>
      <c r="D92" s="211"/>
    </row>
    <row r="93" spans="1:4" ht="15.75">
      <c r="A93" s="5" t="s">
        <v>651</v>
      </c>
      <c r="B93" s="6" t="s">
        <v>383</v>
      </c>
      <c r="C93" s="211">
        <v>1396445</v>
      </c>
      <c r="D93" s="211">
        <v>1448000</v>
      </c>
    </row>
    <row r="94" spans="1:4" ht="15.75">
      <c r="A94" s="5" t="s">
        <v>684</v>
      </c>
      <c r="B94" s="6" t="s">
        <v>411</v>
      </c>
      <c r="C94" s="211">
        <v>5841692</v>
      </c>
      <c r="D94" s="211">
        <f>3500000+1904000</f>
        <v>5404000</v>
      </c>
    </row>
    <row r="95" spans="1:4" ht="15.75">
      <c r="A95" s="5" t="s">
        <v>656</v>
      </c>
      <c r="B95" s="6" t="s">
        <v>412</v>
      </c>
      <c r="C95" s="211">
        <v>183430</v>
      </c>
      <c r="D95" s="211">
        <v>219000</v>
      </c>
    </row>
    <row r="96" spans="1:4" ht="15.75">
      <c r="A96" s="49" t="s">
        <v>685</v>
      </c>
      <c r="B96" s="64" t="s">
        <v>413</v>
      </c>
      <c r="C96" s="211">
        <f>SUM(C90:C95)</f>
        <v>7421567</v>
      </c>
      <c r="D96" s="211">
        <f>SUM(D90:D95)</f>
        <v>7071000</v>
      </c>
    </row>
    <row r="97" spans="1:4" ht="15.75">
      <c r="A97" s="17" t="s">
        <v>414</v>
      </c>
      <c r="B97" s="6" t="s">
        <v>415</v>
      </c>
      <c r="C97" s="211"/>
      <c r="D97" s="211"/>
    </row>
    <row r="98" spans="1:4" ht="15.75">
      <c r="A98" s="17" t="s">
        <v>657</v>
      </c>
      <c r="B98" s="6" t="s">
        <v>416</v>
      </c>
      <c r="C98" s="211">
        <v>713416</v>
      </c>
      <c r="D98" s="211">
        <v>645000</v>
      </c>
    </row>
    <row r="99" spans="1:4" ht="15.75">
      <c r="A99" s="17" t="s">
        <v>658</v>
      </c>
      <c r="B99" s="6" t="s">
        <v>419</v>
      </c>
      <c r="C99" s="211"/>
      <c r="D99" s="211"/>
    </row>
    <row r="100" spans="1:4" ht="15.75">
      <c r="A100" s="17" t="s">
        <v>659</v>
      </c>
      <c r="B100" s="6" t="s">
        <v>420</v>
      </c>
      <c r="C100" s="211">
        <v>983275</v>
      </c>
      <c r="D100" s="211">
        <v>878000</v>
      </c>
    </row>
    <row r="101" spans="1:4" ht="15.75">
      <c r="A101" s="17" t="s">
        <v>427</v>
      </c>
      <c r="B101" s="6" t="s">
        <v>428</v>
      </c>
      <c r="C101" s="211">
        <v>5371569</v>
      </c>
      <c r="D101" s="211">
        <v>6699300</v>
      </c>
    </row>
    <row r="102" spans="1:4" ht="15.75">
      <c r="A102" s="17" t="s">
        <v>429</v>
      </c>
      <c r="B102" s="6" t="s">
        <v>430</v>
      </c>
      <c r="C102" s="211">
        <v>1578901</v>
      </c>
      <c r="D102" s="211">
        <v>2033291</v>
      </c>
    </row>
    <row r="103" spans="1:4" ht="15.75">
      <c r="A103" s="17" t="s">
        <v>431</v>
      </c>
      <c r="B103" s="6" t="s">
        <v>432</v>
      </c>
      <c r="C103" s="211">
        <v>2526891</v>
      </c>
      <c r="D103" s="211"/>
    </row>
    <row r="104" spans="1:4" ht="15.75">
      <c r="A104" s="17" t="s">
        <v>660</v>
      </c>
      <c r="B104" s="6" t="s">
        <v>433</v>
      </c>
      <c r="C104" s="211">
        <v>244</v>
      </c>
      <c r="D104" s="211">
        <v>1000</v>
      </c>
    </row>
    <row r="105" spans="1:4" ht="15.75">
      <c r="A105" s="17" t="s">
        <v>661</v>
      </c>
      <c r="B105" s="6" t="s">
        <v>435</v>
      </c>
      <c r="C105" s="211">
        <v>2786308</v>
      </c>
      <c r="D105" s="211"/>
    </row>
    <row r="106" spans="1:4" ht="15.75">
      <c r="A106" s="17" t="s">
        <v>885</v>
      </c>
      <c r="B106" s="6" t="s">
        <v>440</v>
      </c>
      <c r="C106" s="211"/>
      <c r="D106" s="211"/>
    </row>
    <row r="107" spans="1:4" ht="15.75">
      <c r="A107" s="17" t="s">
        <v>662</v>
      </c>
      <c r="B107" s="6" t="s">
        <v>884</v>
      </c>
      <c r="C107" s="211">
        <v>93912</v>
      </c>
      <c r="D107" s="211">
        <v>95000</v>
      </c>
    </row>
    <row r="108" spans="1:4" ht="15.75">
      <c r="A108" s="63" t="s">
        <v>686</v>
      </c>
      <c r="B108" s="64" t="s">
        <v>444</v>
      </c>
      <c r="C108" s="211">
        <f>SUM(C97:C107)</f>
        <v>14054516</v>
      </c>
      <c r="D108" s="211">
        <f>SUM(D97:D107)</f>
        <v>10351591</v>
      </c>
    </row>
    <row r="109" spans="1:4" ht="30">
      <c r="A109" s="17" t="s">
        <v>456</v>
      </c>
      <c r="B109" s="6" t="s">
        <v>457</v>
      </c>
      <c r="C109" s="211"/>
      <c r="D109" s="211"/>
    </row>
    <row r="110" spans="1:4" ht="30">
      <c r="A110" s="5" t="s">
        <v>666</v>
      </c>
      <c r="B110" s="6" t="s">
        <v>458</v>
      </c>
      <c r="C110" s="211"/>
      <c r="D110" s="211"/>
    </row>
    <row r="111" spans="1:4" ht="15.75">
      <c r="A111" s="17" t="s">
        <v>667</v>
      </c>
      <c r="B111" s="6" t="s">
        <v>459</v>
      </c>
      <c r="C111" s="211">
        <v>48720</v>
      </c>
      <c r="D111" s="211"/>
    </row>
    <row r="112" spans="1:4" ht="15.75">
      <c r="A112" s="49" t="s">
        <v>688</v>
      </c>
      <c r="B112" s="64" t="s">
        <v>460</v>
      </c>
      <c r="C112" s="211">
        <f>SUM(C109:C111)</f>
        <v>48720</v>
      </c>
      <c r="D112" s="211">
        <f>SUM(D109:D111)</f>
        <v>0</v>
      </c>
    </row>
    <row r="113" spans="1:4" ht="16.5">
      <c r="A113" s="189" t="s">
        <v>102</v>
      </c>
      <c r="B113" s="190"/>
      <c r="C113" s="233">
        <f>C112+C108+C96+C89</f>
        <v>57892143</v>
      </c>
      <c r="D113" s="233">
        <f>D112+D108+D96+D89</f>
        <v>48321484</v>
      </c>
    </row>
    <row r="114" spans="1:4" ht="15.75">
      <c r="A114" s="5" t="s">
        <v>367</v>
      </c>
      <c r="B114" s="6" t="s">
        <v>368</v>
      </c>
      <c r="C114" s="211">
        <v>4309000</v>
      </c>
      <c r="D114" s="211"/>
    </row>
    <row r="115" spans="1:4" ht="30">
      <c r="A115" s="5" t="s">
        <v>369</v>
      </c>
      <c r="B115" s="6" t="s">
        <v>370</v>
      </c>
      <c r="C115" s="211"/>
      <c r="D115" s="211"/>
    </row>
    <row r="116" spans="1:4" ht="30">
      <c r="A116" s="5" t="s">
        <v>644</v>
      </c>
      <c r="B116" s="6" t="s">
        <v>371</v>
      </c>
      <c r="C116" s="211"/>
      <c r="D116" s="211"/>
    </row>
    <row r="117" spans="1:4" ht="30">
      <c r="A117" s="5" t="s">
        <v>645</v>
      </c>
      <c r="B117" s="6" t="s">
        <v>372</v>
      </c>
      <c r="C117" s="211"/>
      <c r="D117" s="211"/>
    </row>
    <row r="118" spans="1:4" ht="15.75">
      <c r="A118" s="5" t="s">
        <v>646</v>
      </c>
      <c r="B118" s="6" t="s">
        <v>373</v>
      </c>
      <c r="C118" s="211">
        <v>8606313</v>
      </c>
      <c r="D118" s="211"/>
    </row>
    <row r="119" spans="1:4" ht="15.75">
      <c r="A119" s="49" t="s">
        <v>682</v>
      </c>
      <c r="B119" s="64" t="s">
        <v>374</v>
      </c>
      <c r="C119" s="211">
        <f>SUM(C114:C118)</f>
        <v>12915313</v>
      </c>
      <c r="D119" s="211">
        <f>SUM(D114:D118)</f>
        <v>0</v>
      </c>
    </row>
    <row r="120" spans="1:4" ht="15.75">
      <c r="A120" s="17" t="s">
        <v>663</v>
      </c>
      <c r="B120" s="6" t="s">
        <v>445</v>
      </c>
      <c r="C120" s="211"/>
      <c r="D120" s="211"/>
    </row>
    <row r="121" spans="1:4" ht="15.75">
      <c r="A121" s="17" t="s">
        <v>664</v>
      </c>
      <c r="B121" s="6" t="s">
        <v>447</v>
      </c>
      <c r="C121" s="211">
        <v>1523500</v>
      </c>
      <c r="D121" s="211"/>
    </row>
    <row r="122" spans="1:4" ht="15.75">
      <c r="A122" s="17" t="s">
        <v>449</v>
      </c>
      <c r="B122" s="6" t="s">
        <v>450</v>
      </c>
      <c r="C122" s="211"/>
      <c r="D122" s="211"/>
    </row>
    <row r="123" spans="1:4" ht="15.75">
      <c r="A123" s="17" t="s">
        <v>665</v>
      </c>
      <c r="B123" s="6" t="s">
        <v>451</v>
      </c>
      <c r="C123" s="211"/>
      <c r="D123" s="211"/>
    </row>
    <row r="124" spans="1:4" ht="15.75">
      <c r="A124" s="17" t="s">
        <v>453</v>
      </c>
      <c r="B124" s="6" t="s">
        <v>454</v>
      </c>
      <c r="C124" s="211"/>
      <c r="D124" s="211"/>
    </row>
    <row r="125" spans="1:4" ht="15.75">
      <c r="A125" s="49" t="s">
        <v>687</v>
      </c>
      <c r="B125" s="64" t="s">
        <v>455</v>
      </c>
      <c r="C125" s="211">
        <f>SUM(C120:C124)</f>
        <v>1523500</v>
      </c>
      <c r="D125" s="211">
        <f>SUM(D120:D124)</f>
        <v>0</v>
      </c>
    </row>
    <row r="126" spans="1:4" ht="30">
      <c r="A126" s="17" t="s">
        <v>461</v>
      </c>
      <c r="B126" s="6" t="s">
        <v>462</v>
      </c>
      <c r="C126" s="211"/>
      <c r="D126" s="211"/>
    </row>
    <row r="127" spans="1:4" ht="15.75">
      <c r="A127" s="17" t="s">
        <v>887</v>
      </c>
      <c r="B127" s="6" t="s">
        <v>463</v>
      </c>
      <c r="C127" s="211"/>
      <c r="D127" s="211"/>
    </row>
    <row r="128" spans="1:4" ht="30">
      <c r="A128" s="17" t="s">
        <v>888</v>
      </c>
      <c r="B128" s="6" t="s">
        <v>464</v>
      </c>
      <c r="C128" s="211"/>
      <c r="D128" s="211"/>
    </row>
    <row r="129" spans="1:4" ht="15.75">
      <c r="A129" s="5" t="s">
        <v>890</v>
      </c>
      <c r="B129" s="6" t="s">
        <v>889</v>
      </c>
      <c r="C129" s="211">
        <v>73256</v>
      </c>
      <c r="D129" s="211">
        <v>1038000</v>
      </c>
    </row>
    <row r="130" spans="1:4" ht="15.75">
      <c r="A130" s="17" t="s">
        <v>669</v>
      </c>
      <c r="B130" s="6" t="s">
        <v>891</v>
      </c>
      <c r="C130" s="211">
        <v>140000</v>
      </c>
      <c r="D130" s="211"/>
    </row>
    <row r="131" spans="1:4" ht="15.75">
      <c r="A131" s="49" t="s">
        <v>690</v>
      </c>
      <c r="B131" s="64" t="s">
        <v>465</v>
      </c>
      <c r="C131" s="211">
        <f>SUM(C126:C130)</f>
        <v>213256</v>
      </c>
      <c r="D131" s="211">
        <f>SUM(D126:D130)</f>
        <v>1038000</v>
      </c>
    </row>
    <row r="132" spans="1:4" ht="16.5">
      <c r="A132" s="189" t="s">
        <v>103</v>
      </c>
      <c r="B132" s="190"/>
      <c r="C132" s="233">
        <f>C119+C125+C131</f>
        <v>14652069</v>
      </c>
      <c r="D132" s="233">
        <f>D119+D125+D131</f>
        <v>1038000</v>
      </c>
    </row>
    <row r="133" spans="1:4" ht="15.75">
      <c r="A133" s="187" t="s">
        <v>689</v>
      </c>
      <c r="B133" s="188" t="s">
        <v>466</v>
      </c>
      <c r="C133" s="234">
        <f>C132+C113</f>
        <v>72544212</v>
      </c>
      <c r="D133" s="234">
        <f>D132+D113</f>
        <v>49359484</v>
      </c>
    </row>
    <row r="134" spans="1:4" ht="16.5">
      <c r="A134" s="226" t="s">
        <v>104</v>
      </c>
      <c r="B134" s="227"/>
      <c r="C134" s="235"/>
      <c r="D134" s="235"/>
    </row>
    <row r="135" spans="1:4" ht="16.5">
      <c r="A135" s="226" t="s">
        <v>105</v>
      </c>
      <c r="B135" s="227"/>
      <c r="C135" s="235"/>
      <c r="D135" s="235"/>
    </row>
    <row r="136" spans="1:4" ht="15.75">
      <c r="A136" s="20" t="s">
        <v>691</v>
      </c>
      <c r="B136" s="9" t="s">
        <v>471</v>
      </c>
      <c r="C136" s="211">
        <v>7990000</v>
      </c>
      <c r="D136" s="211"/>
    </row>
    <row r="137" spans="1:4" ht="15.75">
      <c r="A137" s="18" t="s">
        <v>692</v>
      </c>
      <c r="B137" s="9" t="s">
        <v>478</v>
      </c>
      <c r="C137" s="211">
        <v>4359655</v>
      </c>
      <c r="D137" s="211"/>
    </row>
    <row r="138" spans="1:4" ht="15.75">
      <c r="A138" s="5" t="s">
        <v>825</v>
      </c>
      <c r="B138" s="5" t="s">
        <v>479</v>
      </c>
      <c r="C138" s="211">
        <v>1677000</v>
      </c>
      <c r="D138" s="211">
        <v>1346000</v>
      </c>
    </row>
    <row r="139" spans="1:4" ht="15.75">
      <c r="A139" s="5" t="s">
        <v>826</v>
      </c>
      <c r="B139" s="5" t="s">
        <v>479</v>
      </c>
      <c r="C139" s="211"/>
      <c r="D139" s="211"/>
    </row>
    <row r="140" spans="1:4" ht="15.75">
      <c r="A140" s="5" t="s">
        <v>823</v>
      </c>
      <c r="B140" s="5" t="s">
        <v>480</v>
      </c>
      <c r="C140" s="211"/>
      <c r="D140" s="211"/>
    </row>
    <row r="141" spans="1:4" ht="15.75">
      <c r="A141" s="5" t="s">
        <v>824</v>
      </c>
      <c r="B141" s="5" t="s">
        <v>480</v>
      </c>
      <c r="C141" s="211"/>
      <c r="D141" s="211"/>
    </row>
    <row r="142" spans="1:4" ht="15.75">
      <c r="A142" s="9" t="s">
        <v>693</v>
      </c>
      <c r="B142" s="9" t="s">
        <v>481</v>
      </c>
      <c r="C142" s="211">
        <f>SUM(C138:C141)</f>
        <v>1677000</v>
      </c>
      <c r="D142" s="211">
        <f>SUM(D138:D141)</f>
        <v>1346000</v>
      </c>
    </row>
    <row r="143" spans="1:4" ht="15.75">
      <c r="A143" s="47" t="s">
        <v>482</v>
      </c>
      <c r="B143" s="5" t="s">
        <v>483</v>
      </c>
      <c r="C143" s="211">
        <v>1287199</v>
      </c>
      <c r="D143" s="211"/>
    </row>
    <row r="144" spans="1:4" ht="15.75">
      <c r="A144" s="47" t="s">
        <v>484</v>
      </c>
      <c r="B144" s="5" t="s">
        <v>485</v>
      </c>
      <c r="C144" s="211"/>
      <c r="D144" s="211"/>
    </row>
    <row r="145" spans="1:4" ht="15.75">
      <c r="A145" s="47" t="s">
        <v>486</v>
      </c>
      <c r="B145" s="5" t="s">
        <v>487</v>
      </c>
      <c r="C145" s="211"/>
      <c r="D145" s="211"/>
    </row>
    <row r="146" spans="1:4" ht="15.75">
      <c r="A146" s="47" t="s">
        <v>488</v>
      </c>
      <c r="B146" s="5" t="s">
        <v>489</v>
      </c>
      <c r="C146" s="211"/>
      <c r="D146" s="211"/>
    </row>
    <row r="147" spans="1:4" ht="15.75">
      <c r="A147" s="17" t="s">
        <v>675</v>
      </c>
      <c r="B147" s="5" t="s">
        <v>490</v>
      </c>
      <c r="C147" s="211"/>
      <c r="D147" s="211"/>
    </row>
    <row r="148" spans="1:4" ht="15.75">
      <c r="A148" s="20" t="s">
        <v>694</v>
      </c>
      <c r="B148" s="9" t="s">
        <v>492</v>
      </c>
      <c r="C148" s="211">
        <f>C136+C137+C142+C143+C144+C145+C146+C147</f>
        <v>15313854</v>
      </c>
      <c r="D148" s="211">
        <f>D136+D137+D142+D143+D144+D145+D146+D147</f>
        <v>1346000</v>
      </c>
    </row>
    <row r="149" spans="1:4" ht="15.75">
      <c r="A149" s="17" t="s">
        <v>493</v>
      </c>
      <c r="B149" s="5" t="s">
        <v>494</v>
      </c>
      <c r="C149" s="211"/>
      <c r="D149" s="211"/>
    </row>
    <row r="150" spans="1:4" ht="15.75">
      <c r="A150" s="17" t="s">
        <v>495</v>
      </c>
      <c r="B150" s="5" t="s">
        <v>496</v>
      </c>
      <c r="C150" s="211"/>
      <c r="D150" s="211"/>
    </row>
    <row r="151" spans="1:4" ht="15.75">
      <c r="A151" s="47" t="s">
        <v>497</v>
      </c>
      <c r="B151" s="5" t="s">
        <v>498</v>
      </c>
      <c r="C151" s="211"/>
      <c r="D151" s="211"/>
    </row>
    <row r="152" spans="1:4" ht="15.75">
      <c r="A152" s="47" t="s">
        <v>676</v>
      </c>
      <c r="B152" s="5" t="s">
        <v>499</v>
      </c>
      <c r="C152" s="211"/>
      <c r="D152" s="211"/>
    </row>
    <row r="153" spans="1:4" ht="15.75">
      <c r="A153" s="18" t="s">
        <v>695</v>
      </c>
      <c r="B153" s="9" t="s">
        <v>500</v>
      </c>
      <c r="C153" s="211"/>
      <c r="D153" s="211">
        <f>SUM(D149:D152)</f>
        <v>0</v>
      </c>
    </row>
    <row r="154" spans="1:4" ht="15.75">
      <c r="A154" s="20" t="s">
        <v>501</v>
      </c>
      <c r="B154" s="9" t="s">
        <v>502</v>
      </c>
      <c r="C154" s="211"/>
      <c r="D154" s="211">
        <v>0</v>
      </c>
    </row>
    <row r="155" spans="1:4" ht="15.75">
      <c r="A155" s="185" t="s">
        <v>696</v>
      </c>
      <c r="B155" s="186" t="s">
        <v>503</v>
      </c>
      <c r="C155" s="234">
        <f>C148+C153+C154</f>
        <v>15313854</v>
      </c>
      <c r="D155" s="234">
        <f>D148+D153+D154</f>
        <v>1346000</v>
      </c>
    </row>
    <row r="156" spans="1:4" ht="16.5">
      <c r="A156" s="223" t="s">
        <v>678</v>
      </c>
      <c r="B156" s="224"/>
      <c r="C156" s="236">
        <f>C155+C133</f>
        <v>87858066</v>
      </c>
      <c r="D156" s="236">
        <f>D155+D133</f>
        <v>50705484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65" r:id="rId1"/>
  <headerFooter>
    <oddHeader>&amp;C&amp;"Bookman Old Style,Normál"&amp;9 2. melléklet az 1/2016. (II.15.) önkormányzati rendelethez</oddHeader>
    <oddFooter>&amp;C- 10 -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68" t="s">
        <v>98</v>
      </c>
      <c r="B1" s="269"/>
      <c r="C1" s="269"/>
      <c r="D1" s="269"/>
    </row>
    <row r="2" spans="1:4" ht="48.75" customHeight="1">
      <c r="A2" s="272" t="s">
        <v>71</v>
      </c>
      <c r="B2" s="269"/>
      <c r="C2" s="269"/>
      <c r="D2" s="270"/>
    </row>
    <row r="3" spans="1:3" ht="21" customHeight="1">
      <c r="A3" s="92"/>
      <c r="B3" s="93"/>
      <c r="C3" s="93"/>
    </row>
    <row r="4" ht="15">
      <c r="A4" s="4" t="s">
        <v>1</v>
      </c>
    </row>
    <row r="5" spans="1:4" ht="25.5">
      <c r="A5" s="53" t="s">
        <v>833</v>
      </c>
      <c r="B5" s="3" t="s">
        <v>156</v>
      </c>
      <c r="C5" s="118" t="s">
        <v>63</v>
      </c>
      <c r="D5" s="118" t="s">
        <v>65</v>
      </c>
    </row>
    <row r="6" spans="1:4" ht="15">
      <c r="A6" s="16" t="s">
        <v>597</v>
      </c>
      <c r="B6" s="5" t="s">
        <v>304</v>
      </c>
      <c r="C6" s="37"/>
      <c r="D6" s="37"/>
    </row>
    <row r="7" spans="1:4" ht="15">
      <c r="A7" s="25" t="s">
        <v>305</v>
      </c>
      <c r="B7" s="25" t="s">
        <v>304</v>
      </c>
      <c r="C7" s="37"/>
      <c r="D7" s="37"/>
    </row>
    <row r="8" spans="1:4" ht="15">
      <c r="A8" s="25" t="s">
        <v>306</v>
      </c>
      <c r="B8" s="25" t="s">
        <v>304</v>
      </c>
      <c r="C8" s="37"/>
      <c r="D8" s="37"/>
    </row>
    <row r="9" spans="1:4" ht="30">
      <c r="A9" s="16" t="s">
        <v>307</v>
      </c>
      <c r="B9" s="5" t="s">
        <v>308</v>
      </c>
      <c r="C9" s="37"/>
      <c r="D9" s="37"/>
    </row>
    <row r="10" spans="1:4" ht="15">
      <c r="A10" s="16" t="s">
        <v>596</v>
      </c>
      <c r="B10" s="5" t="s">
        <v>309</v>
      </c>
      <c r="C10" s="37"/>
      <c r="D10" s="37"/>
    </row>
    <row r="11" spans="1:4" ht="15">
      <c r="A11" s="25" t="s">
        <v>305</v>
      </c>
      <c r="B11" s="25" t="s">
        <v>309</v>
      </c>
      <c r="C11" s="37"/>
      <c r="D11" s="37"/>
    </row>
    <row r="12" spans="1:4" ht="15">
      <c r="A12" s="25" t="s">
        <v>306</v>
      </c>
      <c r="B12" s="25" t="s">
        <v>310</v>
      </c>
      <c r="C12" s="37"/>
      <c r="D12" s="37"/>
    </row>
    <row r="13" spans="1:4" ht="15">
      <c r="A13" s="15" t="s">
        <v>595</v>
      </c>
      <c r="B13" s="9" t="s">
        <v>311</v>
      </c>
      <c r="C13" s="37"/>
      <c r="D13" s="37"/>
    </row>
    <row r="14" spans="1:4" ht="15">
      <c r="A14" s="29" t="s">
        <v>600</v>
      </c>
      <c r="B14" s="5" t="s">
        <v>312</v>
      </c>
      <c r="C14" s="37"/>
      <c r="D14" s="37"/>
    </row>
    <row r="15" spans="1:4" ht="15">
      <c r="A15" s="25" t="s">
        <v>313</v>
      </c>
      <c r="B15" s="25" t="s">
        <v>312</v>
      </c>
      <c r="C15" s="37"/>
      <c r="D15" s="37"/>
    </row>
    <row r="16" spans="1:4" ht="15">
      <c r="A16" s="25" t="s">
        <v>314</v>
      </c>
      <c r="B16" s="25" t="s">
        <v>312</v>
      </c>
      <c r="C16" s="37"/>
      <c r="D16" s="37"/>
    </row>
    <row r="17" spans="1:4" ht="15">
      <c r="A17" s="29" t="s">
        <v>601</v>
      </c>
      <c r="B17" s="5" t="s">
        <v>315</v>
      </c>
      <c r="C17" s="37"/>
      <c r="D17" s="37"/>
    </row>
    <row r="18" spans="1:4" ht="15">
      <c r="A18" s="25" t="s">
        <v>306</v>
      </c>
      <c r="B18" s="25" t="s">
        <v>315</v>
      </c>
      <c r="C18" s="37"/>
      <c r="D18" s="37"/>
    </row>
    <row r="19" spans="1:4" ht="15">
      <c r="A19" s="17" t="s">
        <v>316</v>
      </c>
      <c r="B19" s="5" t="s">
        <v>317</v>
      </c>
      <c r="C19" s="37"/>
      <c r="D19" s="37"/>
    </row>
    <row r="20" spans="1:4" ht="15">
      <c r="A20" s="17" t="s">
        <v>602</v>
      </c>
      <c r="B20" s="5" t="s">
        <v>318</v>
      </c>
      <c r="C20" s="37"/>
      <c r="D20" s="37"/>
    </row>
    <row r="21" spans="1:4" ht="15">
      <c r="A21" s="25" t="s">
        <v>314</v>
      </c>
      <c r="B21" s="25" t="s">
        <v>318</v>
      </c>
      <c r="C21" s="37"/>
      <c r="D21" s="37"/>
    </row>
    <row r="22" spans="1:4" ht="15">
      <c r="A22" s="25" t="s">
        <v>306</v>
      </c>
      <c r="B22" s="25" t="s">
        <v>318</v>
      </c>
      <c r="C22" s="37"/>
      <c r="D22" s="37"/>
    </row>
    <row r="23" spans="1:4" ht="15">
      <c r="A23" s="30" t="s">
        <v>598</v>
      </c>
      <c r="B23" s="9" t="s">
        <v>319</v>
      </c>
      <c r="C23" s="37"/>
      <c r="D23" s="37"/>
    </row>
    <row r="24" spans="1:4" ht="15">
      <c r="A24" s="29" t="s">
        <v>320</v>
      </c>
      <c r="B24" s="5" t="s">
        <v>321</v>
      </c>
      <c r="C24" s="37"/>
      <c r="D24" s="37"/>
    </row>
    <row r="25" spans="1:4" ht="15">
      <c r="A25" s="29" t="s">
        <v>322</v>
      </c>
      <c r="B25" s="5" t="s">
        <v>323</v>
      </c>
      <c r="C25" s="37"/>
      <c r="D25" s="37"/>
    </row>
    <row r="26" spans="1:4" ht="15">
      <c r="A26" s="29" t="s">
        <v>326</v>
      </c>
      <c r="B26" s="5" t="s">
        <v>327</v>
      </c>
      <c r="C26" s="37"/>
      <c r="D26" s="37"/>
    </row>
    <row r="27" spans="1:4" ht="15">
      <c r="A27" s="29" t="s">
        <v>328</v>
      </c>
      <c r="B27" s="5" t="s">
        <v>329</v>
      </c>
      <c r="C27" s="37"/>
      <c r="D27" s="37"/>
    </row>
    <row r="28" spans="1:4" ht="15">
      <c r="A28" s="29" t="s">
        <v>330</v>
      </c>
      <c r="B28" s="5" t="s">
        <v>331</v>
      </c>
      <c r="C28" s="37"/>
      <c r="D28" s="37"/>
    </row>
    <row r="29" spans="1:4" ht="15">
      <c r="A29" s="58" t="s">
        <v>599</v>
      </c>
      <c r="B29" s="59" t="s">
        <v>332</v>
      </c>
      <c r="C29" s="37"/>
      <c r="D29" s="37"/>
    </row>
    <row r="30" spans="1:4" ht="15">
      <c r="A30" s="29" t="s">
        <v>333</v>
      </c>
      <c r="B30" s="5" t="s">
        <v>334</v>
      </c>
      <c r="C30" s="37"/>
      <c r="D30" s="37"/>
    </row>
    <row r="31" spans="1:4" ht="15">
      <c r="A31" s="16" t="s">
        <v>335</v>
      </c>
      <c r="B31" s="5" t="s">
        <v>336</v>
      </c>
      <c r="C31" s="37"/>
      <c r="D31" s="37"/>
    </row>
    <row r="32" spans="1:4" ht="15">
      <c r="A32" s="29" t="s">
        <v>603</v>
      </c>
      <c r="B32" s="5" t="s">
        <v>337</v>
      </c>
      <c r="C32" s="37"/>
      <c r="D32" s="37"/>
    </row>
    <row r="33" spans="1:4" ht="15">
      <c r="A33" s="25" t="s">
        <v>306</v>
      </c>
      <c r="B33" s="25" t="s">
        <v>337</v>
      </c>
      <c r="C33" s="37"/>
      <c r="D33" s="37"/>
    </row>
    <row r="34" spans="1:4" ht="15">
      <c r="A34" s="29" t="s">
        <v>604</v>
      </c>
      <c r="B34" s="5" t="s">
        <v>338</v>
      </c>
      <c r="C34" s="37"/>
      <c r="D34" s="37"/>
    </row>
    <row r="35" spans="1:4" ht="15">
      <c r="A35" s="25" t="s">
        <v>339</v>
      </c>
      <c r="B35" s="25" t="s">
        <v>338</v>
      </c>
      <c r="C35" s="37"/>
      <c r="D35" s="37"/>
    </row>
    <row r="36" spans="1:4" ht="15">
      <c r="A36" s="25" t="s">
        <v>340</v>
      </c>
      <c r="B36" s="25" t="s">
        <v>338</v>
      </c>
      <c r="C36" s="37"/>
      <c r="D36" s="37"/>
    </row>
    <row r="37" spans="1:4" ht="15">
      <c r="A37" s="25" t="s">
        <v>341</v>
      </c>
      <c r="B37" s="25" t="s">
        <v>338</v>
      </c>
      <c r="C37" s="37"/>
      <c r="D37" s="37"/>
    </row>
    <row r="38" spans="1:4" ht="15">
      <c r="A38" s="25" t="s">
        <v>306</v>
      </c>
      <c r="B38" s="25" t="s">
        <v>338</v>
      </c>
      <c r="C38" s="37"/>
      <c r="D38" s="37"/>
    </row>
    <row r="39" spans="1:4" ht="15">
      <c r="A39" s="58" t="s">
        <v>605</v>
      </c>
      <c r="B39" s="59" t="s">
        <v>342</v>
      </c>
      <c r="C39" s="37"/>
      <c r="D39" s="37"/>
    </row>
    <row r="42" spans="1:4" ht="25.5">
      <c r="A42" s="53" t="s">
        <v>833</v>
      </c>
      <c r="B42" s="3" t="s">
        <v>156</v>
      </c>
      <c r="C42" s="118" t="s">
        <v>63</v>
      </c>
      <c r="D42" s="118" t="s">
        <v>64</v>
      </c>
    </row>
    <row r="43" spans="1:4" ht="15">
      <c r="A43" s="29" t="s">
        <v>671</v>
      </c>
      <c r="B43" s="5" t="s">
        <v>467</v>
      </c>
      <c r="C43" s="37"/>
      <c r="D43" s="37"/>
    </row>
    <row r="44" spans="1:4" ht="15">
      <c r="A44" s="68" t="s">
        <v>305</v>
      </c>
      <c r="B44" s="68" t="s">
        <v>467</v>
      </c>
      <c r="C44" s="37"/>
      <c r="D44" s="37"/>
    </row>
    <row r="45" spans="1:4" ht="30">
      <c r="A45" s="16" t="s">
        <v>468</v>
      </c>
      <c r="B45" s="5" t="s">
        <v>469</v>
      </c>
      <c r="C45" s="37"/>
      <c r="D45" s="37"/>
    </row>
    <row r="46" spans="1:4" ht="15">
      <c r="A46" s="29" t="s">
        <v>738</v>
      </c>
      <c r="B46" s="5" t="s">
        <v>470</v>
      </c>
      <c r="C46" s="37"/>
      <c r="D46" s="37"/>
    </row>
    <row r="47" spans="1:4" ht="15">
      <c r="A47" s="68" t="s">
        <v>305</v>
      </c>
      <c r="B47" s="68" t="s">
        <v>470</v>
      </c>
      <c r="C47" s="37"/>
      <c r="D47" s="37"/>
    </row>
    <row r="48" spans="1:4" ht="15">
      <c r="A48" s="15" t="s">
        <v>691</v>
      </c>
      <c r="B48" s="9" t="s">
        <v>471</v>
      </c>
      <c r="C48" s="37"/>
      <c r="D48" s="37"/>
    </row>
    <row r="49" spans="1:4" ht="15">
      <c r="A49" s="16" t="s">
        <v>739</v>
      </c>
      <c r="B49" s="5" t="s">
        <v>472</v>
      </c>
      <c r="C49" s="37"/>
      <c r="D49" s="37"/>
    </row>
    <row r="50" spans="1:4" ht="15">
      <c r="A50" s="68" t="s">
        <v>313</v>
      </c>
      <c r="B50" s="68" t="s">
        <v>472</v>
      </c>
      <c r="C50" s="37"/>
      <c r="D50" s="37"/>
    </row>
    <row r="51" spans="1:4" ht="15">
      <c r="A51" s="29" t="s">
        <v>473</v>
      </c>
      <c r="B51" s="5" t="s">
        <v>474</v>
      </c>
      <c r="C51" s="37"/>
      <c r="D51" s="37"/>
    </row>
    <row r="52" spans="1:4" ht="15">
      <c r="A52" s="17" t="s">
        <v>740</v>
      </c>
      <c r="B52" s="5" t="s">
        <v>475</v>
      </c>
      <c r="C52" s="37"/>
      <c r="D52" s="37"/>
    </row>
    <row r="53" spans="1:4" ht="15">
      <c r="A53" s="68" t="s">
        <v>314</v>
      </c>
      <c r="B53" s="68" t="s">
        <v>475</v>
      </c>
      <c r="C53" s="37"/>
      <c r="D53" s="37"/>
    </row>
    <row r="54" spans="1:4" ht="15">
      <c r="A54" s="29" t="s">
        <v>476</v>
      </c>
      <c r="B54" s="5" t="s">
        <v>477</v>
      </c>
      <c r="C54" s="37"/>
      <c r="D54" s="37"/>
    </row>
    <row r="55" spans="1:4" ht="15">
      <c r="A55" s="30" t="s">
        <v>692</v>
      </c>
      <c r="B55" s="9" t="s">
        <v>478</v>
      </c>
      <c r="C55" s="37"/>
      <c r="D55" s="37"/>
    </row>
    <row r="56" spans="1:4" ht="15">
      <c r="A56" s="30" t="s">
        <v>482</v>
      </c>
      <c r="B56" s="9" t="s">
        <v>483</v>
      </c>
      <c r="C56" s="37"/>
      <c r="D56" s="37"/>
    </row>
    <row r="57" spans="1:4" ht="15">
      <c r="A57" s="30" t="s">
        <v>484</v>
      </c>
      <c r="B57" s="9" t="s">
        <v>485</v>
      </c>
      <c r="C57" s="37"/>
      <c r="D57" s="37"/>
    </row>
    <row r="58" spans="1:4" ht="15">
      <c r="A58" s="30" t="s">
        <v>488</v>
      </c>
      <c r="B58" s="9" t="s">
        <v>489</v>
      </c>
      <c r="C58" s="37"/>
      <c r="D58" s="37"/>
    </row>
    <row r="59" spans="1:4" ht="15">
      <c r="A59" s="15" t="s">
        <v>0</v>
      </c>
      <c r="B59" s="9" t="s">
        <v>490</v>
      </c>
      <c r="C59" s="37"/>
      <c r="D59" s="37"/>
    </row>
    <row r="60" spans="1:4" ht="15">
      <c r="A60" s="20" t="s">
        <v>491</v>
      </c>
      <c r="B60" s="9" t="s">
        <v>490</v>
      </c>
      <c r="C60" s="37"/>
      <c r="D60" s="37"/>
    </row>
    <row r="61" spans="1:4" ht="15">
      <c r="A61" s="122" t="s">
        <v>694</v>
      </c>
      <c r="B61" s="59" t="s">
        <v>492</v>
      </c>
      <c r="C61" s="37"/>
      <c r="D61" s="37"/>
    </row>
    <row r="62" spans="1:4" ht="15">
      <c r="A62" s="16" t="s">
        <v>493</v>
      </c>
      <c r="B62" s="5" t="s">
        <v>494</v>
      </c>
      <c r="C62" s="37"/>
      <c r="D62" s="37"/>
    </row>
    <row r="63" spans="1:4" ht="15">
      <c r="A63" s="17" t="s">
        <v>495</v>
      </c>
      <c r="B63" s="5" t="s">
        <v>496</v>
      </c>
      <c r="C63" s="37"/>
      <c r="D63" s="37"/>
    </row>
    <row r="64" spans="1:4" ht="15">
      <c r="A64" s="29" t="s">
        <v>497</v>
      </c>
      <c r="B64" s="5" t="s">
        <v>498</v>
      </c>
      <c r="C64" s="37"/>
      <c r="D64" s="37"/>
    </row>
    <row r="65" spans="1:4" ht="15">
      <c r="A65" s="29" t="s">
        <v>676</v>
      </c>
      <c r="B65" s="5" t="s">
        <v>499</v>
      </c>
      <c r="C65" s="37"/>
      <c r="D65" s="37"/>
    </row>
    <row r="66" spans="1:4" ht="15">
      <c r="A66" s="68" t="s">
        <v>339</v>
      </c>
      <c r="B66" s="68" t="s">
        <v>499</v>
      </c>
      <c r="C66" s="37"/>
      <c r="D66" s="37"/>
    </row>
    <row r="67" spans="1:4" ht="15">
      <c r="A67" s="68" t="s">
        <v>340</v>
      </c>
      <c r="B67" s="68" t="s">
        <v>499</v>
      </c>
      <c r="C67" s="37"/>
      <c r="D67" s="37"/>
    </row>
    <row r="68" spans="1:4" ht="15">
      <c r="A68" s="76" t="s">
        <v>341</v>
      </c>
      <c r="B68" s="76" t="s">
        <v>499</v>
      </c>
      <c r="C68" s="37"/>
      <c r="D68" s="37"/>
    </row>
    <row r="69" spans="1:4" ht="15">
      <c r="A69" s="58" t="s">
        <v>695</v>
      </c>
      <c r="B69" s="59" t="s">
        <v>500</v>
      </c>
      <c r="C69" s="37"/>
      <c r="D69" s="37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68" t="s">
        <v>98</v>
      </c>
      <c r="B1" s="269"/>
      <c r="C1" s="269"/>
      <c r="D1" s="269"/>
      <c r="E1" s="269"/>
      <c r="F1" s="269"/>
      <c r="G1" s="269"/>
    </row>
    <row r="2" spans="1:7" ht="25.5" customHeight="1">
      <c r="A2" s="278" t="s">
        <v>59</v>
      </c>
      <c r="B2" s="269"/>
      <c r="C2" s="269"/>
      <c r="D2" s="269"/>
      <c r="E2" s="269"/>
      <c r="F2" s="269"/>
      <c r="G2" s="269"/>
    </row>
    <row r="3" spans="1:7" ht="21.75" customHeight="1">
      <c r="A3" s="119"/>
      <c r="B3" s="93"/>
      <c r="C3" s="93"/>
      <c r="D3" s="93"/>
      <c r="E3" s="93"/>
      <c r="F3" s="93"/>
      <c r="G3" s="93"/>
    </row>
    <row r="4" ht="20.25" customHeight="1">
      <c r="A4" s="4" t="s">
        <v>1</v>
      </c>
    </row>
    <row r="5" spans="1:7" ht="15">
      <c r="A5" s="53" t="s">
        <v>833</v>
      </c>
      <c r="B5" s="3" t="s">
        <v>156</v>
      </c>
      <c r="C5" s="115" t="s">
        <v>57</v>
      </c>
      <c r="D5" s="115" t="s">
        <v>57</v>
      </c>
      <c r="E5" s="115" t="s">
        <v>57</v>
      </c>
      <c r="F5" s="115" t="s">
        <v>57</v>
      </c>
      <c r="G5" s="53" t="s">
        <v>58</v>
      </c>
    </row>
    <row r="6" spans="1:7" ht="26.25" customHeight="1">
      <c r="A6" s="116" t="s">
        <v>55</v>
      </c>
      <c r="B6" s="5" t="s">
        <v>325</v>
      </c>
      <c r="C6" s="37"/>
      <c r="D6" s="37"/>
      <c r="E6" s="37"/>
      <c r="F6" s="37"/>
      <c r="G6" s="37"/>
    </row>
    <row r="7" spans="1:7" ht="26.25" customHeight="1">
      <c r="A7" s="116" t="s">
        <v>56</v>
      </c>
      <c r="B7" s="5" t="s">
        <v>325</v>
      </c>
      <c r="C7" s="37"/>
      <c r="D7" s="37"/>
      <c r="E7" s="37"/>
      <c r="F7" s="37"/>
      <c r="G7" s="37"/>
    </row>
    <row r="8" spans="1:7" ht="22.5" customHeight="1">
      <c r="A8" s="53" t="s">
        <v>60</v>
      </c>
      <c r="B8" s="53"/>
      <c r="C8" s="37"/>
      <c r="D8" s="37"/>
      <c r="E8" s="37"/>
      <c r="F8" s="37"/>
      <c r="G8" s="3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C38"/>
  <sheetViews>
    <sheetView view="pageLayout" workbookViewId="0" topLeftCell="A1">
      <selection activeCell="A3" sqref="A3"/>
    </sheetView>
  </sheetViews>
  <sheetFormatPr defaultColWidth="9.140625" defaultRowHeight="15"/>
  <cols>
    <col min="1" max="1" width="100.00390625" style="0" customWidth="1"/>
    <col min="3" max="3" width="17.00390625" style="163" customWidth="1"/>
  </cols>
  <sheetData>
    <row r="1" spans="1:3" ht="28.5" customHeight="1">
      <c r="A1" s="268" t="s">
        <v>852</v>
      </c>
      <c r="B1" s="273"/>
      <c r="C1" s="273"/>
    </row>
    <row r="2" spans="1:3" ht="26.25" customHeight="1">
      <c r="A2" s="271" t="s">
        <v>859</v>
      </c>
      <c r="B2" s="272"/>
      <c r="C2" s="272"/>
    </row>
    <row r="3" spans="1:3" ht="18.75" customHeight="1">
      <c r="A3" s="119"/>
      <c r="B3" s="123"/>
      <c r="C3" s="249"/>
    </row>
    <row r="4" ht="23.25" customHeight="1">
      <c r="A4" s="4" t="s">
        <v>1</v>
      </c>
    </row>
    <row r="5" spans="1:3" ht="25.5">
      <c r="A5" s="53" t="s">
        <v>833</v>
      </c>
      <c r="B5" s="3" t="s">
        <v>156</v>
      </c>
      <c r="C5" s="250" t="s">
        <v>61</v>
      </c>
    </row>
    <row r="6" spans="1:3" ht="15">
      <c r="A6" s="16" t="s">
        <v>548</v>
      </c>
      <c r="B6" s="6" t="s">
        <v>243</v>
      </c>
      <c r="C6" s="171"/>
    </row>
    <row r="7" spans="1:3" ht="15">
      <c r="A7" s="16" t="s">
        <v>549</v>
      </c>
      <c r="B7" s="6" t="s">
        <v>243</v>
      </c>
      <c r="C7" s="171"/>
    </row>
    <row r="8" spans="1:3" ht="15">
      <c r="A8" s="16" t="s">
        <v>550</v>
      </c>
      <c r="B8" s="6" t="s">
        <v>243</v>
      </c>
      <c r="C8" s="171"/>
    </row>
    <row r="9" spans="1:3" ht="15">
      <c r="A9" s="16" t="s">
        <v>551</v>
      </c>
      <c r="B9" s="6" t="s">
        <v>243</v>
      </c>
      <c r="C9" s="171"/>
    </row>
    <row r="10" spans="1:3" ht="15">
      <c r="A10" s="17" t="s">
        <v>552</v>
      </c>
      <c r="B10" s="6" t="s">
        <v>243</v>
      </c>
      <c r="C10" s="171"/>
    </row>
    <row r="11" spans="1:3" ht="15">
      <c r="A11" s="17" t="s">
        <v>553</v>
      </c>
      <c r="B11" s="6" t="s">
        <v>243</v>
      </c>
      <c r="C11" s="171"/>
    </row>
    <row r="12" spans="1:3" ht="15">
      <c r="A12" s="20" t="s">
        <v>70</v>
      </c>
      <c r="B12" s="18" t="s">
        <v>243</v>
      </c>
      <c r="C12" s="171">
        <f>SUM(C6:C11)</f>
        <v>0</v>
      </c>
    </row>
    <row r="13" spans="1:3" ht="15">
      <c r="A13" s="16" t="s">
        <v>554</v>
      </c>
      <c r="B13" s="6" t="s">
        <v>244</v>
      </c>
      <c r="C13" s="171"/>
    </row>
    <row r="14" spans="1:3" ht="15">
      <c r="A14" s="21" t="s">
        <v>69</v>
      </c>
      <c r="B14" s="18" t="s">
        <v>244</v>
      </c>
      <c r="C14" s="171">
        <f>SUM(C13)</f>
        <v>0</v>
      </c>
    </row>
    <row r="15" spans="1:3" ht="15">
      <c r="A15" s="16" t="s">
        <v>555</v>
      </c>
      <c r="B15" s="6" t="s">
        <v>245</v>
      </c>
      <c r="C15" s="171"/>
    </row>
    <row r="16" spans="1:3" ht="15">
      <c r="A16" s="16" t="s">
        <v>556</v>
      </c>
      <c r="B16" s="6" t="s">
        <v>245</v>
      </c>
      <c r="C16" s="171"/>
    </row>
    <row r="17" spans="1:3" ht="15">
      <c r="A17" s="17" t="s">
        <v>557</v>
      </c>
      <c r="B17" s="6" t="s">
        <v>245</v>
      </c>
      <c r="C17" s="171"/>
    </row>
    <row r="18" spans="1:3" ht="15">
      <c r="A18" s="17" t="s">
        <v>558</v>
      </c>
      <c r="B18" s="6" t="s">
        <v>245</v>
      </c>
      <c r="C18" s="171"/>
    </row>
    <row r="19" spans="1:3" ht="15">
      <c r="A19" s="17" t="s">
        <v>559</v>
      </c>
      <c r="B19" s="6" t="s">
        <v>245</v>
      </c>
      <c r="C19" s="171"/>
    </row>
    <row r="20" spans="1:3" ht="30">
      <c r="A20" s="22" t="s">
        <v>560</v>
      </c>
      <c r="B20" s="6" t="s">
        <v>245</v>
      </c>
      <c r="C20" s="171"/>
    </row>
    <row r="21" spans="1:3" ht="15">
      <c r="A21" s="15" t="s">
        <v>68</v>
      </c>
      <c r="B21" s="18" t="s">
        <v>245</v>
      </c>
      <c r="C21" s="171">
        <f>SUM(C15:C20)</f>
        <v>0</v>
      </c>
    </row>
    <row r="22" spans="1:3" ht="15">
      <c r="A22" s="16" t="s">
        <v>561</v>
      </c>
      <c r="B22" s="6" t="s">
        <v>246</v>
      </c>
      <c r="C22" s="171"/>
    </row>
    <row r="23" spans="1:3" ht="15">
      <c r="A23" s="16" t="s">
        <v>562</v>
      </c>
      <c r="B23" s="6" t="s">
        <v>246</v>
      </c>
      <c r="C23" s="171"/>
    </row>
    <row r="24" spans="1:3" ht="15">
      <c r="A24" s="15" t="s">
        <v>67</v>
      </c>
      <c r="B24" s="10" t="s">
        <v>246</v>
      </c>
      <c r="C24" s="171"/>
    </row>
    <row r="25" spans="1:3" ht="15">
      <c r="A25" s="16" t="s">
        <v>563</v>
      </c>
      <c r="B25" s="6" t="s">
        <v>247</v>
      </c>
      <c r="C25" s="171"/>
    </row>
    <row r="26" spans="1:3" ht="15">
      <c r="A26" s="16" t="s">
        <v>564</v>
      </c>
      <c r="B26" s="6" t="s">
        <v>247</v>
      </c>
      <c r="C26" s="171"/>
    </row>
    <row r="27" spans="1:3" ht="15">
      <c r="A27" s="17" t="s">
        <v>565</v>
      </c>
      <c r="B27" s="6" t="s">
        <v>247</v>
      </c>
      <c r="C27" s="171">
        <v>6000</v>
      </c>
    </row>
    <row r="28" spans="1:3" ht="15">
      <c r="A28" s="17" t="s">
        <v>566</v>
      </c>
      <c r="B28" s="6" t="s">
        <v>247</v>
      </c>
      <c r="C28" s="171"/>
    </row>
    <row r="29" spans="1:3" ht="15">
      <c r="A29" s="17" t="s">
        <v>567</v>
      </c>
      <c r="B29" s="6" t="s">
        <v>247</v>
      </c>
      <c r="C29" s="171">
        <v>1666262</v>
      </c>
    </row>
    <row r="30" spans="1:3" ht="15">
      <c r="A30" s="17" t="s">
        <v>568</v>
      </c>
      <c r="B30" s="6" t="s">
        <v>247</v>
      </c>
      <c r="C30" s="171"/>
    </row>
    <row r="31" spans="1:3" ht="15">
      <c r="A31" s="17" t="s">
        <v>569</v>
      </c>
      <c r="B31" s="6" t="s">
        <v>247</v>
      </c>
      <c r="C31" s="171"/>
    </row>
    <row r="32" spans="1:3" ht="15">
      <c r="A32" s="17" t="s">
        <v>570</v>
      </c>
      <c r="B32" s="6" t="s">
        <v>247</v>
      </c>
      <c r="C32" s="171"/>
    </row>
    <row r="33" spans="1:3" ht="15">
      <c r="A33" s="17" t="s">
        <v>571</v>
      </c>
      <c r="B33" s="6" t="s">
        <v>247</v>
      </c>
      <c r="C33" s="171"/>
    </row>
    <row r="34" spans="1:3" ht="15">
      <c r="A34" s="17" t="s">
        <v>572</v>
      </c>
      <c r="B34" s="6" t="s">
        <v>247</v>
      </c>
      <c r="C34" s="171"/>
    </row>
    <row r="35" spans="1:3" ht="30">
      <c r="A35" s="17" t="s">
        <v>573</v>
      </c>
      <c r="B35" s="6" t="s">
        <v>247</v>
      </c>
      <c r="C35" s="171"/>
    </row>
    <row r="36" spans="1:3" ht="30">
      <c r="A36" s="17" t="s">
        <v>574</v>
      </c>
      <c r="B36" s="6" t="s">
        <v>247</v>
      </c>
      <c r="C36" s="171"/>
    </row>
    <row r="37" spans="1:3" ht="15">
      <c r="A37" s="15" t="s">
        <v>575</v>
      </c>
      <c r="B37" s="18" t="s">
        <v>247</v>
      </c>
      <c r="C37" s="171">
        <f>SUM(C25:C36)</f>
        <v>1672262</v>
      </c>
    </row>
    <row r="38" spans="1:3" ht="15.75">
      <c r="A38" s="23" t="s">
        <v>576</v>
      </c>
      <c r="B38" s="12" t="s">
        <v>248</v>
      </c>
      <c r="C38" s="205">
        <f>C12+C14+C21+C37</f>
        <v>1672262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12. melléklet az 1/2016. (II.15.) önkormányzati rendelethez</oddHeader>
    <oddFooter>&amp;C- 6 -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C184"/>
  <sheetViews>
    <sheetView view="pageLayout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163" customWidth="1"/>
  </cols>
  <sheetData>
    <row r="1" spans="1:3" ht="27" customHeight="1">
      <c r="A1" s="268" t="s">
        <v>852</v>
      </c>
      <c r="B1" s="269"/>
      <c r="C1" s="269"/>
    </row>
    <row r="2" spans="1:3" ht="27" customHeight="1">
      <c r="A2" s="271" t="s">
        <v>860</v>
      </c>
      <c r="B2" s="269"/>
      <c r="C2" s="269"/>
    </row>
    <row r="3" spans="1:3" ht="19.5" customHeight="1">
      <c r="A3" s="92"/>
      <c r="B3" s="93"/>
      <c r="C3" s="251"/>
    </row>
    <row r="4" ht="15">
      <c r="A4" s="4" t="s">
        <v>1</v>
      </c>
    </row>
    <row r="5" spans="1:3" ht="25.5">
      <c r="A5" s="53" t="s">
        <v>833</v>
      </c>
      <c r="B5" s="3" t="s">
        <v>156</v>
      </c>
      <c r="C5" s="250" t="s">
        <v>61</v>
      </c>
    </row>
    <row r="6" spans="1:3" ht="15">
      <c r="A6" s="17" t="s">
        <v>778</v>
      </c>
      <c r="B6" s="6" t="s">
        <v>254</v>
      </c>
      <c r="C6" s="171"/>
    </row>
    <row r="7" spans="1:3" ht="15">
      <c r="A7" s="17" t="s">
        <v>779</v>
      </c>
      <c r="B7" s="6" t="s">
        <v>254</v>
      </c>
      <c r="C7" s="171"/>
    </row>
    <row r="8" spans="1:3" ht="15">
      <c r="A8" s="17" t="s">
        <v>780</v>
      </c>
      <c r="B8" s="6" t="s">
        <v>254</v>
      </c>
      <c r="C8" s="171"/>
    </row>
    <row r="9" spans="1:3" ht="15">
      <c r="A9" s="17" t="s">
        <v>781</v>
      </c>
      <c r="B9" s="6" t="s">
        <v>254</v>
      </c>
      <c r="C9" s="171"/>
    </row>
    <row r="10" spans="1:3" ht="15">
      <c r="A10" s="17" t="s">
        <v>782</v>
      </c>
      <c r="B10" s="6" t="s">
        <v>254</v>
      </c>
      <c r="C10" s="171"/>
    </row>
    <row r="11" spans="1:3" ht="15">
      <c r="A11" s="17" t="s">
        <v>783</v>
      </c>
      <c r="B11" s="6" t="s">
        <v>254</v>
      </c>
      <c r="C11" s="171"/>
    </row>
    <row r="12" spans="1:3" ht="15">
      <c r="A12" s="17" t="s">
        <v>784</v>
      </c>
      <c r="B12" s="6" t="s">
        <v>254</v>
      </c>
      <c r="C12" s="171"/>
    </row>
    <row r="13" spans="1:3" ht="15">
      <c r="A13" s="17" t="s">
        <v>785</v>
      </c>
      <c r="B13" s="6" t="s">
        <v>254</v>
      </c>
      <c r="C13" s="171"/>
    </row>
    <row r="14" spans="1:3" ht="15">
      <c r="A14" s="17" t="s">
        <v>786</v>
      </c>
      <c r="B14" s="6" t="s">
        <v>254</v>
      </c>
      <c r="C14" s="171"/>
    </row>
    <row r="15" spans="1:3" ht="15">
      <c r="A15" s="17" t="s">
        <v>787</v>
      </c>
      <c r="B15" s="6" t="s">
        <v>254</v>
      </c>
      <c r="C15" s="171"/>
    </row>
    <row r="16" spans="1:3" ht="30">
      <c r="A16" s="265" t="s">
        <v>944</v>
      </c>
      <c r="B16" s="9" t="s">
        <v>254</v>
      </c>
      <c r="C16" s="250"/>
    </row>
    <row r="17" spans="1:3" ht="15">
      <c r="A17" s="17" t="s">
        <v>778</v>
      </c>
      <c r="B17" s="6" t="s">
        <v>255</v>
      </c>
      <c r="C17" s="171"/>
    </row>
    <row r="18" spans="1:3" ht="15">
      <c r="A18" s="17" t="s">
        <v>779</v>
      </c>
      <c r="B18" s="6" t="s">
        <v>255</v>
      </c>
      <c r="C18" s="171"/>
    </row>
    <row r="19" spans="1:3" ht="15">
      <c r="A19" s="17" t="s">
        <v>780</v>
      </c>
      <c r="B19" s="6" t="s">
        <v>255</v>
      </c>
      <c r="C19" s="171"/>
    </row>
    <row r="20" spans="1:3" ht="15">
      <c r="A20" s="17" t="s">
        <v>781</v>
      </c>
      <c r="B20" s="6" t="s">
        <v>255</v>
      </c>
      <c r="C20" s="171"/>
    </row>
    <row r="21" spans="1:3" ht="15">
      <c r="A21" s="17" t="s">
        <v>782</v>
      </c>
      <c r="B21" s="6" t="s">
        <v>255</v>
      </c>
      <c r="C21" s="171"/>
    </row>
    <row r="22" spans="1:3" ht="15">
      <c r="A22" s="17" t="s">
        <v>783</v>
      </c>
      <c r="B22" s="6" t="s">
        <v>255</v>
      </c>
      <c r="C22" s="171"/>
    </row>
    <row r="23" spans="1:3" ht="15">
      <c r="A23" s="17" t="s">
        <v>784</v>
      </c>
      <c r="B23" s="6" t="s">
        <v>255</v>
      </c>
      <c r="C23" s="171"/>
    </row>
    <row r="24" spans="1:3" ht="15">
      <c r="A24" s="17" t="s">
        <v>785</v>
      </c>
      <c r="B24" s="6" t="s">
        <v>255</v>
      </c>
      <c r="C24" s="171"/>
    </row>
    <row r="25" spans="1:3" ht="15">
      <c r="A25" s="17" t="s">
        <v>786</v>
      </c>
      <c r="B25" s="6" t="s">
        <v>255</v>
      </c>
      <c r="C25" s="171"/>
    </row>
    <row r="26" spans="1:3" ht="15">
      <c r="A26" s="17" t="s">
        <v>787</v>
      </c>
      <c r="B26" s="6" t="s">
        <v>255</v>
      </c>
      <c r="C26" s="171"/>
    </row>
    <row r="27" spans="1:3" ht="25.5">
      <c r="A27" s="15" t="s">
        <v>578</v>
      </c>
      <c r="B27" s="10" t="s">
        <v>255</v>
      </c>
      <c r="C27" s="171">
        <f>SUM(C17:C26)</f>
        <v>0</v>
      </c>
    </row>
    <row r="28" spans="1:3" ht="15">
      <c r="A28" s="17" t="s">
        <v>778</v>
      </c>
      <c r="B28" s="6" t="s">
        <v>256</v>
      </c>
      <c r="C28" s="171"/>
    </row>
    <row r="29" spans="1:3" ht="15">
      <c r="A29" s="17" t="s">
        <v>779</v>
      </c>
      <c r="B29" s="6" t="s">
        <v>256</v>
      </c>
      <c r="C29" s="171"/>
    </row>
    <row r="30" spans="1:3" ht="15">
      <c r="A30" s="17" t="s">
        <v>780</v>
      </c>
      <c r="B30" s="6" t="s">
        <v>256</v>
      </c>
      <c r="C30" s="171"/>
    </row>
    <row r="31" spans="1:3" ht="15">
      <c r="A31" s="17" t="s">
        <v>781</v>
      </c>
      <c r="B31" s="6" t="s">
        <v>256</v>
      </c>
      <c r="C31" s="171"/>
    </row>
    <row r="32" spans="1:3" ht="15">
      <c r="A32" s="17" t="s">
        <v>782</v>
      </c>
      <c r="B32" s="6" t="s">
        <v>256</v>
      </c>
      <c r="C32" s="171"/>
    </row>
    <row r="33" spans="1:3" ht="15">
      <c r="A33" s="17" t="s">
        <v>783</v>
      </c>
      <c r="B33" s="6" t="s">
        <v>256</v>
      </c>
      <c r="C33" s="171"/>
    </row>
    <row r="34" spans="1:3" ht="15">
      <c r="A34" s="17" t="s">
        <v>784</v>
      </c>
      <c r="B34" s="6" t="s">
        <v>256</v>
      </c>
      <c r="C34" s="171"/>
    </row>
    <row r="35" spans="1:3" ht="15">
      <c r="A35" s="17" t="s">
        <v>785</v>
      </c>
      <c r="B35" s="6" t="s">
        <v>256</v>
      </c>
      <c r="C35" s="171"/>
    </row>
    <row r="36" spans="1:3" ht="15">
      <c r="A36" s="17" t="s">
        <v>786</v>
      </c>
      <c r="B36" s="6" t="s">
        <v>256</v>
      </c>
      <c r="C36" s="171"/>
    </row>
    <row r="37" spans="1:3" ht="15">
      <c r="A37" s="17" t="s">
        <v>787</v>
      </c>
      <c r="B37" s="6" t="s">
        <v>256</v>
      </c>
      <c r="C37" s="171"/>
    </row>
    <row r="38" spans="1:3" ht="25.5">
      <c r="A38" s="15" t="s">
        <v>579</v>
      </c>
      <c r="B38" s="10" t="s">
        <v>256</v>
      </c>
      <c r="C38" s="212">
        <f>SUM(C28:C37)</f>
        <v>0</v>
      </c>
    </row>
    <row r="39" spans="1:3" ht="15">
      <c r="A39" s="17" t="s">
        <v>778</v>
      </c>
      <c r="B39" s="6" t="s">
        <v>257</v>
      </c>
      <c r="C39" s="171"/>
    </row>
    <row r="40" spans="1:3" ht="15">
      <c r="A40" s="17" t="s">
        <v>779</v>
      </c>
      <c r="B40" s="6" t="s">
        <v>257</v>
      </c>
      <c r="C40" s="171"/>
    </row>
    <row r="41" spans="1:3" ht="15">
      <c r="A41" s="17" t="s">
        <v>780</v>
      </c>
      <c r="B41" s="6" t="s">
        <v>257</v>
      </c>
      <c r="C41" s="171"/>
    </row>
    <row r="42" spans="1:3" ht="15">
      <c r="A42" s="17" t="s">
        <v>781</v>
      </c>
      <c r="B42" s="6" t="s">
        <v>257</v>
      </c>
      <c r="C42" s="171"/>
    </row>
    <row r="43" spans="1:3" ht="15">
      <c r="A43" s="17" t="s">
        <v>782</v>
      </c>
      <c r="B43" s="6" t="s">
        <v>257</v>
      </c>
      <c r="C43" s="171"/>
    </row>
    <row r="44" spans="1:3" ht="15">
      <c r="A44" s="17" t="s">
        <v>783</v>
      </c>
      <c r="B44" s="6" t="s">
        <v>257</v>
      </c>
      <c r="C44" s="171"/>
    </row>
    <row r="45" spans="1:3" ht="15">
      <c r="A45" s="17" t="s">
        <v>784</v>
      </c>
      <c r="B45" s="6" t="s">
        <v>257</v>
      </c>
      <c r="C45" s="171"/>
    </row>
    <row r="46" spans="1:3" ht="15">
      <c r="A46" s="17" t="s">
        <v>785</v>
      </c>
      <c r="B46" s="6" t="s">
        <v>257</v>
      </c>
      <c r="C46" s="171">
        <v>5946210</v>
      </c>
    </row>
    <row r="47" spans="1:3" ht="15">
      <c r="A47" s="17" t="s">
        <v>786</v>
      </c>
      <c r="B47" s="6" t="s">
        <v>257</v>
      </c>
      <c r="C47" s="171"/>
    </row>
    <row r="48" spans="1:3" ht="15">
      <c r="A48" s="17" t="s">
        <v>787</v>
      </c>
      <c r="B48" s="6" t="s">
        <v>257</v>
      </c>
      <c r="C48" s="171"/>
    </row>
    <row r="49" spans="1:3" ht="15">
      <c r="A49" s="15" t="s">
        <v>580</v>
      </c>
      <c r="B49" s="10" t="s">
        <v>257</v>
      </c>
      <c r="C49" s="212">
        <f>SUM(C39:C48)</f>
        <v>5946210</v>
      </c>
    </row>
    <row r="50" spans="1:3" ht="15">
      <c r="A50" s="17" t="s">
        <v>778</v>
      </c>
      <c r="B50" s="6" t="s">
        <v>258</v>
      </c>
      <c r="C50" s="171"/>
    </row>
    <row r="51" spans="1:3" ht="15">
      <c r="A51" s="17" t="s">
        <v>779</v>
      </c>
      <c r="B51" s="6" t="s">
        <v>258</v>
      </c>
      <c r="C51" s="171"/>
    </row>
    <row r="52" spans="1:3" ht="15">
      <c r="A52" s="17" t="s">
        <v>780</v>
      </c>
      <c r="B52" s="6" t="s">
        <v>258</v>
      </c>
      <c r="C52" s="171"/>
    </row>
    <row r="53" spans="1:3" ht="15">
      <c r="A53" s="17" t="s">
        <v>781</v>
      </c>
      <c r="B53" s="6" t="s">
        <v>258</v>
      </c>
      <c r="C53" s="171"/>
    </row>
    <row r="54" spans="1:3" ht="15">
      <c r="A54" s="17" t="s">
        <v>782</v>
      </c>
      <c r="B54" s="6" t="s">
        <v>258</v>
      </c>
      <c r="C54" s="171"/>
    </row>
    <row r="55" spans="1:3" ht="15">
      <c r="A55" s="17" t="s">
        <v>783</v>
      </c>
      <c r="B55" s="6" t="s">
        <v>258</v>
      </c>
      <c r="C55" s="171"/>
    </row>
    <row r="56" spans="1:3" ht="15">
      <c r="A56" s="17" t="s">
        <v>784</v>
      </c>
      <c r="B56" s="6" t="s">
        <v>258</v>
      </c>
      <c r="C56" s="171"/>
    </row>
    <row r="57" spans="1:3" ht="15">
      <c r="A57" s="17" t="s">
        <v>785</v>
      </c>
      <c r="B57" s="6" t="s">
        <v>258</v>
      </c>
      <c r="C57" s="171"/>
    </row>
    <row r="58" spans="1:3" ht="15">
      <c r="A58" s="17" t="s">
        <v>786</v>
      </c>
      <c r="B58" s="6" t="s">
        <v>258</v>
      </c>
      <c r="C58" s="171"/>
    </row>
    <row r="59" spans="1:3" ht="15">
      <c r="A59" s="17" t="s">
        <v>787</v>
      </c>
      <c r="B59" s="6" t="s">
        <v>258</v>
      </c>
      <c r="C59" s="171"/>
    </row>
    <row r="60" spans="1:3" ht="25.5">
      <c r="A60" s="15" t="s">
        <v>945</v>
      </c>
      <c r="B60" s="10" t="s">
        <v>258</v>
      </c>
      <c r="C60" s="212"/>
    </row>
    <row r="61" spans="1:3" ht="15">
      <c r="A61" s="17" t="s">
        <v>788</v>
      </c>
      <c r="B61" s="5" t="s">
        <v>260</v>
      </c>
      <c r="C61" s="171"/>
    </row>
    <row r="62" spans="1:3" ht="15">
      <c r="A62" s="17" t="s">
        <v>789</v>
      </c>
      <c r="B62" s="5" t="s">
        <v>260</v>
      </c>
      <c r="C62" s="171"/>
    </row>
    <row r="63" spans="1:3" ht="15">
      <c r="A63" s="17" t="s">
        <v>790</v>
      </c>
      <c r="B63" s="5" t="s">
        <v>260</v>
      </c>
      <c r="C63" s="171"/>
    </row>
    <row r="64" spans="1:3" ht="15">
      <c r="A64" s="5" t="s">
        <v>791</v>
      </c>
      <c r="B64" s="5" t="s">
        <v>260</v>
      </c>
      <c r="C64" s="171"/>
    </row>
    <row r="65" spans="1:3" ht="15">
      <c r="A65" s="5" t="s">
        <v>792</v>
      </c>
      <c r="B65" s="5" t="s">
        <v>260</v>
      </c>
      <c r="C65" s="171"/>
    </row>
    <row r="66" spans="1:3" ht="15">
      <c r="A66" s="5" t="s">
        <v>793</v>
      </c>
      <c r="B66" s="5" t="s">
        <v>260</v>
      </c>
      <c r="C66" s="171"/>
    </row>
    <row r="67" spans="1:3" ht="15">
      <c r="A67" s="17" t="s">
        <v>794</v>
      </c>
      <c r="B67" s="5" t="s">
        <v>260</v>
      </c>
      <c r="C67" s="171"/>
    </row>
    <row r="68" spans="1:3" ht="15">
      <c r="A68" s="17" t="s">
        <v>795</v>
      </c>
      <c r="B68" s="5" t="s">
        <v>260</v>
      </c>
      <c r="C68" s="171"/>
    </row>
    <row r="69" spans="1:3" ht="15">
      <c r="A69" s="17" t="s">
        <v>796</v>
      </c>
      <c r="B69" s="5" t="s">
        <v>260</v>
      </c>
      <c r="C69" s="171"/>
    </row>
    <row r="70" spans="1:3" ht="15">
      <c r="A70" s="17" t="s">
        <v>797</v>
      </c>
      <c r="B70" s="5" t="s">
        <v>260</v>
      </c>
      <c r="C70" s="171"/>
    </row>
    <row r="71" spans="1:3" ht="25.5">
      <c r="A71" s="15" t="s">
        <v>582</v>
      </c>
      <c r="B71" s="10" t="s">
        <v>260</v>
      </c>
      <c r="C71" s="171">
        <f>SUM(C61:C70)</f>
        <v>0</v>
      </c>
    </row>
    <row r="72" spans="1:3" s="213" customFormat="1" ht="15">
      <c r="A72" s="15" t="s">
        <v>946</v>
      </c>
      <c r="B72" s="10" t="s">
        <v>262</v>
      </c>
      <c r="C72" s="212"/>
    </row>
    <row r="73" spans="1:3" s="213" customFormat="1" ht="15">
      <c r="A73" s="15" t="s">
        <v>263</v>
      </c>
      <c r="B73" s="10" t="s">
        <v>264</v>
      </c>
      <c r="C73" s="212"/>
    </row>
    <row r="74" spans="1:3" ht="15">
      <c r="A74" s="17" t="s">
        <v>788</v>
      </c>
      <c r="B74" s="5" t="s">
        <v>265</v>
      </c>
      <c r="C74" s="171"/>
    </row>
    <row r="75" spans="1:3" ht="15">
      <c r="A75" s="17" t="s">
        <v>789</v>
      </c>
      <c r="B75" s="5" t="s">
        <v>265</v>
      </c>
      <c r="C75" s="171"/>
    </row>
    <row r="76" spans="1:3" ht="15">
      <c r="A76" s="17" t="s">
        <v>790</v>
      </c>
      <c r="B76" s="5" t="s">
        <v>265</v>
      </c>
      <c r="C76" s="171"/>
    </row>
    <row r="77" spans="1:3" ht="15">
      <c r="A77" s="5" t="s">
        <v>791</v>
      </c>
      <c r="B77" s="5" t="s">
        <v>265</v>
      </c>
      <c r="C77" s="171"/>
    </row>
    <row r="78" spans="1:3" ht="15">
      <c r="A78" s="5" t="s">
        <v>792</v>
      </c>
      <c r="B78" s="5" t="s">
        <v>265</v>
      </c>
      <c r="C78" s="171"/>
    </row>
    <row r="79" spans="1:3" ht="15">
      <c r="A79" s="5" t="s">
        <v>793</v>
      </c>
      <c r="B79" s="5" t="s">
        <v>265</v>
      </c>
      <c r="C79" s="171"/>
    </row>
    <row r="80" spans="1:3" ht="15">
      <c r="A80" s="17" t="s">
        <v>794</v>
      </c>
      <c r="B80" s="5" t="s">
        <v>265</v>
      </c>
      <c r="C80" s="171"/>
    </row>
    <row r="81" spans="1:3" ht="15">
      <c r="A81" s="17" t="s">
        <v>798</v>
      </c>
      <c r="B81" s="5" t="s">
        <v>265</v>
      </c>
      <c r="C81" s="171"/>
    </row>
    <row r="82" spans="1:3" ht="15">
      <c r="A82" s="17" t="s">
        <v>796</v>
      </c>
      <c r="B82" s="5" t="s">
        <v>265</v>
      </c>
      <c r="C82" s="171"/>
    </row>
    <row r="83" spans="1:3" ht="15">
      <c r="A83" s="17" t="s">
        <v>797</v>
      </c>
      <c r="B83" s="5" t="s">
        <v>265</v>
      </c>
      <c r="C83" s="171"/>
    </row>
    <row r="84" spans="1:3" s="213" customFormat="1" ht="15">
      <c r="A84" s="15" t="s">
        <v>947</v>
      </c>
      <c r="B84" s="10" t="s">
        <v>265</v>
      </c>
      <c r="C84" s="212"/>
    </row>
    <row r="85" spans="1:3" ht="15">
      <c r="A85" s="17" t="s">
        <v>788</v>
      </c>
      <c r="B85" s="5" t="s">
        <v>266</v>
      </c>
      <c r="C85" s="171"/>
    </row>
    <row r="86" spans="1:3" ht="15">
      <c r="A86" s="17" t="s">
        <v>789</v>
      </c>
      <c r="B86" s="5" t="s">
        <v>266</v>
      </c>
      <c r="C86" s="171">
        <v>842000</v>
      </c>
    </row>
    <row r="87" spans="1:3" ht="15">
      <c r="A87" s="17" t="s">
        <v>790</v>
      </c>
      <c r="B87" s="5" t="s">
        <v>266</v>
      </c>
      <c r="C87" s="171"/>
    </row>
    <row r="88" spans="1:3" ht="15">
      <c r="A88" s="5" t="s">
        <v>791</v>
      </c>
      <c r="B88" s="5" t="s">
        <v>266</v>
      </c>
      <c r="C88" s="171"/>
    </row>
    <row r="89" spans="1:3" ht="15">
      <c r="A89" s="5" t="s">
        <v>792</v>
      </c>
      <c r="B89" s="5" t="s">
        <v>266</v>
      </c>
      <c r="C89" s="171"/>
    </row>
    <row r="90" spans="1:3" ht="15">
      <c r="A90" s="5" t="s">
        <v>793</v>
      </c>
      <c r="B90" s="5" t="s">
        <v>266</v>
      </c>
      <c r="C90" s="171"/>
    </row>
    <row r="91" spans="1:3" ht="15">
      <c r="A91" s="17" t="s">
        <v>794</v>
      </c>
      <c r="B91" s="5" t="s">
        <v>266</v>
      </c>
      <c r="C91" s="171"/>
    </row>
    <row r="92" spans="1:3" ht="15">
      <c r="A92" s="17" t="s">
        <v>798</v>
      </c>
      <c r="B92" s="5" t="s">
        <v>266</v>
      </c>
      <c r="C92" s="171"/>
    </row>
    <row r="93" spans="1:3" ht="15">
      <c r="A93" s="17" t="s">
        <v>796</v>
      </c>
      <c r="B93" s="5" t="s">
        <v>266</v>
      </c>
      <c r="C93" s="171"/>
    </row>
    <row r="94" spans="1:3" ht="15">
      <c r="A94" s="17" t="s">
        <v>797</v>
      </c>
      <c r="B94" s="5" t="s">
        <v>266</v>
      </c>
      <c r="C94" s="171"/>
    </row>
    <row r="95" spans="1:3" ht="15">
      <c r="A95" s="20" t="s">
        <v>583</v>
      </c>
      <c r="B95" s="10" t="s">
        <v>266</v>
      </c>
      <c r="C95" s="212">
        <f>SUM(C85:C94)</f>
        <v>842000</v>
      </c>
    </row>
    <row r="96" spans="1:3" ht="15">
      <c r="A96" s="17" t="s">
        <v>778</v>
      </c>
      <c r="B96" s="6" t="s">
        <v>293</v>
      </c>
      <c r="C96" s="171"/>
    </row>
    <row r="97" spans="1:3" ht="15">
      <c r="A97" s="17" t="s">
        <v>779</v>
      </c>
      <c r="B97" s="6" t="s">
        <v>293</v>
      </c>
      <c r="C97" s="171"/>
    </row>
    <row r="98" spans="1:3" ht="15">
      <c r="A98" s="17" t="s">
        <v>780</v>
      </c>
      <c r="B98" s="6" t="s">
        <v>293</v>
      </c>
      <c r="C98" s="171"/>
    </row>
    <row r="99" spans="1:3" ht="15">
      <c r="A99" s="17" t="s">
        <v>781</v>
      </c>
      <c r="B99" s="6" t="s">
        <v>293</v>
      </c>
      <c r="C99" s="171"/>
    </row>
    <row r="100" spans="1:3" ht="15">
      <c r="A100" s="17" t="s">
        <v>782</v>
      </c>
      <c r="B100" s="6" t="s">
        <v>293</v>
      </c>
      <c r="C100" s="171"/>
    </row>
    <row r="101" spans="1:3" ht="15">
      <c r="A101" s="17" t="s">
        <v>783</v>
      </c>
      <c r="B101" s="6" t="s">
        <v>293</v>
      </c>
      <c r="C101" s="171"/>
    </row>
    <row r="102" spans="1:3" ht="15">
      <c r="A102" s="17" t="s">
        <v>784</v>
      </c>
      <c r="B102" s="6" t="s">
        <v>293</v>
      </c>
      <c r="C102" s="171"/>
    </row>
    <row r="103" spans="1:3" ht="15">
      <c r="A103" s="17" t="s">
        <v>785</v>
      </c>
      <c r="B103" s="6" t="s">
        <v>293</v>
      </c>
      <c r="C103" s="171"/>
    </row>
    <row r="104" spans="1:3" ht="15">
      <c r="A104" s="17" t="s">
        <v>786</v>
      </c>
      <c r="B104" s="6" t="s">
        <v>293</v>
      </c>
      <c r="C104" s="171"/>
    </row>
    <row r="105" spans="1:3" ht="15">
      <c r="A105" s="17" t="s">
        <v>787</v>
      </c>
      <c r="B105" s="6" t="s">
        <v>293</v>
      </c>
      <c r="C105" s="171"/>
    </row>
    <row r="106" spans="1:3" ht="25.5">
      <c r="A106" s="20" t="s">
        <v>948</v>
      </c>
      <c r="B106" s="10" t="s">
        <v>293</v>
      </c>
      <c r="C106" s="212"/>
    </row>
    <row r="107" spans="1:3" ht="15">
      <c r="A107" s="17" t="s">
        <v>778</v>
      </c>
      <c r="B107" s="6" t="s">
        <v>294</v>
      </c>
      <c r="C107" s="171"/>
    </row>
    <row r="108" spans="1:3" ht="15">
      <c r="A108" s="17" t="s">
        <v>779</v>
      </c>
      <c r="B108" s="6" t="s">
        <v>294</v>
      </c>
      <c r="C108" s="171"/>
    </row>
    <row r="109" spans="1:3" ht="15">
      <c r="A109" s="17" t="s">
        <v>780</v>
      </c>
      <c r="B109" s="6" t="s">
        <v>294</v>
      </c>
      <c r="C109" s="171"/>
    </row>
    <row r="110" spans="1:3" ht="15">
      <c r="A110" s="17" t="s">
        <v>781</v>
      </c>
      <c r="B110" s="6" t="s">
        <v>294</v>
      </c>
      <c r="C110" s="171"/>
    </row>
    <row r="111" spans="1:3" ht="15">
      <c r="A111" s="17" t="s">
        <v>782</v>
      </c>
      <c r="B111" s="6" t="s">
        <v>294</v>
      </c>
      <c r="C111" s="171"/>
    </row>
    <row r="112" spans="1:3" ht="15">
      <c r="A112" s="17" t="s">
        <v>783</v>
      </c>
      <c r="B112" s="6" t="s">
        <v>294</v>
      </c>
      <c r="C112" s="171"/>
    </row>
    <row r="113" spans="1:3" ht="15">
      <c r="A113" s="17" t="s">
        <v>784</v>
      </c>
      <c r="B113" s="6" t="s">
        <v>294</v>
      </c>
      <c r="C113" s="171"/>
    </row>
    <row r="114" spans="1:3" ht="15">
      <c r="A114" s="17" t="s">
        <v>785</v>
      </c>
      <c r="B114" s="6" t="s">
        <v>294</v>
      </c>
      <c r="C114" s="171"/>
    </row>
    <row r="115" spans="1:3" ht="15">
      <c r="A115" s="17" t="s">
        <v>786</v>
      </c>
      <c r="B115" s="6" t="s">
        <v>294</v>
      </c>
      <c r="C115" s="171"/>
    </row>
    <row r="116" spans="1:3" ht="15">
      <c r="A116" s="17" t="s">
        <v>787</v>
      </c>
      <c r="B116" s="6" t="s">
        <v>294</v>
      </c>
      <c r="C116" s="171"/>
    </row>
    <row r="117" spans="1:3" ht="25.5">
      <c r="A117" s="15" t="s">
        <v>594</v>
      </c>
      <c r="B117" s="10" t="s">
        <v>294</v>
      </c>
      <c r="C117" s="212">
        <f>SUM(C107:C116)</f>
        <v>0</v>
      </c>
    </row>
    <row r="118" spans="1:3" ht="15">
      <c r="A118" s="17" t="s">
        <v>778</v>
      </c>
      <c r="B118" s="6" t="s">
        <v>295</v>
      </c>
      <c r="C118" s="171"/>
    </row>
    <row r="119" spans="1:3" ht="15">
      <c r="A119" s="17" t="s">
        <v>779</v>
      </c>
      <c r="B119" s="6" t="s">
        <v>295</v>
      </c>
      <c r="C119" s="171"/>
    </row>
    <row r="120" spans="1:3" ht="15">
      <c r="A120" s="17" t="s">
        <v>780</v>
      </c>
      <c r="B120" s="6" t="s">
        <v>295</v>
      </c>
      <c r="C120" s="171"/>
    </row>
    <row r="121" spans="1:3" ht="15">
      <c r="A121" s="17" t="s">
        <v>781</v>
      </c>
      <c r="B121" s="6" t="s">
        <v>295</v>
      </c>
      <c r="C121" s="171"/>
    </row>
    <row r="122" spans="1:3" ht="15">
      <c r="A122" s="17" t="s">
        <v>782</v>
      </c>
      <c r="B122" s="6" t="s">
        <v>295</v>
      </c>
      <c r="C122" s="171"/>
    </row>
    <row r="123" spans="1:3" ht="15">
      <c r="A123" s="17" t="s">
        <v>783</v>
      </c>
      <c r="B123" s="6" t="s">
        <v>295</v>
      </c>
      <c r="C123" s="171"/>
    </row>
    <row r="124" spans="1:3" ht="15">
      <c r="A124" s="17" t="s">
        <v>784</v>
      </c>
      <c r="B124" s="6" t="s">
        <v>295</v>
      </c>
      <c r="C124" s="171"/>
    </row>
    <row r="125" spans="1:3" ht="15">
      <c r="A125" s="17" t="s">
        <v>785</v>
      </c>
      <c r="B125" s="6" t="s">
        <v>295</v>
      </c>
      <c r="C125" s="171"/>
    </row>
    <row r="126" spans="1:3" ht="15">
      <c r="A126" s="17" t="s">
        <v>786</v>
      </c>
      <c r="B126" s="6" t="s">
        <v>295</v>
      </c>
      <c r="C126" s="171"/>
    </row>
    <row r="127" spans="1:3" ht="15">
      <c r="A127" s="17" t="s">
        <v>787</v>
      </c>
      <c r="B127" s="6" t="s">
        <v>295</v>
      </c>
      <c r="C127" s="171"/>
    </row>
    <row r="128" spans="1:3" ht="25.5">
      <c r="A128" s="15" t="s">
        <v>593</v>
      </c>
      <c r="B128" s="10" t="s">
        <v>295</v>
      </c>
      <c r="C128" s="212">
        <f>SUM(C118:C127)</f>
        <v>0</v>
      </c>
    </row>
    <row r="129" spans="1:3" ht="15">
      <c r="A129" s="17" t="s">
        <v>778</v>
      </c>
      <c r="B129" s="6" t="s">
        <v>296</v>
      </c>
      <c r="C129" s="171"/>
    </row>
    <row r="130" spans="1:3" ht="15">
      <c r="A130" s="17" t="s">
        <v>779</v>
      </c>
      <c r="B130" s="6" t="s">
        <v>296</v>
      </c>
      <c r="C130" s="171"/>
    </row>
    <row r="131" spans="1:3" ht="15">
      <c r="A131" s="17" t="s">
        <v>780</v>
      </c>
      <c r="B131" s="6" t="s">
        <v>296</v>
      </c>
      <c r="C131" s="171"/>
    </row>
    <row r="132" spans="1:3" ht="15">
      <c r="A132" s="17" t="s">
        <v>781</v>
      </c>
      <c r="B132" s="6" t="s">
        <v>296</v>
      </c>
      <c r="C132" s="171"/>
    </row>
    <row r="133" spans="1:3" ht="15">
      <c r="A133" s="17" t="s">
        <v>782</v>
      </c>
      <c r="B133" s="6" t="s">
        <v>296</v>
      </c>
      <c r="C133" s="171"/>
    </row>
    <row r="134" spans="1:3" ht="15">
      <c r="A134" s="17" t="s">
        <v>783</v>
      </c>
      <c r="B134" s="6" t="s">
        <v>296</v>
      </c>
      <c r="C134" s="171"/>
    </row>
    <row r="135" spans="1:3" ht="15">
      <c r="A135" s="17" t="s">
        <v>784</v>
      </c>
      <c r="B135" s="6" t="s">
        <v>296</v>
      </c>
      <c r="C135" s="171"/>
    </row>
    <row r="136" spans="1:3" ht="15">
      <c r="A136" s="17" t="s">
        <v>785</v>
      </c>
      <c r="B136" s="6" t="s">
        <v>296</v>
      </c>
      <c r="C136" s="171"/>
    </row>
    <row r="137" spans="1:3" ht="15">
      <c r="A137" s="17" t="s">
        <v>786</v>
      </c>
      <c r="B137" s="6" t="s">
        <v>296</v>
      </c>
      <c r="C137" s="171"/>
    </row>
    <row r="138" spans="1:3" ht="15">
      <c r="A138" s="17" t="s">
        <v>787</v>
      </c>
      <c r="B138" s="6" t="s">
        <v>296</v>
      </c>
      <c r="C138" s="171"/>
    </row>
    <row r="139" spans="1:3" ht="15">
      <c r="A139" s="15" t="s">
        <v>592</v>
      </c>
      <c r="B139" s="10" t="s">
        <v>296</v>
      </c>
      <c r="C139" s="212">
        <f>SUM(C129:C138)</f>
        <v>0</v>
      </c>
    </row>
    <row r="140" spans="1:3" ht="15">
      <c r="A140" s="17" t="s">
        <v>788</v>
      </c>
      <c r="B140" s="5" t="s">
        <v>297</v>
      </c>
      <c r="C140" s="171"/>
    </row>
    <row r="141" spans="1:3" ht="15">
      <c r="A141" s="17" t="s">
        <v>789</v>
      </c>
      <c r="B141" s="5" t="s">
        <v>297</v>
      </c>
      <c r="C141" s="171"/>
    </row>
    <row r="142" spans="1:3" ht="15">
      <c r="A142" s="17" t="s">
        <v>790</v>
      </c>
      <c r="B142" s="5" t="s">
        <v>297</v>
      </c>
      <c r="C142" s="171"/>
    </row>
    <row r="143" spans="1:3" ht="15">
      <c r="A143" s="5" t="s">
        <v>791</v>
      </c>
      <c r="B143" s="5" t="s">
        <v>297</v>
      </c>
      <c r="C143" s="171"/>
    </row>
    <row r="144" spans="1:3" ht="15">
      <c r="A144" s="5" t="s">
        <v>792</v>
      </c>
      <c r="B144" s="5" t="s">
        <v>297</v>
      </c>
      <c r="C144" s="171"/>
    </row>
    <row r="145" spans="1:3" ht="15">
      <c r="A145" s="5" t="s">
        <v>793</v>
      </c>
      <c r="B145" s="5" t="s">
        <v>297</v>
      </c>
      <c r="C145" s="171"/>
    </row>
    <row r="146" spans="1:3" ht="15">
      <c r="A146" s="17" t="s">
        <v>794</v>
      </c>
      <c r="B146" s="5" t="s">
        <v>297</v>
      </c>
      <c r="C146" s="171"/>
    </row>
    <row r="147" spans="1:3" ht="15">
      <c r="A147" s="17" t="s">
        <v>798</v>
      </c>
      <c r="B147" s="5" t="s">
        <v>297</v>
      </c>
      <c r="C147" s="171"/>
    </row>
    <row r="148" spans="1:3" ht="15">
      <c r="A148" s="17" t="s">
        <v>796</v>
      </c>
      <c r="B148" s="5" t="s">
        <v>297</v>
      </c>
      <c r="C148" s="171"/>
    </row>
    <row r="149" spans="1:3" ht="15">
      <c r="A149" s="17" t="s">
        <v>797</v>
      </c>
      <c r="B149" s="5" t="s">
        <v>297</v>
      </c>
      <c r="C149" s="171"/>
    </row>
    <row r="150" spans="1:3" ht="25.5">
      <c r="A150" s="15" t="s">
        <v>949</v>
      </c>
      <c r="B150" s="9" t="s">
        <v>297</v>
      </c>
      <c r="C150" s="212"/>
    </row>
    <row r="151" spans="1:3" ht="15">
      <c r="A151" s="17" t="s">
        <v>788</v>
      </c>
      <c r="B151" s="5" t="s">
        <v>298</v>
      </c>
      <c r="C151" s="171"/>
    </row>
    <row r="152" spans="1:3" ht="15">
      <c r="A152" s="17" t="s">
        <v>789</v>
      </c>
      <c r="B152" s="6" t="s">
        <v>298</v>
      </c>
      <c r="C152" s="171"/>
    </row>
    <row r="153" spans="1:3" ht="15">
      <c r="A153" s="17" t="s">
        <v>790</v>
      </c>
      <c r="B153" s="5" t="s">
        <v>298</v>
      </c>
      <c r="C153" s="171"/>
    </row>
    <row r="154" spans="1:3" ht="15">
      <c r="A154" s="5" t="s">
        <v>791</v>
      </c>
      <c r="B154" s="6" t="s">
        <v>298</v>
      </c>
      <c r="C154" s="171"/>
    </row>
    <row r="155" spans="1:3" ht="15">
      <c r="A155" s="5" t="s">
        <v>792</v>
      </c>
      <c r="B155" s="5" t="s">
        <v>298</v>
      </c>
      <c r="C155" s="171"/>
    </row>
    <row r="156" spans="1:3" ht="15">
      <c r="A156" s="5" t="s">
        <v>793</v>
      </c>
      <c r="B156" s="6" t="s">
        <v>298</v>
      </c>
      <c r="C156" s="171"/>
    </row>
    <row r="157" spans="1:3" ht="15">
      <c r="A157" s="17" t="s">
        <v>794</v>
      </c>
      <c r="B157" s="5" t="s">
        <v>298</v>
      </c>
      <c r="C157" s="171"/>
    </row>
    <row r="158" spans="1:3" ht="15">
      <c r="A158" s="17" t="s">
        <v>798</v>
      </c>
      <c r="B158" s="6" t="s">
        <v>298</v>
      </c>
      <c r="C158" s="171"/>
    </row>
    <row r="159" spans="1:3" ht="15">
      <c r="A159" s="17" t="s">
        <v>796</v>
      </c>
      <c r="B159" s="5" t="s">
        <v>298</v>
      </c>
      <c r="C159" s="171"/>
    </row>
    <row r="160" spans="1:3" ht="15">
      <c r="A160" s="17" t="s">
        <v>797</v>
      </c>
      <c r="B160" s="6" t="s">
        <v>298</v>
      </c>
      <c r="C160" s="171"/>
    </row>
    <row r="161" spans="1:3" ht="25.5">
      <c r="A161" s="15" t="s">
        <v>590</v>
      </c>
      <c r="B161" s="10" t="s">
        <v>298</v>
      </c>
      <c r="C161" s="212">
        <f>SUM(C151:C160)</f>
        <v>0</v>
      </c>
    </row>
    <row r="162" spans="1:3" s="213" customFormat="1" ht="15">
      <c r="A162" s="15" t="s">
        <v>299</v>
      </c>
      <c r="B162" s="10" t="s">
        <v>300</v>
      </c>
      <c r="C162" s="212"/>
    </row>
    <row r="163" spans="1:3" ht="15">
      <c r="A163" s="17" t="s">
        <v>788</v>
      </c>
      <c r="B163" s="5" t="s">
        <v>301</v>
      </c>
      <c r="C163" s="171"/>
    </row>
    <row r="164" spans="1:3" ht="15">
      <c r="A164" s="17" t="s">
        <v>789</v>
      </c>
      <c r="B164" s="5" t="s">
        <v>301</v>
      </c>
      <c r="C164" s="171"/>
    </row>
    <row r="165" spans="1:3" ht="15">
      <c r="A165" s="17" t="s">
        <v>790</v>
      </c>
      <c r="B165" s="5" t="s">
        <v>301</v>
      </c>
      <c r="C165" s="171"/>
    </row>
    <row r="166" spans="1:3" ht="15">
      <c r="A166" s="5" t="s">
        <v>791</v>
      </c>
      <c r="B166" s="5" t="s">
        <v>301</v>
      </c>
      <c r="C166" s="171"/>
    </row>
    <row r="167" spans="1:3" ht="15">
      <c r="A167" s="5" t="s">
        <v>792</v>
      </c>
      <c r="B167" s="5" t="s">
        <v>301</v>
      </c>
      <c r="C167" s="171"/>
    </row>
    <row r="168" spans="1:3" ht="15">
      <c r="A168" s="5" t="s">
        <v>793</v>
      </c>
      <c r="B168" s="5" t="s">
        <v>301</v>
      </c>
      <c r="C168" s="171"/>
    </row>
    <row r="169" spans="1:3" ht="15">
      <c r="A169" s="17" t="s">
        <v>794</v>
      </c>
      <c r="B169" s="5" t="s">
        <v>301</v>
      </c>
      <c r="C169" s="171"/>
    </row>
    <row r="170" spans="1:3" ht="15">
      <c r="A170" s="17" t="s">
        <v>798</v>
      </c>
      <c r="B170" s="5" t="s">
        <v>301</v>
      </c>
      <c r="C170" s="171"/>
    </row>
    <row r="171" spans="1:3" ht="15">
      <c r="A171" s="17" t="s">
        <v>796</v>
      </c>
      <c r="B171" s="5" t="s">
        <v>301</v>
      </c>
      <c r="C171" s="171"/>
    </row>
    <row r="172" spans="1:3" ht="15">
      <c r="A172" s="17" t="s">
        <v>797</v>
      </c>
      <c r="B172" s="5" t="s">
        <v>301</v>
      </c>
      <c r="C172" s="171"/>
    </row>
    <row r="173" spans="1:3" ht="15">
      <c r="A173" s="20" t="s">
        <v>950</v>
      </c>
      <c r="B173" s="10" t="s">
        <v>301</v>
      </c>
      <c r="C173" s="212">
        <f>SUM(C163:C172)</f>
        <v>0</v>
      </c>
    </row>
    <row r="174" spans="1:3" ht="15">
      <c r="A174" s="17" t="s">
        <v>788</v>
      </c>
      <c r="B174" s="5" t="s">
        <v>901</v>
      </c>
      <c r="C174" s="171"/>
    </row>
    <row r="175" spans="1:3" ht="15">
      <c r="A175" s="17" t="s">
        <v>789</v>
      </c>
      <c r="B175" s="5" t="s">
        <v>901</v>
      </c>
      <c r="C175" s="171"/>
    </row>
    <row r="176" spans="1:3" ht="15">
      <c r="A176" s="17" t="s">
        <v>790</v>
      </c>
      <c r="B176" s="5" t="s">
        <v>901</v>
      </c>
      <c r="C176" s="171"/>
    </row>
    <row r="177" spans="1:3" ht="15">
      <c r="A177" s="5" t="s">
        <v>791</v>
      </c>
      <c r="B177" s="5" t="s">
        <v>901</v>
      </c>
      <c r="C177" s="171"/>
    </row>
    <row r="178" spans="1:3" ht="15">
      <c r="A178" s="5" t="s">
        <v>792</v>
      </c>
      <c r="B178" s="5" t="s">
        <v>901</v>
      </c>
      <c r="C178" s="171"/>
    </row>
    <row r="179" spans="1:3" ht="15">
      <c r="A179" s="5" t="s">
        <v>793</v>
      </c>
      <c r="B179" s="5" t="s">
        <v>901</v>
      </c>
      <c r="C179" s="171"/>
    </row>
    <row r="180" spans="1:3" ht="15">
      <c r="A180" s="17" t="s">
        <v>794</v>
      </c>
      <c r="B180" s="5" t="s">
        <v>901</v>
      </c>
      <c r="C180" s="171"/>
    </row>
    <row r="181" spans="1:3" ht="15">
      <c r="A181" s="17" t="s">
        <v>798</v>
      </c>
      <c r="B181" s="5" t="s">
        <v>901</v>
      </c>
      <c r="C181" s="171"/>
    </row>
    <row r="182" spans="1:3" ht="15">
      <c r="A182" s="17" t="s">
        <v>796</v>
      </c>
      <c r="B182" s="5" t="s">
        <v>901</v>
      </c>
      <c r="C182" s="171"/>
    </row>
    <row r="183" spans="1:3" ht="15">
      <c r="A183" s="17" t="s">
        <v>797</v>
      </c>
      <c r="B183" s="5" t="s">
        <v>901</v>
      </c>
      <c r="C183" s="171"/>
    </row>
    <row r="184" spans="1:3" ht="15">
      <c r="A184" s="20" t="s">
        <v>631</v>
      </c>
      <c r="B184" s="10" t="s">
        <v>901</v>
      </c>
      <c r="C184" s="212">
        <f>SUM(C174:C183)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13. melléklet az 1/2016. (II.15.) önkormányzati rendelethez</oddHeader>
    <oddFooter>&amp;C- 7 -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268" t="s">
        <v>98</v>
      </c>
      <c r="B2" s="273"/>
      <c r="C2" s="273"/>
      <c r="D2" s="273"/>
      <c r="E2" s="273"/>
    </row>
    <row r="3" spans="1:5" ht="30.75" customHeight="1">
      <c r="A3" s="272" t="s">
        <v>40</v>
      </c>
      <c r="B3" s="269"/>
      <c r="C3" s="269"/>
      <c r="D3" s="269"/>
      <c r="E3" s="269"/>
    </row>
    <row r="5" ht="15">
      <c r="A5" s="4" t="s">
        <v>1</v>
      </c>
    </row>
    <row r="6" spans="1:5" ht="48.75" customHeight="1">
      <c r="A6" s="2" t="s">
        <v>155</v>
      </c>
      <c r="B6" s="3" t="s">
        <v>156</v>
      </c>
      <c r="C6" s="84" t="s">
        <v>120</v>
      </c>
      <c r="D6" s="84" t="s">
        <v>121</v>
      </c>
      <c r="E6" s="84" t="s">
        <v>122</v>
      </c>
    </row>
    <row r="7" spans="1:5" ht="15">
      <c r="A7" s="41" t="s">
        <v>505</v>
      </c>
      <c r="B7" s="40" t="s">
        <v>183</v>
      </c>
      <c r="C7" s="52"/>
      <c r="D7" s="52"/>
      <c r="E7" s="52"/>
    </row>
    <row r="8" spans="1:5" ht="15">
      <c r="A8" s="5" t="s">
        <v>506</v>
      </c>
      <c r="B8" s="40" t="s">
        <v>190</v>
      </c>
      <c r="C8" s="52"/>
      <c r="D8" s="52"/>
      <c r="E8" s="52"/>
    </row>
    <row r="9" spans="1:5" ht="15">
      <c r="A9" s="65" t="s">
        <v>637</v>
      </c>
      <c r="B9" s="66" t="s">
        <v>191</v>
      </c>
      <c r="C9" s="52"/>
      <c r="D9" s="52"/>
      <c r="E9" s="52"/>
    </row>
    <row r="10" spans="1:5" ht="15">
      <c r="A10" s="49" t="s">
        <v>608</v>
      </c>
      <c r="B10" s="66" t="s">
        <v>192</v>
      </c>
      <c r="C10" s="52"/>
      <c r="D10" s="52"/>
      <c r="E10" s="52"/>
    </row>
    <row r="11" spans="1:5" ht="15">
      <c r="A11" s="5" t="s">
        <v>516</v>
      </c>
      <c r="B11" s="40" t="s">
        <v>199</v>
      </c>
      <c r="C11" s="52"/>
      <c r="D11" s="52"/>
      <c r="E11" s="52"/>
    </row>
    <row r="12" spans="1:5" ht="15">
      <c r="A12" s="5" t="s">
        <v>638</v>
      </c>
      <c r="B12" s="40" t="s">
        <v>204</v>
      </c>
      <c r="C12" s="52"/>
      <c r="D12" s="52"/>
      <c r="E12" s="52"/>
    </row>
    <row r="13" spans="1:5" ht="15">
      <c r="A13" s="5" t="s">
        <v>521</v>
      </c>
      <c r="B13" s="40" t="s">
        <v>219</v>
      </c>
      <c r="C13" s="52"/>
      <c r="D13" s="52"/>
      <c r="E13" s="52"/>
    </row>
    <row r="14" spans="1:5" ht="15">
      <c r="A14" s="5" t="s">
        <v>522</v>
      </c>
      <c r="B14" s="40" t="s">
        <v>224</v>
      </c>
      <c r="C14" s="52"/>
      <c r="D14" s="52"/>
      <c r="E14" s="52"/>
    </row>
    <row r="15" spans="1:5" ht="15">
      <c r="A15" s="5" t="s">
        <v>525</v>
      </c>
      <c r="B15" s="40" t="s">
        <v>237</v>
      </c>
      <c r="C15" s="52"/>
      <c r="D15" s="52"/>
      <c r="E15" s="52"/>
    </row>
    <row r="16" spans="1:5" ht="15">
      <c r="A16" s="49" t="s">
        <v>526</v>
      </c>
      <c r="B16" s="66" t="s">
        <v>238</v>
      </c>
      <c r="C16" s="52"/>
      <c r="D16" s="52"/>
      <c r="E16" s="52"/>
    </row>
    <row r="17" spans="1:5" ht="15">
      <c r="A17" s="17" t="s">
        <v>239</v>
      </c>
      <c r="B17" s="40" t="s">
        <v>240</v>
      </c>
      <c r="C17" s="52"/>
      <c r="D17" s="52"/>
      <c r="E17" s="52"/>
    </row>
    <row r="18" spans="1:5" ht="15">
      <c r="A18" s="17" t="s">
        <v>543</v>
      </c>
      <c r="B18" s="40" t="s">
        <v>241</v>
      </c>
      <c r="C18" s="52"/>
      <c r="D18" s="52"/>
      <c r="E18" s="52"/>
    </row>
    <row r="19" spans="1:5" ht="15">
      <c r="A19" s="22" t="s">
        <v>614</v>
      </c>
      <c r="B19" s="40" t="s">
        <v>242</v>
      </c>
      <c r="C19" s="52"/>
      <c r="D19" s="52"/>
      <c r="E19" s="52"/>
    </row>
    <row r="20" spans="1:5" ht="15">
      <c r="A20" s="22" t="s">
        <v>615</v>
      </c>
      <c r="B20" s="40" t="s">
        <v>243</v>
      </c>
      <c r="C20" s="52"/>
      <c r="D20" s="52"/>
      <c r="E20" s="52"/>
    </row>
    <row r="21" spans="1:5" ht="15">
      <c r="A21" s="22" t="s">
        <v>616</v>
      </c>
      <c r="B21" s="40" t="s">
        <v>244</v>
      </c>
      <c r="C21" s="52"/>
      <c r="D21" s="52"/>
      <c r="E21" s="52"/>
    </row>
    <row r="22" spans="1:5" ht="15">
      <c r="A22" s="17" t="s">
        <v>617</v>
      </c>
      <c r="B22" s="40" t="s">
        <v>245</v>
      </c>
      <c r="C22" s="52"/>
      <c r="D22" s="52"/>
      <c r="E22" s="52"/>
    </row>
    <row r="23" spans="1:5" ht="15">
      <c r="A23" s="17" t="s">
        <v>618</v>
      </c>
      <c r="B23" s="40" t="s">
        <v>246</v>
      </c>
      <c r="C23" s="52"/>
      <c r="D23" s="52"/>
      <c r="E23" s="52"/>
    </row>
    <row r="24" spans="1:5" ht="15">
      <c r="A24" s="17" t="s">
        <v>619</v>
      </c>
      <c r="B24" s="40" t="s">
        <v>247</v>
      </c>
      <c r="C24" s="52"/>
      <c r="D24" s="52"/>
      <c r="E24" s="52"/>
    </row>
    <row r="25" spans="1:5" ht="15">
      <c r="A25" s="63" t="s">
        <v>576</v>
      </c>
      <c r="B25" s="66" t="s">
        <v>248</v>
      </c>
      <c r="C25" s="52"/>
      <c r="D25" s="52"/>
      <c r="E25" s="52"/>
    </row>
    <row r="26" spans="1:5" ht="15">
      <c r="A26" s="16" t="s">
        <v>620</v>
      </c>
      <c r="B26" s="40" t="s">
        <v>249</v>
      </c>
      <c r="C26" s="52"/>
      <c r="D26" s="52"/>
      <c r="E26" s="52"/>
    </row>
    <row r="27" spans="1:5" ht="15">
      <c r="A27" s="16" t="s">
        <v>251</v>
      </c>
      <c r="B27" s="40" t="s">
        <v>252</v>
      </c>
      <c r="C27" s="52"/>
      <c r="D27" s="52"/>
      <c r="E27" s="52"/>
    </row>
    <row r="28" spans="1:5" ht="15">
      <c r="A28" s="16" t="s">
        <v>253</v>
      </c>
      <c r="B28" s="40" t="s">
        <v>254</v>
      </c>
      <c r="C28" s="52"/>
      <c r="D28" s="52"/>
      <c r="E28" s="52"/>
    </row>
    <row r="29" spans="1:5" ht="15">
      <c r="A29" s="16" t="s">
        <v>578</v>
      </c>
      <c r="B29" s="40" t="s">
        <v>255</v>
      </c>
      <c r="C29" s="52"/>
      <c r="D29" s="52"/>
      <c r="E29" s="52"/>
    </row>
    <row r="30" spans="1:5" ht="15">
      <c r="A30" s="16" t="s">
        <v>621</v>
      </c>
      <c r="B30" s="40" t="s">
        <v>256</v>
      </c>
      <c r="C30" s="52"/>
      <c r="D30" s="52"/>
      <c r="E30" s="52"/>
    </row>
    <row r="31" spans="1:5" ht="15">
      <c r="A31" s="16" t="s">
        <v>580</v>
      </c>
      <c r="B31" s="40" t="s">
        <v>257</v>
      </c>
      <c r="C31" s="52"/>
      <c r="D31" s="52"/>
      <c r="E31" s="52"/>
    </row>
    <row r="32" spans="1:5" ht="15">
      <c r="A32" s="16" t="s">
        <v>622</v>
      </c>
      <c r="B32" s="40" t="s">
        <v>258</v>
      </c>
      <c r="C32" s="52"/>
      <c r="D32" s="52"/>
      <c r="E32" s="52"/>
    </row>
    <row r="33" spans="1:5" ht="15">
      <c r="A33" s="16" t="s">
        <v>623</v>
      </c>
      <c r="B33" s="40" t="s">
        <v>260</v>
      </c>
      <c r="C33" s="52"/>
      <c r="D33" s="52"/>
      <c r="E33" s="52"/>
    </row>
    <row r="34" spans="1:5" ht="15">
      <c r="A34" s="16" t="s">
        <v>261</v>
      </c>
      <c r="B34" s="40" t="s">
        <v>262</v>
      </c>
      <c r="C34" s="52"/>
      <c r="D34" s="52"/>
      <c r="E34" s="52"/>
    </row>
    <row r="35" spans="1:5" ht="15">
      <c r="A35" s="29" t="s">
        <v>263</v>
      </c>
      <c r="B35" s="40" t="s">
        <v>264</v>
      </c>
      <c r="C35" s="52"/>
      <c r="D35" s="52"/>
      <c r="E35" s="52"/>
    </row>
    <row r="36" spans="1:5" ht="15">
      <c r="A36" s="16" t="s">
        <v>624</v>
      </c>
      <c r="B36" s="40" t="s">
        <v>265</v>
      </c>
      <c r="C36" s="52"/>
      <c r="D36" s="52"/>
      <c r="E36" s="52"/>
    </row>
    <row r="37" spans="1:5" ht="15">
      <c r="A37" s="29" t="s">
        <v>829</v>
      </c>
      <c r="B37" s="40" t="s">
        <v>266</v>
      </c>
      <c r="C37" s="52"/>
      <c r="D37" s="52"/>
      <c r="E37" s="52"/>
    </row>
    <row r="38" spans="1:5" ht="15">
      <c r="A38" s="29" t="s">
        <v>830</v>
      </c>
      <c r="B38" s="40" t="s">
        <v>266</v>
      </c>
      <c r="C38" s="52"/>
      <c r="D38" s="52"/>
      <c r="E38" s="52"/>
    </row>
    <row r="39" spans="1:5" ht="15">
      <c r="A39" s="63" t="s">
        <v>584</v>
      </c>
      <c r="B39" s="66" t="s">
        <v>267</v>
      </c>
      <c r="C39" s="52"/>
      <c r="D39" s="52"/>
      <c r="E39" s="52"/>
    </row>
    <row r="40" spans="1:5" ht="15.75">
      <c r="A40" s="82" t="s">
        <v>99</v>
      </c>
      <c r="B40" s="133"/>
      <c r="C40" s="52"/>
      <c r="D40" s="52"/>
      <c r="E40" s="52"/>
    </row>
    <row r="41" spans="1:5" ht="15">
      <c r="A41" s="44" t="s">
        <v>268</v>
      </c>
      <c r="B41" s="40" t="s">
        <v>269</v>
      </c>
      <c r="C41" s="52"/>
      <c r="D41" s="52"/>
      <c r="E41" s="52"/>
    </row>
    <row r="42" spans="1:5" ht="15">
      <c r="A42" s="44" t="s">
        <v>625</v>
      </c>
      <c r="B42" s="40" t="s">
        <v>270</v>
      </c>
      <c r="C42" s="52"/>
      <c r="D42" s="52"/>
      <c r="E42" s="52"/>
    </row>
    <row r="43" spans="1:5" ht="15">
      <c r="A43" s="44" t="s">
        <v>272</v>
      </c>
      <c r="B43" s="40" t="s">
        <v>273</v>
      </c>
      <c r="C43" s="52"/>
      <c r="D43" s="52"/>
      <c r="E43" s="52"/>
    </row>
    <row r="44" spans="1:5" ht="15">
      <c r="A44" s="44" t="s">
        <v>274</v>
      </c>
      <c r="B44" s="40" t="s">
        <v>275</v>
      </c>
      <c r="C44" s="52"/>
      <c r="D44" s="52"/>
      <c r="E44" s="52"/>
    </row>
    <row r="45" spans="1:5" ht="15">
      <c r="A45" s="6" t="s">
        <v>276</v>
      </c>
      <c r="B45" s="40" t="s">
        <v>277</v>
      </c>
      <c r="C45" s="52"/>
      <c r="D45" s="52"/>
      <c r="E45" s="52"/>
    </row>
    <row r="46" spans="1:5" ht="15">
      <c r="A46" s="6" t="s">
        <v>278</v>
      </c>
      <c r="B46" s="40" t="s">
        <v>279</v>
      </c>
      <c r="C46" s="52"/>
      <c r="D46" s="52"/>
      <c r="E46" s="52"/>
    </row>
    <row r="47" spans="1:5" ht="15">
      <c r="A47" s="6" t="s">
        <v>280</v>
      </c>
      <c r="B47" s="40" t="s">
        <v>281</v>
      </c>
      <c r="C47" s="52"/>
      <c r="D47" s="52"/>
      <c r="E47" s="52"/>
    </row>
    <row r="48" spans="1:5" ht="15">
      <c r="A48" s="64" t="s">
        <v>586</v>
      </c>
      <c r="B48" s="66" t="s">
        <v>282</v>
      </c>
      <c r="C48" s="52"/>
      <c r="D48" s="52"/>
      <c r="E48" s="52"/>
    </row>
    <row r="49" spans="1:5" ht="15">
      <c r="A49" s="17" t="s">
        <v>283</v>
      </c>
      <c r="B49" s="40" t="s">
        <v>284</v>
      </c>
      <c r="C49" s="52"/>
      <c r="D49" s="52"/>
      <c r="E49" s="52"/>
    </row>
    <row r="50" spans="1:5" ht="15">
      <c r="A50" s="17" t="s">
        <v>285</v>
      </c>
      <c r="B50" s="40" t="s">
        <v>286</v>
      </c>
      <c r="C50" s="52"/>
      <c r="D50" s="52"/>
      <c r="E50" s="52"/>
    </row>
    <row r="51" spans="1:5" ht="15">
      <c r="A51" s="17" t="s">
        <v>287</v>
      </c>
      <c r="B51" s="40" t="s">
        <v>288</v>
      </c>
      <c r="C51" s="52"/>
      <c r="D51" s="52"/>
      <c r="E51" s="52"/>
    </row>
    <row r="52" spans="1:5" ht="15">
      <c r="A52" s="17" t="s">
        <v>289</v>
      </c>
      <c r="B52" s="40" t="s">
        <v>290</v>
      </c>
      <c r="C52" s="52"/>
      <c r="D52" s="52"/>
      <c r="E52" s="52"/>
    </row>
    <row r="53" spans="1:5" ht="15">
      <c r="A53" s="63" t="s">
        <v>587</v>
      </c>
      <c r="B53" s="66" t="s">
        <v>291</v>
      </c>
      <c r="C53" s="52"/>
      <c r="D53" s="52"/>
      <c r="E53" s="52"/>
    </row>
    <row r="54" spans="1:5" ht="15">
      <c r="A54" s="17" t="s">
        <v>292</v>
      </c>
      <c r="B54" s="40" t="s">
        <v>293</v>
      </c>
      <c r="C54" s="52"/>
      <c r="D54" s="52"/>
      <c r="E54" s="52"/>
    </row>
    <row r="55" spans="1:5" ht="15">
      <c r="A55" s="17" t="s">
        <v>626</v>
      </c>
      <c r="B55" s="40" t="s">
        <v>294</v>
      </c>
      <c r="C55" s="52"/>
      <c r="D55" s="52"/>
      <c r="E55" s="52"/>
    </row>
    <row r="56" spans="1:5" ht="15">
      <c r="A56" s="17" t="s">
        <v>627</v>
      </c>
      <c r="B56" s="40" t="s">
        <v>295</v>
      </c>
      <c r="C56" s="52"/>
      <c r="D56" s="52"/>
      <c r="E56" s="52"/>
    </row>
    <row r="57" spans="1:5" ht="15">
      <c r="A57" s="17" t="s">
        <v>628</v>
      </c>
      <c r="B57" s="40" t="s">
        <v>296</v>
      </c>
      <c r="C57" s="52"/>
      <c r="D57" s="52"/>
      <c r="E57" s="52"/>
    </row>
    <row r="58" spans="1:5" ht="15">
      <c r="A58" s="17" t="s">
        <v>629</v>
      </c>
      <c r="B58" s="40" t="s">
        <v>297</v>
      </c>
      <c r="C58" s="52"/>
      <c r="D58" s="52"/>
      <c r="E58" s="52"/>
    </row>
    <row r="59" spans="1:5" ht="15">
      <c r="A59" s="17" t="s">
        <v>630</v>
      </c>
      <c r="B59" s="40" t="s">
        <v>298</v>
      </c>
      <c r="C59" s="52"/>
      <c r="D59" s="52"/>
      <c r="E59" s="52"/>
    </row>
    <row r="60" spans="1:5" ht="15">
      <c r="A60" s="17" t="s">
        <v>299</v>
      </c>
      <c r="B60" s="40" t="s">
        <v>300</v>
      </c>
      <c r="C60" s="52"/>
      <c r="D60" s="52"/>
      <c r="E60" s="52"/>
    </row>
    <row r="61" spans="1:5" ht="15">
      <c r="A61" s="17" t="s">
        <v>631</v>
      </c>
      <c r="B61" s="40" t="s">
        <v>301</v>
      </c>
      <c r="C61" s="52"/>
      <c r="D61" s="52"/>
      <c r="E61" s="52"/>
    </row>
    <row r="62" spans="1:5" ht="15">
      <c r="A62" s="63" t="s">
        <v>588</v>
      </c>
      <c r="B62" s="66" t="s">
        <v>302</v>
      </c>
      <c r="C62" s="52"/>
      <c r="D62" s="52"/>
      <c r="E62" s="52"/>
    </row>
    <row r="63" spans="1:5" ht="15.75">
      <c r="A63" s="82" t="s">
        <v>100</v>
      </c>
      <c r="B63" s="133"/>
      <c r="C63" s="52"/>
      <c r="D63" s="52"/>
      <c r="E63" s="52"/>
    </row>
    <row r="64" spans="1:5" ht="15.75">
      <c r="A64" s="45" t="s">
        <v>639</v>
      </c>
      <c r="B64" s="46" t="s">
        <v>303</v>
      </c>
      <c r="C64" s="52"/>
      <c r="D64" s="52"/>
      <c r="E64" s="52"/>
    </row>
    <row r="65" spans="1:5" ht="15">
      <c r="A65" s="20" t="s">
        <v>595</v>
      </c>
      <c r="B65" s="9" t="s">
        <v>311</v>
      </c>
      <c r="C65" s="20"/>
      <c r="D65" s="20"/>
      <c r="E65" s="20"/>
    </row>
    <row r="66" spans="1:5" ht="15">
      <c r="A66" s="18" t="s">
        <v>598</v>
      </c>
      <c r="B66" s="9" t="s">
        <v>319</v>
      </c>
      <c r="C66" s="18"/>
      <c r="D66" s="18"/>
      <c r="E66" s="18"/>
    </row>
    <row r="67" spans="1:5" ht="15">
      <c r="A67" s="47" t="s">
        <v>320</v>
      </c>
      <c r="B67" s="5" t="s">
        <v>321</v>
      </c>
      <c r="C67" s="47"/>
      <c r="D67" s="47"/>
      <c r="E67" s="47"/>
    </row>
    <row r="68" spans="1:5" ht="15">
      <c r="A68" s="47" t="s">
        <v>322</v>
      </c>
      <c r="B68" s="5" t="s">
        <v>323</v>
      </c>
      <c r="C68" s="47"/>
      <c r="D68" s="47"/>
      <c r="E68" s="47"/>
    </row>
    <row r="69" spans="1:5" ht="15">
      <c r="A69" s="18" t="s">
        <v>324</v>
      </c>
      <c r="B69" s="9" t="s">
        <v>325</v>
      </c>
      <c r="C69" s="47"/>
      <c r="D69" s="47"/>
      <c r="E69" s="47"/>
    </row>
    <row r="70" spans="1:5" ht="15">
      <c r="A70" s="47" t="s">
        <v>326</v>
      </c>
      <c r="B70" s="5" t="s">
        <v>327</v>
      </c>
      <c r="C70" s="47"/>
      <c r="D70" s="47"/>
      <c r="E70" s="47"/>
    </row>
    <row r="71" spans="1:5" ht="15">
      <c r="A71" s="47" t="s">
        <v>328</v>
      </c>
      <c r="B71" s="5" t="s">
        <v>329</v>
      </c>
      <c r="C71" s="47"/>
      <c r="D71" s="47"/>
      <c r="E71" s="47"/>
    </row>
    <row r="72" spans="1:5" ht="15">
      <c r="A72" s="47" t="s">
        <v>330</v>
      </c>
      <c r="B72" s="5" t="s">
        <v>331</v>
      </c>
      <c r="C72" s="47"/>
      <c r="D72" s="47"/>
      <c r="E72" s="47"/>
    </row>
    <row r="73" spans="1:5" ht="15">
      <c r="A73" s="48" t="s">
        <v>599</v>
      </c>
      <c r="B73" s="49" t="s">
        <v>332</v>
      </c>
      <c r="C73" s="18"/>
      <c r="D73" s="18"/>
      <c r="E73" s="18"/>
    </row>
    <row r="74" spans="1:5" ht="15">
      <c r="A74" s="47" t="s">
        <v>333</v>
      </c>
      <c r="B74" s="5" t="s">
        <v>334</v>
      </c>
      <c r="C74" s="47"/>
      <c r="D74" s="47"/>
      <c r="E74" s="47"/>
    </row>
    <row r="75" spans="1:5" ht="15">
      <c r="A75" s="17" t="s">
        <v>335</v>
      </c>
      <c r="B75" s="5" t="s">
        <v>336</v>
      </c>
      <c r="C75" s="17"/>
      <c r="D75" s="17"/>
      <c r="E75" s="17"/>
    </row>
    <row r="76" spans="1:5" ht="15">
      <c r="A76" s="47" t="s">
        <v>636</v>
      </c>
      <c r="B76" s="5" t="s">
        <v>337</v>
      </c>
      <c r="C76" s="47"/>
      <c r="D76" s="47"/>
      <c r="E76" s="47"/>
    </row>
    <row r="77" spans="1:5" ht="15">
      <c r="A77" s="47" t="s">
        <v>604</v>
      </c>
      <c r="B77" s="5" t="s">
        <v>338</v>
      </c>
      <c r="C77" s="47"/>
      <c r="D77" s="47"/>
      <c r="E77" s="47"/>
    </row>
    <row r="78" spans="1:5" ht="15">
      <c r="A78" s="48" t="s">
        <v>605</v>
      </c>
      <c r="B78" s="49" t="s">
        <v>342</v>
      </c>
      <c r="C78" s="18"/>
      <c r="D78" s="18"/>
      <c r="E78" s="18"/>
    </row>
    <row r="79" spans="1:5" ht="15">
      <c r="A79" s="17" t="s">
        <v>343</v>
      </c>
      <c r="B79" s="5" t="s">
        <v>344</v>
      </c>
      <c r="C79" s="17"/>
      <c r="D79" s="17"/>
      <c r="E79" s="17"/>
    </row>
    <row r="80" spans="1:5" ht="15.75">
      <c r="A80" s="50" t="s">
        <v>640</v>
      </c>
      <c r="B80" s="51" t="s">
        <v>345</v>
      </c>
      <c r="C80" s="18"/>
      <c r="D80" s="18"/>
      <c r="E80" s="18"/>
    </row>
    <row r="81" spans="1:5" ht="15.75">
      <c r="A81" s="55" t="s">
        <v>677</v>
      </c>
      <c r="B81" s="56"/>
      <c r="C81" s="52"/>
      <c r="D81" s="52"/>
      <c r="E81" s="52"/>
    </row>
    <row r="82" spans="1:5" ht="51.75" customHeight="1">
      <c r="A82" s="2" t="s">
        <v>155</v>
      </c>
      <c r="B82" s="3" t="s">
        <v>72</v>
      </c>
      <c r="C82" s="84" t="s">
        <v>85</v>
      </c>
      <c r="D82" s="84" t="s">
        <v>86</v>
      </c>
      <c r="E82" s="84" t="s">
        <v>84</v>
      </c>
    </row>
    <row r="83" spans="1:5" ht="15">
      <c r="A83" s="5" t="s">
        <v>680</v>
      </c>
      <c r="B83" s="6" t="s">
        <v>358</v>
      </c>
      <c r="C83" s="37"/>
      <c r="D83" s="37"/>
      <c r="E83" s="37"/>
    </row>
    <row r="84" spans="1:5" ht="15">
      <c r="A84" s="5" t="s">
        <v>359</v>
      </c>
      <c r="B84" s="6" t="s">
        <v>360</v>
      </c>
      <c r="C84" s="37"/>
      <c r="D84" s="37"/>
      <c r="E84" s="37"/>
    </row>
    <row r="85" spans="1:5" ht="15">
      <c r="A85" s="5" t="s">
        <v>361</v>
      </c>
      <c r="B85" s="6" t="s">
        <v>362</v>
      </c>
      <c r="C85" s="37"/>
      <c r="D85" s="37"/>
      <c r="E85" s="37"/>
    </row>
    <row r="86" spans="1:5" ht="15">
      <c r="A86" s="5" t="s">
        <v>641</v>
      </c>
      <c r="B86" s="6" t="s">
        <v>363</v>
      </c>
      <c r="C86" s="37"/>
      <c r="D86" s="37"/>
      <c r="E86" s="37"/>
    </row>
    <row r="87" spans="1:5" ht="15">
      <c r="A87" s="5" t="s">
        <v>642</v>
      </c>
      <c r="B87" s="6" t="s">
        <v>364</v>
      </c>
      <c r="C87" s="37"/>
      <c r="D87" s="37"/>
      <c r="E87" s="37"/>
    </row>
    <row r="88" spans="1:5" ht="15">
      <c r="A88" s="5" t="s">
        <v>643</v>
      </c>
      <c r="B88" s="6" t="s">
        <v>365</v>
      </c>
      <c r="C88" s="37"/>
      <c r="D88" s="37"/>
      <c r="E88" s="37"/>
    </row>
    <row r="89" spans="1:5" ht="15">
      <c r="A89" s="49" t="s">
        <v>681</v>
      </c>
      <c r="B89" s="64" t="s">
        <v>366</v>
      </c>
      <c r="C89" s="37"/>
      <c r="D89" s="37"/>
      <c r="E89" s="37"/>
    </row>
    <row r="90" spans="1:5" ht="15">
      <c r="A90" s="5" t="s">
        <v>683</v>
      </c>
      <c r="B90" s="6" t="s">
        <v>380</v>
      </c>
      <c r="C90" s="37"/>
      <c r="D90" s="37"/>
      <c r="E90" s="37"/>
    </row>
    <row r="91" spans="1:5" ht="15">
      <c r="A91" s="5" t="s">
        <v>649</v>
      </c>
      <c r="B91" s="6" t="s">
        <v>381</v>
      </c>
      <c r="C91" s="37"/>
      <c r="D91" s="37"/>
      <c r="E91" s="37"/>
    </row>
    <row r="92" spans="1:5" ht="15">
      <c r="A92" s="5" t="s">
        <v>650</v>
      </c>
      <c r="B92" s="6" t="s">
        <v>382</v>
      </c>
      <c r="C92" s="37"/>
      <c r="D92" s="37"/>
      <c r="E92" s="37"/>
    </row>
    <row r="93" spans="1:5" ht="15">
      <c r="A93" s="5" t="s">
        <v>651</v>
      </c>
      <c r="B93" s="6" t="s">
        <v>383</v>
      </c>
      <c r="C93" s="37"/>
      <c r="D93" s="37"/>
      <c r="E93" s="37"/>
    </row>
    <row r="94" spans="1:5" ht="15">
      <c r="A94" s="5" t="s">
        <v>684</v>
      </c>
      <c r="B94" s="6" t="s">
        <v>411</v>
      </c>
      <c r="C94" s="37"/>
      <c r="D94" s="37"/>
      <c r="E94" s="37"/>
    </row>
    <row r="95" spans="1:5" ht="15">
      <c r="A95" s="5" t="s">
        <v>656</v>
      </c>
      <c r="B95" s="6" t="s">
        <v>412</v>
      </c>
      <c r="C95" s="37"/>
      <c r="D95" s="37"/>
      <c r="E95" s="37"/>
    </row>
    <row r="96" spans="1:5" ht="15">
      <c r="A96" s="49" t="s">
        <v>685</v>
      </c>
      <c r="B96" s="64" t="s">
        <v>413</v>
      </c>
      <c r="C96" s="37"/>
      <c r="D96" s="37"/>
      <c r="E96" s="37"/>
    </row>
    <row r="97" spans="1:5" ht="15">
      <c r="A97" s="17" t="s">
        <v>414</v>
      </c>
      <c r="B97" s="6" t="s">
        <v>415</v>
      </c>
      <c r="C97" s="37"/>
      <c r="D97" s="37"/>
      <c r="E97" s="37"/>
    </row>
    <row r="98" spans="1:5" ht="15">
      <c r="A98" s="17" t="s">
        <v>657</v>
      </c>
      <c r="B98" s="6" t="s">
        <v>416</v>
      </c>
      <c r="C98" s="37"/>
      <c r="D98" s="37"/>
      <c r="E98" s="37"/>
    </row>
    <row r="99" spans="1:5" ht="15">
      <c r="A99" s="17" t="s">
        <v>658</v>
      </c>
      <c r="B99" s="6" t="s">
        <v>419</v>
      </c>
      <c r="C99" s="37"/>
      <c r="D99" s="37"/>
      <c r="E99" s="37"/>
    </row>
    <row r="100" spans="1:5" ht="15">
      <c r="A100" s="17" t="s">
        <v>659</v>
      </c>
      <c r="B100" s="6" t="s">
        <v>420</v>
      </c>
      <c r="C100" s="37"/>
      <c r="D100" s="37"/>
      <c r="E100" s="37"/>
    </row>
    <row r="101" spans="1:5" ht="15">
      <c r="A101" s="17" t="s">
        <v>427</v>
      </c>
      <c r="B101" s="6" t="s">
        <v>428</v>
      </c>
      <c r="C101" s="37"/>
      <c r="D101" s="37"/>
      <c r="E101" s="37"/>
    </row>
    <row r="102" spans="1:5" ht="15">
      <c r="A102" s="17" t="s">
        <v>429</v>
      </c>
      <c r="B102" s="6" t="s">
        <v>430</v>
      </c>
      <c r="C102" s="37"/>
      <c r="D102" s="37"/>
      <c r="E102" s="37"/>
    </row>
    <row r="103" spans="1:5" ht="15">
      <c r="A103" s="17" t="s">
        <v>431</v>
      </c>
      <c r="B103" s="6" t="s">
        <v>432</v>
      </c>
      <c r="C103" s="37"/>
      <c r="D103" s="37"/>
      <c r="E103" s="37"/>
    </row>
    <row r="104" spans="1:5" ht="15">
      <c r="A104" s="17" t="s">
        <v>660</v>
      </c>
      <c r="B104" s="6" t="s">
        <v>433</v>
      </c>
      <c r="C104" s="37"/>
      <c r="D104" s="37"/>
      <c r="E104" s="37"/>
    </row>
    <row r="105" spans="1:5" ht="15">
      <c r="A105" s="17" t="s">
        <v>661</v>
      </c>
      <c r="B105" s="6" t="s">
        <v>435</v>
      </c>
      <c r="C105" s="37"/>
      <c r="D105" s="37"/>
      <c r="E105" s="37"/>
    </row>
    <row r="106" spans="1:5" ht="15">
      <c r="A106" s="17" t="s">
        <v>662</v>
      </c>
      <c r="B106" s="6" t="s">
        <v>440</v>
      </c>
      <c r="C106" s="37"/>
      <c r="D106" s="37"/>
      <c r="E106" s="37"/>
    </row>
    <row r="107" spans="1:5" ht="15">
      <c r="A107" s="63" t="s">
        <v>686</v>
      </c>
      <c r="B107" s="64" t="s">
        <v>444</v>
      </c>
      <c r="C107" s="37"/>
      <c r="D107" s="37"/>
      <c r="E107" s="37"/>
    </row>
    <row r="108" spans="1:5" ht="15">
      <c r="A108" s="17" t="s">
        <v>456</v>
      </c>
      <c r="B108" s="6" t="s">
        <v>457</v>
      </c>
      <c r="C108" s="37"/>
      <c r="D108" s="37"/>
      <c r="E108" s="37"/>
    </row>
    <row r="109" spans="1:5" ht="15">
      <c r="A109" s="5" t="s">
        <v>666</v>
      </c>
      <c r="B109" s="6" t="s">
        <v>458</v>
      </c>
      <c r="C109" s="37"/>
      <c r="D109" s="37"/>
      <c r="E109" s="37"/>
    </row>
    <row r="110" spans="1:5" ht="15">
      <c r="A110" s="17" t="s">
        <v>667</v>
      </c>
      <c r="B110" s="6" t="s">
        <v>459</v>
      </c>
      <c r="C110" s="37"/>
      <c r="D110" s="37"/>
      <c r="E110" s="37"/>
    </row>
    <row r="111" spans="1:5" ht="15">
      <c r="A111" s="49" t="s">
        <v>688</v>
      </c>
      <c r="B111" s="64" t="s">
        <v>460</v>
      </c>
      <c r="C111" s="37"/>
      <c r="D111" s="37"/>
      <c r="E111" s="37"/>
    </row>
    <row r="112" spans="1:5" ht="15.75">
      <c r="A112" s="82" t="s">
        <v>102</v>
      </c>
      <c r="B112" s="87"/>
      <c r="C112" s="37"/>
      <c r="D112" s="37"/>
      <c r="E112" s="37"/>
    </row>
    <row r="113" spans="1:5" ht="15">
      <c r="A113" s="5" t="s">
        <v>367</v>
      </c>
      <c r="B113" s="6" t="s">
        <v>368</v>
      </c>
      <c r="C113" s="37"/>
      <c r="D113" s="37"/>
      <c r="E113" s="37"/>
    </row>
    <row r="114" spans="1:5" ht="15">
      <c r="A114" s="5" t="s">
        <v>369</v>
      </c>
      <c r="B114" s="6" t="s">
        <v>370</v>
      </c>
      <c r="C114" s="37"/>
      <c r="D114" s="37"/>
      <c r="E114" s="37"/>
    </row>
    <row r="115" spans="1:5" ht="15">
      <c r="A115" s="5" t="s">
        <v>644</v>
      </c>
      <c r="B115" s="6" t="s">
        <v>371</v>
      </c>
      <c r="C115" s="37"/>
      <c r="D115" s="37"/>
      <c r="E115" s="37"/>
    </row>
    <row r="116" spans="1:5" ht="15">
      <c r="A116" s="5" t="s">
        <v>645</v>
      </c>
      <c r="B116" s="6" t="s">
        <v>372</v>
      </c>
      <c r="C116" s="37"/>
      <c r="D116" s="37"/>
      <c r="E116" s="37"/>
    </row>
    <row r="117" spans="1:5" ht="15">
      <c r="A117" s="5" t="s">
        <v>646</v>
      </c>
      <c r="B117" s="6" t="s">
        <v>373</v>
      </c>
      <c r="C117" s="37"/>
      <c r="D117" s="37"/>
      <c r="E117" s="37"/>
    </row>
    <row r="118" spans="1:5" ht="15">
      <c r="A118" s="49" t="s">
        <v>682</v>
      </c>
      <c r="B118" s="64" t="s">
        <v>374</v>
      </c>
      <c r="C118" s="37"/>
      <c r="D118" s="37"/>
      <c r="E118" s="37"/>
    </row>
    <row r="119" spans="1:5" ht="15">
      <c r="A119" s="17" t="s">
        <v>663</v>
      </c>
      <c r="B119" s="6" t="s">
        <v>445</v>
      </c>
      <c r="C119" s="37"/>
      <c r="D119" s="37"/>
      <c r="E119" s="37"/>
    </row>
    <row r="120" spans="1:5" ht="15">
      <c r="A120" s="17" t="s">
        <v>664</v>
      </c>
      <c r="B120" s="6" t="s">
        <v>447</v>
      </c>
      <c r="C120" s="37"/>
      <c r="D120" s="37"/>
      <c r="E120" s="37"/>
    </row>
    <row r="121" spans="1:5" ht="15">
      <c r="A121" s="17" t="s">
        <v>449</v>
      </c>
      <c r="B121" s="6" t="s">
        <v>450</v>
      </c>
      <c r="C121" s="37"/>
      <c r="D121" s="37"/>
      <c r="E121" s="37"/>
    </row>
    <row r="122" spans="1:5" ht="15">
      <c r="A122" s="17" t="s">
        <v>665</v>
      </c>
      <c r="B122" s="6" t="s">
        <v>451</v>
      </c>
      <c r="C122" s="37"/>
      <c r="D122" s="37"/>
      <c r="E122" s="37"/>
    </row>
    <row r="123" spans="1:5" ht="15">
      <c r="A123" s="17" t="s">
        <v>453</v>
      </c>
      <c r="B123" s="6" t="s">
        <v>454</v>
      </c>
      <c r="C123" s="37"/>
      <c r="D123" s="37"/>
      <c r="E123" s="37"/>
    </row>
    <row r="124" spans="1:5" ht="15">
      <c r="A124" s="49" t="s">
        <v>687</v>
      </c>
      <c r="B124" s="64" t="s">
        <v>455</v>
      </c>
      <c r="C124" s="37"/>
      <c r="D124" s="37"/>
      <c r="E124" s="37"/>
    </row>
    <row r="125" spans="1:5" ht="15">
      <c r="A125" s="17" t="s">
        <v>461</v>
      </c>
      <c r="B125" s="6" t="s">
        <v>462</v>
      </c>
      <c r="C125" s="37"/>
      <c r="D125" s="37"/>
      <c r="E125" s="37"/>
    </row>
    <row r="126" spans="1:5" ht="15">
      <c r="A126" s="5" t="s">
        <v>668</v>
      </c>
      <c r="B126" s="6" t="s">
        <v>463</v>
      </c>
      <c r="C126" s="37"/>
      <c r="D126" s="37"/>
      <c r="E126" s="37"/>
    </row>
    <row r="127" spans="1:5" ht="15">
      <c r="A127" s="17" t="s">
        <v>669</v>
      </c>
      <c r="B127" s="6" t="s">
        <v>464</v>
      </c>
      <c r="C127" s="37"/>
      <c r="D127" s="37"/>
      <c r="E127" s="37"/>
    </row>
    <row r="128" spans="1:5" ht="15">
      <c r="A128" s="49" t="s">
        <v>690</v>
      </c>
      <c r="B128" s="64" t="s">
        <v>465</v>
      </c>
      <c r="C128" s="37"/>
      <c r="D128" s="37"/>
      <c r="E128" s="37"/>
    </row>
    <row r="129" spans="1:5" ht="15.75">
      <c r="A129" s="82" t="s">
        <v>103</v>
      </c>
      <c r="B129" s="87"/>
      <c r="C129" s="37"/>
      <c r="D129" s="37"/>
      <c r="E129" s="37"/>
    </row>
    <row r="130" spans="1:5" ht="15.75">
      <c r="A130" s="61" t="s">
        <v>689</v>
      </c>
      <c r="B130" s="45" t="s">
        <v>466</v>
      </c>
      <c r="C130" s="37"/>
      <c r="D130" s="37"/>
      <c r="E130" s="37"/>
    </row>
    <row r="131" spans="1:5" ht="15.75">
      <c r="A131" s="144" t="s">
        <v>104</v>
      </c>
      <c r="B131" s="85"/>
      <c r="C131" s="37"/>
      <c r="D131" s="37"/>
      <c r="E131" s="37"/>
    </row>
    <row r="132" spans="1:5" ht="15.75">
      <c r="A132" s="144" t="s">
        <v>105</v>
      </c>
      <c r="B132" s="85"/>
      <c r="C132" s="37"/>
      <c r="D132" s="37"/>
      <c r="E132" s="37"/>
    </row>
    <row r="133" spans="1:5" ht="15">
      <c r="A133" s="20" t="s">
        <v>691</v>
      </c>
      <c r="B133" s="9" t="s">
        <v>471</v>
      </c>
      <c r="C133" s="37"/>
      <c r="D133" s="37"/>
      <c r="E133" s="37"/>
    </row>
    <row r="134" spans="1:5" ht="15">
      <c r="A134" s="18" t="s">
        <v>692</v>
      </c>
      <c r="B134" s="9" t="s">
        <v>478</v>
      </c>
      <c r="C134" s="37"/>
      <c r="D134" s="37"/>
      <c r="E134" s="37"/>
    </row>
    <row r="135" spans="1:5" ht="15">
      <c r="A135" s="5" t="s">
        <v>825</v>
      </c>
      <c r="B135" s="5" t="s">
        <v>479</v>
      </c>
      <c r="C135" s="37"/>
      <c r="D135" s="37"/>
      <c r="E135" s="37"/>
    </row>
    <row r="136" spans="1:5" ht="15">
      <c r="A136" s="5" t="s">
        <v>826</v>
      </c>
      <c r="B136" s="5" t="s">
        <v>479</v>
      </c>
      <c r="C136" s="37"/>
      <c r="D136" s="37"/>
      <c r="E136" s="37"/>
    </row>
    <row r="137" spans="1:5" ht="15">
      <c r="A137" s="5" t="s">
        <v>823</v>
      </c>
      <c r="B137" s="5" t="s">
        <v>480</v>
      </c>
      <c r="C137" s="37"/>
      <c r="D137" s="37"/>
      <c r="E137" s="37"/>
    </row>
    <row r="138" spans="1:5" ht="15">
      <c r="A138" s="5" t="s">
        <v>824</v>
      </c>
      <c r="B138" s="5" t="s">
        <v>480</v>
      </c>
      <c r="C138" s="37"/>
      <c r="D138" s="37"/>
      <c r="E138" s="37"/>
    </row>
    <row r="139" spans="1:5" ht="15">
      <c r="A139" s="9" t="s">
        <v>693</v>
      </c>
      <c r="B139" s="9" t="s">
        <v>481</v>
      </c>
      <c r="C139" s="37"/>
      <c r="D139" s="37"/>
      <c r="E139" s="37"/>
    </row>
    <row r="140" spans="1:5" ht="15">
      <c r="A140" s="47" t="s">
        <v>482</v>
      </c>
      <c r="B140" s="5" t="s">
        <v>483</v>
      </c>
      <c r="C140" s="37"/>
      <c r="D140" s="37"/>
      <c r="E140" s="37"/>
    </row>
    <row r="141" spans="1:5" ht="15">
      <c r="A141" s="47" t="s">
        <v>484</v>
      </c>
      <c r="B141" s="5" t="s">
        <v>485</v>
      </c>
      <c r="C141" s="37"/>
      <c r="D141" s="37"/>
      <c r="E141" s="37"/>
    </row>
    <row r="142" spans="1:5" ht="15">
      <c r="A142" s="47" t="s">
        <v>486</v>
      </c>
      <c r="B142" s="5" t="s">
        <v>487</v>
      </c>
      <c r="C142" s="37"/>
      <c r="D142" s="37"/>
      <c r="E142" s="37"/>
    </row>
    <row r="143" spans="1:5" ht="15">
      <c r="A143" s="47" t="s">
        <v>488</v>
      </c>
      <c r="B143" s="5" t="s">
        <v>489</v>
      </c>
      <c r="C143" s="37"/>
      <c r="D143" s="37"/>
      <c r="E143" s="37"/>
    </row>
    <row r="144" spans="1:5" ht="15">
      <c r="A144" s="17" t="s">
        <v>675</v>
      </c>
      <c r="B144" s="5" t="s">
        <v>490</v>
      </c>
      <c r="C144" s="37"/>
      <c r="D144" s="37"/>
      <c r="E144" s="37"/>
    </row>
    <row r="145" spans="1:5" ht="15">
      <c r="A145" s="20" t="s">
        <v>694</v>
      </c>
      <c r="B145" s="9" t="s">
        <v>492</v>
      </c>
      <c r="C145" s="37"/>
      <c r="D145" s="37"/>
      <c r="E145" s="37"/>
    </row>
    <row r="146" spans="1:5" ht="15">
      <c r="A146" s="17" t="s">
        <v>493</v>
      </c>
      <c r="B146" s="5" t="s">
        <v>494</v>
      </c>
      <c r="C146" s="37"/>
      <c r="D146" s="37"/>
      <c r="E146" s="37"/>
    </row>
    <row r="147" spans="1:5" ht="15">
      <c r="A147" s="17" t="s">
        <v>495</v>
      </c>
      <c r="B147" s="5" t="s">
        <v>496</v>
      </c>
      <c r="C147" s="37"/>
      <c r="D147" s="37"/>
      <c r="E147" s="37"/>
    </row>
    <row r="148" spans="1:5" ht="15">
      <c r="A148" s="47" t="s">
        <v>497</v>
      </c>
      <c r="B148" s="5" t="s">
        <v>498</v>
      </c>
      <c r="C148" s="37"/>
      <c r="D148" s="37"/>
      <c r="E148" s="37"/>
    </row>
    <row r="149" spans="1:5" ht="15">
      <c r="A149" s="47" t="s">
        <v>676</v>
      </c>
      <c r="B149" s="5" t="s">
        <v>499</v>
      </c>
      <c r="C149" s="37"/>
      <c r="D149" s="37"/>
      <c r="E149" s="37"/>
    </row>
    <row r="150" spans="1:5" ht="15">
      <c r="A150" s="18" t="s">
        <v>695</v>
      </c>
      <c r="B150" s="9" t="s">
        <v>500</v>
      </c>
      <c r="C150" s="37"/>
      <c r="D150" s="37"/>
      <c r="E150" s="37"/>
    </row>
    <row r="151" spans="1:5" ht="15">
      <c r="A151" s="20" t="s">
        <v>501</v>
      </c>
      <c r="B151" s="9" t="s">
        <v>502</v>
      </c>
      <c r="C151" s="37"/>
      <c r="D151" s="37"/>
      <c r="E151" s="37"/>
    </row>
    <row r="152" spans="1:5" ht="15.75">
      <c r="A152" s="50" t="s">
        <v>696</v>
      </c>
      <c r="B152" s="51" t="s">
        <v>503</v>
      </c>
      <c r="C152" s="37"/>
      <c r="D152" s="37"/>
      <c r="E152" s="37"/>
    </row>
    <row r="153" spans="1:5" ht="15.75">
      <c r="A153" s="55" t="s">
        <v>678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268" t="s">
        <v>98</v>
      </c>
      <c r="B2" s="273"/>
      <c r="C2" s="273"/>
      <c r="D2" s="273"/>
      <c r="E2" s="273"/>
    </row>
    <row r="3" spans="1:5" ht="30" customHeight="1">
      <c r="A3" s="272" t="s">
        <v>40</v>
      </c>
      <c r="B3" s="269"/>
      <c r="C3" s="269"/>
      <c r="D3" s="269"/>
      <c r="E3" s="269"/>
    </row>
    <row r="5" ht="15">
      <c r="A5" s="4" t="s">
        <v>4</v>
      </c>
    </row>
    <row r="6" spans="1:5" ht="48.75" customHeight="1">
      <c r="A6" s="2" t="s">
        <v>155</v>
      </c>
      <c r="B6" s="3" t="s">
        <v>156</v>
      </c>
      <c r="C6" s="84" t="s">
        <v>120</v>
      </c>
      <c r="D6" s="84" t="s">
        <v>121</v>
      </c>
      <c r="E6" s="84" t="s">
        <v>122</v>
      </c>
    </row>
    <row r="7" spans="1:5" ht="15">
      <c r="A7" s="41" t="s">
        <v>505</v>
      </c>
      <c r="B7" s="40" t="s">
        <v>183</v>
      </c>
      <c r="C7" s="52"/>
      <c r="D7" s="52"/>
      <c r="E7" s="52"/>
    </row>
    <row r="8" spans="1:5" ht="15">
      <c r="A8" s="5" t="s">
        <v>506</v>
      </c>
      <c r="B8" s="40" t="s">
        <v>190</v>
      </c>
      <c r="C8" s="52"/>
      <c r="D8" s="52"/>
      <c r="E8" s="52"/>
    </row>
    <row r="9" spans="1:5" ht="15">
      <c r="A9" s="65" t="s">
        <v>637</v>
      </c>
      <c r="B9" s="66" t="s">
        <v>191</v>
      </c>
      <c r="C9" s="52"/>
      <c r="D9" s="52"/>
      <c r="E9" s="52"/>
    </row>
    <row r="10" spans="1:5" ht="15">
      <c r="A10" s="49" t="s">
        <v>608</v>
      </c>
      <c r="B10" s="66" t="s">
        <v>192</v>
      </c>
      <c r="C10" s="52"/>
      <c r="D10" s="52"/>
      <c r="E10" s="52"/>
    </row>
    <row r="11" spans="1:5" ht="15">
      <c r="A11" s="5" t="s">
        <v>516</v>
      </c>
      <c r="B11" s="40" t="s">
        <v>199</v>
      </c>
      <c r="C11" s="52"/>
      <c r="D11" s="52"/>
      <c r="E11" s="52"/>
    </row>
    <row r="12" spans="1:5" ht="15">
      <c r="A12" s="5" t="s">
        <v>638</v>
      </c>
      <c r="B12" s="40" t="s">
        <v>204</v>
      </c>
      <c r="C12" s="52"/>
      <c r="D12" s="52"/>
      <c r="E12" s="52"/>
    </row>
    <row r="13" spans="1:5" ht="15">
      <c r="A13" s="5" t="s">
        <v>521</v>
      </c>
      <c r="B13" s="40" t="s">
        <v>219</v>
      </c>
      <c r="C13" s="52"/>
      <c r="D13" s="52"/>
      <c r="E13" s="52"/>
    </row>
    <row r="14" spans="1:5" ht="15">
      <c r="A14" s="5" t="s">
        <v>522</v>
      </c>
      <c r="B14" s="40" t="s">
        <v>224</v>
      </c>
      <c r="C14" s="52"/>
      <c r="D14" s="52"/>
      <c r="E14" s="52"/>
    </row>
    <row r="15" spans="1:5" ht="15">
      <c r="A15" s="5" t="s">
        <v>525</v>
      </c>
      <c r="B15" s="40" t="s">
        <v>237</v>
      </c>
      <c r="C15" s="52"/>
      <c r="D15" s="52"/>
      <c r="E15" s="52"/>
    </row>
    <row r="16" spans="1:5" ht="15">
      <c r="A16" s="49" t="s">
        <v>526</v>
      </c>
      <c r="B16" s="66" t="s">
        <v>238</v>
      </c>
      <c r="C16" s="52"/>
      <c r="D16" s="52"/>
      <c r="E16" s="52"/>
    </row>
    <row r="17" spans="1:5" ht="15">
      <c r="A17" s="17" t="s">
        <v>239</v>
      </c>
      <c r="B17" s="40" t="s">
        <v>240</v>
      </c>
      <c r="C17" s="52"/>
      <c r="D17" s="52"/>
      <c r="E17" s="52"/>
    </row>
    <row r="18" spans="1:5" ht="15">
      <c r="A18" s="17" t="s">
        <v>543</v>
      </c>
      <c r="B18" s="40" t="s">
        <v>241</v>
      </c>
      <c r="C18" s="52"/>
      <c r="D18" s="52"/>
      <c r="E18" s="52"/>
    </row>
    <row r="19" spans="1:5" ht="15">
      <c r="A19" s="22" t="s">
        <v>614</v>
      </c>
      <c r="B19" s="40" t="s">
        <v>242</v>
      </c>
      <c r="C19" s="52"/>
      <c r="D19" s="52"/>
      <c r="E19" s="52"/>
    </row>
    <row r="20" spans="1:5" ht="15">
      <c r="A20" s="22" t="s">
        <v>615</v>
      </c>
      <c r="B20" s="40" t="s">
        <v>243</v>
      </c>
      <c r="C20" s="52"/>
      <c r="D20" s="52"/>
      <c r="E20" s="52"/>
    </row>
    <row r="21" spans="1:5" ht="15">
      <c r="A21" s="22" t="s">
        <v>616</v>
      </c>
      <c r="B21" s="40" t="s">
        <v>244</v>
      </c>
      <c r="C21" s="52"/>
      <c r="D21" s="52"/>
      <c r="E21" s="52"/>
    </row>
    <row r="22" spans="1:5" ht="15">
      <c r="A22" s="17" t="s">
        <v>617</v>
      </c>
      <c r="B22" s="40" t="s">
        <v>245</v>
      </c>
      <c r="C22" s="52"/>
      <c r="D22" s="52"/>
      <c r="E22" s="52"/>
    </row>
    <row r="23" spans="1:5" ht="15">
      <c r="A23" s="17" t="s">
        <v>618</v>
      </c>
      <c r="B23" s="40" t="s">
        <v>246</v>
      </c>
      <c r="C23" s="52"/>
      <c r="D23" s="52"/>
      <c r="E23" s="52"/>
    </row>
    <row r="24" spans="1:5" ht="15">
      <c r="A24" s="17" t="s">
        <v>619</v>
      </c>
      <c r="B24" s="40" t="s">
        <v>247</v>
      </c>
      <c r="C24" s="52"/>
      <c r="D24" s="52"/>
      <c r="E24" s="52"/>
    </row>
    <row r="25" spans="1:5" ht="15">
      <c r="A25" s="63" t="s">
        <v>576</v>
      </c>
      <c r="B25" s="66" t="s">
        <v>248</v>
      </c>
      <c r="C25" s="52"/>
      <c r="D25" s="52"/>
      <c r="E25" s="52"/>
    </row>
    <row r="26" spans="1:5" ht="15">
      <c r="A26" s="16" t="s">
        <v>620</v>
      </c>
      <c r="B26" s="40" t="s">
        <v>249</v>
      </c>
      <c r="C26" s="52"/>
      <c r="D26" s="52"/>
      <c r="E26" s="52"/>
    </row>
    <row r="27" spans="1:5" ht="15">
      <c r="A27" s="16" t="s">
        <v>251</v>
      </c>
      <c r="B27" s="40" t="s">
        <v>252</v>
      </c>
      <c r="C27" s="52"/>
      <c r="D27" s="52"/>
      <c r="E27" s="52"/>
    </row>
    <row r="28" spans="1:5" ht="15">
      <c r="A28" s="16" t="s">
        <v>253</v>
      </c>
      <c r="B28" s="40" t="s">
        <v>254</v>
      </c>
      <c r="C28" s="52"/>
      <c r="D28" s="52"/>
      <c r="E28" s="52"/>
    </row>
    <row r="29" spans="1:5" ht="15">
      <c r="A29" s="16" t="s">
        <v>578</v>
      </c>
      <c r="B29" s="40" t="s">
        <v>255</v>
      </c>
      <c r="C29" s="52"/>
      <c r="D29" s="52"/>
      <c r="E29" s="52"/>
    </row>
    <row r="30" spans="1:5" ht="15">
      <c r="A30" s="16" t="s">
        <v>621</v>
      </c>
      <c r="B30" s="40" t="s">
        <v>256</v>
      </c>
      <c r="C30" s="52"/>
      <c r="D30" s="52"/>
      <c r="E30" s="52"/>
    </row>
    <row r="31" spans="1:5" ht="15">
      <c r="A31" s="16" t="s">
        <v>580</v>
      </c>
      <c r="B31" s="40" t="s">
        <v>257</v>
      </c>
      <c r="C31" s="52"/>
      <c r="D31" s="52"/>
      <c r="E31" s="52"/>
    </row>
    <row r="32" spans="1:5" ht="15">
      <c r="A32" s="16" t="s">
        <v>622</v>
      </c>
      <c r="B32" s="40" t="s">
        <v>258</v>
      </c>
      <c r="C32" s="52"/>
      <c r="D32" s="52"/>
      <c r="E32" s="52"/>
    </row>
    <row r="33" spans="1:5" ht="15">
      <c r="A33" s="16" t="s">
        <v>623</v>
      </c>
      <c r="B33" s="40" t="s">
        <v>260</v>
      </c>
      <c r="C33" s="52"/>
      <c r="D33" s="52"/>
      <c r="E33" s="52"/>
    </row>
    <row r="34" spans="1:5" ht="15">
      <c r="A34" s="16" t="s">
        <v>261</v>
      </c>
      <c r="B34" s="40" t="s">
        <v>262</v>
      </c>
      <c r="C34" s="52"/>
      <c r="D34" s="52"/>
      <c r="E34" s="52"/>
    </row>
    <row r="35" spans="1:5" ht="15">
      <c r="A35" s="29" t="s">
        <v>263</v>
      </c>
      <c r="B35" s="40" t="s">
        <v>264</v>
      </c>
      <c r="C35" s="52"/>
      <c r="D35" s="52"/>
      <c r="E35" s="52"/>
    </row>
    <row r="36" spans="1:5" ht="15">
      <c r="A36" s="16" t="s">
        <v>624</v>
      </c>
      <c r="B36" s="40" t="s">
        <v>265</v>
      </c>
      <c r="C36" s="52"/>
      <c r="D36" s="52"/>
      <c r="E36" s="52"/>
    </row>
    <row r="37" spans="1:5" ht="15">
      <c r="A37" s="29" t="s">
        <v>829</v>
      </c>
      <c r="B37" s="40" t="s">
        <v>266</v>
      </c>
      <c r="C37" s="52"/>
      <c r="D37" s="52"/>
      <c r="E37" s="52"/>
    </row>
    <row r="38" spans="1:5" ht="15">
      <c r="A38" s="29" t="s">
        <v>830</v>
      </c>
      <c r="B38" s="40" t="s">
        <v>266</v>
      </c>
      <c r="C38" s="52"/>
      <c r="D38" s="52"/>
      <c r="E38" s="52"/>
    </row>
    <row r="39" spans="1:5" ht="15">
      <c r="A39" s="63" t="s">
        <v>584</v>
      </c>
      <c r="B39" s="66" t="s">
        <v>267</v>
      </c>
      <c r="C39" s="52"/>
      <c r="D39" s="52"/>
      <c r="E39" s="52"/>
    </row>
    <row r="40" spans="1:5" ht="15.75">
      <c r="A40" s="82" t="s">
        <v>99</v>
      </c>
      <c r="B40" s="133"/>
      <c r="C40" s="52"/>
      <c r="D40" s="52"/>
      <c r="E40" s="52"/>
    </row>
    <row r="41" spans="1:5" ht="15">
      <c r="A41" s="44" t="s">
        <v>268</v>
      </c>
      <c r="B41" s="40" t="s">
        <v>269</v>
      </c>
      <c r="C41" s="52"/>
      <c r="D41" s="52"/>
      <c r="E41" s="52"/>
    </row>
    <row r="42" spans="1:5" ht="15">
      <c r="A42" s="44" t="s">
        <v>625</v>
      </c>
      <c r="B42" s="40" t="s">
        <v>270</v>
      </c>
      <c r="C42" s="52"/>
      <c r="D42" s="52"/>
      <c r="E42" s="52"/>
    </row>
    <row r="43" spans="1:5" ht="15">
      <c r="A43" s="44" t="s">
        <v>272</v>
      </c>
      <c r="B43" s="40" t="s">
        <v>273</v>
      </c>
      <c r="C43" s="52"/>
      <c r="D43" s="52"/>
      <c r="E43" s="52"/>
    </row>
    <row r="44" spans="1:5" ht="15">
      <c r="A44" s="44" t="s">
        <v>274</v>
      </c>
      <c r="B44" s="40" t="s">
        <v>275</v>
      </c>
      <c r="C44" s="52"/>
      <c r="D44" s="52"/>
      <c r="E44" s="52"/>
    </row>
    <row r="45" spans="1:5" ht="15">
      <c r="A45" s="6" t="s">
        <v>276</v>
      </c>
      <c r="B45" s="40" t="s">
        <v>277</v>
      </c>
      <c r="C45" s="52"/>
      <c r="D45" s="52"/>
      <c r="E45" s="52"/>
    </row>
    <row r="46" spans="1:5" ht="15">
      <c r="A46" s="6" t="s">
        <v>278</v>
      </c>
      <c r="B46" s="40" t="s">
        <v>279</v>
      </c>
      <c r="C46" s="52"/>
      <c r="D46" s="52"/>
      <c r="E46" s="52"/>
    </row>
    <row r="47" spans="1:5" ht="15">
      <c r="A47" s="6" t="s">
        <v>280</v>
      </c>
      <c r="B47" s="40" t="s">
        <v>281</v>
      </c>
      <c r="C47" s="52"/>
      <c r="D47" s="52"/>
      <c r="E47" s="52"/>
    </row>
    <row r="48" spans="1:5" ht="15">
      <c r="A48" s="64" t="s">
        <v>586</v>
      </c>
      <c r="B48" s="66" t="s">
        <v>282</v>
      </c>
      <c r="C48" s="52"/>
      <c r="D48" s="52"/>
      <c r="E48" s="52"/>
    </row>
    <row r="49" spans="1:5" ht="15">
      <c r="A49" s="17" t="s">
        <v>283</v>
      </c>
      <c r="B49" s="40" t="s">
        <v>284</v>
      </c>
      <c r="C49" s="52"/>
      <c r="D49" s="52"/>
      <c r="E49" s="52"/>
    </row>
    <row r="50" spans="1:5" ht="15">
      <c r="A50" s="17" t="s">
        <v>285</v>
      </c>
      <c r="B50" s="40" t="s">
        <v>286</v>
      </c>
      <c r="C50" s="52"/>
      <c r="D50" s="52"/>
      <c r="E50" s="52"/>
    </row>
    <row r="51" spans="1:5" ht="15">
      <c r="A51" s="17" t="s">
        <v>287</v>
      </c>
      <c r="B51" s="40" t="s">
        <v>288</v>
      </c>
      <c r="C51" s="52"/>
      <c r="D51" s="52"/>
      <c r="E51" s="52"/>
    </row>
    <row r="52" spans="1:5" ht="15">
      <c r="A52" s="17" t="s">
        <v>289</v>
      </c>
      <c r="B52" s="40" t="s">
        <v>290</v>
      </c>
      <c r="C52" s="52"/>
      <c r="D52" s="52"/>
      <c r="E52" s="52"/>
    </row>
    <row r="53" spans="1:5" ht="15">
      <c r="A53" s="63" t="s">
        <v>587</v>
      </c>
      <c r="B53" s="66" t="s">
        <v>291</v>
      </c>
      <c r="C53" s="52"/>
      <c r="D53" s="52"/>
      <c r="E53" s="52"/>
    </row>
    <row r="54" spans="1:5" ht="15">
      <c r="A54" s="17" t="s">
        <v>292</v>
      </c>
      <c r="B54" s="40" t="s">
        <v>293</v>
      </c>
      <c r="C54" s="52"/>
      <c r="D54" s="52"/>
      <c r="E54" s="52"/>
    </row>
    <row r="55" spans="1:5" ht="15">
      <c r="A55" s="17" t="s">
        <v>626</v>
      </c>
      <c r="B55" s="40" t="s">
        <v>294</v>
      </c>
      <c r="C55" s="52"/>
      <c r="D55" s="52"/>
      <c r="E55" s="52"/>
    </row>
    <row r="56" spans="1:5" ht="15">
      <c r="A56" s="17" t="s">
        <v>627</v>
      </c>
      <c r="B56" s="40" t="s">
        <v>295</v>
      </c>
      <c r="C56" s="52"/>
      <c r="D56" s="52"/>
      <c r="E56" s="52"/>
    </row>
    <row r="57" spans="1:5" ht="15">
      <c r="A57" s="17" t="s">
        <v>628</v>
      </c>
      <c r="B57" s="40" t="s">
        <v>296</v>
      </c>
      <c r="C57" s="52"/>
      <c r="D57" s="52"/>
      <c r="E57" s="52"/>
    </row>
    <row r="58" spans="1:5" ht="15">
      <c r="A58" s="17" t="s">
        <v>629</v>
      </c>
      <c r="B58" s="40" t="s">
        <v>297</v>
      </c>
      <c r="C58" s="52"/>
      <c r="D58" s="52"/>
      <c r="E58" s="52"/>
    </row>
    <row r="59" spans="1:5" ht="15">
      <c r="A59" s="17" t="s">
        <v>630</v>
      </c>
      <c r="B59" s="40" t="s">
        <v>298</v>
      </c>
      <c r="C59" s="52"/>
      <c r="D59" s="52"/>
      <c r="E59" s="52"/>
    </row>
    <row r="60" spans="1:5" ht="15">
      <c r="A60" s="17" t="s">
        <v>299</v>
      </c>
      <c r="B60" s="40" t="s">
        <v>300</v>
      </c>
      <c r="C60" s="52"/>
      <c r="D60" s="52"/>
      <c r="E60" s="52"/>
    </row>
    <row r="61" spans="1:5" ht="15">
      <c r="A61" s="17" t="s">
        <v>631</v>
      </c>
      <c r="B61" s="40" t="s">
        <v>301</v>
      </c>
      <c r="C61" s="52"/>
      <c r="D61" s="52"/>
      <c r="E61" s="52"/>
    </row>
    <row r="62" spans="1:5" ht="15">
      <c r="A62" s="63" t="s">
        <v>588</v>
      </c>
      <c r="B62" s="66" t="s">
        <v>302</v>
      </c>
      <c r="C62" s="52"/>
      <c r="D62" s="52"/>
      <c r="E62" s="52"/>
    </row>
    <row r="63" spans="1:5" ht="15.75">
      <c r="A63" s="82" t="s">
        <v>100</v>
      </c>
      <c r="B63" s="133"/>
      <c r="C63" s="52"/>
      <c r="D63" s="52"/>
      <c r="E63" s="52"/>
    </row>
    <row r="64" spans="1:5" ht="15.75">
      <c r="A64" s="45" t="s">
        <v>639</v>
      </c>
      <c r="B64" s="46" t="s">
        <v>303</v>
      </c>
      <c r="C64" s="52"/>
      <c r="D64" s="52"/>
      <c r="E64" s="52"/>
    </row>
    <row r="65" spans="1:5" ht="15">
      <c r="A65" s="20" t="s">
        <v>595</v>
      </c>
      <c r="B65" s="9" t="s">
        <v>311</v>
      </c>
      <c r="C65" s="20"/>
      <c r="D65" s="20"/>
      <c r="E65" s="20"/>
    </row>
    <row r="66" spans="1:5" ht="15">
      <c r="A66" s="18" t="s">
        <v>598</v>
      </c>
      <c r="B66" s="9" t="s">
        <v>319</v>
      </c>
      <c r="C66" s="18"/>
      <c r="D66" s="18"/>
      <c r="E66" s="18"/>
    </row>
    <row r="67" spans="1:5" ht="15">
      <c r="A67" s="47" t="s">
        <v>320</v>
      </c>
      <c r="B67" s="5" t="s">
        <v>321</v>
      </c>
      <c r="C67" s="47"/>
      <c r="D67" s="47"/>
      <c r="E67" s="47"/>
    </row>
    <row r="68" spans="1:5" ht="15">
      <c r="A68" s="47" t="s">
        <v>322</v>
      </c>
      <c r="B68" s="5" t="s">
        <v>323</v>
      </c>
      <c r="C68" s="47"/>
      <c r="D68" s="47"/>
      <c r="E68" s="47"/>
    </row>
    <row r="69" spans="1:5" ht="15">
      <c r="A69" s="18" t="s">
        <v>324</v>
      </c>
      <c r="B69" s="9" t="s">
        <v>325</v>
      </c>
      <c r="C69" s="47"/>
      <c r="D69" s="47"/>
      <c r="E69" s="47"/>
    </row>
    <row r="70" spans="1:5" ht="15">
      <c r="A70" s="47" t="s">
        <v>326</v>
      </c>
      <c r="B70" s="5" t="s">
        <v>327</v>
      </c>
      <c r="C70" s="47"/>
      <c r="D70" s="47"/>
      <c r="E70" s="47"/>
    </row>
    <row r="71" spans="1:5" ht="15">
      <c r="A71" s="47" t="s">
        <v>328</v>
      </c>
      <c r="B71" s="5" t="s">
        <v>329</v>
      </c>
      <c r="C71" s="47"/>
      <c r="D71" s="47"/>
      <c r="E71" s="47"/>
    </row>
    <row r="72" spans="1:5" ht="15">
      <c r="A72" s="47" t="s">
        <v>330</v>
      </c>
      <c r="B72" s="5" t="s">
        <v>331</v>
      </c>
      <c r="C72" s="47"/>
      <c r="D72" s="47"/>
      <c r="E72" s="47"/>
    </row>
    <row r="73" spans="1:5" ht="15">
      <c r="A73" s="48" t="s">
        <v>599</v>
      </c>
      <c r="B73" s="49" t="s">
        <v>332</v>
      </c>
      <c r="C73" s="18"/>
      <c r="D73" s="18"/>
      <c r="E73" s="18"/>
    </row>
    <row r="74" spans="1:5" ht="15">
      <c r="A74" s="47" t="s">
        <v>333</v>
      </c>
      <c r="B74" s="5" t="s">
        <v>334</v>
      </c>
      <c r="C74" s="47"/>
      <c r="D74" s="47"/>
      <c r="E74" s="47"/>
    </row>
    <row r="75" spans="1:5" ht="15">
      <c r="A75" s="17" t="s">
        <v>335</v>
      </c>
      <c r="B75" s="5" t="s">
        <v>336</v>
      </c>
      <c r="C75" s="17"/>
      <c r="D75" s="17"/>
      <c r="E75" s="17"/>
    </row>
    <row r="76" spans="1:5" ht="15">
      <c r="A76" s="47" t="s">
        <v>636</v>
      </c>
      <c r="B76" s="5" t="s">
        <v>337</v>
      </c>
      <c r="C76" s="47"/>
      <c r="D76" s="47"/>
      <c r="E76" s="47"/>
    </row>
    <row r="77" spans="1:5" ht="15">
      <c r="A77" s="47" t="s">
        <v>604</v>
      </c>
      <c r="B77" s="5" t="s">
        <v>338</v>
      </c>
      <c r="C77" s="47"/>
      <c r="D77" s="47"/>
      <c r="E77" s="47"/>
    </row>
    <row r="78" spans="1:5" ht="15">
      <c r="A78" s="48" t="s">
        <v>605</v>
      </c>
      <c r="B78" s="49" t="s">
        <v>342</v>
      </c>
      <c r="C78" s="18"/>
      <c r="D78" s="18"/>
      <c r="E78" s="18"/>
    </row>
    <row r="79" spans="1:5" ht="15">
      <c r="A79" s="17" t="s">
        <v>343</v>
      </c>
      <c r="B79" s="5" t="s">
        <v>344</v>
      </c>
      <c r="C79" s="17"/>
      <c r="D79" s="17"/>
      <c r="E79" s="17"/>
    </row>
    <row r="80" spans="1:5" ht="15.75">
      <c r="A80" s="50" t="s">
        <v>640</v>
      </c>
      <c r="B80" s="51" t="s">
        <v>345</v>
      </c>
      <c r="C80" s="18"/>
      <c r="D80" s="18"/>
      <c r="E80" s="18"/>
    </row>
    <row r="81" spans="1:5" ht="15.75">
      <c r="A81" s="55" t="s">
        <v>677</v>
      </c>
      <c r="B81" s="56"/>
      <c r="C81" s="52"/>
      <c r="D81" s="52"/>
      <c r="E81" s="52"/>
    </row>
    <row r="82" spans="1:5" ht="49.5" customHeight="1">
      <c r="A82" s="2" t="s">
        <v>155</v>
      </c>
      <c r="B82" s="3" t="s">
        <v>72</v>
      </c>
      <c r="C82" s="84" t="s">
        <v>85</v>
      </c>
      <c r="D82" s="84" t="s">
        <v>86</v>
      </c>
      <c r="E82" s="84" t="s">
        <v>84</v>
      </c>
    </row>
    <row r="83" spans="1:5" ht="15">
      <c r="A83" s="5" t="s">
        <v>680</v>
      </c>
      <c r="B83" s="6" t="s">
        <v>358</v>
      </c>
      <c r="C83" s="37"/>
      <c r="D83" s="37"/>
      <c r="E83" s="37"/>
    </row>
    <row r="84" spans="1:5" ht="15">
      <c r="A84" s="5" t="s">
        <v>359</v>
      </c>
      <c r="B84" s="6" t="s">
        <v>360</v>
      </c>
      <c r="C84" s="37"/>
      <c r="D84" s="37"/>
      <c r="E84" s="37"/>
    </row>
    <row r="85" spans="1:5" ht="15">
      <c r="A85" s="5" t="s">
        <v>361</v>
      </c>
      <c r="B85" s="6" t="s">
        <v>362</v>
      </c>
      <c r="C85" s="37"/>
      <c r="D85" s="37"/>
      <c r="E85" s="37"/>
    </row>
    <row r="86" spans="1:5" ht="15">
      <c r="A86" s="5" t="s">
        <v>641</v>
      </c>
      <c r="B86" s="6" t="s">
        <v>363</v>
      </c>
      <c r="C86" s="37"/>
      <c r="D86" s="37"/>
      <c r="E86" s="37"/>
    </row>
    <row r="87" spans="1:5" ht="15">
      <c r="A87" s="5" t="s">
        <v>642</v>
      </c>
      <c r="B87" s="6" t="s">
        <v>364</v>
      </c>
      <c r="C87" s="37"/>
      <c r="D87" s="37"/>
      <c r="E87" s="37"/>
    </row>
    <row r="88" spans="1:5" ht="15">
      <c r="A88" s="5" t="s">
        <v>643</v>
      </c>
      <c r="B88" s="6" t="s">
        <v>365</v>
      </c>
      <c r="C88" s="37"/>
      <c r="D88" s="37"/>
      <c r="E88" s="37"/>
    </row>
    <row r="89" spans="1:5" ht="15">
      <c r="A89" s="49" t="s">
        <v>681</v>
      </c>
      <c r="B89" s="64" t="s">
        <v>366</v>
      </c>
      <c r="C89" s="37"/>
      <c r="D89" s="37"/>
      <c r="E89" s="37"/>
    </row>
    <row r="90" spans="1:5" ht="15">
      <c r="A90" s="5" t="s">
        <v>683</v>
      </c>
      <c r="B90" s="6" t="s">
        <v>380</v>
      </c>
      <c r="C90" s="37"/>
      <c r="D90" s="37"/>
      <c r="E90" s="37"/>
    </row>
    <row r="91" spans="1:5" ht="15">
      <c r="A91" s="5" t="s">
        <v>649</v>
      </c>
      <c r="B91" s="6" t="s">
        <v>381</v>
      </c>
      <c r="C91" s="37"/>
      <c r="D91" s="37"/>
      <c r="E91" s="37"/>
    </row>
    <row r="92" spans="1:5" ht="15">
      <c r="A92" s="5" t="s">
        <v>650</v>
      </c>
      <c r="B92" s="6" t="s">
        <v>382</v>
      </c>
      <c r="C92" s="37"/>
      <c r="D92" s="37"/>
      <c r="E92" s="37"/>
    </row>
    <row r="93" spans="1:5" ht="15">
      <c r="A93" s="5" t="s">
        <v>651</v>
      </c>
      <c r="B93" s="6" t="s">
        <v>383</v>
      </c>
      <c r="C93" s="37"/>
      <c r="D93" s="37"/>
      <c r="E93" s="37"/>
    </row>
    <row r="94" spans="1:5" ht="15">
      <c r="A94" s="5" t="s">
        <v>684</v>
      </c>
      <c r="B94" s="6" t="s">
        <v>411</v>
      </c>
      <c r="C94" s="37"/>
      <c r="D94" s="37"/>
      <c r="E94" s="37"/>
    </row>
    <row r="95" spans="1:5" ht="15">
      <c r="A95" s="5" t="s">
        <v>656</v>
      </c>
      <c r="B95" s="6" t="s">
        <v>412</v>
      </c>
      <c r="C95" s="37"/>
      <c r="D95" s="37"/>
      <c r="E95" s="37"/>
    </row>
    <row r="96" spans="1:5" ht="15">
      <c r="A96" s="49" t="s">
        <v>685</v>
      </c>
      <c r="B96" s="64" t="s">
        <v>413</v>
      </c>
      <c r="C96" s="37"/>
      <c r="D96" s="37"/>
      <c r="E96" s="37"/>
    </row>
    <row r="97" spans="1:5" ht="15">
      <c r="A97" s="17" t="s">
        <v>414</v>
      </c>
      <c r="B97" s="6" t="s">
        <v>415</v>
      </c>
      <c r="C97" s="37"/>
      <c r="D97" s="37"/>
      <c r="E97" s="37"/>
    </row>
    <row r="98" spans="1:5" ht="15">
      <c r="A98" s="17" t="s">
        <v>657</v>
      </c>
      <c r="B98" s="6" t="s">
        <v>416</v>
      </c>
      <c r="C98" s="37"/>
      <c r="D98" s="37"/>
      <c r="E98" s="37"/>
    </row>
    <row r="99" spans="1:5" ht="15">
      <c r="A99" s="17" t="s">
        <v>658</v>
      </c>
      <c r="B99" s="6" t="s">
        <v>419</v>
      </c>
      <c r="C99" s="37"/>
      <c r="D99" s="37"/>
      <c r="E99" s="37"/>
    </row>
    <row r="100" spans="1:5" ht="15">
      <c r="A100" s="17" t="s">
        <v>659</v>
      </c>
      <c r="B100" s="6" t="s">
        <v>420</v>
      </c>
      <c r="C100" s="37"/>
      <c r="D100" s="37"/>
      <c r="E100" s="37"/>
    </row>
    <row r="101" spans="1:5" ht="15">
      <c r="A101" s="17" t="s">
        <v>427</v>
      </c>
      <c r="B101" s="6" t="s">
        <v>428</v>
      </c>
      <c r="C101" s="37"/>
      <c r="D101" s="37"/>
      <c r="E101" s="37"/>
    </row>
    <row r="102" spans="1:5" ht="15">
      <c r="A102" s="17" t="s">
        <v>429</v>
      </c>
      <c r="B102" s="6" t="s">
        <v>430</v>
      </c>
      <c r="C102" s="37"/>
      <c r="D102" s="37"/>
      <c r="E102" s="37"/>
    </row>
    <row r="103" spans="1:5" ht="15">
      <c r="A103" s="17" t="s">
        <v>431</v>
      </c>
      <c r="B103" s="6" t="s">
        <v>432</v>
      </c>
      <c r="C103" s="37"/>
      <c r="D103" s="37"/>
      <c r="E103" s="37"/>
    </row>
    <row r="104" spans="1:5" ht="15">
      <c r="A104" s="17" t="s">
        <v>660</v>
      </c>
      <c r="B104" s="6" t="s">
        <v>433</v>
      </c>
      <c r="C104" s="37"/>
      <c r="D104" s="37"/>
      <c r="E104" s="37"/>
    </row>
    <row r="105" spans="1:5" ht="15">
      <c r="A105" s="17" t="s">
        <v>661</v>
      </c>
      <c r="B105" s="6" t="s">
        <v>435</v>
      </c>
      <c r="C105" s="37"/>
      <c r="D105" s="37"/>
      <c r="E105" s="37"/>
    </row>
    <row r="106" spans="1:5" ht="15">
      <c r="A106" s="17" t="s">
        <v>662</v>
      </c>
      <c r="B106" s="6" t="s">
        <v>440</v>
      </c>
      <c r="C106" s="37"/>
      <c r="D106" s="37"/>
      <c r="E106" s="37"/>
    </row>
    <row r="107" spans="1:5" ht="15">
      <c r="A107" s="63" t="s">
        <v>686</v>
      </c>
      <c r="B107" s="64" t="s">
        <v>444</v>
      </c>
      <c r="C107" s="37"/>
      <c r="D107" s="37"/>
      <c r="E107" s="37"/>
    </row>
    <row r="108" spans="1:5" ht="15">
      <c r="A108" s="17" t="s">
        <v>456</v>
      </c>
      <c r="B108" s="6" t="s">
        <v>457</v>
      </c>
      <c r="C108" s="37"/>
      <c r="D108" s="37"/>
      <c r="E108" s="37"/>
    </row>
    <row r="109" spans="1:5" ht="15">
      <c r="A109" s="5" t="s">
        <v>666</v>
      </c>
      <c r="B109" s="6" t="s">
        <v>458</v>
      </c>
      <c r="C109" s="37"/>
      <c r="D109" s="37"/>
      <c r="E109" s="37"/>
    </row>
    <row r="110" spans="1:5" ht="15">
      <c r="A110" s="17" t="s">
        <v>667</v>
      </c>
      <c r="B110" s="6" t="s">
        <v>459</v>
      </c>
      <c r="C110" s="37"/>
      <c r="D110" s="37"/>
      <c r="E110" s="37"/>
    </row>
    <row r="111" spans="1:5" ht="15">
      <c r="A111" s="49" t="s">
        <v>688</v>
      </c>
      <c r="B111" s="64" t="s">
        <v>460</v>
      </c>
      <c r="C111" s="37"/>
      <c r="D111" s="37"/>
      <c r="E111" s="37"/>
    </row>
    <row r="112" spans="1:5" ht="15.75">
      <c r="A112" s="82" t="s">
        <v>102</v>
      </c>
      <c r="B112" s="87"/>
      <c r="C112" s="37"/>
      <c r="D112" s="37"/>
      <c r="E112" s="37"/>
    </row>
    <row r="113" spans="1:5" ht="15">
      <c r="A113" s="5" t="s">
        <v>367</v>
      </c>
      <c r="B113" s="6" t="s">
        <v>368</v>
      </c>
      <c r="C113" s="37"/>
      <c r="D113" s="37"/>
      <c r="E113" s="37"/>
    </row>
    <row r="114" spans="1:5" ht="15">
      <c r="A114" s="5" t="s">
        <v>369</v>
      </c>
      <c r="B114" s="6" t="s">
        <v>370</v>
      </c>
      <c r="C114" s="37"/>
      <c r="D114" s="37"/>
      <c r="E114" s="37"/>
    </row>
    <row r="115" spans="1:5" ht="15">
      <c r="A115" s="5" t="s">
        <v>644</v>
      </c>
      <c r="B115" s="6" t="s">
        <v>371</v>
      </c>
      <c r="C115" s="37"/>
      <c r="D115" s="37"/>
      <c r="E115" s="37"/>
    </row>
    <row r="116" spans="1:5" ht="15">
      <c r="A116" s="5" t="s">
        <v>645</v>
      </c>
      <c r="B116" s="6" t="s">
        <v>372</v>
      </c>
      <c r="C116" s="37"/>
      <c r="D116" s="37"/>
      <c r="E116" s="37"/>
    </row>
    <row r="117" spans="1:5" ht="15">
      <c r="A117" s="5" t="s">
        <v>646</v>
      </c>
      <c r="B117" s="6" t="s">
        <v>373</v>
      </c>
      <c r="C117" s="37"/>
      <c r="D117" s="37"/>
      <c r="E117" s="37"/>
    </row>
    <row r="118" spans="1:5" ht="15">
      <c r="A118" s="49" t="s">
        <v>682</v>
      </c>
      <c r="B118" s="64" t="s">
        <v>374</v>
      </c>
      <c r="C118" s="37"/>
      <c r="D118" s="37"/>
      <c r="E118" s="37"/>
    </row>
    <row r="119" spans="1:5" ht="15">
      <c r="A119" s="17" t="s">
        <v>663</v>
      </c>
      <c r="B119" s="6" t="s">
        <v>445</v>
      </c>
      <c r="C119" s="37"/>
      <c r="D119" s="37"/>
      <c r="E119" s="37"/>
    </row>
    <row r="120" spans="1:5" ht="15">
      <c r="A120" s="17" t="s">
        <v>664</v>
      </c>
      <c r="B120" s="6" t="s">
        <v>447</v>
      </c>
      <c r="C120" s="37"/>
      <c r="D120" s="37"/>
      <c r="E120" s="37"/>
    </row>
    <row r="121" spans="1:5" ht="15">
      <c r="A121" s="17" t="s">
        <v>449</v>
      </c>
      <c r="B121" s="6" t="s">
        <v>450</v>
      </c>
      <c r="C121" s="37"/>
      <c r="D121" s="37"/>
      <c r="E121" s="37"/>
    </row>
    <row r="122" spans="1:5" ht="15">
      <c r="A122" s="17" t="s">
        <v>665</v>
      </c>
      <c r="B122" s="6" t="s">
        <v>451</v>
      </c>
      <c r="C122" s="37"/>
      <c r="D122" s="37"/>
      <c r="E122" s="37"/>
    </row>
    <row r="123" spans="1:5" ht="15">
      <c r="A123" s="17" t="s">
        <v>453</v>
      </c>
      <c r="B123" s="6" t="s">
        <v>454</v>
      </c>
      <c r="C123" s="37"/>
      <c r="D123" s="37"/>
      <c r="E123" s="37"/>
    </row>
    <row r="124" spans="1:5" ht="15">
      <c r="A124" s="49" t="s">
        <v>687</v>
      </c>
      <c r="B124" s="64" t="s">
        <v>455</v>
      </c>
      <c r="C124" s="37"/>
      <c r="D124" s="37"/>
      <c r="E124" s="37"/>
    </row>
    <row r="125" spans="1:5" ht="15">
      <c r="A125" s="17" t="s">
        <v>461</v>
      </c>
      <c r="B125" s="6" t="s">
        <v>462</v>
      </c>
      <c r="C125" s="37"/>
      <c r="D125" s="37"/>
      <c r="E125" s="37"/>
    </row>
    <row r="126" spans="1:5" ht="15">
      <c r="A126" s="5" t="s">
        <v>668</v>
      </c>
      <c r="B126" s="6" t="s">
        <v>463</v>
      </c>
      <c r="C126" s="37"/>
      <c r="D126" s="37"/>
      <c r="E126" s="37"/>
    </row>
    <row r="127" spans="1:5" ht="15">
      <c r="A127" s="17" t="s">
        <v>669</v>
      </c>
      <c r="B127" s="6" t="s">
        <v>464</v>
      </c>
      <c r="C127" s="37"/>
      <c r="D127" s="37"/>
      <c r="E127" s="37"/>
    </row>
    <row r="128" spans="1:5" ht="15">
      <c r="A128" s="49" t="s">
        <v>690</v>
      </c>
      <c r="B128" s="64" t="s">
        <v>465</v>
      </c>
      <c r="C128" s="37"/>
      <c r="D128" s="37"/>
      <c r="E128" s="37"/>
    </row>
    <row r="129" spans="1:5" ht="15.75">
      <c r="A129" s="82" t="s">
        <v>103</v>
      </c>
      <c r="B129" s="87"/>
      <c r="C129" s="37"/>
      <c r="D129" s="37"/>
      <c r="E129" s="37"/>
    </row>
    <row r="130" spans="1:5" ht="15.75">
      <c r="A130" s="61" t="s">
        <v>689</v>
      </c>
      <c r="B130" s="45" t="s">
        <v>466</v>
      </c>
      <c r="C130" s="37"/>
      <c r="D130" s="37"/>
      <c r="E130" s="37"/>
    </row>
    <row r="131" spans="1:5" ht="15.75">
      <c r="A131" s="144" t="s">
        <v>104</v>
      </c>
      <c r="B131" s="85"/>
      <c r="C131" s="37"/>
      <c r="D131" s="37"/>
      <c r="E131" s="37"/>
    </row>
    <row r="132" spans="1:5" ht="15.75">
      <c r="A132" s="144" t="s">
        <v>105</v>
      </c>
      <c r="B132" s="85"/>
      <c r="C132" s="37"/>
      <c r="D132" s="37"/>
      <c r="E132" s="37"/>
    </row>
    <row r="133" spans="1:5" ht="15">
      <c r="A133" s="20" t="s">
        <v>691</v>
      </c>
      <c r="B133" s="9" t="s">
        <v>471</v>
      </c>
      <c r="C133" s="37"/>
      <c r="D133" s="37"/>
      <c r="E133" s="37"/>
    </row>
    <row r="134" spans="1:5" ht="15">
      <c r="A134" s="18" t="s">
        <v>692</v>
      </c>
      <c r="B134" s="9" t="s">
        <v>478</v>
      </c>
      <c r="C134" s="37"/>
      <c r="D134" s="37"/>
      <c r="E134" s="37"/>
    </row>
    <row r="135" spans="1:5" ht="15">
      <c r="A135" s="5" t="s">
        <v>825</v>
      </c>
      <c r="B135" s="5" t="s">
        <v>479</v>
      </c>
      <c r="C135" s="37"/>
      <c r="D135" s="37"/>
      <c r="E135" s="37"/>
    </row>
    <row r="136" spans="1:5" ht="15">
      <c r="A136" s="5" t="s">
        <v>826</v>
      </c>
      <c r="B136" s="5" t="s">
        <v>479</v>
      </c>
      <c r="C136" s="37"/>
      <c r="D136" s="37"/>
      <c r="E136" s="37"/>
    </row>
    <row r="137" spans="1:5" ht="15">
      <c r="A137" s="5" t="s">
        <v>823</v>
      </c>
      <c r="B137" s="5" t="s">
        <v>480</v>
      </c>
      <c r="C137" s="37"/>
      <c r="D137" s="37"/>
      <c r="E137" s="37"/>
    </row>
    <row r="138" spans="1:5" ht="15">
      <c r="A138" s="5" t="s">
        <v>824</v>
      </c>
      <c r="B138" s="5" t="s">
        <v>480</v>
      </c>
      <c r="C138" s="37"/>
      <c r="D138" s="37"/>
      <c r="E138" s="37"/>
    </row>
    <row r="139" spans="1:5" ht="15">
      <c r="A139" s="9" t="s">
        <v>693</v>
      </c>
      <c r="B139" s="9" t="s">
        <v>481</v>
      </c>
      <c r="C139" s="37"/>
      <c r="D139" s="37"/>
      <c r="E139" s="37"/>
    </row>
    <row r="140" spans="1:5" ht="15">
      <c r="A140" s="47" t="s">
        <v>482</v>
      </c>
      <c r="B140" s="5" t="s">
        <v>483</v>
      </c>
      <c r="C140" s="37"/>
      <c r="D140" s="37"/>
      <c r="E140" s="37"/>
    </row>
    <row r="141" spans="1:5" ht="15">
      <c r="A141" s="47" t="s">
        <v>484</v>
      </c>
      <c r="B141" s="5" t="s">
        <v>485</v>
      </c>
      <c r="C141" s="37"/>
      <c r="D141" s="37"/>
      <c r="E141" s="37"/>
    </row>
    <row r="142" spans="1:5" ht="15">
      <c r="A142" s="47" t="s">
        <v>486</v>
      </c>
      <c r="B142" s="5" t="s">
        <v>487</v>
      </c>
      <c r="C142" s="37"/>
      <c r="D142" s="37"/>
      <c r="E142" s="37"/>
    </row>
    <row r="143" spans="1:5" ht="15">
      <c r="A143" s="47" t="s">
        <v>488</v>
      </c>
      <c r="B143" s="5" t="s">
        <v>489</v>
      </c>
      <c r="C143" s="37"/>
      <c r="D143" s="37"/>
      <c r="E143" s="37"/>
    </row>
    <row r="144" spans="1:5" ht="15">
      <c r="A144" s="17" t="s">
        <v>675</v>
      </c>
      <c r="B144" s="5" t="s">
        <v>490</v>
      </c>
      <c r="C144" s="37"/>
      <c r="D144" s="37"/>
      <c r="E144" s="37"/>
    </row>
    <row r="145" spans="1:5" ht="15">
      <c r="A145" s="20" t="s">
        <v>694</v>
      </c>
      <c r="B145" s="9" t="s">
        <v>492</v>
      </c>
      <c r="C145" s="37"/>
      <c r="D145" s="37"/>
      <c r="E145" s="37"/>
    </row>
    <row r="146" spans="1:5" ht="15">
      <c r="A146" s="17" t="s">
        <v>493</v>
      </c>
      <c r="B146" s="5" t="s">
        <v>494</v>
      </c>
      <c r="C146" s="37"/>
      <c r="D146" s="37"/>
      <c r="E146" s="37"/>
    </row>
    <row r="147" spans="1:5" ht="15">
      <c r="A147" s="17" t="s">
        <v>495</v>
      </c>
      <c r="B147" s="5" t="s">
        <v>496</v>
      </c>
      <c r="C147" s="37"/>
      <c r="D147" s="37"/>
      <c r="E147" s="37"/>
    </row>
    <row r="148" spans="1:5" ht="15">
      <c r="A148" s="47" t="s">
        <v>497</v>
      </c>
      <c r="B148" s="5" t="s">
        <v>498</v>
      </c>
      <c r="C148" s="37"/>
      <c r="D148" s="37"/>
      <c r="E148" s="37"/>
    </row>
    <row r="149" spans="1:5" ht="15">
      <c r="A149" s="47" t="s">
        <v>676</v>
      </c>
      <c r="B149" s="5" t="s">
        <v>499</v>
      </c>
      <c r="C149" s="37"/>
      <c r="D149" s="37"/>
      <c r="E149" s="37"/>
    </row>
    <row r="150" spans="1:5" ht="15">
      <c r="A150" s="18" t="s">
        <v>695</v>
      </c>
      <c r="B150" s="9" t="s">
        <v>500</v>
      </c>
      <c r="C150" s="37"/>
      <c r="D150" s="37"/>
      <c r="E150" s="37"/>
    </row>
    <row r="151" spans="1:5" ht="15">
      <c r="A151" s="20" t="s">
        <v>501</v>
      </c>
      <c r="B151" s="9" t="s">
        <v>502</v>
      </c>
      <c r="C151" s="37"/>
      <c r="D151" s="37"/>
      <c r="E151" s="37"/>
    </row>
    <row r="152" spans="1:5" ht="15.75">
      <c r="A152" s="50" t="s">
        <v>696</v>
      </c>
      <c r="B152" s="51" t="s">
        <v>503</v>
      </c>
      <c r="C152" s="37"/>
      <c r="D152" s="37"/>
      <c r="E152" s="37"/>
    </row>
    <row r="153" spans="1:5" ht="15.75">
      <c r="A153" s="55" t="s">
        <v>678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0"/>
  <sheetViews>
    <sheetView view="pageLayout" workbookViewId="0" topLeftCell="A1">
      <selection activeCell="A14" sqref="A1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268" t="s">
        <v>852</v>
      </c>
      <c r="B1" s="273"/>
      <c r="C1" s="273"/>
      <c r="D1" s="273"/>
      <c r="E1" s="273"/>
    </row>
    <row r="2" spans="1:5" ht="22.5" customHeight="1">
      <c r="A2" s="271" t="s">
        <v>869</v>
      </c>
      <c r="B2" s="269"/>
      <c r="C2" s="269"/>
      <c r="D2" s="269"/>
      <c r="E2" s="269"/>
    </row>
    <row r="3" ht="18">
      <c r="A3" s="104"/>
    </row>
    <row r="4" ht="15">
      <c r="A4" s="4" t="s">
        <v>1</v>
      </c>
    </row>
    <row r="5" spans="1:5" ht="31.5" customHeight="1">
      <c r="A5" s="105" t="s">
        <v>155</v>
      </c>
      <c r="B5" s="106" t="s">
        <v>156</v>
      </c>
      <c r="C5" s="94" t="s">
        <v>36</v>
      </c>
      <c r="D5" s="94" t="s">
        <v>37</v>
      </c>
      <c r="E5" s="94" t="s">
        <v>38</v>
      </c>
    </row>
    <row r="6" spans="1:5" ht="15" customHeight="1">
      <c r="A6" s="107"/>
      <c r="B6" s="52"/>
      <c r="C6" s="52"/>
      <c r="D6" s="52"/>
      <c r="E6" s="52"/>
    </row>
    <row r="7" spans="1:5" ht="15" customHeight="1">
      <c r="A7" s="107"/>
      <c r="B7" s="52"/>
      <c r="C7" s="52"/>
      <c r="D7" s="52"/>
      <c r="E7" s="52"/>
    </row>
    <row r="8" spans="1:5" ht="15" customHeight="1">
      <c r="A8" s="107"/>
      <c r="B8" s="52"/>
      <c r="C8" s="52"/>
      <c r="D8" s="52"/>
      <c r="E8" s="52"/>
    </row>
    <row r="9" spans="1:5" ht="15" customHeight="1">
      <c r="A9" s="52"/>
      <c r="B9" s="52"/>
      <c r="C9" s="52"/>
      <c r="D9" s="52"/>
      <c r="E9" s="52"/>
    </row>
    <row r="10" spans="1:5" ht="29.25" customHeight="1">
      <c r="A10" s="108" t="s">
        <v>29</v>
      </c>
      <c r="B10" s="64" t="s">
        <v>428</v>
      </c>
      <c r="C10" s="52"/>
      <c r="D10" s="52"/>
      <c r="E10" s="52"/>
    </row>
    <row r="11" spans="1:5" ht="29.25" customHeight="1">
      <c r="A11" s="108"/>
      <c r="B11" s="52"/>
      <c r="C11" s="52"/>
      <c r="D11" s="52"/>
      <c r="E11" s="52"/>
    </row>
    <row r="12" spans="1:5" ht="15" customHeight="1">
      <c r="A12" s="108"/>
      <c r="B12" s="52"/>
      <c r="C12" s="52"/>
      <c r="D12" s="52"/>
      <c r="E12" s="52"/>
    </row>
    <row r="13" spans="1:5" ht="15" customHeight="1">
      <c r="A13" s="109"/>
      <c r="B13" s="52"/>
      <c r="C13" s="52"/>
      <c r="D13" s="52"/>
      <c r="E13" s="52"/>
    </row>
    <row r="14" spans="1:5" ht="15" customHeight="1">
      <c r="A14" s="109"/>
      <c r="B14" s="52"/>
      <c r="C14" s="52"/>
      <c r="D14" s="52"/>
      <c r="E14" s="52"/>
    </row>
    <row r="15" spans="1:5" ht="30.75" customHeight="1">
      <c r="A15" s="108" t="s">
        <v>30</v>
      </c>
      <c r="B15" s="49" t="s">
        <v>463</v>
      </c>
      <c r="C15" s="52"/>
      <c r="D15" s="52"/>
      <c r="E15" s="52"/>
    </row>
    <row r="16" spans="1:5" ht="15" customHeight="1">
      <c r="A16" s="99" t="s">
        <v>706</v>
      </c>
      <c r="B16" s="99" t="s">
        <v>383</v>
      </c>
      <c r="C16" s="52">
        <v>2935000</v>
      </c>
      <c r="D16" s="52">
        <v>1487000</v>
      </c>
      <c r="E16" s="52">
        <f>C16-D16</f>
        <v>1448000</v>
      </c>
    </row>
    <row r="17" spans="1:5" ht="15" customHeight="1">
      <c r="A17" s="99" t="s">
        <v>654</v>
      </c>
      <c r="B17" s="110" t="s">
        <v>390</v>
      </c>
      <c r="C17" s="52">
        <v>1992000</v>
      </c>
      <c r="D17" s="52">
        <v>88000</v>
      </c>
      <c r="E17" s="52">
        <f>C17-D17</f>
        <v>1904000</v>
      </c>
    </row>
    <row r="18" spans="1:5" ht="15" customHeight="1">
      <c r="A18" s="99" t="s">
        <v>652</v>
      </c>
      <c r="B18" s="110" t="s">
        <v>384</v>
      </c>
      <c r="C18" s="52">
        <v>3500000</v>
      </c>
      <c r="D18" s="52"/>
      <c r="E18" s="52">
        <f>C18-D18</f>
        <v>3500000</v>
      </c>
    </row>
    <row r="19" spans="1:5" ht="15" customHeight="1">
      <c r="A19" s="109"/>
      <c r="B19" s="52"/>
      <c r="C19" s="52"/>
      <c r="D19" s="52"/>
      <c r="E19" s="52"/>
    </row>
    <row r="20" spans="1:5" ht="27.75" customHeight="1">
      <c r="A20" s="108" t="s">
        <v>31</v>
      </c>
      <c r="B20" s="53" t="s">
        <v>34</v>
      </c>
      <c r="C20" s="52"/>
      <c r="D20" s="52"/>
      <c r="E20" s="52"/>
    </row>
    <row r="21" spans="1:5" ht="15" customHeight="1">
      <c r="A21" s="108"/>
      <c r="B21" s="52" t="s">
        <v>416</v>
      </c>
      <c r="C21" s="52"/>
      <c r="D21" s="52"/>
      <c r="E21" s="52"/>
    </row>
    <row r="22" spans="1:5" ht="15" customHeight="1">
      <c r="A22" s="108"/>
      <c r="B22" s="52" t="s">
        <v>455</v>
      </c>
      <c r="C22" s="52"/>
      <c r="D22" s="52"/>
      <c r="E22" s="52"/>
    </row>
    <row r="23" spans="1:5" ht="15" customHeight="1">
      <c r="A23" s="109"/>
      <c r="B23" s="52"/>
      <c r="C23" s="52"/>
      <c r="D23" s="52"/>
      <c r="E23" s="52"/>
    </row>
    <row r="24" spans="1:5" ht="15" customHeight="1">
      <c r="A24" s="109"/>
      <c r="B24" s="52"/>
      <c r="C24" s="52"/>
      <c r="D24" s="52"/>
      <c r="E24" s="52"/>
    </row>
    <row r="25" spans="1:5" ht="31.5" customHeight="1">
      <c r="A25" s="108" t="s">
        <v>32</v>
      </c>
      <c r="B25" s="53" t="s">
        <v>35</v>
      </c>
      <c r="C25" s="52"/>
      <c r="D25" s="52"/>
      <c r="E25" s="52"/>
    </row>
    <row r="26" spans="1:5" ht="15" customHeight="1">
      <c r="A26" s="108"/>
      <c r="B26" s="52"/>
      <c r="C26" s="52"/>
      <c r="D26" s="52"/>
      <c r="E26" s="52"/>
    </row>
    <row r="27" spans="1:5" ht="15" customHeight="1">
      <c r="A27" s="108"/>
      <c r="B27" s="52"/>
      <c r="C27" s="52"/>
      <c r="D27" s="52"/>
      <c r="E27" s="52"/>
    </row>
    <row r="28" spans="1:5" ht="15" customHeight="1">
      <c r="A28" s="109"/>
      <c r="B28" s="52"/>
      <c r="C28" s="52"/>
      <c r="D28" s="52"/>
      <c r="E28" s="52"/>
    </row>
    <row r="29" spans="1:5" ht="15" customHeight="1">
      <c r="A29" s="109"/>
      <c r="B29" s="52"/>
      <c r="C29" s="52"/>
      <c r="D29" s="52"/>
      <c r="E29" s="52"/>
    </row>
    <row r="30" spans="1:5" ht="15" customHeight="1">
      <c r="A30" s="108" t="s">
        <v>33</v>
      </c>
      <c r="B30" s="53"/>
      <c r="C30" s="52"/>
      <c r="D30" s="52"/>
      <c r="E30" s="52"/>
    </row>
    <row r="31" ht="15" customHeight="1"/>
    <row r="32" ht="15" customHeight="1"/>
    <row r="33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&amp;C14. melléklet az 1/2016. (II.15.) ökormányzati rendelethez</oddHeader>
    <oddFooter>&amp;C- 12 -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I42"/>
  <sheetViews>
    <sheetView view="pageLayout" workbookViewId="0" topLeftCell="A1">
      <selection activeCell="A2" sqref="A2:H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68" t="s">
        <v>852</v>
      </c>
      <c r="B1" s="273"/>
      <c r="C1" s="273"/>
      <c r="D1" s="273"/>
      <c r="E1" s="273"/>
      <c r="F1" s="273"/>
      <c r="G1" s="273"/>
      <c r="H1" s="273"/>
    </row>
    <row r="2" spans="1:8" ht="82.5" customHeight="1">
      <c r="A2" s="271" t="s">
        <v>876</v>
      </c>
      <c r="B2" s="272"/>
      <c r="C2" s="272"/>
      <c r="D2" s="272"/>
      <c r="E2" s="272"/>
      <c r="F2" s="272"/>
      <c r="G2" s="272"/>
      <c r="H2" s="272"/>
    </row>
    <row r="3" spans="1:8" ht="20.25" customHeight="1">
      <c r="A3" s="90"/>
      <c r="B3" s="91"/>
      <c r="C3" s="91"/>
      <c r="D3" s="91"/>
      <c r="E3" s="91"/>
      <c r="F3" s="91"/>
      <c r="G3" s="91"/>
      <c r="H3" s="91"/>
    </row>
    <row r="4" ht="15">
      <c r="A4" s="4" t="s">
        <v>1</v>
      </c>
    </row>
    <row r="5" spans="1:9" ht="86.25" customHeight="1">
      <c r="A5" s="2" t="s">
        <v>155</v>
      </c>
      <c r="B5" s="3" t="s">
        <v>156</v>
      </c>
      <c r="C5" s="83" t="s">
        <v>838</v>
      </c>
      <c r="D5" s="83" t="s">
        <v>839</v>
      </c>
      <c r="E5" s="83" t="s">
        <v>844</v>
      </c>
      <c r="F5" s="150"/>
      <c r="G5" s="151"/>
      <c r="H5" s="151"/>
      <c r="I5" s="151"/>
    </row>
    <row r="6" spans="1:9" ht="15">
      <c r="A6" s="29" t="s">
        <v>671</v>
      </c>
      <c r="B6" s="5" t="s">
        <v>467</v>
      </c>
      <c r="C6" s="52"/>
      <c r="D6" s="52"/>
      <c r="E6" s="88"/>
      <c r="F6" s="152"/>
      <c r="G6" s="153"/>
      <c r="H6" s="153"/>
      <c r="I6" s="153"/>
    </row>
    <row r="7" spans="1:9" ht="15">
      <c r="A7" s="68" t="s">
        <v>305</v>
      </c>
      <c r="B7" s="68" t="s">
        <v>467</v>
      </c>
      <c r="C7" s="52"/>
      <c r="D7" s="52"/>
      <c r="E7" s="52"/>
      <c r="F7" s="152"/>
      <c r="G7" s="153"/>
      <c r="H7" s="153"/>
      <c r="I7" s="153"/>
    </row>
    <row r="8" spans="1:9" ht="30">
      <c r="A8" s="16" t="s">
        <v>468</v>
      </c>
      <c r="B8" s="5" t="s">
        <v>469</v>
      </c>
      <c r="C8" s="52"/>
      <c r="D8" s="52"/>
      <c r="E8" s="52"/>
      <c r="F8" s="152"/>
      <c r="G8" s="153"/>
      <c r="H8" s="153"/>
      <c r="I8" s="153"/>
    </row>
    <row r="9" spans="1:9" ht="15">
      <c r="A9" s="29" t="s">
        <v>738</v>
      </c>
      <c r="B9" s="5" t="s">
        <v>470</v>
      </c>
      <c r="C9" s="52"/>
      <c r="D9" s="52"/>
      <c r="E9" s="52"/>
      <c r="F9" s="152"/>
      <c r="G9" s="153"/>
      <c r="H9" s="153"/>
      <c r="I9" s="153"/>
    </row>
    <row r="10" spans="1:9" ht="15">
      <c r="A10" s="68" t="s">
        <v>305</v>
      </c>
      <c r="B10" s="68" t="s">
        <v>470</v>
      </c>
      <c r="C10" s="52"/>
      <c r="D10" s="52"/>
      <c r="E10" s="52"/>
      <c r="F10" s="152"/>
      <c r="G10" s="153"/>
      <c r="H10" s="153"/>
      <c r="I10" s="153"/>
    </row>
    <row r="11" spans="1:9" ht="15">
      <c r="A11" s="15" t="s">
        <v>691</v>
      </c>
      <c r="B11" s="9" t="s">
        <v>471</v>
      </c>
      <c r="C11" s="52"/>
      <c r="D11" s="52"/>
      <c r="E11" s="52"/>
      <c r="F11" s="152"/>
      <c r="G11" s="153"/>
      <c r="H11" s="153"/>
      <c r="I11" s="153"/>
    </row>
    <row r="12" spans="1:9" ht="15">
      <c r="A12" s="16" t="s">
        <v>739</v>
      </c>
      <c r="B12" s="5" t="s">
        <v>472</v>
      </c>
      <c r="C12" s="52"/>
      <c r="D12" s="52"/>
      <c r="E12" s="52"/>
      <c r="F12" s="152"/>
      <c r="G12" s="153"/>
      <c r="H12" s="153"/>
      <c r="I12" s="153"/>
    </row>
    <row r="13" spans="1:9" ht="15">
      <c r="A13" s="68" t="s">
        <v>313</v>
      </c>
      <c r="B13" s="68" t="s">
        <v>472</v>
      </c>
      <c r="C13" s="52"/>
      <c r="D13" s="52"/>
      <c r="E13" s="52"/>
      <c r="F13" s="152"/>
      <c r="G13" s="153"/>
      <c r="H13" s="153"/>
      <c r="I13" s="153"/>
    </row>
    <row r="14" spans="1:9" ht="15">
      <c r="A14" s="29" t="s">
        <v>473</v>
      </c>
      <c r="B14" s="5" t="s">
        <v>474</v>
      </c>
      <c r="C14" s="52"/>
      <c r="D14" s="52"/>
      <c r="E14" s="52"/>
      <c r="F14" s="152"/>
      <c r="G14" s="153"/>
      <c r="H14" s="153"/>
      <c r="I14" s="153"/>
    </row>
    <row r="15" spans="1:9" ht="15">
      <c r="A15" s="17" t="s">
        <v>740</v>
      </c>
      <c r="B15" s="5" t="s">
        <v>475</v>
      </c>
      <c r="C15" s="37"/>
      <c r="D15" s="37"/>
      <c r="E15" s="37"/>
      <c r="F15" s="154"/>
      <c r="G15" s="33"/>
      <c r="H15" s="33"/>
      <c r="I15" s="33"/>
    </row>
    <row r="16" spans="1:9" ht="15">
      <c r="A16" s="68" t="s">
        <v>314</v>
      </c>
      <c r="B16" s="68" t="s">
        <v>475</v>
      </c>
      <c r="C16" s="37"/>
      <c r="D16" s="37"/>
      <c r="E16" s="37"/>
      <c r="F16" s="154"/>
      <c r="G16" s="33"/>
      <c r="H16" s="33"/>
      <c r="I16" s="33"/>
    </row>
    <row r="17" spans="1:9" ht="15">
      <c r="A17" s="29" t="s">
        <v>476</v>
      </c>
      <c r="B17" s="5" t="s">
        <v>477</v>
      </c>
      <c r="C17" s="37"/>
      <c r="D17" s="37"/>
      <c r="E17" s="37"/>
      <c r="F17" s="154"/>
      <c r="G17" s="33"/>
      <c r="H17" s="33"/>
      <c r="I17" s="33"/>
    </row>
    <row r="18" spans="1:9" ht="15">
      <c r="A18" s="30" t="s">
        <v>692</v>
      </c>
      <c r="B18" s="9" t="s">
        <v>478</v>
      </c>
      <c r="C18" s="37"/>
      <c r="D18" s="37"/>
      <c r="E18" s="37"/>
      <c r="F18" s="154"/>
      <c r="G18" s="33"/>
      <c r="H18" s="33"/>
      <c r="I18" s="33"/>
    </row>
    <row r="19" spans="1:9" ht="15">
      <c r="A19" s="16" t="s">
        <v>493</v>
      </c>
      <c r="B19" s="5" t="s">
        <v>494</v>
      </c>
      <c r="C19" s="37"/>
      <c r="D19" s="37"/>
      <c r="E19" s="37"/>
      <c r="F19" s="154"/>
      <c r="G19" s="33"/>
      <c r="H19" s="33"/>
      <c r="I19" s="33"/>
    </row>
    <row r="20" spans="1:9" ht="15">
      <c r="A20" s="17" t="s">
        <v>495</v>
      </c>
      <c r="B20" s="5" t="s">
        <v>496</v>
      </c>
      <c r="C20" s="37"/>
      <c r="D20" s="37"/>
      <c r="E20" s="37"/>
      <c r="F20" s="154"/>
      <c r="G20" s="33"/>
      <c r="H20" s="33"/>
      <c r="I20" s="33"/>
    </row>
    <row r="21" spans="1:9" ht="15">
      <c r="A21" s="29" t="s">
        <v>497</v>
      </c>
      <c r="B21" s="5" t="s">
        <v>498</v>
      </c>
      <c r="C21" s="37"/>
      <c r="D21" s="37"/>
      <c r="E21" s="37"/>
      <c r="F21" s="154"/>
      <c r="G21" s="33"/>
      <c r="H21" s="33"/>
      <c r="I21" s="33"/>
    </row>
    <row r="22" spans="1:9" ht="15">
      <c r="A22" s="29" t="s">
        <v>676</v>
      </c>
      <c r="B22" s="5" t="s">
        <v>499</v>
      </c>
      <c r="C22" s="37"/>
      <c r="D22" s="37"/>
      <c r="E22" s="37"/>
      <c r="F22" s="154"/>
      <c r="G22" s="33"/>
      <c r="H22" s="33"/>
      <c r="I22" s="33"/>
    </row>
    <row r="23" spans="1:9" ht="15">
      <c r="A23" s="68" t="s">
        <v>339</v>
      </c>
      <c r="B23" s="68" t="s">
        <v>499</v>
      </c>
      <c r="C23" s="37"/>
      <c r="D23" s="37"/>
      <c r="E23" s="37"/>
      <c r="F23" s="154"/>
      <c r="G23" s="33"/>
      <c r="H23" s="33"/>
      <c r="I23" s="33"/>
    </row>
    <row r="24" spans="1:9" ht="15">
      <c r="A24" s="68" t="s">
        <v>340</v>
      </c>
      <c r="B24" s="68" t="s">
        <v>499</v>
      </c>
      <c r="C24" s="37"/>
      <c r="D24" s="37"/>
      <c r="E24" s="37"/>
      <c r="F24" s="154"/>
      <c r="G24" s="33"/>
      <c r="H24" s="33"/>
      <c r="I24" s="33"/>
    </row>
    <row r="25" spans="1:9" ht="15">
      <c r="A25" s="76" t="s">
        <v>341</v>
      </c>
      <c r="B25" s="76" t="s">
        <v>499</v>
      </c>
      <c r="C25" s="37"/>
      <c r="D25" s="37"/>
      <c r="E25" s="37"/>
      <c r="F25" s="154"/>
      <c r="G25" s="33"/>
      <c r="H25" s="33"/>
      <c r="I25" s="33"/>
    </row>
    <row r="26" spans="1:9" ht="15">
      <c r="A26" s="77" t="s">
        <v>695</v>
      </c>
      <c r="B26" s="49" t="s">
        <v>500</v>
      </c>
      <c r="C26" s="37"/>
      <c r="D26" s="37"/>
      <c r="E26" s="37"/>
      <c r="F26" s="154"/>
      <c r="G26" s="33"/>
      <c r="H26" s="33"/>
      <c r="I26" s="33"/>
    </row>
    <row r="27" spans="1:2" ht="15">
      <c r="A27" s="136"/>
      <c r="B27" s="137"/>
    </row>
    <row r="28" spans="1:8" ht="47.25" customHeight="1">
      <c r="A28" s="2" t="s">
        <v>155</v>
      </c>
      <c r="B28" s="3" t="s">
        <v>156</v>
      </c>
      <c r="C28" s="83" t="s">
        <v>845</v>
      </c>
      <c r="D28" s="83" t="s">
        <v>846</v>
      </c>
      <c r="E28" s="83" t="s">
        <v>93</v>
      </c>
      <c r="F28" s="83" t="s">
        <v>116</v>
      </c>
      <c r="G28" s="33"/>
      <c r="H28" s="33"/>
    </row>
    <row r="29" spans="1:8" ht="26.25">
      <c r="A29" s="161" t="s">
        <v>92</v>
      </c>
      <c r="B29" s="49"/>
      <c r="C29" s="37"/>
      <c r="D29" s="37"/>
      <c r="E29" s="37"/>
      <c r="F29" s="37"/>
      <c r="G29" s="33"/>
      <c r="H29" s="33"/>
    </row>
    <row r="30" spans="1:8" ht="15.75">
      <c r="A30" s="162" t="s">
        <v>118</v>
      </c>
      <c r="B30" s="49" t="s">
        <v>413</v>
      </c>
      <c r="C30" s="37">
        <v>5137000</v>
      </c>
      <c r="D30" s="37">
        <v>5137000</v>
      </c>
      <c r="E30" s="37">
        <v>5137000</v>
      </c>
      <c r="F30" s="37">
        <v>5137000</v>
      </c>
      <c r="G30" s="33"/>
      <c r="H30" s="33"/>
    </row>
    <row r="31" spans="1:8" ht="45">
      <c r="A31" s="162" t="s">
        <v>87</v>
      </c>
      <c r="B31" s="49" t="s">
        <v>455</v>
      </c>
      <c r="C31" s="37">
        <v>1413000</v>
      </c>
      <c r="D31" s="37">
        <v>3413000</v>
      </c>
      <c r="E31" s="37">
        <v>1333000</v>
      </c>
      <c r="F31" s="37">
        <v>1333000</v>
      </c>
      <c r="G31" s="33"/>
      <c r="H31" s="33"/>
    </row>
    <row r="32" spans="1:8" ht="15.75">
      <c r="A32" s="162" t="s">
        <v>88</v>
      </c>
      <c r="B32" s="49"/>
      <c r="C32" s="37"/>
      <c r="D32" s="37"/>
      <c r="E32" s="37"/>
      <c r="F32" s="37"/>
      <c r="G32" s="33"/>
      <c r="H32" s="33"/>
    </row>
    <row r="33" spans="1:8" ht="30.75" customHeight="1">
      <c r="A33" s="162" t="s">
        <v>89</v>
      </c>
      <c r="B33" s="49" t="s">
        <v>455</v>
      </c>
      <c r="C33" s="37">
        <v>0</v>
      </c>
      <c r="D33" s="37"/>
      <c r="E33" s="37"/>
      <c r="F33" s="37"/>
      <c r="G33" s="33"/>
      <c r="H33" s="33"/>
    </row>
    <row r="34" spans="1:8" ht="15.75">
      <c r="A34" s="162" t="s">
        <v>119</v>
      </c>
      <c r="B34" s="49"/>
      <c r="C34" s="37">
        <v>30000</v>
      </c>
      <c r="D34" s="37">
        <v>30000</v>
      </c>
      <c r="E34" s="37">
        <v>30000</v>
      </c>
      <c r="F34" s="37">
        <v>30000</v>
      </c>
      <c r="G34" s="33"/>
      <c r="H34" s="33"/>
    </row>
    <row r="35" spans="1:8" ht="21" customHeight="1">
      <c r="A35" s="162" t="s">
        <v>117</v>
      </c>
      <c r="B35" s="49"/>
      <c r="C35" s="37"/>
      <c r="D35" s="37"/>
      <c r="E35" s="37"/>
      <c r="F35" s="37"/>
      <c r="G35" s="33"/>
      <c r="H35" s="33"/>
    </row>
    <row r="36" spans="1:8" ht="15">
      <c r="A36" s="30" t="s">
        <v>60</v>
      </c>
      <c r="B36" s="49"/>
      <c r="C36" s="37">
        <f>SUM(C30:C35)</f>
        <v>6580000</v>
      </c>
      <c r="D36" s="37">
        <f>SUM(D30:D35)</f>
        <v>8580000</v>
      </c>
      <c r="E36" s="37">
        <f>SUM(E30:E35)</f>
        <v>6500000</v>
      </c>
      <c r="F36" s="37">
        <f>SUM(F30:F35)</f>
        <v>6500000</v>
      </c>
      <c r="G36" s="33"/>
      <c r="H36" s="33"/>
    </row>
    <row r="37" spans="1:2" ht="15">
      <c r="A37" s="136"/>
      <c r="B37" s="137"/>
    </row>
    <row r="38" spans="1:2" ht="15">
      <c r="A38" s="136"/>
      <c r="B38" s="137"/>
    </row>
    <row r="39" spans="1:5" ht="15">
      <c r="A39" s="285" t="s">
        <v>115</v>
      </c>
      <c r="B39" s="285"/>
      <c r="C39" s="285"/>
      <c r="D39" s="285"/>
      <c r="E39" s="285"/>
    </row>
    <row r="40" spans="1:5" ht="15">
      <c r="A40" s="285"/>
      <c r="B40" s="285"/>
      <c r="C40" s="285"/>
      <c r="D40" s="285"/>
      <c r="E40" s="285"/>
    </row>
    <row r="41" spans="1:5" ht="27.75" customHeight="1">
      <c r="A41" s="285"/>
      <c r="B41" s="285"/>
      <c r="C41" s="285"/>
      <c r="D41" s="285"/>
      <c r="E41" s="285"/>
    </row>
    <row r="42" spans="1:2" ht="15">
      <c r="A42" s="136"/>
      <c r="B42" s="137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horizontalDpi="300" verticalDpi="300" orientation="portrait" paperSize="9" scale="55" r:id="rId2"/>
  <headerFooter>
    <oddHeader>&amp;C15. melléklet az 1/2016. (II.15.) önkormányzati rendelethez</oddHeader>
    <oddFooter>&amp;C- 16 -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J37"/>
  <sheetViews>
    <sheetView view="pageLayout" workbookViewId="0" topLeftCell="A1">
      <selection activeCell="A7" sqref="A7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68" t="s">
        <v>852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46.5" customHeight="1">
      <c r="A2" s="286" t="s">
        <v>875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6.5" customHeight="1">
      <c r="A3" s="92"/>
      <c r="B3" s="93"/>
      <c r="C3" s="93"/>
      <c r="D3" s="93"/>
      <c r="E3" s="93"/>
      <c r="F3" s="93"/>
      <c r="G3" s="93"/>
      <c r="H3" s="93"/>
      <c r="I3" s="93"/>
      <c r="J3" s="93"/>
    </row>
    <row r="4" ht="15">
      <c r="A4" s="4" t="s">
        <v>1</v>
      </c>
    </row>
    <row r="5" spans="1:10" ht="61.5" customHeight="1">
      <c r="A5" s="2" t="s">
        <v>155</v>
      </c>
      <c r="B5" s="3" t="s">
        <v>156</v>
      </c>
      <c r="C5" s="83" t="s">
        <v>837</v>
      </c>
      <c r="D5" s="83" t="s">
        <v>840</v>
      </c>
      <c r="E5" s="83" t="s">
        <v>841</v>
      </c>
      <c r="F5" s="83" t="s">
        <v>842</v>
      </c>
      <c r="G5" s="83" t="s">
        <v>847</v>
      </c>
      <c r="H5" s="83" t="s">
        <v>838</v>
      </c>
      <c r="I5" s="83" t="s">
        <v>839</v>
      </c>
      <c r="J5" s="83" t="s">
        <v>843</v>
      </c>
    </row>
    <row r="6" spans="1:10" ht="25.5">
      <c r="A6" s="52"/>
      <c r="B6" s="52"/>
      <c r="C6" s="52"/>
      <c r="D6" s="52"/>
      <c r="E6" s="52"/>
      <c r="F6" s="89" t="s">
        <v>848</v>
      </c>
      <c r="G6" s="88"/>
      <c r="H6" s="52"/>
      <c r="I6" s="52"/>
      <c r="J6" s="52"/>
    </row>
    <row r="7" spans="1:10" ht="15.75">
      <c r="A7" s="254" t="s">
        <v>873</v>
      </c>
      <c r="B7" s="52"/>
      <c r="C7" s="216">
        <v>550000</v>
      </c>
      <c r="D7" s="216">
        <v>550000</v>
      </c>
      <c r="E7" s="52"/>
      <c r="F7" s="52"/>
      <c r="G7" s="52"/>
      <c r="H7" s="52"/>
      <c r="I7" s="52"/>
      <c r="J7" s="52"/>
    </row>
    <row r="8" spans="1:10" ht="15.75">
      <c r="A8" s="17" t="s">
        <v>268</v>
      </c>
      <c r="B8" s="6" t="s">
        <v>269</v>
      </c>
      <c r="C8" s="216">
        <v>550000</v>
      </c>
      <c r="D8" s="216">
        <v>550000</v>
      </c>
      <c r="E8" s="52"/>
      <c r="F8" s="52"/>
      <c r="G8" s="52"/>
      <c r="H8" s="52"/>
      <c r="I8" s="52"/>
      <c r="J8" s="52"/>
    </row>
    <row r="9" spans="1:10" ht="15.75">
      <c r="A9" s="17" t="s">
        <v>585</v>
      </c>
      <c r="B9" s="6" t="s">
        <v>270</v>
      </c>
      <c r="C9" s="216"/>
      <c r="D9" s="216"/>
      <c r="E9" s="52"/>
      <c r="F9" s="52"/>
      <c r="G9" s="52"/>
      <c r="H9" s="52"/>
      <c r="I9" s="52"/>
      <c r="J9" s="52"/>
    </row>
    <row r="10" spans="1:10" ht="15.75">
      <c r="A10" s="5" t="s">
        <v>272</v>
      </c>
      <c r="B10" s="6" t="s">
        <v>273</v>
      </c>
      <c r="C10" s="216"/>
      <c r="D10" s="216"/>
      <c r="E10" s="52"/>
      <c r="F10" s="52"/>
      <c r="G10" s="52"/>
      <c r="H10" s="52"/>
      <c r="I10" s="52"/>
      <c r="J10" s="52"/>
    </row>
    <row r="11" spans="1:10" ht="15.75">
      <c r="A11" s="17" t="s">
        <v>274</v>
      </c>
      <c r="B11" s="6" t="s">
        <v>275</v>
      </c>
      <c r="C11" s="216"/>
      <c r="D11" s="216"/>
      <c r="E11" s="52"/>
      <c r="F11" s="52"/>
      <c r="G11" s="52"/>
      <c r="H11" s="52"/>
      <c r="I11" s="52"/>
      <c r="J11" s="52"/>
    </row>
    <row r="12" spans="1:10" ht="15.75">
      <c r="A12" s="17" t="s">
        <v>276</v>
      </c>
      <c r="B12" s="6" t="s">
        <v>277</v>
      </c>
      <c r="C12" s="216"/>
      <c r="D12" s="216"/>
      <c r="E12" s="52"/>
      <c r="F12" s="52"/>
      <c r="G12" s="52"/>
      <c r="H12" s="52"/>
      <c r="I12" s="52"/>
      <c r="J12" s="52"/>
    </row>
    <row r="13" spans="1:10" ht="15.75">
      <c r="A13" s="5" t="s">
        <v>278</v>
      </c>
      <c r="B13" s="6" t="s">
        <v>279</v>
      </c>
      <c r="C13" s="216"/>
      <c r="D13" s="216"/>
      <c r="E13" s="52"/>
      <c r="F13" s="52"/>
      <c r="G13" s="52"/>
      <c r="H13" s="52"/>
      <c r="I13" s="52"/>
      <c r="J13" s="52"/>
    </row>
    <row r="14" spans="1:10" ht="15.75">
      <c r="A14" s="5" t="s">
        <v>280</v>
      </c>
      <c r="B14" s="6" t="s">
        <v>281</v>
      </c>
      <c r="C14" s="216">
        <v>149000</v>
      </c>
      <c r="D14" s="216">
        <v>149000</v>
      </c>
      <c r="E14" s="52"/>
      <c r="F14" s="52"/>
      <c r="G14" s="52"/>
      <c r="H14" s="52"/>
      <c r="I14" s="52"/>
      <c r="J14" s="52"/>
    </row>
    <row r="15" spans="1:10" ht="15.75">
      <c r="A15" s="26" t="s">
        <v>586</v>
      </c>
      <c r="B15" s="12" t="s">
        <v>282</v>
      </c>
      <c r="C15" s="216">
        <v>699000</v>
      </c>
      <c r="D15" s="216">
        <v>699000</v>
      </c>
      <c r="E15" s="52"/>
      <c r="F15" s="52"/>
      <c r="G15" s="52"/>
      <c r="H15" s="52"/>
      <c r="I15" s="52"/>
      <c r="J15" s="52"/>
    </row>
    <row r="16" spans="1:10" s="255" customFormat="1" ht="15">
      <c r="A16" s="17" t="s">
        <v>874</v>
      </c>
      <c r="B16" s="10"/>
      <c r="C16" s="216">
        <v>200000</v>
      </c>
      <c r="D16" s="216">
        <v>200000</v>
      </c>
      <c r="E16" s="254"/>
      <c r="F16" s="254"/>
      <c r="G16" s="254"/>
      <c r="H16" s="254"/>
      <c r="I16" s="254"/>
      <c r="J16" s="254"/>
    </row>
    <row r="17" spans="1:10" ht="15.75">
      <c r="A17" s="17" t="s">
        <v>283</v>
      </c>
      <c r="B17" s="6" t="s">
        <v>284</v>
      </c>
      <c r="C17" s="216"/>
      <c r="D17" s="216"/>
      <c r="E17" s="52"/>
      <c r="F17" s="52"/>
      <c r="G17" s="52"/>
      <c r="H17" s="52"/>
      <c r="I17" s="52"/>
      <c r="J17" s="52"/>
    </row>
    <row r="18" spans="1:10" ht="15.75">
      <c r="A18" s="17" t="s">
        <v>285</v>
      </c>
      <c r="B18" s="6" t="s">
        <v>286</v>
      </c>
      <c r="C18" s="216"/>
      <c r="D18" s="216"/>
      <c r="E18" s="52"/>
      <c r="F18" s="52"/>
      <c r="G18" s="52"/>
      <c r="H18" s="52"/>
      <c r="I18" s="52"/>
      <c r="J18" s="52"/>
    </row>
    <row r="19" spans="1:10" ht="15.75">
      <c r="A19" s="17" t="s">
        <v>287</v>
      </c>
      <c r="B19" s="6" t="s">
        <v>288</v>
      </c>
      <c r="C19" s="216"/>
      <c r="D19" s="216"/>
      <c r="E19" s="52"/>
      <c r="F19" s="52"/>
      <c r="G19" s="52"/>
      <c r="H19" s="52"/>
      <c r="I19" s="52"/>
      <c r="J19" s="52"/>
    </row>
    <row r="20" spans="1:10" ht="15.75">
      <c r="A20" s="17" t="s">
        <v>289</v>
      </c>
      <c r="B20" s="6" t="s">
        <v>290</v>
      </c>
      <c r="C20" s="216">
        <v>54000</v>
      </c>
      <c r="D20" s="216">
        <v>54000</v>
      </c>
      <c r="E20" s="52"/>
      <c r="F20" s="52"/>
      <c r="G20" s="52"/>
      <c r="H20" s="52"/>
      <c r="I20" s="52"/>
      <c r="J20" s="52"/>
    </row>
    <row r="21" spans="1:10" ht="15.75">
      <c r="A21" s="26" t="s">
        <v>587</v>
      </c>
      <c r="B21" s="12" t="s">
        <v>291</v>
      </c>
      <c r="C21" s="216">
        <v>254000</v>
      </c>
      <c r="D21" s="216">
        <v>254000</v>
      </c>
      <c r="E21" s="52"/>
      <c r="F21" s="52"/>
      <c r="G21" s="52"/>
      <c r="H21" s="52"/>
      <c r="I21" s="52"/>
      <c r="J21" s="52"/>
    </row>
    <row r="22" spans="1:10" ht="78.75">
      <c r="A22" s="149" t="s">
        <v>113</v>
      </c>
      <c r="B22" s="37"/>
      <c r="C22" s="256"/>
      <c r="D22" s="256"/>
      <c r="E22" s="37"/>
      <c r="F22" s="37"/>
      <c r="G22" s="37"/>
      <c r="H22" s="37"/>
      <c r="I22" s="37"/>
      <c r="J22" s="37"/>
    </row>
    <row r="23" spans="1:10" ht="15.75">
      <c r="A23" s="83" t="s">
        <v>114</v>
      </c>
      <c r="B23" s="37"/>
      <c r="C23" s="256"/>
      <c r="D23" s="256"/>
      <c r="E23" s="37"/>
      <c r="F23" s="37"/>
      <c r="G23" s="37"/>
      <c r="H23" s="37"/>
      <c r="I23" s="37"/>
      <c r="J23" s="37"/>
    </row>
    <row r="24" spans="1:10" ht="15.75">
      <c r="A24" s="83" t="s">
        <v>114</v>
      </c>
      <c r="B24" s="37"/>
      <c r="C24" s="256"/>
      <c r="D24" s="256"/>
      <c r="E24" s="37"/>
      <c r="F24" s="37"/>
      <c r="G24" s="37"/>
      <c r="H24" s="37"/>
      <c r="I24" s="37"/>
      <c r="J24" s="37"/>
    </row>
    <row r="25" spans="1:10" ht="15.75">
      <c r="A25" s="83" t="s">
        <v>114</v>
      </c>
      <c r="B25" s="37"/>
      <c r="C25" s="256"/>
      <c r="D25" s="256"/>
      <c r="E25" s="37"/>
      <c r="F25" s="37"/>
      <c r="G25" s="37"/>
      <c r="H25" s="37"/>
      <c r="I25" s="37"/>
      <c r="J25" s="37"/>
    </row>
    <row r="26" spans="1:10" ht="15">
      <c r="A26" s="33"/>
      <c r="B26" s="33"/>
      <c r="C26" s="257"/>
      <c r="D26" s="257"/>
      <c r="E26" s="33"/>
      <c r="F26" s="33"/>
      <c r="G26" s="33"/>
      <c r="H26" s="33"/>
      <c r="I26" s="33"/>
      <c r="J26" s="33"/>
    </row>
    <row r="27" spans="1:10" ht="15">
      <c r="A27" s="33"/>
      <c r="B27" s="33"/>
      <c r="C27" s="258"/>
      <c r="D27" s="258"/>
      <c r="E27" s="33"/>
      <c r="F27" s="33"/>
      <c r="G27" s="33"/>
      <c r="H27" s="33"/>
      <c r="I27" s="33"/>
      <c r="J27" s="33"/>
    </row>
    <row r="28" spans="1:4" ht="15">
      <c r="A28" s="145" t="s">
        <v>112</v>
      </c>
      <c r="C28" s="255"/>
      <c r="D28" s="255"/>
    </row>
    <row r="29" spans="1:4" ht="15">
      <c r="A29" s="148"/>
      <c r="C29" s="255"/>
      <c r="D29" s="255"/>
    </row>
    <row r="30" spans="1:4" ht="25.5">
      <c r="A30" s="146" t="s">
        <v>127</v>
      </c>
      <c r="C30" s="255"/>
      <c r="D30" s="255"/>
    </row>
    <row r="31" ht="51">
      <c r="A31" s="146" t="s">
        <v>107</v>
      </c>
    </row>
    <row r="32" ht="25.5">
      <c r="A32" s="146" t="s">
        <v>108</v>
      </c>
    </row>
    <row r="33" ht="25.5">
      <c r="A33" s="146" t="s">
        <v>109</v>
      </c>
    </row>
    <row r="34" ht="38.25">
      <c r="A34" s="146" t="s">
        <v>110</v>
      </c>
    </row>
    <row r="35" ht="25.5">
      <c r="A35" s="146" t="s">
        <v>111</v>
      </c>
    </row>
    <row r="36" ht="38.25">
      <c r="A36" s="146" t="s">
        <v>128</v>
      </c>
    </row>
    <row r="37" ht="51">
      <c r="A37" s="147" t="s">
        <v>129</v>
      </c>
    </row>
  </sheetData>
  <sheetProtection/>
  <mergeCells count="2">
    <mergeCell ref="A2:J2"/>
    <mergeCell ref="A1:J1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0" r:id="rId1"/>
  <headerFooter>
    <oddHeader>&amp;C16. melléklet az 1/2016. (II.15.) önkormányzati rendelethez</oddHeader>
    <oddFooter>&amp;C- 17 -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"/>
  <sheetViews>
    <sheetView view="pageLayout" workbookViewId="0" topLeftCell="A1">
      <selection activeCell="A12" sqref="A1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4.7109375" style="0" bestFit="1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9" ht="30.75" customHeight="1">
      <c r="A1" s="268" t="s">
        <v>852</v>
      </c>
      <c r="B1" s="273"/>
      <c r="C1" s="273"/>
      <c r="D1" s="273"/>
      <c r="E1" s="273"/>
      <c r="F1" s="273"/>
      <c r="G1" s="273"/>
      <c r="H1" s="273"/>
      <c r="I1" s="273"/>
    </row>
    <row r="2" spans="1:9" ht="23.25" customHeight="1">
      <c r="A2" s="271" t="s">
        <v>879</v>
      </c>
      <c r="B2" s="269"/>
      <c r="C2" s="269"/>
      <c r="D2" s="269"/>
      <c r="E2" s="269"/>
      <c r="F2" s="269"/>
      <c r="G2" s="269"/>
      <c r="H2" s="269"/>
      <c r="I2" s="269"/>
    </row>
    <row r="4" ht="15">
      <c r="A4" s="4" t="s">
        <v>1</v>
      </c>
    </row>
    <row r="5" spans="1:9" ht="36.75">
      <c r="A5" s="124" t="s">
        <v>73</v>
      </c>
      <c r="B5" s="125" t="s">
        <v>74</v>
      </c>
      <c r="C5" s="125" t="s">
        <v>75</v>
      </c>
      <c r="D5" s="125" t="s">
        <v>123</v>
      </c>
      <c r="E5" s="125" t="s">
        <v>82</v>
      </c>
      <c r="F5" s="125" t="s">
        <v>83</v>
      </c>
      <c r="G5" s="125" t="s">
        <v>124</v>
      </c>
      <c r="H5" s="125" t="s">
        <v>125</v>
      </c>
      <c r="I5" s="132" t="s">
        <v>76</v>
      </c>
    </row>
    <row r="6" spans="1:9" ht="15">
      <c r="A6" s="128" t="s">
        <v>77</v>
      </c>
      <c r="B6" s="128"/>
      <c r="C6" s="129"/>
      <c r="D6" s="129"/>
      <c r="E6" s="129"/>
      <c r="F6" s="129"/>
      <c r="G6" s="129"/>
      <c r="H6" s="129"/>
      <c r="I6" s="129"/>
    </row>
    <row r="7" spans="1:9" ht="15">
      <c r="A7" s="128" t="s">
        <v>78</v>
      </c>
      <c r="B7" s="128"/>
      <c r="C7" s="129"/>
      <c r="D7" s="129"/>
      <c r="E7" s="129"/>
      <c r="F7" s="129"/>
      <c r="G7" s="129"/>
      <c r="H7" s="129"/>
      <c r="I7" s="129"/>
    </row>
    <row r="8" spans="1:9" ht="15.75">
      <c r="A8" s="126" t="s">
        <v>877</v>
      </c>
      <c r="B8" s="126" t="s">
        <v>95</v>
      </c>
      <c r="C8" s="127">
        <v>1950000</v>
      </c>
      <c r="D8" s="127">
        <v>550000</v>
      </c>
      <c r="E8" s="127">
        <v>0</v>
      </c>
      <c r="F8" s="127">
        <v>0</v>
      </c>
      <c r="G8" s="127">
        <v>0</v>
      </c>
      <c r="H8" s="127">
        <v>0</v>
      </c>
      <c r="I8" s="127">
        <f aca="true" t="shared" si="0" ref="I8:I13">SUM(C8:H8)</f>
        <v>2500000</v>
      </c>
    </row>
    <row r="9" spans="1:9" ht="15.75">
      <c r="A9" s="126" t="s">
        <v>850</v>
      </c>
      <c r="B9" s="126" t="s">
        <v>96</v>
      </c>
      <c r="C9" s="127">
        <v>526500</v>
      </c>
      <c r="D9" s="127">
        <v>149000</v>
      </c>
      <c r="E9" s="127">
        <v>0</v>
      </c>
      <c r="F9" s="127">
        <v>0</v>
      </c>
      <c r="G9" s="127">
        <v>0</v>
      </c>
      <c r="H9" s="127">
        <v>0</v>
      </c>
      <c r="I9" s="127">
        <f t="shared" si="0"/>
        <v>675500</v>
      </c>
    </row>
    <row r="10" spans="1:9" ht="15.75">
      <c r="A10" s="128" t="s">
        <v>79</v>
      </c>
      <c r="B10" s="128"/>
      <c r="C10" s="129">
        <f aca="true" t="shared" si="1" ref="C10:H10">SUM(C8:C9)</f>
        <v>2476500</v>
      </c>
      <c r="D10" s="129">
        <f t="shared" si="1"/>
        <v>699000</v>
      </c>
      <c r="E10" s="129">
        <f t="shared" si="1"/>
        <v>0</v>
      </c>
      <c r="F10" s="129">
        <f t="shared" si="1"/>
        <v>0</v>
      </c>
      <c r="G10" s="129">
        <f t="shared" si="1"/>
        <v>0</v>
      </c>
      <c r="H10" s="129">
        <f t="shared" si="1"/>
        <v>0</v>
      </c>
      <c r="I10" s="127">
        <f t="shared" si="0"/>
        <v>3175500</v>
      </c>
    </row>
    <row r="11" spans="1:9" ht="15.75">
      <c r="A11" s="126" t="s">
        <v>878</v>
      </c>
      <c r="B11" s="126" t="s">
        <v>95</v>
      </c>
      <c r="C11" s="127">
        <v>0</v>
      </c>
      <c r="D11" s="127">
        <v>200000</v>
      </c>
      <c r="E11" s="127">
        <v>0</v>
      </c>
      <c r="F11" s="127">
        <v>0</v>
      </c>
      <c r="G11" s="127">
        <v>0</v>
      </c>
      <c r="H11" s="127">
        <v>0</v>
      </c>
      <c r="I11" s="127">
        <f t="shared" si="0"/>
        <v>200000</v>
      </c>
    </row>
    <row r="12" spans="1:9" ht="15.75">
      <c r="A12" s="126" t="s">
        <v>851</v>
      </c>
      <c r="B12" s="126" t="s">
        <v>96</v>
      </c>
      <c r="C12" s="127">
        <v>0</v>
      </c>
      <c r="D12" s="127">
        <v>54000</v>
      </c>
      <c r="E12" s="127">
        <v>0</v>
      </c>
      <c r="F12" s="127">
        <v>0</v>
      </c>
      <c r="G12" s="127">
        <v>0</v>
      </c>
      <c r="H12" s="127">
        <v>0</v>
      </c>
      <c r="I12" s="127">
        <f t="shared" si="0"/>
        <v>54000</v>
      </c>
    </row>
    <row r="13" spans="1:9" ht="15.75">
      <c r="A13" s="128" t="s">
        <v>80</v>
      </c>
      <c r="B13" s="128"/>
      <c r="C13" s="129">
        <f aca="true" t="shared" si="2" ref="C13:H13">SUM(C11:C12)</f>
        <v>0</v>
      </c>
      <c r="D13" s="129">
        <f t="shared" si="2"/>
        <v>254000</v>
      </c>
      <c r="E13" s="129">
        <f t="shared" si="2"/>
        <v>0</v>
      </c>
      <c r="F13" s="129">
        <f t="shared" si="2"/>
        <v>0</v>
      </c>
      <c r="G13" s="129">
        <f t="shared" si="2"/>
        <v>0</v>
      </c>
      <c r="H13" s="129">
        <f t="shared" si="2"/>
        <v>0</v>
      </c>
      <c r="I13" s="127">
        <f t="shared" si="0"/>
        <v>254000</v>
      </c>
    </row>
    <row r="14" spans="1:9" ht="16.5">
      <c r="A14" s="130" t="s">
        <v>81</v>
      </c>
      <c r="B14" s="126"/>
      <c r="C14" s="131">
        <f>C13+C10</f>
        <v>2476500</v>
      </c>
      <c r="D14" s="131">
        <f>D13+D10</f>
        <v>953000</v>
      </c>
      <c r="E14" s="131"/>
      <c r="F14" s="131"/>
      <c r="G14" s="131"/>
      <c r="H14" s="131"/>
      <c r="I14" s="131"/>
    </row>
  </sheetData>
  <sheetProtection/>
  <mergeCells count="2">
    <mergeCell ref="A1:I1"/>
    <mergeCell ref="A2:I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  <headerFooter>
    <oddHeader>&amp;C17. melléklet az 1/2016. (II.15.) önkormányzati rendelethez</oddHeader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34"/>
  <sheetViews>
    <sheetView view="pageLayout" workbookViewId="0" topLeftCell="A13">
      <selection activeCell="A5" sqref="A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68" t="s">
        <v>852</v>
      </c>
      <c r="B1" s="273"/>
      <c r="C1" s="273"/>
      <c r="D1" s="273"/>
      <c r="E1" s="273"/>
    </row>
    <row r="2" spans="1:5" ht="23.25" customHeight="1">
      <c r="A2" s="272" t="s">
        <v>773</v>
      </c>
      <c r="B2" s="277"/>
      <c r="C2" s="277"/>
      <c r="D2" s="277"/>
      <c r="E2" s="277"/>
    </row>
    <row r="3" ht="15">
      <c r="A3" s="1"/>
    </row>
    <row r="4" ht="15">
      <c r="A4" s="1"/>
    </row>
    <row r="5" spans="1:14" ht="51" customHeight="1">
      <c r="A5" s="78" t="s">
        <v>772</v>
      </c>
      <c r="B5" s="79" t="s">
        <v>821</v>
      </c>
      <c r="C5" s="79" t="s">
        <v>822</v>
      </c>
      <c r="D5" s="79" t="s">
        <v>822</v>
      </c>
      <c r="E5" s="94" t="s">
        <v>3</v>
      </c>
      <c r="N5">
        <v>4</v>
      </c>
    </row>
    <row r="6" spans="1:5" ht="15" customHeight="1">
      <c r="A6" s="79" t="s">
        <v>746</v>
      </c>
      <c r="B6" s="80"/>
      <c r="C6" s="80"/>
      <c r="D6" s="80"/>
      <c r="E6" s="37"/>
    </row>
    <row r="7" spans="1:5" ht="15" customHeight="1">
      <c r="A7" s="79" t="s">
        <v>747</v>
      </c>
      <c r="B7" s="80"/>
      <c r="C7" s="80"/>
      <c r="D7" s="80"/>
      <c r="E7" s="37"/>
    </row>
    <row r="8" spans="1:5" ht="15" customHeight="1">
      <c r="A8" s="79" t="s">
        <v>748</v>
      </c>
      <c r="B8" s="80"/>
      <c r="C8" s="80"/>
      <c r="D8" s="80"/>
      <c r="E8" s="37"/>
    </row>
    <row r="9" spans="1:5" ht="15" customHeight="1">
      <c r="A9" s="79" t="s">
        <v>749</v>
      </c>
      <c r="B9" s="80"/>
      <c r="C9" s="80"/>
      <c r="D9" s="80"/>
      <c r="E9" s="37"/>
    </row>
    <row r="10" spans="1:5" ht="15" customHeight="1">
      <c r="A10" s="78" t="s">
        <v>767</v>
      </c>
      <c r="B10" s="80"/>
      <c r="C10" s="80"/>
      <c r="D10" s="80"/>
      <c r="E10" s="37"/>
    </row>
    <row r="11" spans="1:5" ht="15" customHeight="1">
      <c r="A11" s="79" t="s">
        <v>750</v>
      </c>
      <c r="B11" s="80"/>
      <c r="C11" s="80"/>
      <c r="D11" s="80"/>
      <c r="E11" s="37"/>
    </row>
    <row r="12" spans="1:5" ht="33" customHeight="1">
      <c r="A12" s="79" t="s">
        <v>751</v>
      </c>
      <c r="B12" s="80"/>
      <c r="C12" s="80"/>
      <c r="D12" s="80"/>
      <c r="E12" s="37"/>
    </row>
    <row r="13" spans="1:5" ht="15" customHeight="1">
      <c r="A13" s="79" t="s">
        <v>752</v>
      </c>
      <c r="B13" s="80"/>
      <c r="C13" s="80"/>
      <c r="D13" s="80"/>
      <c r="E13" s="37"/>
    </row>
    <row r="14" spans="1:5" ht="15" customHeight="1">
      <c r="A14" s="79" t="s">
        <v>753</v>
      </c>
      <c r="B14" s="80"/>
      <c r="C14" s="80"/>
      <c r="D14" s="80"/>
      <c r="E14" s="37"/>
    </row>
    <row r="15" spans="1:5" ht="15" customHeight="1">
      <c r="A15" s="79" t="s">
        <v>754</v>
      </c>
      <c r="B15" s="80">
        <v>2</v>
      </c>
      <c r="C15" s="80"/>
      <c r="D15" s="80"/>
      <c r="E15" s="37">
        <f>SUM(B15:D15)</f>
        <v>2</v>
      </c>
    </row>
    <row r="16" spans="1:5" ht="15" customHeight="1">
      <c r="A16" s="79" t="s">
        <v>755</v>
      </c>
      <c r="B16" s="80"/>
      <c r="C16" s="80"/>
      <c r="D16" s="80"/>
      <c r="E16" s="37">
        <f aca="true" t="shared" si="0" ref="E16:E27">SUM(B16:D16)</f>
        <v>0</v>
      </c>
    </row>
    <row r="17" spans="1:5" ht="15" customHeight="1">
      <c r="A17" s="79" t="s">
        <v>756</v>
      </c>
      <c r="B17" s="80"/>
      <c r="C17" s="80"/>
      <c r="D17" s="80"/>
      <c r="E17" s="37">
        <f t="shared" si="0"/>
        <v>0</v>
      </c>
    </row>
    <row r="18" spans="1:5" ht="15" customHeight="1">
      <c r="A18" s="78" t="s">
        <v>768</v>
      </c>
      <c r="B18" s="206">
        <f>SUM(B11:B17)</f>
        <v>2</v>
      </c>
      <c r="C18" s="80"/>
      <c r="D18" s="80"/>
      <c r="E18" s="207">
        <f t="shared" si="0"/>
        <v>2</v>
      </c>
    </row>
    <row r="19" spans="1:5" ht="15" customHeight="1">
      <c r="A19" s="79" t="s">
        <v>757</v>
      </c>
      <c r="B19" s="80">
        <v>2</v>
      </c>
      <c r="C19" s="80"/>
      <c r="D19" s="80"/>
      <c r="E19" s="37">
        <f t="shared" si="0"/>
        <v>2</v>
      </c>
    </row>
    <row r="20" spans="1:5" ht="15" customHeight="1">
      <c r="A20" s="79" t="s">
        <v>758</v>
      </c>
      <c r="B20" s="80"/>
      <c r="C20" s="80"/>
      <c r="D20" s="80"/>
      <c r="E20" s="37">
        <f t="shared" si="0"/>
        <v>0</v>
      </c>
    </row>
    <row r="21" spans="1:5" ht="15" customHeight="1">
      <c r="A21" s="79" t="s">
        <v>759</v>
      </c>
      <c r="B21" s="80"/>
      <c r="C21" s="80"/>
      <c r="D21" s="80"/>
      <c r="E21" s="37">
        <f t="shared" si="0"/>
        <v>0</v>
      </c>
    </row>
    <row r="22" spans="1:5" ht="15" customHeight="1">
      <c r="A22" s="78" t="s">
        <v>769</v>
      </c>
      <c r="B22" s="206">
        <f>SUM(B19:B21)</f>
        <v>2</v>
      </c>
      <c r="C22" s="80"/>
      <c r="D22" s="80"/>
      <c r="E22" s="207">
        <f t="shared" si="0"/>
        <v>2</v>
      </c>
    </row>
    <row r="23" spans="1:5" ht="15" customHeight="1">
      <c r="A23" s="79" t="s">
        <v>760</v>
      </c>
      <c r="B23" s="80">
        <v>1</v>
      </c>
      <c r="C23" s="80"/>
      <c r="D23" s="80"/>
      <c r="E23" s="37">
        <f t="shared" si="0"/>
        <v>1</v>
      </c>
    </row>
    <row r="24" spans="1:5" ht="15" customHeight="1">
      <c r="A24" s="79" t="s">
        <v>761</v>
      </c>
      <c r="B24" s="80">
        <v>3</v>
      </c>
      <c r="C24" s="80"/>
      <c r="D24" s="80"/>
      <c r="E24" s="37">
        <f t="shared" si="0"/>
        <v>3</v>
      </c>
    </row>
    <row r="25" spans="1:5" ht="15" customHeight="1">
      <c r="A25" s="79" t="s">
        <v>762</v>
      </c>
      <c r="B25" s="206">
        <v>1</v>
      </c>
      <c r="C25" s="80"/>
      <c r="D25" s="80"/>
      <c r="E25" s="37">
        <f t="shared" si="0"/>
        <v>1</v>
      </c>
    </row>
    <row r="26" spans="1:5" ht="15" customHeight="1">
      <c r="A26" s="78" t="s">
        <v>770</v>
      </c>
      <c r="B26" s="206">
        <f>SUM(B23:B25)</f>
        <v>5</v>
      </c>
      <c r="C26" s="80"/>
      <c r="D26" s="80"/>
      <c r="E26" s="207">
        <f t="shared" si="0"/>
        <v>5</v>
      </c>
    </row>
    <row r="27" spans="1:5" ht="37.5" customHeight="1">
      <c r="A27" s="78" t="s">
        <v>771</v>
      </c>
      <c r="B27" s="106">
        <f>B26+B22+B18</f>
        <v>9</v>
      </c>
      <c r="C27" s="81"/>
      <c r="D27" s="81"/>
      <c r="E27" s="207">
        <f t="shared" si="0"/>
        <v>9</v>
      </c>
    </row>
    <row r="28" spans="1:5" ht="30" customHeight="1">
      <c r="A28" s="79" t="s">
        <v>763</v>
      </c>
      <c r="B28" s="80"/>
      <c r="C28" s="80"/>
      <c r="D28" s="80"/>
      <c r="E28" s="37"/>
    </row>
    <row r="29" spans="1:5" ht="32.25" customHeight="1">
      <c r="A29" s="79" t="s">
        <v>764</v>
      </c>
      <c r="B29" s="80"/>
      <c r="C29" s="80"/>
      <c r="D29" s="80"/>
      <c r="E29" s="37"/>
    </row>
    <row r="30" spans="1:5" ht="33.75" customHeight="1">
      <c r="A30" s="79" t="s">
        <v>765</v>
      </c>
      <c r="B30" s="80"/>
      <c r="C30" s="80"/>
      <c r="D30" s="80"/>
      <c r="E30" s="37"/>
    </row>
    <row r="31" spans="1:5" ht="18.75" customHeight="1">
      <c r="A31" s="79" t="s">
        <v>766</v>
      </c>
      <c r="B31" s="80"/>
      <c r="C31" s="80"/>
      <c r="D31" s="80"/>
      <c r="E31" s="37"/>
    </row>
    <row r="32" spans="1:5" ht="33" customHeight="1">
      <c r="A32" s="78" t="s">
        <v>106</v>
      </c>
      <c r="B32" s="80"/>
      <c r="C32" s="80"/>
      <c r="D32" s="80"/>
      <c r="E32" s="37"/>
    </row>
    <row r="33" spans="1:4" ht="15">
      <c r="A33" s="274"/>
      <c r="B33" s="275"/>
      <c r="C33" s="275"/>
      <c r="D33" s="275"/>
    </row>
    <row r="34" spans="1:4" ht="15">
      <c r="A34" s="276"/>
      <c r="B34" s="275"/>
      <c r="C34" s="275"/>
      <c r="D34" s="275"/>
    </row>
  </sheetData>
  <sheetProtection/>
  <mergeCells count="4">
    <mergeCell ref="A33:D33"/>
    <mergeCell ref="A34:D34"/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  <headerFooter>
    <oddHeader>&amp;C3. melléklet az 1/2016. (II.15) önkormányzati rendelethez</oddHeader>
    <oddFooter>&amp;C- 4 -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Q229"/>
  <sheetViews>
    <sheetView view="pageLayout" workbookViewId="0" topLeftCell="A1">
      <selection activeCell="A71" sqref="A71"/>
    </sheetView>
  </sheetViews>
  <sheetFormatPr defaultColWidth="9.140625" defaultRowHeight="15"/>
  <cols>
    <col min="1" max="1" width="91.140625" style="0" customWidth="1"/>
    <col min="3" max="3" width="11.7109375" style="163" bestFit="1" customWidth="1"/>
    <col min="4" max="5" width="12.57421875" style="163" customWidth="1"/>
    <col min="6" max="9" width="13.140625" style="163" bestFit="1" customWidth="1"/>
    <col min="10" max="10" width="15.57421875" style="163" bestFit="1" customWidth="1"/>
    <col min="11" max="11" width="16.421875" style="163" bestFit="1" customWidth="1"/>
    <col min="12" max="12" width="14.00390625" style="163" bestFit="1" customWidth="1"/>
    <col min="13" max="13" width="14.421875" style="163" bestFit="1" customWidth="1"/>
    <col min="14" max="14" width="14.28125" style="163" bestFit="1" customWidth="1"/>
    <col min="15" max="15" width="21.140625" style="163" customWidth="1"/>
  </cols>
  <sheetData>
    <row r="1" spans="1:15" ht="28.5" customHeight="1">
      <c r="A1" s="268" t="s">
        <v>852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5" ht="26.25" customHeight="1">
      <c r="A2" s="271" t="s">
        <v>867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4" ht="15">
      <c r="A4" s="4" t="s">
        <v>1</v>
      </c>
    </row>
    <row r="5" spans="1:17" ht="25.5">
      <c r="A5" s="2" t="s">
        <v>155</v>
      </c>
      <c r="B5" s="3" t="s">
        <v>156</v>
      </c>
      <c r="C5" s="170" t="s">
        <v>16</v>
      </c>
      <c r="D5" s="170" t="s">
        <v>17</v>
      </c>
      <c r="E5" s="170" t="s">
        <v>18</v>
      </c>
      <c r="F5" s="170" t="s">
        <v>19</v>
      </c>
      <c r="G5" s="170" t="s">
        <v>20</v>
      </c>
      <c r="H5" s="170" t="s">
        <v>21</v>
      </c>
      <c r="I5" s="170" t="s">
        <v>22</v>
      </c>
      <c r="J5" s="170" t="s">
        <v>23</v>
      </c>
      <c r="K5" s="170" t="s">
        <v>24</v>
      </c>
      <c r="L5" s="170" t="s">
        <v>25</v>
      </c>
      <c r="M5" s="170" t="s">
        <v>26</v>
      </c>
      <c r="N5" s="170" t="s">
        <v>27</v>
      </c>
      <c r="O5" s="210" t="s">
        <v>3</v>
      </c>
      <c r="P5" s="4"/>
      <c r="Q5" s="4"/>
    </row>
    <row r="6" spans="1:17" ht="15">
      <c r="A6" s="38" t="s">
        <v>157</v>
      </c>
      <c r="B6" s="39" t="s">
        <v>158</v>
      </c>
      <c r="C6" s="170">
        <v>404300</v>
      </c>
      <c r="D6" s="170">
        <v>408000</v>
      </c>
      <c r="E6" s="170">
        <v>408000</v>
      </c>
      <c r="F6" s="170">
        <v>408000</v>
      </c>
      <c r="G6" s="170">
        <v>408000</v>
      </c>
      <c r="H6" s="170">
        <v>408000</v>
      </c>
      <c r="I6" s="170">
        <v>408000</v>
      </c>
      <c r="J6" s="170">
        <v>408000</v>
      </c>
      <c r="K6" s="170">
        <v>408000</v>
      </c>
      <c r="L6" s="170">
        <v>408000</v>
      </c>
      <c r="M6" s="170">
        <v>408000</v>
      </c>
      <c r="N6" s="170">
        <v>408000</v>
      </c>
      <c r="O6" s="170">
        <f>SUM(C6:N6)</f>
        <v>4892300</v>
      </c>
      <c r="P6" s="4"/>
      <c r="Q6" s="4"/>
    </row>
    <row r="7" spans="1:17" ht="15">
      <c r="A7" s="38" t="s">
        <v>159</v>
      </c>
      <c r="B7" s="40" t="s">
        <v>160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>
        <f aca="true" t="shared" si="0" ref="O7:O46">SUM(C7:N7)</f>
        <v>0</v>
      </c>
      <c r="P7" s="4"/>
      <c r="Q7" s="4"/>
    </row>
    <row r="8" spans="1:17" ht="15">
      <c r="A8" s="38" t="s">
        <v>161</v>
      </c>
      <c r="B8" s="40" t="s">
        <v>162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>
        <f t="shared" si="0"/>
        <v>0</v>
      </c>
      <c r="P8" s="4"/>
      <c r="Q8" s="4"/>
    </row>
    <row r="9" spans="1:17" ht="15">
      <c r="A9" s="41" t="s">
        <v>163</v>
      </c>
      <c r="B9" s="40" t="s">
        <v>164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>
        <f t="shared" si="0"/>
        <v>0</v>
      </c>
      <c r="P9" s="4"/>
      <c r="Q9" s="4"/>
    </row>
    <row r="10" spans="1:17" ht="15">
      <c r="A10" s="41" t="s">
        <v>165</v>
      </c>
      <c r="B10" s="40" t="s">
        <v>166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>
        <f t="shared" si="0"/>
        <v>0</v>
      </c>
      <c r="P10" s="4"/>
      <c r="Q10" s="4"/>
    </row>
    <row r="11" spans="1:17" ht="15">
      <c r="A11" s="41" t="s">
        <v>167</v>
      </c>
      <c r="B11" s="40" t="s">
        <v>168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>
        <f t="shared" si="0"/>
        <v>0</v>
      </c>
      <c r="P11" s="4"/>
      <c r="Q11" s="4"/>
    </row>
    <row r="12" spans="1:17" ht="15">
      <c r="A12" s="41" t="s">
        <v>169</v>
      </c>
      <c r="B12" s="40" t="s">
        <v>170</v>
      </c>
      <c r="C12" s="170"/>
      <c r="D12" s="170"/>
      <c r="E12" s="170">
        <v>72000</v>
      </c>
      <c r="F12" s="170">
        <v>24000</v>
      </c>
      <c r="G12" s="170">
        <v>24000</v>
      </c>
      <c r="H12" s="170">
        <v>24000</v>
      </c>
      <c r="I12" s="170">
        <v>24000</v>
      </c>
      <c r="J12" s="170">
        <v>24000</v>
      </c>
      <c r="K12" s="170">
        <v>24000</v>
      </c>
      <c r="L12" s="170">
        <v>24000</v>
      </c>
      <c r="M12" s="170">
        <v>24000</v>
      </c>
      <c r="N12" s="170">
        <v>24000</v>
      </c>
      <c r="O12" s="170">
        <f t="shared" si="0"/>
        <v>288000</v>
      </c>
      <c r="P12" s="4"/>
      <c r="Q12" s="4"/>
    </row>
    <row r="13" spans="1:17" ht="15">
      <c r="A13" s="41" t="s">
        <v>171</v>
      </c>
      <c r="B13" s="40" t="s">
        <v>172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>
        <f t="shared" si="0"/>
        <v>0</v>
      </c>
      <c r="P13" s="4"/>
      <c r="Q13" s="4"/>
    </row>
    <row r="14" spans="1:17" ht="15">
      <c r="A14" s="5" t="s">
        <v>173</v>
      </c>
      <c r="B14" s="40" t="s">
        <v>174</v>
      </c>
      <c r="C14" s="170"/>
      <c r="D14" s="170"/>
      <c r="E14" s="170">
        <v>3750</v>
      </c>
      <c r="F14" s="170">
        <v>1250</v>
      </c>
      <c r="G14" s="170">
        <v>1250</v>
      </c>
      <c r="H14" s="170">
        <v>1250</v>
      </c>
      <c r="I14" s="170">
        <v>1250</v>
      </c>
      <c r="J14" s="170">
        <v>1250</v>
      </c>
      <c r="K14" s="170">
        <v>1250</v>
      </c>
      <c r="L14" s="170">
        <v>1250</v>
      </c>
      <c r="M14" s="170">
        <v>1250</v>
      </c>
      <c r="N14" s="170">
        <v>1250</v>
      </c>
      <c r="O14" s="170">
        <f t="shared" si="0"/>
        <v>15000</v>
      </c>
      <c r="P14" s="4"/>
      <c r="Q14" s="4"/>
    </row>
    <row r="15" spans="1:17" ht="15">
      <c r="A15" s="5" t="s">
        <v>175</v>
      </c>
      <c r="B15" s="40" t="s">
        <v>176</v>
      </c>
      <c r="C15" s="170"/>
      <c r="D15" s="170"/>
      <c r="E15" s="170">
        <v>12000</v>
      </c>
      <c r="F15" s="170">
        <v>4000</v>
      </c>
      <c r="G15" s="170">
        <v>4000</v>
      </c>
      <c r="H15" s="170">
        <v>4000</v>
      </c>
      <c r="I15" s="170">
        <v>4000</v>
      </c>
      <c r="J15" s="170">
        <v>4000</v>
      </c>
      <c r="K15" s="170">
        <v>4000</v>
      </c>
      <c r="L15" s="170">
        <v>4000</v>
      </c>
      <c r="M15" s="170">
        <v>4000</v>
      </c>
      <c r="N15" s="170">
        <v>4000</v>
      </c>
      <c r="O15" s="170">
        <f t="shared" si="0"/>
        <v>48000</v>
      </c>
      <c r="P15" s="4"/>
      <c r="Q15" s="4"/>
    </row>
    <row r="16" spans="1:17" ht="15">
      <c r="A16" s="5" t="s">
        <v>177</v>
      </c>
      <c r="B16" s="40" t="s">
        <v>178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>
        <f t="shared" si="0"/>
        <v>0</v>
      </c>
      <c r="P16" s="4"/>
      <c r="Q16" s="4"/>
    </row>
    <row r="17" spans="1:17" ht="15">
      <c r="A17" s="5" t="s">
        <v>179</v>
      </c>
      <c r="B17" s="40" t="s">
        <v>180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>
        <f t="shared" si="0"/>
        <v>0</v>
      </c>
      <c r="P17" s="4"/>
      <c r="Q17" s="4"/>
    </row>
    <row r="18" spans="1:17" ht="15">
      <c r="A18" s="5" t="s">
        <v>607</v>
      </c>
      <c r="B18" s="40" t="s">
        <v>181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>
        <f t="shared" si="0"/>
        <v>0</v>
      </c>
      <c r="P18" s="4"/>
      <c r="Q18" s="4"/>
    </row>
    <row r="19" spans="1:17" ht="15">
      <c r="A19" s="42" t="s">
        <v>505</v>
      </c>
      <c r="B19" s="43" t="s">
        <v>183</v>
      </c>
      <c r="C19" s="170">
        <f>SUM(C6:C18)</f>
        <v>404300</v>
      </c>
      <c r="D19" s="170">
        <f aca="true" t="shared" si="1" ref="D19:N19">SUM(D6:D18)</f>
        <v>408000</v>
      </c>
      <c r="E19" s="170">
        <f t="shared" si="1"/>
        <v>495750</v>
      </c>
      <c r="F19" s="170">
        <f t="shared" si="1"/>
        <v>437250</v>
      </c>
      <c r="G19" s="170">
        <f t="shared" si="1"/>
        <v>437250</v>
      </c>
      <c r="H19" s="170">
        <f t="shared" si="1"/>
        <v>437250</v>
      </c>
      <c r="I19" s="170">
        <f t="shared" si="1"/>
        <v>437250</v>
      </c>
      <c r="J19" s="170">
        <f t="shared" si="1"/>
        <v>437250</v>
      </c>
      <c r="K19" s="170">
        <f t="shared" si="1"/>
        <v>437250</v>
      </c>
      <c r="L19" s="170">
        <f t="shared" si="1"/>
        <v>437250</v>
      </c>
      <c r="M19" s="170">
        <f t="shared" si="1"/>
        <v>437250</v>
      </c>
      <c r="N19" s="170">
        <f t="shared" si="1"/>
        <v>437250</v>
      </c>
      <c r="O19" s="170">
        <f t="shared" si="0"/>
        <v>5243300</v>
      </c>
      <c r="P19" s="4"/>
      <c r="Q19" s="4"/>
    </row>
    <row r="20" spans="1:17" ht="15">
      <c r="A20" s="5" t="s">
        <v>184</v>
      </c>
      <c r="B20" s="40" t="s">
        <v>185</v>
      </c>
      <c r="C20" s="170">
        <v>446840</v>
      </c>
      <c r="D20" s="170">
        <v>446840</v>
      </c>
      <c r="E20" s="170">
        <v>446840</v>
      </c>
      <c r="F20" s="170">
        <v>446840</v>
      </c>
      <c r="G20" s="170">
        <v>446840</v>
      </c>
      <c r="H20" s="170">
        <v>446840</v>
      </c>
      <c r="I20" s="170">
        <v>446840</v>
      </c>
      <c r="J20" s="170">
        <v>446840</v>
      </c>
      <c r="K20" s="170">
        <v>446840</v>
      </c>
      <c r="L20" s="170">
        <v>446840</v>
      </c>
      <c r="M20" s="170">
        <v>446840</v>
      </c>
      <c r="N20" s="170">
        <v>446760</v>
      </c>
      <c r="O20" s="170">
        <f t="shared" si="0"/>
        <v>5362000</v>
      </c>
      <c r="P20" s="4"/>
      <c r="Q20" s="4"/>
    </row>
    <row r="21" spans="1:17" ht="15">
      <c r="A21" s="5" t="s">
        <v>186</v>
      </c>
      <c r="B21" s="40" t="s">
        <v>187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>
        <f t="shared" si="0"/>
        <v>0</v>
      </c>
      <c r="P21" s="4"/>
      <c r="Q21" s="4"/>
    </row>
    <row r="22" spans="1:17" ht="15">
      <c r="A22" s="6" t="s">
        <v>188</v>
      </c>
      <c r="B22" s="40" t="s">
        <v>189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>
        <f t="shared" si="0"/>
        <v>0</v>
      </c>
      <c r="P22" s="4"/>
      <c r="Q22" s="4"/>
    </row>
    <row r="23" spans="1:17" ht="15">
      <c r="A23" s="9" t="s">
        <v>506</v>
      </c>
      <c r="B23" s="43" t="s">
        <v>190</v>
      </c>
      <c r="C23" s="170">
        <f>C22+C21+C20</f>
        <v>446840</v>
      </c>
      <c r="D23" s="170">
        <f aca="true" t="shared" si="2" ref="D23:N23">D22+D21+D20</f>
        <v>446840</v>
      </c>
      <c r="E23" s="170">
        <f t="shared" si="2"/>
        <v>446840</v>
      </c>
      <c r="F23" s="170">
        <f t="shared" si="2"/>
        <v>446840</v>
      </c>
      <c r="G23" s="170">
        <f t="shared" si="2"/>
        <v>446840</v>
      </c>
      <c r="H23" s="170">
        <f t="shared" si="2"/>
        <v>446840</v>
      </c>
      <c r="I23" s="170">
        <f t="shared" si="2"/>
        <v>446840</v>
      </c>
      <c r="J23" s="170">
        <f t="shared" si="2"/>
        <v>446840</v>
      </c>
      <c r="K23" s="170">
        <f t="shared" si="2"/>
        <v>446840</v>
      </c>
      <c r="L23" s="170">
        <f t="shared" si="2"/>
        <v>446840</v>
      </c>
      <c r="M23" s="170">
        <f t="shared" si="2"/>
        <v>446840</v>
      </c>
      <c r="N23" s="170">
        <f t="shared" si="2"/>
        <v>446760</v>
      </c>
      <c r="O23" s="170">
        <f t="shared" si="0"/>
        <v>5362000</v>
      </c>
      <c r="P23" s="4"/>
      <c r="Q23" s="4"/>
    </row>
    <row r="24" spans="1:17" ht="15">
      <c r="A24" s="65" t="s">
        <v>637</v>
      </c>
      <c r="B24" s="66" t="s">
        <v>191</v>
      </c>
      <c r="C24" s="170">
        <f>C23+C19</f>
        <v>851140</v>
      </c>
      <c r="D24" s="170">
        <f aca="true" t="shared" si="3" ref="D24:N24">D23+D19</f>
        <v>854840</v>
      </c>
      <c r="E24" s="170">
        <f t="shared" si="3"/>
        <v>942590</v>
      </c>
      <c r="F24" s="170">
        <f t="shared" si="3"/>
        <v>884090</v>
      </c>
      <c r="G24" s="170">
        <f t="shared" si="3"/>
        <v>884090</v>
      </c>
      <c r="H24" s="170">
        <f t="shared" si="3"/>
        <v>884090</v>
      </c>
      <c r="I24" s="170">
        <f t="shared" si="3"/>
        <v>884090</v>
      </c>
      <c r="J24" s="170">
        <f t="shared" si="3"/>
        <v>884090</v>
      </c>
      <c r="K24" s="170">
        <f t="shared" si="3"/>
        <v>884090</v>
      </c>
      <c r="L24" s="170">
        <f t="shared" si="3"/>
        <v>884090</v>
      </c>
      <c r="M24" s="170">
        <f t="shared" si="3"/>
        <v>884090</v>
      </c>
      <c r="N24" s="170">
        <f t="shared" si="3"/>
        <v>884010</v>
      </c>
      <c r="O24" s="170">
        <f t="shared" si="0"/>
        <v>10605300</v>
      </c>
      <c r="P24" s="4"/>
      <c r="Q24" s="4"/>
    </row>
    <row r="25" spans="1:17" ht="15">
      <c r="A25" s="49" t="s">
        <v>608</v>
      </c>
      <c r="B25" s="66" t="s">
        <v>192</v>
      </c>
      <c r="C25" s="170">
        <v>239153</v>
      </c>
      <c r="D25" s="170">
        <v>239148</v>
      </c>
      <c r="E25" s="170">
        <v>239148</v>
      </c>
      <c r="F25" s="170">
        <v>239148</v>
      </c>
      <c r="G25" s="170">
        <v>239148</v>
      </c>
      <c r="H25" s="170">
        <v>239148</v>
      </c>
      <c r="I25" s="170">
        <v>239148</v>
      </c>
      <c r="J25" s="170">
        <v>239148</v>
      </c>
      <c r="K25" s="170">
        <v>239148</v>
      </c>
      <c r="L25" s="170">
        <v>239148</v>
      </c>
      <c r="M25" s="170">
        <v>239148</v>
      </c>
      <c r="N25" s="170">
        <v>239148</v>
      </c>
      <c r="O25" s="170">
        <f t="shared" si="0"/>
        <v>2869781</v>
      </c>
      <c r="P25" s="4"/>
      <c r="Q25" s="4"/>
    </row>
    <row r="26" spans="1:17" ht="15">
      <c r="A26" s="5" t="s">
        <v>193</v>
      </c>
      <c r="B26" s="40" t="s">
        <v>194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>
        <f t="shared" si="0"/>
        <v>0</v>
      </c>
      <c r="P26" s="4"/>
      <c r="Q26" s="4"/>
    </row>
    <row r="27" spans="1:17" ht="15">
      <c r="A27" s="5" t="s">
        <v>195</v>
      </c>
      <c r="B27" s="40" t="s">
        <v>196</v>
      </c>
      <c r="C27" s="170">
        <v>62750</v>
      </c>
      <c r="D27" s="170">
        <v>62750</v>
      </c>
      <c r="E27" s="170">
        <v>251000</v>
      </c>
      <c r="F27" s="170">
        <v>125500</v>
      </c>
      <c r="G27" s="170">
        <v>125500</v>
      </c>
      <c r="H27" s="170">
        <v>125500</v>
      </c>
      <c r="I27" s="170">
        <v>125500</v>
      </c>
      <c r="J27" s="170">
        <v>125500</v>
      </c>
      <c r="K27" s="170">
        <v>125500</v>
      </c>
      <c r="L27" s="170">
        <v>125500</v>
      </c>
      <c r="M27" s="170">
        <v>125500</v>
      </c>
      <c r="N27" s="170">
        <v>125500</v>
      </c>
      <c r="O27" s="170">
        <f t="shared" si="0"/>
        <v>1506000</v>
      </c>
      <c r="P27" s="4"/>
      <c r="Q27" s="4"/>
    </row>
    <row r="28" spans="1:17" ht="15">
      <c r="A28" s="5" t="s">
        <v>197</v>
      </c>
      <c r="B28" s="40" t="s">
        <v>198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>
        <f t="shared" si="0"/>
        <v>0</v>
      </c>
      <c r="P28" s="4"/>
      <c r="Q28" s="4"/>
    </row>
    <row r="29" spans="1:17" ht="15">
      <c r="A29" s="9" t="s">
        <v>516</v>
      </c>
      <c r="B29" s="43" t="s">
        <v>199</v>
      </c>
      <c r="C29" s="170">
        <f>SUM(C26:C28)</f>
        <v>62750</v>
      </c>
      <c r="D29" s="170">
        <f aca="true" t="shared" si="4" ref="D29:N29">SUM(D26:D28)</f>
        <v>62750</v>
      </c>
      <c r="E29" s="170">
        <f t="shared" si="4"/>
        <v>251000</v>
      </c>
      <c r="F29" s="170">
        <f t="shared" si="4"/>
        <v>125500</v>
      </c>
      <c r="G29" s="170">
        <f t="shared" si="4"/>
        <v>125500</v>
      </c>
      <c r="H29" s="170">
        <f t="shared" si="4"/>
        <v>125500</v>
      </c>
      <c r="I29" s="170">
        <f t="shared" si="4"/>
        <v>125500</v>
      </c>
      <c r="J29" s="170">
        <f t="shared" si="4"/>
        <v>125500</v>
      </c>
      <c r="K29" s="170">
        <f t="shared" si="4"/>
        <v>125500</v>
      </c>
      <c r="L29" s="170">
        <f t="shared" si="4"/>
        <v>125500</v>
      </c>
      <c r="M29" s="170">
        <f t="shared" si="4"/>
        <v>125500</v>
      </c>
      <c r="N29" s="170">
        <f t="shared" si="4"/>
        <v>125500</v>
      </c>
      <c r="O29" s="170">
        <f t="shared" si="0"/>
        <v>1506000</v>
      </c>
      <c r="P29" s="4"/>
      <c r="Q29" s="4"/>
    </row>
    <row r="30" spans="1:17" ht="15">
      <c r="A30" s="5" t="s">
        <v>200</v>
      </c>
      <c r="B30" s="40" t="s">
        <v>201</v>
      </c>
      <c r="C30" s="170">
        <v>2165</v>
      </c>
      <c r="D30" s="170">
        <v>2165</v>
      </c>
      <c r="E30" s="170">
        <v>2165</v>
      </c>
      <c r="F30" s="170">
        <v>2165</v>
      </c>
      <c r="G30" s="170">
        <v>2165</v>
      </c>
      <c r="H30" s="170">
        <v>2165</v>
      </c>
      <c r="I30" s="170">
        <v>2165</v>
      </c>
      <c r="J30" s="170">
        <v>2165</v>
      </c>
      <c r="K30" s="170">
        <v>2165</v>
      </c>
      <c r="L30" s="170">
        <v>2165</v>
      </c>
      <c r="M30" s="170">
        <v>2165</v>
      </c>
      <c r="N30" s="170">
        <v>2185</v>
      </c>
      <c r="O30" s="170">
        <f t="shared" si="0"/>
        <v>26000</v>
      </c>
      <c r="P30" s="4"/>
      <c r="Q30" s="4"/>
    </row>
    <row r="31" spans="1:17" ht="15">
      <c r="A31" s="5" t="s">
        <v>202</v>
      </c>
      <c r="B31" s="40" t="s">
        <v>203</v>
      </c>
      <c r="C31" s="170">
        <v>11330</v>
      </c>
      <c r="D31" s="170">
        <v>11330</v>
      </c>
      <c r="E31" s="170">
        <v>11330</v>
      </c>
      <c r="F31" s="170">
        <v>11330</v>
      </c>
      <c r="G31" s="170">
        <v>11330</v>
      </c>
      <c r="H31" s="170">
        <v>11330</v>
      </c>
      <c r="I31" s="170">
        <v>11330</v>
      </c>
      <c r="J31" s="170">
        <v>11330</v>
      </c>
      <c r="K31" s="170">
        <v>11330</v>
      </c>
      <c r="L31" s="170">
        <v>11330</v>
      </c>
      <c r="M31" s="170">
        <v>11330</v>
      </c>
      <c r="N31" s="170">
        <v>11370</v>
      </c>
      <c r="O31" s="170">
        <f t="shared" si="0"/>
        <v>136000</v>
      </c>
      <c r="P31" s="4"/>
      <c r="Q31" s="4"/>
    </row>
    <row r="32" spans="1:17" ht="15">
      <c r="A32" s="9" t="s">
        <v>638</v>
      </c>
      <c r="B32" s="43" t="s">
        <v>204</v>
      </c>
      <c r="C32" s="170">
        <f>SUM(C30:C31)</f>
        <v>13495</v>
      </c>
      <c r="D32" s="170">
        <f aca="true" t="shared" si="5" ref="D32:M32">SUM(D30:D31)</f>
        <v>13495</v>
      </c>
      <c r="E32" s="170">
        <f t="shared" si="5"/>
        <v>13495</v>
      </c>
      <c r="F32" s="170">
        <f t="shared" si="5"/>
        <v>13495</v>
      </c>
      <c r="G32" s="170">
        <f t="shared" si="5"/>
        <v>13495</v>
      </c>
      <c r="H32" s="170">
        <f t="shared" si="5"/>
        <v>13495</v>
      </c>
      <c r="I32" s="170">
        <f t="shared" si="5"/>
        <v>13495</v>
      </c>
      <c r="J32" s="170">
        <f t="shared" si="5"/>
        <v>13495</v>
      </c>
      <c r="K32" s="170">
        <f t="shared" si="5"/>
        <v>13495</v>
      </c>
      <c r="L32" s="170">
        <f t="shared" si="5"/>
        <v>13495</v>
      </c>
      <c r="M32" s="170">
        <f t="shared" si="5"/>
        <v>13495</v>
      </c>
      <c r="N32" s="170">
        <f>SUM(N30:N31)</f>
        <v>13555</v>
      </c>
      <c r="O32" s="170">
        <f t="shared" si="0"/>
        <v>162000</v>
      </c>
      <c r="P32" s="4"/>
      <c r="Q32" s="4"/>
    </row>
    <row r="33" spans="1:17" ht="15">
      <c r="A33" s="5" t="s">
        <v>205</v>
      </c>
      <c r="B33" s="40" t="s">
        <v>206</v>
      </c>
      <c r="C33" s="170">
        <v>275500</v>
      </c>
      <c r="D33" s="170">
        <v>275500</v>
      </c>
      <c r="E33" s="170">
        <v>275500</v>
      </c>
      <c r="F33" s="170">
        <v>275500</v>
      </c>
      <c r="G33" s="170">
        <v>275500</v>
      </c>
      <c r="H33" s="170">
        <v>275500</v>
      </c>
      <c r="I33" s="170">
        <v>275500</v>
      </c>
      <c r="J33" s="170">
        <v>275500</v>
      </c>
      <c r="K33" s="170">
        <v>275500</v>
      </c>
      <c r="L33" s="170">
        <v>275500</v>
      </c>
      <c r="M33" s="170">
        <v>275500</v>
      </c>
      <c r="N33" s="170">
        <v>275500</v>
      </c>
      <c r="O33" s="170">
        <f t="shared" si="0"/>
        <v>3306000</v>
      </c>
      <c r="P33" s="4"/>
      <c r="Q33" s="4"/>
    </row>
    <row r="34" spans="1:17" ht="15">
      <c r="A34" s="5" t="s">
        <v>207</v>
      </c>
      <c r="B34" s="40" t="s">
        <v>208</v>
      </c>
      <c r="C34" s="170">
        <v>1170900</v>
      </c>
      <c r="D34" s="170">
        <v>1170900</v>
      </c>
      <c r="E34" s="170">
        <v>1170900</v>
      </c>
      <c r="F34" s="170">
        <v>1170900</v>
      </c>
      <c r="G34" s="170">
        <v>1170900</v>
      </c>
      <c r="H34" s="170">
        <v>1170900</v>
      </c>
      <c r="I34" s="170">
        <v>399600</v>
      </c>
      <c r="J34" s="170">
        <v>441600</v>
      </c>
      <c r="K34" s="170">
        <v>1170900</v>
      </c>
      <c r="L34" s="170">
        <v>1170900</v>
      </c>
      <c r="M34" s="170">
        <v>1170900</v>
      </c>
      <c r="N34" s="170">
        <v>1170896</v>
      </c>
      <c r="O34" s="170">
        <f t="shared" si="0"/>
        <v>12550196</v>
      </c>
      <c r="P34" s="4"/>
      <c r="Q34" s="4"/>
    </row>
    <row r="35" spans="1:17" ht="15">
      <c r="A35" s="5" t="s">
        <v>609</v>
      </c>
      <c r="B35" s="40" t="s">
        <v>209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>
        <f t="shared" si="0"/>
        <v>0</v>
      </c>
      <c r="P35" s="4"/>
      <c r="Q35" s="4"/>
    </row>
    <row r="36" spans="1:17" ht="15">
      <c r="A36" s="5" t="s">
        <v>211</v>
      </c>
      <c r="B36" s="40" t="s">
        <v>212</v>
      </c>
      <c r="C36" s="170"/>
      <c r="D36" s="170"/>
      <c r="E36" s="170"/>
      <c r="F36" s="170">
        <v>108216</v>
      </c>
      <c r="G36" s="170">
        <v>108216</v>
      </c>
      <c r="H36" s="170">
        <v>108216</v>
      </c>
      <c r="I36" s="170">
        <v>108216</v>
      </c>
      <c r="J36" s="170">
        <v>108216</v>
      </c>
      <c r="K36" s="170">
        <v>108216</v>
      </c>
      <c r="L36" s="170">
        <v>108216</v>
      </c>
      <c r="M36" s="170"/>
      <c r="N36" s="170"/>
      <c r="O36" s="170">
        <f t="shared" si="0"/>
        <v>757512</v>
      </c>
      <c r="P36" s="4"/>
      <c r="Q36" s="4"/>
    </row>
    <row r="37" spans="1:17" ht="15">
      <c r="A37" s="14" t="s">
        <v>610</v>
      </c>
      <c r="B37" s="40" t="s">
        <v>213</v>
      </c>
      <c r="C37" s="170"/>
      <c r="D37" s="170"/>
      <c r="E37" s="170">
        <v>212427</v>
      </c>
      <c r="F37" s="170">
        <v>70809</v>
      </c>
      <c r="G37" s="170">
        <v>70809</v>
      </c>
      <c r="H37" s="170">
        <v>70809</v>
      </c>
      <c r="I37" s="170">
        <v>70809</v>
      </c>
      <c r="J37" s="170">
        <v>70809</v>
      </c>
      <c r="K37" s="170">
        <v>70809</v>
      </c>
      <c r="L37" s="170">
        <v>70809</v>
      </c>
      <c r="M37" s="170">
        <v>70809</v>
      </c>
      <c r="N37" s="170">
        <v>70803</v>
      </c>
      <c r="O37" s="170">
        <f t="shared" si="0"/>
        <v>849702</v>
      </c>
      <c r="P37" s="4"/>
      <c r="Q37" s="4"/>
    </row>
    <row r="38" spans="1:17" ht="15">
      <c r="A38" s="6" t="s">
        <v>215</v>
      </c>
      <c r="B38" s="40" t="s">
        <v>216</v>
      </c>
      <c r="C38" s="170"/>
      <c r="D38" s="170"/>
      <c r="E38" s="170"/>
      <c r="F38" s="170"/>
      <c r="G38" s="170">
        <v>100000</v>
      </c>
      <c r="H38" s="170"/>
      <c r="I38" s="170"/>
      <c r="J38" s="170"/>
      <c r="K38" s="170"/>
      <c r="L38" s="170"/>
      <c r="M38" s="170"/>
      <c r="N38" s="170"/>
      <c r="O38" s="170">
        <f t="shared" si="0"/>
        <v>100000</v>
      </c>
      <c r="P38" s="4"/>
      <c r="Q38" s="4"/>
    </row>
    <row r="39" spans="1:17" ht="15">
      <c r="A39" s="5" t="s">
        <v>611</v>
      </c>
      <c r="B39" s="40" t="s">
        <v>217</v>
      </c>
      <c r="C39" s="170">
        <v>105500</v>
      </c>
      <c r="D39" s="170">
        <v>105500</v>
      </c>
      <c r="E39" s="170">
        <v>105500</v>
      </c>
      <c r="F39" s="170">
        <v>105500</v>
      </c>
      <c r="G39" s="170">
        <v>105500</v>
      </c>
      <c r="H39" s="170">
        <v>105500</v>
      </c>
      <c r="I39" s="170">
        <v>105500</v>
      </c>
      <c r="J39" s="170">
        <v>105500</v>
      </c>
      <c r="K39" s="170">
        <v>105500</v>
      </c>
      <c r="L39" s="170">
        <v>105500</v>
      </c>
      <c r="M39" s="170">
        <v>105500</v>
      </c>
      <c r="N39" s="170">
        <v>105500</v>
      </c>
      <c r="O39" s="170">
        <f t="shared" si="0"/>
        <v>1266000</v>
      </c>
      <c r="P39" s="4"/>
      <c r="Q39" s="4"/>
    </row>
    <row r="40" spans="1:17" ht="15">
      <c r="A40" s="9" t="s">
        <v>521</v>
      </c>
      <c r="B40" s="43" t="s">
        <v>219</v>
      </c>
      <c r="C40" s="170">
        <f>SUM(C33:C39)</f>
        <v>1551900</v>
      </c>
      <c r="D40" s="170">
        <f aca="true" t="shared" si="6" ref="D40:N40">SUM(D33:D39)</f>
        <v>1551900</v>
      </c>
      <c r="E40" s="170">
        <f t="shared" si="6"/>
        <v>1764327</v>
      </c>
      <c r="F40" s="170">
        <f t="shared" si="6"/>
        <v>1730925</v>
      </c>
      <c r="G40" s="170">
        <f t="shared" si="6"/>
        <v>1830925</v>
      </c>
      <c r="H40" s="170">
        <f t="shared" si="6"/>
        <v>1730925</v>
      </c>
      <c r="I40" s="170">
        <f t="shared" si="6"/>
        <v>959625</v>
      </c>
      <c r="J40" s="170">
        <f t="shared" si="6"/>
        <v>1001625</v>
      </c>
      <c r="K40" s="170">
        <f t="shared" si="6"/>
        <v>1730925</v>
      </c>
      <c r="L40" s="170">
        <f t="shared" si="6"/>
        <v>1730925</v>
      </c>
      <c r="M40" s="170">
        <f t="shared" si="6"/>
        <v>1622709</v>
      </c>
      <c r="N40" s="170">
        <f t="shared" si="6"/>
        <v>1622699</v>
      </c>
      <c r="O40" s="170">
        <f t="shared" si="0"/>
        <v>18829410</v>
      </c>
      <c r="P40" s="4"/>
      <c r="Q40" s="4"/>
    </row>
    <row r="41" spans="1:17" ht="15">
      <c r="A41" s="5" t="s">
        <v>220</v>
      </c>
      <c r="B41" s="40" t="s">
        <v>221</v>
      </c>
      <c r="C41" s="170"/>
      <c r="D41" s="170"/>
      <c r="E41" s="170"/>
      <c r="F41" s="170"/>
      <c r="G41" s="170"/>
      <c r="H41" s="170"/>
      <c r="I41" s="170"/>
      <c r="J41" s="170"/>
      <c r="K41" s="170">
        <v>15000</v>
      </c>
      <c r="L41" s="170"/>
      <c r="M41" s="170"/>
      <c r="N41" s="170"/>
      <c r="O41" s="170">
        <f t="shared" si="0"/>
        <v>15000</v>
      </c>
      <c r="P41" s="4"/>
      <c r="Q41" s="4"/>
    </row>
    <row r="42" spans="1:17" ht="15">
      <c r="A42" s="5" t="s">
        <v>222</v>
      </c>
      <c r="B42" s="40" t="s">
        <v>223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>
        <f t="shared" si="0"/>
        <v>0</v>
      </c>
      <c r="P42" s="4"/>
      <c r="Q42" s="4"/>
    </row>
    <row r="43" spans="1:17" ht="15">
      <c r="A43" s="9" t="s">
        <v>522</v>
      </c>
      <c r="B43" s="43" t="s">
        <v>224</v>
      </c>
      <c r="C43" s="170">
        <f>SUM(C41:C42)</f>
        <v>0</v>
      </c>
      <c r="D43" s="170">
        <f aca="true" t="shared" si="7" ref="D43:N43">SUM(D41:D42)</f>
        <v>0</v>
      </c>
      <c r="E43" s="170">
        <f t="shared" si="7"/>
        <v>0</v>
      </c>
      <c r="F43" s="170">
        <f t="shared" si="7"/>
        <v>0</v>
      </c>
      <c r="G43" s="170">
        <f t="shared" si="7"/>
        <v>0</v>
      </c>
      <c r="H43" s="170">
        <f t="shared" si="7"/>
        <v>0</v>
      </c>
      <c r="I43" s="170">
        <f t="shared" si="7"/>
        <v>0</v>
      </c>
      <c r="J43" s="170">
        <f t="shared" si="7"/>
        <v>0</v>
      </c>
      <c r="K43" s="170">
        <f t="shared" si="7"/>
        <v>15000</v>
      </c>
      <c r="L43" s="170">
        <f t="shared" si="7"/>
        <v>0</v>
      </c>
      <c r="M43" s="170">
        <f t="shared" si="7"/>
        <v>0</v>
      </c>
      <c r="N43" s="170">
        <f t="shared" si="7"/>
        <v>0</v>
      </c>
      <c r="O43" s="170">
        <f t="shared" si="0"/>
        <v>15000</v>
      </c>
      <c r="P43" s="4"/>
      <c r="Q43" s="4"/>
    </row>
    <row r="44" spans="1:17" ht="15">
      <c r="A44" s="5" t="s">
        <v>225</v>
      </c>
      <c r="B44" s="40" t="s">
        <v>226</v>
      </c>
      <c r="C44" s="170">
        <v>397686</v>
      </c>
      <c r="D44" s="170">
        <v>397686</v>
      </c>
      <c r="E44" s="170">
        <v>448512</v>
      </c>
      <c r="F44" s="170">
        <v>414628</v>
      </c>
      <c r="G44" s="170">
        <v>414628</v>
      </c>
      <c r="H44" s="170">
        <v>414628</v>
      </c>
      <c r="I44" s="170">
        <v>414628</v>
      </c>
      <c r="J44" s="170">
        <v>414628</v>
      </c>
      <c r="K44" s="170">
        <v>414628</v>
      </c>
      <c r="L44" s="170">
        <v>414628</v>
      </c>
      <c r="M44" s="170">
        <v>414628</v>
      </c>
      <c r="N44" s="170">
        <v>414613</v>
      </c>
      <c r="O44" s="170">
        <f t="shared" si="0"/>
        <v>4975521</v>
      </c>
      <c r="P44" s="4"/>
      <c r="Q44" s="4"/>
    </row>
    <row r="45" spans="1:17" ht="15">
      <c r="A45" s="5" t="s">
        <v>227</v>
      </c>
      <c r="B45" s="40" t="s">
        <v>228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>
        <f t="shared" si="0"/>
        <v>0</v>
      </c>
      <c r="P45" s="4"/>
      <c r="Q45" s="4"/>
    </row>
    <row r="46" spans="1:17" ht="15">
      <c r="A46" s="5" t="s">
        <v>612</v>
      </c>
      <c r="B46" s="40" t="s">
        <v>229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>
        <f t="shared" si="0"/>
        <v>0</v>
      </c>
      <c r="P46" s="4"/>
      <c r="Q46" s="4"/>
    </row>
    <row r="47" spans="1:17" ht="15">
      <c r="A47" s="5" t="s">
        <v>613</v>
      </c>
      <c r="B47" s="40" t="s">
        <v>231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>
        <f aca="true" t="shared" si="8" ref="O47:O71">SUM(C47:N47)</f>
        <v>0</v>
      </c>
      <c r="P47" s="4"/>
      <c r="Q47" s="4"/>
    </row>
    <row r="48" spans="1:17" ht="15">
      <c r="A48" s="5" t="s">
        <v>235</v>
      </c>
      <c r="B48" s="40" t="s">
        <v>236</v>
      </c>
      <c r="C48" s="170">
        <v>66000</v>
      </c>
      <c r="D48" s="170"/>
      <c r="E48" s="170"/>
      <c r="F48" s="170">
        <v>66000</v>
      </c>
      <c r="G48" s="170"/>
      <c r="H48" s="170"/>
      <c r="I48" s="170">
        <v>66000</v>
      </c>
      <c r="J48" s="170"/>
      <c r="K48" s="170"/>
      <c r="L48" s="170">
        <v>66000</v>
      </c>
      <c r="M48" s="170"/>
      <c r="N48" s="170"/>
      <c r="O48" s="170">
        <f t="shared" si="8"/>
        <v>264000</v>
      </c>
      <c r="P48" s="4"/>
      <c r="Q48" s="4"/>
    </row>
    <row r="49" spans="1:17" ht="15">
      <c r="A49" s="9" t="s">
        <v>525</v>
      </c>
      <c r="B49" s="43" t="s">
        <v>237</v>
      </c>
      <c r="C49" s="170">
        <f>SUM(C44:C48)</f>
        <v>463686</v>
      </c>
      <c r="D49" s="170">
        <f aca="true" t="shared" si="9" ref="D49:N49">SUM(D44:D48)</f>
        <v>397686</v>
      </c>
      <c r="E49" s="170">
        <f t="shared" si="9"/>
        <v>448512</v>
      </c>
      <c r="F49" s="170">
        <f t="shared" si="9"/>
        <v>480628</v>
      </c>
      <c r="G49" s="170">
        <f>SUM(G44:G48)</f>
        <v>414628</v>
      </c>
      <c r="H49" s="170">
        <f t="shared" si="9"/>
        <v>414628</v>
      </c>
      <c r="I49" s="170">
        <f t="shared" si="9"/>
        <v>480628</v>
      </c>
      <c r="J49" s="170">
        <f t="shared" si="9"/>
        <v>414628</v>
      </c>
      <c r="K49" s="170">
        <f t="shared" si="9"/>
        <v>414628</v>
      </c>
      <c r="L49" s="170">
        <f t="shared" si="9"/>
        <v>480628</v>
      </c>
      <c r="M49" s="170">
        <f t="shared" si="9"/>
        <v>414628</v>
      </c>
      <c r="N49" s="170">
        <f t="shared" si="9"/>
        <v>414613</v>
      </c>
      <c r="O49" s="170">
        <f t="shared" si="8"/>
        <v>5239521</v>
      </c>
      <c r="P49" s="4"/>
      <c r="Q49" s="4"/>
    </row>
    <row r="50" spans="1:17" ht="15">
      <c r="A50" s="49" t="s">
        <v>526</v>
      </c>
      <c r="B50" s="66" t="s">
        <v>238</v>
      </c>
      <c r="C50" s="170">
        <f>C49+C43+C40+C32+C29</f>
        <v>2091831</v>
      </c>
      <c r="D50" s="170">
        <f aca="true" t="shared" si="10" ref="D50:N50">D49+D43+D40+D32+D29</f>
        <v>2025831</v>
      </c>
      <c r="E50" s="170">
        <f t="shared" si="10"/>
        <v>2477334</v>
      </c>
      <c r="F50" s="170">
        <f t="shared" si="10"/>
        <v>2350548</v>
      </c>
      <c r="G50" s="170">
        <f t="shared" si="10"/>
        <v>2384548</v>
      </c>
      <c r="H50" s="170">
        <f t="shared" si="10"/>
        <v>2284548</v>
      </c>
      <c r="I50" s="170">
        <f t="shared" si="10"/>
        <v>1579248</v>
      </c>
      <c r="J50" s="170">
        <f t="shared" si="10"/>
        <v>1555248</v>
      </c>
      <c r="K50" s="170">
        <f t="shared" si="10"/>
        <v>2299548</v>
      </c>
      <c r="L50" s="170">
        <f t="shared" si="10"/>
        <v>2350548</v>
      </c>
      <c r="M50" s="170">
        <f t="shared" si="10"/>
        <v>2176332</v>
      </c>
      <c r="N50" s="170">
        <f t="shared" si="10"/>
        <v>2176367</v>
      </c>
      <c r="O50" s="170">
        <f t="shared" si="8"/>
        <v>25751931</v>
      </c>
      <c r="P50" s="4"/>
      <c r="Q50" s="4"/>
    </row>
    <row r="51" spans="1:17" ht="15">
      <c r="A51" s="17" t="s">
        <v>239</v>
      </c>
      <c r="B51" s="40" t="s">
        <v>240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>
        <f t="shared" si="8"/>
        <v>0</v>
      </c>
      <c r="P51" s="4"/>
      <c r="Q51" s="4"/>
    </row>
    <row r="52" spans="1:17" ht="15">
      <c r="A52" s="17" t="s">
        <v>543</v>
      </c>
      <c r="B52" s="40" t="s">
        <v>241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>
        <f t="shared" si="8"/>
        <v>0</v>
      </c>
      <c r="P52" s="4"/>
      <c r="Q52" s="4"/>
    </row>
    <row r="53" spans="1:17" ht="15">
      <c r="A53" s="22" t="s">
        <v>614</v>
      </c>
      <c r="B53" s="40" t="s">
        <v>242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>
        <f t="shared" si="8"/>
        <v>0</v>
      </c>
      <c r="P53" s="4"/>
      <c r="Q53" s="4"/>
    </row>
    <row r="54" spans="1:17" ht="15">
      <c r="A54" s="22" t="s">
        <v>615</v>
      </c>
      <c r="B54" s="40" t="s">
        <v>243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>
        <f t="shared" si="8"/>
        <v>0</v>
      </c>
      <c r="P54" s="4"/>
      <c r="Q54" s="4"/>
    </row>
    <row r="55" spans="1:17" ht="15">
      <c r="A55" s="22" t="s">
        <v>616</v>
      </c>
      <c r="B55" s="40" t="s">
        <v>244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>
        <f t="shared" si="8"/>
        <v>0</v>
      </c>
      <c r="P55" s="4"/>
      <c r="Q55" s="4"/>
    </row>
    <row r="56" spans="1:17" ht="15">
      <c r="A56" s="17" t="s">
        <v>617</v>
      </c>
      <c r="B56" s="40" t="s">
        <v>245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>
        <f t="shared" si="8"/>
        <v>0</v>
      </c>
      <c r="P56" s="4"/>
      <c r="Q56" s="4"/>
    </row>
    <row r="57" spans="1:17" ht="15">
      <c r="A57" s="17" t="s">
        <v>618</v>
      </c>
      <c r="B57" s="40" t="s">
        <v>246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>
        <f t="shared" si="8"/>
        <v>0</v>
      </c>
      <c r="P57" s="4"/>
      <c r="Q57" s="4"/>
    </row>
    <row r="58" spans="1:17" ht="15">
      <c r="A58" s="17" t="s">
        <v>619</v>
      </c>
      <c r="B58" s="40" t="s">
        <v>247</v>
      </c>
      <c r="C58" s="170"/>
      <c r="D58" s="170"/>
      <c r="E58" s="170">
        <v>341316</v>
      </c>
      <c r="F58" s="170">
        <v>113772</v>
      </c>
      <c r="G58" s="170">
        <v>113772</v>
      </c>
      <c r="H58" s="170">
        <v>113772</v>
      </c>
      <c r="I58" s="170">
        <v>113772</v>
      </c>
      <c r="J58" s="170">
        <v>113772</v>
      </c>
      <c r="K58" s="170">
        <v>113772</v>
      </c>
      <c r="L58" s="170">
        <v>113772</v>
      </c>
      <c r="M58" s="170">
        <v>113770</v>
      </c>
      <c r="N58" s="170">
        <v>420772</v>
      </c>
      <c r="O58" s="170">
        <f t="shared" si="8"/>
        <v>1672262</v>
      </c>
      <c r="P58" s="4"/>
      <c r="Q58" s="4"/>
    </row>
    <row r="59" spans="1:17" ht="15">
      <c r="A59" s="63" t="s">
        <v>576</v>
      </c>
      <c r="B59" s="66" t="s">
        <v>248</v>
      </c>
      <c r="C59" s="170">
        <f>SUM(C51:C58)</f>
        <v>0</v>
      </c>
      <c r="D59" s="170">
        <f aca="true" t="shared" si="11" ref="D59:N59">SUM(D51:D58)</f>
        <v>0</v>
      </c>
      <c r="E59" s="170">
        <f t="shared" si="11"/>
        <v>341316</v>
      </c>
      <c r="F59" s="170">
        <f t="shared" si="11"/>
        <v>113772</v>
      </c>
      <c r="G59" s="170">
        <f t="shared" si="11"/>
        <v>113772</v>
      </c>
      <c r="H59" s="170">
        <f t="shared" si="11"/>
        <v>113772</v>
      </c>
      <c r="I59" s="170">
        <f t="shared" si="11"/>
        <v>113772</v>
      </c>
      <c r="J59" s="170">
        <f t="shared" si="11"/>
        <v>113772</v>
      </c>
      <c r="K59" s="170">
        <f t="shared" si="11"/>
        <v>113772</v>
      </c>
      <c r="L59" s="170">
        <f t="shared" si="11"/>
        <v>113772</v>
      </c>
      <c r="M59" s="170">
        <f t="shared" si="11"/>
        <v>113770</v>
      </c>
      <c r="N59" s="170">
        <f t="shared" si="11"/>
        <v>420772</v>
      </c>
      <c r="O59" s="170">
        <f t="shared" si="8"/>
        <v>1672262</v>
      </c>
      <c r="P59" s="4"/>
      <c r="Q59" s="4"/>
    </row>
    <row r="60" spans="1:17" ht="15">
      <c r="A60" s="16" t="s">
        <v>620</v>
      </c>
      <c r="B60" s="40" t="s">
        <v>249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>
        <f t="shared" si="8"/>
        <v>0</v>
      </c>
      <c r="P60" s="4"/>
      <c r="Q60" s="4"/>
    </row>
    <row r="61" spans="1:17" ht="15">
      <c r="A61" s="16" t="s">
        <v>251</v>
      </c>
      <c r="B61" s="40" t="s">
        <v>252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>
        <f t="shared" si="8"/>
        <v>0</v>
      </c>
      <c r="P61" s="4"/>
      <c r="Q61" s="4"/>
    </row>
    <row r="62" spans="1:17" ht="15">
      <c r="A62" s="16" t="s">
        <v>253</v>
      </c>
      <c r="B62" s="40" t="s">
        <v>254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>
        <f t="shared" si="8"/>
        <v>0</v>
      </c>
      <c r="P62" s="4"/>
      <c r="Q62" s="4"/>
    </row>
    <row r="63" spans="1:17" ht="15">
      <c r="A63" s="16" t="s">
        <v>578</v>
      </c>
      <c r="B63" s="40" t="s">
        <v>255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>
        <f t="shared" si="8"/>
        <v>0</v>
      </c>
      <c r="P63" s="4"/>
      <c r="Q63" s="4"/>
    </row>
    <row r="64" spans="1:17" ht="15">
      <c r="A64" s="16" t="s">
        <v>621</v>
      </c>
      <c r="B64" s="40" t="s">
        <v>256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>
        <f t="shared" si="8"/>
        <v>0</v>
      </c>
      <c r="P64" s="4"/>
      <c r="Q64" s="4"/>
    </row>
    <row r="65" spans="1:17" ht="15">
      <c r="A65" s="16" t="s">
        <v>580</v>
      </c>
      <c r="B65" s="40" t="s">
        <v>257</v>
      </c>
      <c r="C65" s="170"/>
      <c r="D65" s="170"/>
      <c r="E65" s="170">
        <v>1486554</v>
      </c>
      <c r="F65" s="170"/>
      <c r="G65" s="170"/>
      <c r="H65" s="170"/>
      <c r="I65" s="170"/>
      <c r="J65" s="170"/>
      <c r="K65" s="170">
        <v>2973108</v>
      </c>
      <c r="L65" s="170">
        <v>495518</v>
      </c>
      <c r="M65" s="170">
        <v>495518</v>
      </c>
      <c r="N65" s="170">
        <v>495512</v>
      </c>
      <c r="O65" s="170">
        <f t="shared" si="8"/>
        <v>5946210</v>
      </c>
      <c r="P65" s="4"/>
      <c r="Q65" s="4"/>
    </row>
    <row r="66" spans="1:17" ht="15">
      <c r="A66" s="16" t="s">
        <v>622</v>
      </c>
      <c r="B66" s="40" t="s">
        <v>258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>
        <f t="shared" si="8"/>
        <v>0</v>
      </c>
      <c r="P66" s="4"/>
      <c r="Q66" s="4"/>
    </row>
    <row r="67" spans="1:17" ht="15">
      <c r="A67" s="16" t="s">
        <v>623</v>
      </c>
      <c r="B67" s="40" t="s">
        <v>260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>
        <f t="shared" si="8"/>
        <v>0</v>
      </c>
      <c r="P67" s="4"/>
      <c r="Q67" s="4"/>
    </row>
    <row r="68" spans="1:17" ht="15">
      <c r="A68" s="16" t="s">
        <v>261</v>
      </c>
      <c r="B68" s="40" t="s">
        <v>262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>
        <f t="shared" si="8"/>
        <v>0</v>
      </c>
      <c r="P68" s="4"/>
      <c r="Q68" s="4"/>
    </row>
    <row r="69" spans="1:17" ht="15">
      <c r="A69" s="29" t="s">
        <v>263</v>
      </c>
      <c r="B69" s="40" t="s">
        <v>264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>
        <f t="shared" si="8"/>
        <v>0</v>
      </c>
      <c r="P69" s="4"/>
      <c r="Q69" s="4"/>
    </row>
    <row r="70" spans="1:17" ht="15">
      <c r="A70" s="29" t="s">
        <v>962</v>
      </c>
      <c r="B70" s="40" t="s">
        <v>265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4"/>
      <c r="Q70" s="4"/>
    </row>
    <row r="71" spans="1:17" ht="15">
      <c r="A71" s="16" t="s">
        <v>624</v>
      </c>
      <c r="B71" s="40" t="s">
        <v>266</v>
      </c>
      <c r="C71" s="170">
        <v>15000</v>
      </c>
      <c r="D71" s="170">
        <v>15000</v>
      </c>
      <c r="E71" s="170">
        <v>235000</v>
      </c>
      <c r="F71" s="170">
        <v>15000</v>
      </c>
      <c r="G71" s="170">
        <v>15000</v>
      </c>
      <c r="H71" s="170">
        <v>15000</v>
      </c>
      <c r="I71" s="170">
        <v>15000</v>
      </c>
      <c r="J71" s="170">
        <v>15000</v>
      </c>
      <c r="K71" s="170">
        <v>15000</v>
      </c>
      <c r="L71" s="170">
        <v>15000</v>
      </c>
      <c r="M71" s="170">
        <v>15000</v>
      </c>
      <c r="N71" s="170">
        <v>457000</v>
      </c>
      <c r="O71" s="170">
        <f t="shared" si="8"/>
        <v>842000</v>
      </c>
      <c r="P71" s="4"/>
      <c r="Q71" s="4"/>
    </row>
    <row r="72" spans="1:17" ht="15">
      <c r="A72" s="29" t="s">
        <v>829</v>
      </c>
      <c r="B72" s="40" t="s">
        <v>883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>
        <f aca="true" t="shared" si="12" ref="O72:O135">SUM(C72:N72)</f>
        <v>0</v>
      </c>
      <c r="P72" s="4"/>
      <c r="Q72" s="4"/>
    </row>
    <row r="73" spans="1:17" ht="15">
      <c r="A73" s="29" t="s">
        <v>830</v>
      </c>
      <c r="B73" s="40" t="s">
        <v>883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>
        <f t="shared" si="12"/>
        <v>0</v>
      </c>
      <c r="P73" s="4"/>
      <c r="Q73" s="4"/>
    </row>
    <row r="74" spans="1:17" ht="15">
      <c r="A74" s="63" t="s">
        <v>584</v>
      </c>
      <c r="B74" s="66" t="s">
        <v>267</v>
      </c>
      <c r="C74" s="170">
        <f>SUM(C60:C73)</f>
        <v>15000</v>
      </c>
      <c r="D74" s="170">
        <f aca="true" t="shared" si="13" ref="D74:N74">SUM(D60:D73)</f>
        <v>15000</v>
      </c>
      <c r="E74" s="170">
        <f t="shared" si="13"/>
        <v>1721554</v>
      </c>
      <c r="F74" s="170">
        <f t="shared" si="13"/>
        <v>15000</v>
      </c>
      <c r="G74" s="170">
        <f t="shared" si="13"/>
        <v>15000</v>
      </c>
      <c r="H74" s="170">
        <f t="shared" si="13"/>
        <v>15000</v>
      </c>
      <c r="I74" s="170">
        <f t="shared" si="13"/>
        <v>15000</v>
      </c>
      <c r="J74" s="170">
        <f t="shared" si="13"/>
        <v>15000</v>
      </c>
      <c r="K74" s="170">
        <f t="shared" si="13"/>
        <v>2988108</v>
      </c>
      <c r="L74" s="170">
        <f t="shared" si="13"/>
        <v>510518</v>
      </c>
      <c r="M74" s="170">
        <f t="shared" si="13"/>
        <v>510518</v>
      </c>
      <c r="N74" s="170">
        <f t="shared" si="13"/>
        <v>952512</v>
      </c>
      <c r="O74" s="170">
        <f t="shared" si="12"/>
        <v>6788210</v>
      </c>
      <c r="P74" s="4"/>
      <c r="Q74" s="4"/>
    </row>
    <row r="75" spans="1:17" ht="15.75">
      <c r="A75" s="82" t="s">
        <v>99</v>
      </c>
      <c r="B75" s="66"/>
      <c r="C75" s="170">
        <f>C74+C59+C50+C25+C24</f>
        <v>3197124</v>
      </c>
      <c r="D75" s="170">
        <f aca="true" t="shared" si="14" ref="D75:N75">D74+D59+D50+D25+D24</f>
        <v>3134819</v>
      </c>
      <c r="E75" s="170">
        <f t="shared" si="14"/>
        <v>5721942</v>
      </c>
      <c r="F75" s="170">
        <f t="shared" si="14"/>
        <v>3602558</v>
      </c>
      <c r="G75" s="170">
        <f t="shared" si="14"/>
        <v>3636558</v>
      </c>
      <c r="H75" s="170">
        <f t="shared" si="14"/>
        <v>3536558</v>
      </c>
      <c r="I75" s="170">
        <f t="shared" si="14"/>
        <v>2831258</v>
      </c>
      <c r="J75" s="170">
        <f t="shared" si="14"/>
        <v>2807258</v>
      </c>
      <c r="K75" s="170">
        <f t="shared" si="14"/>
        <v>6524666</v>
      </c>
      <c r="L75" s="170">
        <f t="shared" si="14"/>
        <v>4098076</v>
      </c>
      <c r="M75" s="170">
        <f t="shared" si="14"/>
        <v>3923858</v>
      </c>
      <c r="N75" s="170">
        <f t="shared" si="14"/>
        <v>4672809</v>
      </c>
      <c r="O75" s="170">
        <f t="shared" si="12"/>
        <v>47687484</v>
      </c>
      <c r="P75" s="4"/>
      <c r="Q75" s="4"/>
    </row>
    <row r="76" spans="1:17" ht="15">
      <c r="A76" s="44" t="s">
        <v>268</v>
      </c>
      <c r="B76" s="40" t="s">
        <v>269</v>
      </c>
      <c r="C76" s="170"/>
      <c r="D76" s="170"/>
      <c r="E76" s="170">
        <v>550000</v>
      </c>
      <c r="F76" s="170"/>
      <c r="G76" s="170"/>
      <c r="H76" s="170"/>
      <c r="I76" s="170"/>
      <c r="J76" s="170"/>
      <c r="K76" s="170"/>
      <c r="L76" s="170"/>
      <c r="M76" s="170"/>
      <c r="N76" s="170"/>
      <c r="O76" s="170">
        <f t="shared" si="12"/>
        <v>550000</v>
      </c>
      <c r="P76" s="4"/>
      <c r="Q76" s="4"/>
    </row>
    <row r="77" spans="1:17" ht="15">
      <c r="A77" s="44" t="s">
        <v>625</v>
      </c>
      <c r="B77" s="40" t="s">
        <v>270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>
        <f t="shared" si="12"/>
        <v>0</v>
      </c>
      <c r="P77" s="4"/>
      <c r="Q77" s="4"/>
    </row>
    <row r="78" spans="1:17" ht="15">
      <c r="A78" s="44" t="s">
        <v>272</v>
      </c>
      <c r="B78" s="40" t="s">
        <v>273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>
        <f t="shared" si="12"/>
        <v>0</v>
      </c>
      <c r="P78" s="4"/>
      <c r="Q78" s="4"/>
    </row>
    <row r="79" spans="1:17" ht="15">
      <c r="A79" s="44" t="s">
        <v>274</v>
      </c>
      <c r="B79" s="40" t="s">
        <v>275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>
        <f t="shared" si="12"/>
        <v>0</v>
      </c>
      <c r="P79" s="4"/>
      <c r="Q79" s="4"/>
    </row>
    <row r="80" spans="1:17" ht="15">
      <c r="A80" s="6" t="s">
        <v>276</v>
      </c>
      <c r="B80" s="40" t="s">
        <v>277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>
        <f t="shared" si="12"/>
        <v>0</v>
      </c>
      <c r="P80" s="4"/>
      <c r="Q80" s="4"/>
    </row>
    <row r="81" spans="1:17" ht="15">
      <c r="A81" s="6" t="s">
        <v>278</v>
      </c>
      <c r="B81" s="40" t="s">
        <v>279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>
        <f t="shared" si="12"/>
        <v>0</v>
      </c>
      <c r="P81" s="4"/>
      <c r="Q81" s="4"/>
    </row>
    <row r="82" spans="1:17" ht="15">
      <c r="A82" s="6" t="s">
        <v>280</v>
      </c>
      <c r="B82" s="40" t="s">
        <v>281</v>
      </c>
      <c r="C82" s="170"/>
      <c r="D82" s="170"/>
      <c r="E82" s="170">
        <v>149000</v>
      </c>
      <c r="F82" s="170"/>
      <c r="G82" s="170"/>
      <c r="H82" s="170"/>
      <c r="I82" s="170"/>
      <c r="J82" s="170"/>
      <c r="K82" s="170"/>
      <c r="L82" s="170"/>
      <c r="M82" s="170"/>
      <c r="N82" s="170"/>
      <c r="O82" s="170">
        <f t="shared" si="12"/>
        <v>149000</v>
      </c>
      <c r="P82" s="4"/>
      <c r="Q82" s="4"/>
    </row>
    <row r="83" spans="1:17" ht="15">
      <c r="A83" s="64" t="s">
        <v>586</v>
      </c>
      <c r="B83" s="66" t="s">
        <v>282</v>
      </c>
      <c r="C83" s="170">
        <f>SUM(C76:C82)</f>
        <v>0</v>
      </c>
      <c r="D83" s="170">
        <f aca="true" t="shared" si="15" ref="D83:N83">SUM(D76:D82)</f>
        <v>0</v>
      </c>
      <c r="E83" s="170">
        <f t="shared" si="15"/>
        <v>699000</v>
      </c>
      <c r="F83" s="170">
        <f t="shared" si="15"/>
        <v>0</v>
      </c>
      <c r="G83" s="170">
        <f t="shared" si="15"/>
        <v>0</v>
      </c>
      <c r="H83" s="170">
        <f t="shared" si="15"/>
        <v>0</v>
      </c>
      <c r="I83" s="170">
        <f t="shared" si="15"/>
        <v>0</v>
      </c>
      <c r="J83" s="170">
        <f t="shared" si="15"/>
        <v>0</v>
      </c>
      <c r="K83" s="170">
        <f t="shared" si="15"/>
        <v>0</v>
      </c>
      <c r="L83" s="170">
        <f t="shared" si="15"/>
        <v>0</v>
      </c>
      <c r="M83" s="170">
        <f t="shared" si="15"/>
        <v>0</v>
      </c>
      <c r="N83" s="170">
        <f t="shared" si="15"/>
        <v>0</v>
      </c>
      <c r="O83" s="170">
        <f t="shared" si="12"/>
        <v>699000</v>
      </c>
      <c r="P83" s="4"/>
      <c r="Q83" s="4"/>
    </row>
    <row r="84" spans="1:17" ht="15">
      <c r="A84" s="17" t="s">
        <v>283</v>
      </c>
      <c r="B84" s="40" t="s">
        <v>284</v>
      </c>
      <c r="C84" s="170"/>
      <c r="D84" s="170"/>
      <c r="E84" s="170">
        <v>200000</v>
      </c>
      <c r="F84" s="170"/>
      <c r="G84" s="170"/>
      <c r="H84" s="170"/>
      <c r="I84" s="170"/>
      <c r="J84" s="170"/>
      <c r="K84" s="170"/>
      <c r="L84" s="170"/>
      <c r="M84" s="170"/>
      <c r="N84" s="170"/>
      <c r="O84" s="170">
        <f t="shared" si="12"/>
        <v>200000</v>
      </c>
      <c r="P84" s="4"/>
      <c r="Q84" s="4"/>
    </row>
    <row r="85" spans="1:17" ht="15">
      <c r="A85" s="17" t="s">
        <v>285</v>
      </c>
      <c r="B85" s="40" t="s">
        <v>286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>
        <f t="shared" si="12"/>
        <v>0</v>
      </c>
      <c r="P85" s="4"/>
      <c r="Q85" s="4"/>
    </row>
    <row r="86" spans="1:17" ht="15">
      <c r="A86" s="17" t="s">
        <v>287</v>
      </c>
      <c r="B86" s="40" t="s">
        <v>288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>
        <f t="shared" si="12"/>
        <v>0</v>
      </c>
      <c r="P86" s="4"/>
      <c r="Q86" s="4"/>
    </row>
    <row r="87" spans="1:17" ht="15">
      <c r="A87" s="17" t="s">
        <v>289</v>
      </c>
      <c r="B87" s="40" t="s">
        <v>290</v>
      </c>
      <c r="C87" s="170"/>
      <c r="D87" s="170"/>
      <c r="E87" s="170">
        <v>54000</v>
      </c>
      <c r="F87" s="170"/>
      <c r="G87" s="170"/>
      <c r="H87" s="170"/>
      <c r="I87" s="170"/>
      <c r="J87" s="170"/>
      <c r="K87" s="170"/>
      <c r="L87" s="170"/>
      <c r="M87" s="170"/>
      <c r="N87" s="170"/>
      <c r="O87" s="170">
        <f t="shared" si="12"/>
        <v>54000</v>
      </c>
      <c r="P87" s="4"/>
      <c r="Q87" s="4"/>
    </row>
    <row r="88" spans="1:17" ht="15">
      <c r="A88" s="63" t="s">
        <v>587</v>
      </c>
      <c r="B88" s="66" t="s">
        <v>291</v>
      </c>
      <c r="C88" s="170">
        <f>SUM(C84:C87)</f>
        <v>0</v>
      </c>
      <c r="D88" s="170">
        <f aca="true" t="shared" si="16" ref="D88:N88">SUM(D84:D87)</f>
        <v>0</v>
      </c>
      <c r="E88" s="170">
        <f t="shared" si="16"/>
        <v>254000</v>
      </c>
      <c r="F88" s="170">
        <f t="shared" si="16"/>
        <v>0</v>
      </c>
      <c r="G88" s="170">
        <f t="shared" si="16"/>
        <v>0</v>
      </c>
      <c r="H88" s="170">
        <f t="shared" si="16"/>
        <v>0</v>
      </c>
      <c r="I88" s="170">
        <f t="shared" si="16"/>
        <v>0</v>
      </c>
      <c r="J88" s="170">
        <f t="shared" si="16"/>
        <v>0</v>
      </c>
      <c r="K88" s="170">
        <f t="shared" si="16"/>
        <v>0</v>
      </c>
      <c r="L88" s="170">
        <f t="shared" si="16"/>
        <v>0</v>
      </c>
      <c r="M88" s="170">
        <f t="shared" si="16"/>
        <v>0</v>
      </c>
      <c r="N88" s="170">
        <f t="shared" si="16"/>
        <v>0</v>
      </c>
      <c r="O88" s="170">
        <f t="shared" si="12"/>
        <v>254000</v>
      </c>
      <c r="P88" s="4"/>
      <c r="Q88" s="4"/>
    </row>
    <row r="89" spans="1:17" ht="30">
      <c r="A89" s="17" t="s">
        <v>292</v>
      </c>
      <c r="B89" s="40" t="s">
        <v>293</v>
      </c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>
        <f t="shared" si="12"/>
        <v>0</v>
      </c>
      <c r="P89" s="4"/>
      <c r="Q89" s="4"/>
    </row>
    <row r="90" spans="1:17" ht="30">
      <c r="A90" s="17" t="s">
        <v>626</v>
      </c>
      <c r="B90" s="40" t="s">
        <v>294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>
        <f t="shared" si="12"/>
        <v>0</v>
      </c>
      <c r="P90" s="4"/>
      <c r="Q90" s="4"/>
    </row>
    <row r="91" spans="1:17" ht="30">
      <c r="A91" s="17" t="s">
        <v>627</v>
      </c>
      <c r="B91" s="40" t="s">
        <v>295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>
        <f t="shared" si="12"/>
        <v>0</v>
      </c>
      <c r="P91" s="4"/>
      <c r="Q91" s="4"/>
    </row>
    <row r="92" spans="1:17" ht="15">
      <c r="A92" s="17" t="s">
        <v>628</v>
      </c>
      <c r="B92" s="40" t="s">
        <v>296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>
        <f t="shared" si="12"/>
        <v>0</v>
      </c>
      <c r="P92" s="4"/>
      <c r="Q92" s="4"/>
    </row>
    <row r="93" spans="1:17" ht="30">
      <c r="A93" s="17" t="s">
        <v>629</v>
      </c>
      <c r="B93" s="40" t="s">
        <v>297</v>
      </c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>
        <f t="shared" si="12"/>
        <v>0</v>
      </c>
      <c r="P93" s="4"/>
      <c r="Q93" s="4"/>
    </row>
    <row r="94" spans="1:17" ht="30">
      <c r="A94" s="17" t="s">
        <v>630</v>
      </c>
      <c r="B94" s="40" t="s">
        <v>298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>
        <f t="shared" si="12"/>
        <v>0</v>
      </c>
      <c r="P94" s="4"/>
      <c r="Q94" s="4"/>
    </row>
    <row r="95" spans="1:17" ht="15">
      <c r="A95" s="17" t="s">
        <v>299</v>
      </c>
      <c r="B95" s="40" t="s">
        <v>300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>
        <f t="shared" si="12"/>
        <v>0</v>
      </c>
      <c r="P95" s="4"/>
      <c r="Q95" s="4"/>
    </row>
    <row r="96" spans="1:17" ht="15">
      <c r="A96" s="17" t="s">
        <v>631</v>
      </c>
      <c r="B96" s="40" t="s">
        <v>301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>
        <f t="shared" si="12"/>
        <v>0</v>
      </c>
      <c r="P96" s="4"/>
      <c r="Q96" s="4"/>
    </row>
    <row r="97" spans="1:17" ht="15">
      <c r="A97" s="63" t="s">
        <v>588</v>
      </c>
      <c r="B97" s="66" t="s">
        <v>302</v>
      </c>
      <c r="C97" s="170">
        <f>SUM(C89:C96)</f>
        <v>0</v>
      </c>
      <c r="D97" s="170">
        <f aca="true" t="shared" si="17" ref="D97:N97">SUM(D89:D96)</f>
        <v>0</v>
      </c>
      <c r="E97" s="170">
        <f t="shared" si="17"/>
        <v>0</v>
      </c>
      <c r="F97" s="170">
        <f t="shared" si="17"/>
        <v>0</v>
      </c>
      <c r="G97" s="170">
        <f t="shared" si="17"/>
        <v>0</v>
      </c>
      <c r="H97" s="170">
        <f t="shared" si="17"/>
        <v>0</v>
      </c>
      <c r="I97" s="170">
        <f t="shared" si="17"/>
        <v>0</v>
      </c>
      <c r="J97" s="170">
        <f t="shared" si="17"/>
        <v>0</v>
      </c>
      <c r="K97" s="170">
        <f t="shared" si="17"/>
        <v>0</v>
      </c>
      <c r="L97" s="170">
        <f t="shared" si="17"/>
        <v>0</v>
      </c>
      <c r="M97" s="170">
        <f t="shared" si="17"/>
        <v>0</v>
      </c>
      <c r="N97" s="170">
        <f t="shared" si="17"/>
        <v>0</v>
      </c>
      <c r="O97" s="170">
        <f t="shared" si="12"/>
        <v>0</v>
      </c>
      <c r="P97" s="4"/>
      <c r="Q97" s="4"/>
    </row>
    <row r="98" spans="1:17" ht="15.75">
      <c r="A98" s="82" t="s">
        <v>100</v>
      </c>
      <c r="B98" s="66"/>
      <c r="C98" s="170">
        <f>C97+C88+C83</f>
        <v>0</v>
      </c>
      <c r="D98" s="170">
        <f aca="true" t="shared" si="18" ref="D98:N98">D97+D88+D83</f>
        <v>0</v>
      </c>
      <c r="E98" s="170">
        <f t="shared" si="18"/>
        <v>953000</v>
      </c>
      <c r="F98" s="170">
        <f t="shared" si="18"/>
        <v>0</v>
      </c>
      <c r="G98" s="170">
        <f t="shared" si="18"/>
        <v>0</v>
      </c>
      <c r="H98" s="170">
        <f t="shared" si="18"/>
        <v>0</v>
      </c>
      <c r="I98" s="170">
        <f t="shared" si="18"/>
        <v>0</v>
      </c>
      <c r="J98" s="170">
        <f t="shared" si="18"/>
        <v>0</v>
      </c>
      <c r="K98" s="170">
        <f t="shared" si="18"/>
        <v>0</v>
      </c>
      <c r="L98" s="170">
        <f t="shared" si="18"/>
        <v>0</v>
      </c>
      <c r="M98" s="170">
        <f t="shared" si="18"/>
        <v>0</v>
      </c>
      <c r="N98" s="170">
        <f t="shared" si="18"/>
        <v>0</v>
      </c>
      <c r="O98" s="170">
        <f t="shared" si="12"/>
        <v>953000</v>
      </c>
      <c r="P98" s="4"/>
      <c r="Q98" s="4"/>
    </row>
    <row r="99" spans="1:17" ht="15.75">
      <c r="A99" s="45" t="s">
        <v>639</v>
      </c>
      <c r="B99" s="46" t="s">
        <v>303</v>
      </c>
      <c r="C99" s="170">
        <f>C98+C75</f>
        <v>3197124</v>
      </c>
      <c r="D99" s="170">
        <f aca="true" t="shared" si="19" ref="D99:N99">D98+D75</f>
        <v>3134819</v>
      </c>
      <c r="E99" s="170">
        <f t="shared" si="19"/>
        <v>6674942</v>
      </c>
      <c r="F99" s="170">
        <f t="shared" si="19"/>
        <v>3602558</v>
      </c>
      <c r="G99" s="170">
        <f t="shared" si="19"/>
        <v>3636558</v>
      </c>
      <c r="H99" s="170">
        <f t="shared" si="19"/>
        <v>3536558</v>
      </c>
      <c r="I99" s="170">
        <f t="shared" si="19"/>
        <v>2831258</v>
      </c>
      <c r="J99" s="170">
        <f t="shared" si="19"/>
        <v>2807258</v>
      </c>
      <c r="K99" s="170">
        <f t="shared" si="19"/>
        <v>6524666</v>
      </c>
      <c r="L99" s="170">
        <f t="shared" si="19"/>
        <v>4098076</v>
      </c>
      <c r="M99" s="170">
        <f t="shared" si="19"/>
        <v>3923858</v>
      </c>
      <c r="N99" s="170">
        <f t="shared" si="19"/>
        <v>4672809</v>
      </c>
      <c r="O99" s="170">
        <f>SUM(C99:N99)</f>
        <v>48640484</v>
      </c>
      <c r="P99" s="4"/>
      <c r="Q99" s="4"/>
    </row>
    <row r="100" spans="1:17" ht="15">
      <c r="A100" s="17" t="s">
        <v>632</v>
      </c>
      <c r="B100" s="5" t="s">
        <v>304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>
        <f t="shared" si="12"/>
        <v>0</v>
      </c>
      <c r="P100" s="4"/>
      <c r="Q100" s="4"/>
    </row>
    <row r="101" spans="1:17" ht="15">
      <c r="A101" s="17" t="s">
        <v>307</v>
      </c>
      <c r="B101" s="5" t="s">
        <v>308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>
        <f t="shared" si="12"/>
        <v>0</v>
      </c>
      <c r="P101" s="4"/>
      <c r="Q101" s="4"/>
    </row>
    <row r="102" spans="1:17" ht="15">
      <c r="A102" s="17" t="s">
        <v>633</v>
      </c>
      <c r="B102" s="5" t="s">
        <v>309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>
        <f t="shared" si="12"/>
        <v>0</v>
      </c>
      <c r="P102" s="4"/>
      <c r="Q102" s="4"/>
    </row>
    <row r="103" spans="1:17" ht="15">
      <c r="A103" s="20" t="s">
        <v>595</v>
      </c>
      <c r="B103" s="9" t="s">
        <v>311</v>
      </c>
      <c r="C103" s="170">
        <f>SUM(C100:C102)</f>
        <v>0</v>
      </c>
      <c r="D103" s="170">
        <f aca="true" t="shared" si="20" ref="D103:N103">SUM(D100:D102)</f>
        <v>0</v>
      </c>
      <c r="E103" s="170">
        <f t="shared" si="20"/>
        <v>0</v>
      </c>
      <c r="F103" s="170">
        <f t="shared" si="20"/>
        <v>0</v>
      </c>
      <c r="G103" s="170">
        <f t="shared" si="20"/>
        <v>0</v>
      </c>
      <c r="H103" s="170">
        <f t="shared" si="20"/>
        <v>0</v>
      </c>
      <c r="I103" s="170">
        <f t="shared" si="20"/>
        <v>0</v>
      </c>
      <c r="J103" s="170">
        <f t="shared" si="20"/>
        <v>0</v>
      </c>
      <c r="K103" s="170">
        <f t="shared" si="20"/>
        <v>0</v>
      </c>
      <c r="L103" s="170">
        <f t="shared" si="20"/>
        <v>0</v>
      </c>
      <c r="M103" s="170">
        <f t="shared" si="20"/>
        <v>0</v>
      </c>
      <c r="N103" s="170">
        <f t="shared" si="20"/>
        <v>0</v>
      </c>
      <c r="O103" s="170">
        <f t="shared" si="12"/>
        <v>0</v>
      </c>
      <c r="P103" s="4"/>
      <c r="Q103" s="4"/>
    </row>
    <row r="104" spans="1:17" ht="15">
      <c r="A104" s="47" t="s">
        <v>634</v>
      </c>
      <c r="B104" s="5" t="s">
        <v>312</v>
      </c>
      <c r="C104" s="170"/>
      <c r="D104" s="170"/>
      <c r="E104" s="170">
        <v>1038000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>
        <f t="shared" si="12"/>
        <v>1038000</v>
      </c>
      <c r="P104" s="4"/>
      <c r="Q104" s="4"/>
    </row>
    <row r="105" spans="1:17" ht="15">
      <c r="A105" s="47" t="s">
        <v>601</v>
      </c>
      <c r="B105" s="5" t="s">
        <v>315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>
        <f t="shared" si="12"/>
        <v>0</v>
      </c>
      <c r="P105" s="4"/>
      <c r="Q105" s="4"/>
    </row>
    <row r="106" spans="1:17" ht="15">
      <c r="A106" s="17" t="s">
        <v>316</v>
      </c>
      <c r="B106" s="5" t="s">
        <v>317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>
        <f t="shared" si="12"/>
        <v>0</v>
      </c>
      <c r="P106" s="4"/>
      <c r="Q106" s="4"/>
    </row>
    <row r="107" spans="1:17" ht="15">
      <c r="A107" s="17" t="s">
        <v>635</v>
      </c>
      <c r="B107" s="5" t="s">
        <v>318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>
        <f t="shared" si="12"/>
        <v>0</v>
      </c>
      <c r="P107" s="4"/>
      <c r="Q107" s="4"/>
    </row>
    <row r="108" spans="1:17" ht="15">
      <c r="A108" s="18" t="s">
        <v>598</v>
      </c>
      <c r="B108" s="9" t="s">
        <v>319</v>
      </c>
      <c r="C108" s="170">
        <f>SUM(C104:C107)</f>
        <v>0</v>
      </c>
      <c r="D108" s="170">
        <f aca="true" t="shared" si="21" ref="D108:N108">SUM(D104:D107)</f>
        <v>0</v>
      </c>
      <c r="E108" s="170">
        <f t="shared" si="21"/>
        <v>1038000</v>
      </c>
      <c r="F108" s="170">
        <f t="shared" si="21"/>
        <v>0</v>
      </c>
      <c r="G108" s="170">
        <f t="shared" si="21"/>
        <v>0</v>
      </c>
      <c r="H108" s="170">
        <f t="shared" si="21"/>
        <v>0</v>
      </c>
      <c r="I108" s="170">
        <f t="shared" si="21"/>
        <v>0</v>
      </c>
      <c r="J108" s="170">
        <f t="shared" si="21"/>
        <v>0</v>
      </c>
      <c r="K108" s="170">
        <f t="shared" si="21"/>
        <v>0</v>
      </c>
      <c r="L108" s="170">
        <f t="shared" si="21"/>
        <v>0</v>
      </c>
      <c r="M108" s="170">
        <f t="shared" si="21"/>
        <v>0</v>
      </c>
      <c r="N108" s="170">
        <f t="shared" si="21"/>
        <v>0</v>
      </c>
      <c r="O108" s="170">
        <f t="shared" si="12"/>
        <v>1038000</v>
      </c>
      <c r="P108" s="4"/>
      <c r="Q108" s="4"/>
    </row>
    <row r="109" spans="1:17" ht="15">
      <c r="A109" s="47" t="s">
        <v>320</v>
      </c>
      <c r="B109" s="5" t="s">
        <v>321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>
        <f t="shared" si="12"/>
        <v>0</v>
      </c>
      <c r="P109" s="4"/>
      <c r="Q109" s="4"/>
    </row>
    <row r="110" spans="1:17" ht="15">
      <c r="A110" s="47" t="s">
        <v>322</v>
      </c>
      <c r="B110" s="5" t="s">
        <v>323</v>
      </c>
      <c r="C110" s="170">
        <v>1027000</v>
      </c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>
        <f t="shared" si="12"/>
        <v>1027000</v>
      </c>
      <c r="P110" s="4"/>
      <c r="Q110" s="4"/>
    </row>
    <row r="111" spans="1:17" ht="15">
      <c r="A111" s="18" t="s">
        <v>324</v>
      </c>
      <c r="B111" s="9" t="s">
        <v>325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>
        <f t="shared" si="12"/>
        <v>0</v>
      </c>
      <c r="P111" s="4"/>
      <c r="Q111" s="4"/>
    </row>
    <row r="112" spans="1:17" ht="15">
      <c r="A112" s="47" t="s">
        <v>326</v>
      </c>
      <c r="B112" s="5" t="s">
        <v>327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>
        <f t="shared" si="12"/>
        <v>0</v>
      </c>
      <c r="P112" s="4"/>
      <c r="Q112" s="4"/>
    </row>
    <row r="113" spans="1:17" ht="15">
      <c r="A113" s="47" t="s">
        <v>328</v>
      </c>
      <c r="B113" s="5" t="s">
        <v>329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>
        <f t="shared" si="12"/>
        <v>0</v>
      </c>
      <c r="P113" s="4"/>
      <c r="Q113" s="4"/>
    </row>
    <row r="114" spans="1:17" ht="15">
      <c r="A114" s="47" t="s">
        <v>330</v>
      </c>
      <c r="B114" s="5" t="s">
        <v>331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>
        <f t="shared" si="12"/>
        <v>0</v>
      </c>
      <c r="P114" s="4"/>
      <c r="Q114" s="4"/>
    </row>
    <row r="115" spans="1:17" ht="15">
      <c r="A115" s="48" t="s">
        <v>599</v>
      </c>
      <c r="B115" s="49" t="s">
        <v>332</v>
      </c>
      <c r="C115" s="170">
        <f>C103+C108+C109+C110+C111+C112+C113+C114</f>
        <v>1027000</v>
      </c>
      <c r="D115" s="170">
        <f aca="true" t="shared" si="22" ref="D115:N115">D103+D108+D109+D110+D111+D112+D113+D114</f>
        <v>0</v>
      </c>
      <c r="E115" s="170">
        <f t="shared" si="22"/>
        <v>1038000</v>
      </c>
      <c r="F115" s="170">
        <f t="shared" si="22"/>
        <v>0</v>
      </c>
      <c r="G115" s="170">
        <f t="shared" si="22"/>
        <v>0</v>
      </c>
      <c r="H115" s="170">
        <f t="shared" si="22"/>
        <v>0</v>
      </c>
      <c r="I115" s="170">
        <f t="shared" si="22"/>
        <v>0</v>
      </c>
      <c r="J115" s="170">
        <f t="shared" si="22"/>
        <v>0</v>
      </c>
      <c r="K115" s="170">
        <f t="shared" si="22"/>
        <v>0</v>
      </c>
      <c r="L115" s="170">
        <f t="shared" si="22"/>
        <v>0</v>
      </c>
      <c r="M115" s="170">
        <f t="shared" si="22"/>
        <v>0</v>
      </c>
      <c r="N115" s="170">
        <f t="shared" si="22"/>
        <v>0</v>
      </c>
      <c r="O115" s="170">
        <f t="shared" si="12"/>
        <v>2065000</v>
      </c>
      <c r="P115" s="4"/>
      <c r="Q115" s="4"/>
    </row>
    <row r="116" spans="1:17" ht="15">
      <c r="A116" s="47" t="s">
        <v>333</v>
      </c>
      <c r="B116" s="5" t="s">
        <v>334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>
        <f t="shared" si="12"/>
        <v>0</v>
      </c>
      <c r="P116" s="4"/>
      <c r="Q116" s="4"/>
    </row>
    <row r="117" spans="1:17" ht="15">
      <c r="A117" s="17" t="s">
        <v>335</v>
      </c>
      <c r="B117" s="5" t="s">
        <v>336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>
        <f t="shared" si="12"/>
        <v>0</v>
      </c>
      <c r="P117" s="4"/>
      <c r="Q117" s="4"/>
    </row>
    <row r="118" spans="1:17" ht="15">
      <c r="A118" s="47" t="s">
        <v>636</v>
      </c>
      <c r="B118" s="5" t="s">
        <v>337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>
        <f t="shared" si="12"/>
        <v>0</v>
      </c>
      <c r="P118" s="4"/>
      <c r="Q118" s="4"/>
    </row>
    <row r="119" spans="1:17" ht="15">
      <c r="A119" s="47" t="s">
        <v>604</v>
      </c>
      <c r="B119" s="5" t="s">
        <v>338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>
        <f t="shared" si="12"/>
        <v>0</v>
      </c>
      <c r="P119" s="4"/>
      <c r="Q119" s="4"/>
    </row>
    <row r="120" spans="1:17" ht="15">
      <c r="A120" s="48" t="s">
        <v>605</v>
      </c>
      <c r="B120" s="49" t="s">
        <v>342</v>
      </c>
      <c r="C120" s="170">
        <f>SUM(C116:C119)</f>
        <v>0</v>
      </c>
      <c r="D120" s="170">
        <f aca="true" t="shared" si="23" ref="D120:N120">SUM(D116:D119)</f>
        <v>0</v>
      </c>
      <c r="E120" s="170">
        <f t="shared" si="23"/>
        <v>0</v>
      </c>
      <c r="F120" s="170">
        <f t="shared" si="23"/>
        <v>0</v>
      </c>
      <c r="G120" s="170">
        <f t="shared" si="23"/>
        <v>0</v>
      </c>
      <c r="H120" s="170">
        <f t="shared" si="23"/>
        <v>0</v>
      </c>
      <c r="I120" s="170">
        <f t="shared" si="23"/>
        <v>0</v>
      </c>
      <c r="J120" s="170">
        <f t="shared" si="23"/>
        <v>0</v>
      </c>
      <c r="K120" s="170">
        <f t="shared" si="23"/>
        <v>0</v>
      </c>
      <c r="L120" s="170">
        <f t="shared" si="23"/>
        <v>0</v>
      </c>
      <c r="M120" s="170">
        <f t="shared" si="23"/>
        <v>0</v>
      </c>
      <c r="N120" s="170">
        <f t="shared" si="23"/>
        <v>0</v>
      </c>
      <c r="O120" s="170">
        <f t="shared" si="12"/>
        <v>0</v>
      </c>
      <c r="P120" s="4"/>
      <c r="Q120" s="4"/>
    </row>
    <row r="121" spans="1:17" ht="15">
      <c r="A121" s="17" t="s">
        <v>343</v>
      </c>
      <c r="B121" s="5" t="s">
        <v>344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>
        <f t="shared" si="12"/>
        <v>0</v>
      </c>
      <c r="P121" s="4"/>
      <c r="Q121" s="4"/>
    </row>
    <row r="122" spans="1:17" ht="15.75">
      <c r="A122" s="50" t="s">
        <v>640</v>
      </c>
      <c r="B122" s="51" t="s">
        <v>345</v>
      </c>
      <c r="C122" s="170">
        <f>C120+C115</f>
        <v>1027000</v>
      </c>
      <c r="D122" s="170">
        <f aca="true" t="shared" si="24" ref="D122:N122">D120+D115</f>
        <v>0</v>
      </c>
      <c r="E122" s="170">
        <f t="shared" si="24"/>
        <v>1038000</v>
      </c>
      <c r="F122" s="170">
        <f t="shared" si="24"/>
        <v>0</v>
      </c>
      <c r="G122" s="170">
        <f t="shared" si="24"/>
        <v>0</v>
      </c>
      <c r="H122" s="170">
        <f t="shared" si="24"/>
        <v>0</v>
      </c>
      <c r="I122" s="170">
        <f t="shared" si="24"/>
        <v>0</v>
      </c>
      <c r="J122" s="170">
        <f t="shared" si="24"/>
        <v>0</v>
      </c>
      <c r="K122" s="170">
        <f t="shared" si="24"/>
        <v>0</v>
      </c>
      <c r="L122" s="170">
        <f t="shared" si="24"/>
        <v>0</v>
      </c>
      <c r="M122" s="170">
        <f t="shared" si="24"/>
        <v>0</v>
      </c>
      <c r="N122" s="170">
        <f t="shared" si="24"/>
        <v>0</v>
      </c>
      <c r="O122" s="170">
        <f t="shared" si="12"/>
        <v>2065000</v>
      </c>
      <c r="P122" s="4"/>
      <c r="Q122" s="4"/>
    </row>
    <row r="123" spans="1:17" ht="15.75">
      <c r="A123" s="55" t="s">
        <v>677</v>
      </c>
      <c r="B123" s="56"/>
      <c r="C123" s="170">
        <f>C122+C99</f>
        <v>4224124</v>
      </c>
      <c r="D123" s="170">
        <f aca="true" t="shared" si="25" ref="D123:N123">D122+D99</f>
        <v>3134819</v>
      </c>
      <c r="E123" s="170">
        <f t="shared" si="25"/>
        <v>7712942</v>
      </c>
      <c r="F123" s="170">
        <f t="shared" si="25"/>
        <v>3602558</v>
      </c>
      <c r="G123" s="170">
        <f t="shared" si="25"/>
        <v>3636558</v>
      </c>
      <c r="H123" s="170">
        <f t="shared" si="25"/>
        <v>3536558</v>
      </c>
      <c r="I123" s="170">
        <f t="shared" si="25"/>
        <v>2831258</v>
      </c>
      <c r="J123" s="170">
        <f t="shared" si="25"/>
        <v>2807258</v>
      </c>
      <c r="K123" s="170">
        <f t="shared" si="25"/>
        <v>6524666</v>
      </c>
      <c r="L123" s="170">
        <f t="shared" si="25"/>
        <v>4098076</v>
      </c>
      <c r="M123" s="170">
        <f t="shared" si="25"/>
        <v>3923858</v>
      </c>
      <c r="N123" s="170">
        <f t="shared" si="25"/>
        <v>4672809</v>
      </c>
      <c r="O123" s="170">
        <f>SUM(C123:N123)</f>
        <v>50705484</v>
      </c>
      <c r="P123" s="4"/>
      <c r="Q123" s="4"/>
    </row>
    <row r="124" spans="1:17" ht="25.5">
      <c r="A124" s="2" t="s">
        <v>155</v>
      </c>
      <c r="B124" s="3" t="s">
        <v>670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>
        <f t="shared" si="12"/>
        <v>0</v>
      </c>
      <c r="P124" s="4"/>
      <c r="Q124" s="4"/>
    </row>
    <row r="125" spans="1:17" ht="15">
      <c r="A125" s="41" t="s">
        <v>346</v>
      </c>
      <c r="B125" s="6" t="s">
        <v>347</v>
      </c>
      <c r="C125" s="170">
        <v>1045660</v>
      </c>
      <c r="D125" s="170">
        <v>1045660</v>
      </c>
      <c r="E125" s="170">
        <v>1045660</v>
      </c>
      <c r="F125" s="170">
        <v>1045660</v>
      </c>
      <c r="G125" s="170">
        <v>1045660</v>
      </c>
      <c r="H125" s="170">
        <v>1045660</v>
      </c>
      <c r="I125" s="170">
        <v>1045660</v>
      </c>
      <c r="J125" s="170">
        <v>1045660</v>
      </c>
      <c r="K125" s="170">
        <v>1045660</v>
      </c>
      <c r="L125" s="170">
        <v>1045660</v>
      </c>
      <c r="M125" s="170">
        <v>1045660</v>
      </c>
      <c r="N125" s="170">
        <v>1045659</v>
      </c>
      <c r="O125" s="170">
        <f t="shared" si="12"/>
        <v>12547919</v>
      </c>
      <c r="P125" s="4"/>
      <c r="Q125" s="4"/>
    </row>
    <row r="126" spans="1:17" ht="15">
      <c r="A126" s="5" t="s">
        <v>348</v>
      </c>
      <c r="B126" s="6" t="s">
        <v>349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>
        <f t="shared" si="12"/>
        <v>0</v>
      </c>
      <c r="P126" s="4"/>
      <c r="Q126" s="4"/>
    </row>
    <row r="127" spans="1:17" ht="15">
      <c r="A127" s="5" t="s">
        <v>350</v>
      </c>
      <c r="B127" s="6" t="s">
        <v>351</v>
      </c>
      <c r="C127" s="170">
        <v>1016803</v>
      </c>
      <c r="D127" s="170">
        <v>1016803</v>
      </c>
      <c r="E127" s="170">
        <v>1016803</v>
      </c>
      <c r="F127" s="170">
        <v>1016803</v>
      </c>
      <c r="G127" s="170">
        <v>1016803</v>
      </c>
      <c r="H127" s="170">
        <v>1016803</v>
      </c>
      <c r="I127" s="170">
        <v>1016803</v>
      </c>
      <c r="J127" s="170">
        <v>1016803</v>
      </c>
      <c r="K127" s="170">
        <v>1016803</v>
      </c>
      <c r="L127" s="170">
        <v>1016803</v>
      </c>
      <c r="M127" s="170">
        <v>1016803</v>
      </c>
      <c r="N127" s="170">
        <v>1016797</v>
      </c>
      <c r="O127" s="170">
        <f t="shared" si="12"/>
        <v>12201630</v>
      </c>
      <c r="P127" s="4"/>
      <c r="Q127" s="4"/>
    </row>
    <row r="128" spans="1:17" ht="15">
      <c r="A128" s="5" t="s">
        <v>352</v>
      </c>
      <c r="B128" s="6" t="s">
        <v>353</v>
      </c>
      <c r="C128" s="170">
        <v>100000</v>
      </c>
      <c r="D128" s="170">
        <v>100000</v>
      </c>
      <c r="E128" s="170">
        <v>100000</v>
      </c>
      <c r="F128" s="170">
        <v>100000</v>
      </c>
      <c r="G128" s="170">
        <v>100000</v>
      </c>
      <c r="H128" s="170">
        <v>100000</v>
      </c>
      <c r="I128" s="170">
        <v>100000</v>
      </c>
      <c r="J128" s="170">
        <v>100000</v>
      </c>
      <c r="K128" s="170">
        <v>100000</v>
      </c>
      <c r="L128" s="170">
        <v>100000</v>
      </c>
      <c r="M128" s="170">
        <v>100000</v>
      </c>
      <c r="N128" s="170">
        <v>100000</v>
      </c>
      <c r="O128" s="170">
        <f t="shared" si="12"/>
        <v>1200000</v>
      </c>
      <c r="P128" s="4"/>
      <c r="Q128" s="4"/>
    </row>
    <row r="129" spans="1:17" ht="15">
      <c r="A129" s="5" t="s">
        <v>354</v>
      </c>
      <c r="B129" s="6" t="s">
        <v>355</v>
      </c>
      <c r="C129" s="170"/>
      <c r="D129" s="170"/>
      <c r="E129" s="170"/>
      <c r="F129" s="170">
        <v>2474672</v>
      </c>
      <c r="G129" s="170"/>
      <c r="H129" s="170"/>
      <c r="I129" s="170"/>
      <c r="J129" s="170"/>
      <c r="K129" s="170">
        <v>2474672</v>
      </c>
      <c r="L129" s="170"/>
      <c r="M129" s="170"/>
      <c r="N129" s="170"/>
      <c r="O129" s="170">
        <f>SUM(C129:N129)</f>
        <v>4949344</v>
      </c>
      <c r="P129" s="4"/>
      <c r="Q129" s="4"/>
    </row>
    <row r="130" spans="1:17" ht="15">
      <c r="A130" s="5" t="s">
        <v>356</v>
      </c>
      <c r="B130" s="6" t="s">
        <v>357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>
        <f t="shared" si="12"/>
        <v>0</v>
      </c>
      <c r="P130" s="4"/>
      <c r="Q130" s="4"/>
    </row>
    <row r="131" spans="1:17" ht="15">
      <c r="A131" s="9" t="s">
        <v>680</v>
      </c>
      <c r="B131" s="10" t="s">
        <v>358</v>
      </c>
      <c r="C131" s="170">
        <f>SUM(C125:C130)</f>
        <v>2162463</v>
      </c>
      <c r="D131" s="170">
        <f aca="true" t="shared" si="26" ref="D131:N131">SUM(D125:D130)</f>
        <v>2162463</v>
      </c>
      <c r="E131" s="170">
        <f t="shared" si="26"/>
        <v>2162463</v>
      </c>
      <c r="F131" s="170">
        <f t="shared" si="26"/>
        <v>4637135</v>
      </c>
      <c r="G131" s="170">
        <f t="shared" si="26"/>
        <v>2162463</v>
      </c>
      <c r="H131" s="170">
        <f t="shared" si="26"/>
        <v>2162463</v>
      </c>
      <c r="I131" s="170">
        <f t="shared" si="26"/>
        <v>2162463</v>
      </c>
      <c r="J131" s="170">
        <f t="shared" si="26"/>
        <v>2162463</v>
      </c>
      <c r="K131" s="170">
        <f t="shared" si="26"/>
        <v>4637135</v>
      </c>
      <c r="L131" s="170">
        <f t="shared" si="26"/>
        <v>2162463</v>
      </c>
      <c r="M131" s="170">
        <f t="shared" si="26"/>
        <v>2162463</v>
      </c>
      <c r="N131" s="170">
        <f t="shared" si="26"/>
        <v>2162456</v>
      </c>
      <c r="O131" s="170">
        <f t="shared" si="12"/>
        <v>30898893</v>
      </c>
      <c r="P131" s="4"/>
      <c r="Q131" s="4"/>
    </row>
    <row r="132" spans="1:17" ht="15">
      <c r="A132" s="5" t="s">
        <v>359</v>
      </c>
      <c r="B132" s="6" t="s">
        <v>360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>
        <f t="shared" si="12"/>
        <v>0</v>
      </c>
      <c r="P132" s="4"/>
      <c r="Q132" s="4"/>
    </row>
    <row r="133" spans="1:17" ht="30">
      <c r="A133" s="5" t="s">
        <v>361</v>
      </c>
      <c r="B133" s="6" t="s">
        <v>362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>
        <f t="shared" si="12"/>
        <v>0</v>
      </c>
      <c r="P133" s="4"/>
      <c r="Q133" s="4"/>
    </row>
    <row r="134" spans="1:17" ht="30">
      <c r="A134" s="5" t="s">
        <v>641</v>
      </c>
      <c r="B134" s="6" t="s">
        <v>363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>
        <f t="shared" si="12"/>
        <v>0</v>
      </c>
      <c r="P134" s="4"/>
      <c r="Q134" s="4"/>
    </row>
    <row r="135" spans="1:17" ht="30">
      <c r="A135" s="5" t="s">
        <v>642</v>
      </c>
      <c r="B135" s="6" t="s">
        <v>364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>
        <f t="shared" si="12"/>
        <v>0</v>
      </c>
      <c r="P135" s="4"/>
      <c r="Q135" s="4"/>
    </row>
    <row r="136" spans="1:17" ht="15">
      <c r="A136" s="5" t="s">
        <v>643</v>
      </c>
      <c r="B136" s="6" t="s">
        <v>365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>
        <f aca="true" t="shared" si="27" ref="O136:O200">SUM(C136:N136)</f>
        <v>0</v>
      </c>
      <c r="P136" s="4"/>
      <c r="Q136" s="4"/>
    </row>
    <row r="137" spans="1:17" ht="15">
      <c r="A137" s="49" t="s">
        <v>681</v>
      </c>
      <c r="B137" s="64" t="s">
        <v>366</v>
      </c>
      <c r="C137" s="170">
        <f>C131+C132+C133+C134+C135+C136</f>
        <v>2162463</v>
      </c>
      <c r="D137" s="170">
        <f aca="true" t="shared" si="28" ref="D137:N137">D131+D132+D133+D134+D135+D136</f>
        <v>2162463</v>
      </c>
      <c r="E137" s="170">
        <f t="shared" si="28"/>
        <v>2162463</v>
      </c>
      <c r="F137" s="170">
        <f t="shared" si="28"/>
        <v>4637135</v>
      </c>
      <c r="G137" s="170">
        <f t="shared" si="28"/>
        <v>2162463</v>
      </c>
      <c r="H137" s="170">
        <f t="shared" si="28"/>
        <v>2162463</v>
      </c>
      <c r="I137" s="170">
        <f t="shared" si="28"/>
        <v>2162463</v>
      </c>
      <c r="J137" s="170">
        <f t="shared" si="28"/>
        <v>2162463</v>
      </c>
      <c r="K137" s="170">
        <f t="shared" si="28"/>
        <v>4637135</v>
      </c>
      <c r="L137" s="170">
        <f t="shared" si="28"/>
        <v>2162463</v>
      </c>
      <c r="M137" s="170">
        <f t="shared" si="28"/>
        <v>2162463</v>
      </c>
      <c r="N137" s="170">
        <f t="shared" si="28"/>
        <v>2162456</v>
      </c>
      <c r="O137" s="170">
        <f t="shared" si="27"/>
        <v>30898893</v>
      </c>
      <c r="P137" s="4"/>
      <c r="Q137" s="4"/>
    </row>
    <row r="138" spans="1:17" ht="15">
      <c r="A138" s="5" t="s">
        <v>647</v>
      </c>
      <c r="B138" s="6" t="s">
        <v>375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>
        <f t="shared" si="27"/>
        <v>0</v>
      </c>
      <c r="P138" s="4"/>
      <c r="Q138" s="4"/>
    </row>
    <row r="139" spans="1:17" ht="15">
      <c r="A139" s="5" t="s">
        <v>648</v>
      </c>
      <c r="B139" s="6" t="s">
        <v>379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>
        <f t="shared" si="27"/>
        <v>0</v>
      </c>
      <c r="P139" s="4"/>
      <c r="Q139" s="4"/>
    </row>
    <row r="140" spans="1:17" ht="15">
      <c r="A140" s="9" t="s">
        <v>683</v>
      </c>
      <c r="B140" s="10" t="s">
        <v>380</v>
      </c>
      <c r="C140" s="170">
        <f>SUM(C138:C139)</f>
        <v>0</v>
      </c>
      <c r="D140" s="170">
        <f aca="true" t="shared" si="29" ref="D140:N140">SUM(D138:D139)</f>
        <v>0</v>
      </c>
      <c r="E140" s="170">
        <f t="shared" si="29"/>
        <v>0</v>
      </c>
      <c r="F140" s="170">
        <f t="shared" si="29"/>
        <v>0</v>
      </c>
      <c r="G140" s="170">
        <f t="shared" si="29"/>
        <v>0</v>
      </c>
      <c r="H140" s="170">
        <f t="shared" si="29"/>
        <v>0</v>
      </c>
      <c r="I140" s="170">
        <f t="shared" si="29"/>
        <v>0</v>
      </c>
      <c r="J140" s="170">
        <f t="shared" si="29"/>
        <v>0</v>
      </c>
      <c r="K140" s="170">
        <f t="shared" si="29"/>
        <v>0</v>
      </c>
      <c r="L140" s="170">
        <f t="shared" si="29"/>
        <v>0</v>
      </c>
      <c r="M140" s="170">
        <f t="shared" si="29"/>
        <v>0</v>
      </c>
      <c r="N140" s="170">
        <f t="shared" si="29"/>
        <v>0</v>
      </c>
      <c r="O140" s="170">
        <f t="shared" si="27"/>
        <v>0</v>
      </c>
      <c r="P140" s="4"/>
      <c r="Q140" s="4"/>
    </row>
    <row r="141" spans="1:17" ht="15">
      <c r="A141" s="5" t="s">
        <v>649</v>
      </c>
      <c r="B141" s="6" t="s">
        <v>381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>
        <f t="shared" si="27"/>
        <v>0</v>
      </c>
      <c r="P141" s="4"/>
      <c r="Q141" s="4"/>
    </row>
    <row r="142" spans="1:17" ht="15">
      <c r="A142" s="5" t="s">
        <v>650</v>
      </c>
      <c r="B142" s="6" t="s">
        <v>382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>
        <f t="shared" si="27"/>
        <v>0</v>
      </c>
      <c r="P142" s="4"/>
      <c r="Q142" s="4"/>
    </row>
    <row r="143" spans="1:17" ht="15">
      <c r="A143" s="5" t="s">
        <v>651</v>
      </c>
      <c r="B143" s="6" t="s">
        <v>383</v>
      </c>
      <c r="C143" s="170"/>
      <c r="D143" s="170"/>
      <c r="E143" s="170">
        <v>724000</v>
      </c>
      <c r="F143" s="170"/>
      <c r="G143" s="170"/>
      <c r="H143" s="170"/>
      <c r="I143" s="170"/>
      <c r="J143" s="170"/>
      <c r="K143" s="170">
        <v>724000</v>
      </c>
      <c r="L143" s="170"/>
      <c r="M143" s="170"/>
      <c r="N143" s="170"/>
      <c r="O143" s="170">
        <f t="shared" si="27"/>
        <v>1448000</v>
      </c>
      <c r="P143" s="4"/>
      <c r="Q143" s="4"/>
    </row>
    <row r="144" spans="1:17" ht="15">
      <c r="A144" s="5" t="s">
        <v>652</v>
      </c>
      <c r="B144" s="6" t="s">
        <v>384</v>
      </c>
      <c r="C144" s="170"/>
      <c r="D144" s="170"/>
      <c r="E144" s="170">
        <v>1750000</v>
      </c>
      <c r="F144" s="170"/>
      <c r="G144" s="170"/>
      <c r="H144" s="170"/>
      <c r="I144" s="170"/>
      <c r="J144" s="170"/>
      <c r="K144" s="170">
        <v>1750000</v>
      </c>
      <c r="L144" s="170"/>
      <c r="M144" s="170"/>
      <c r="N144" s="170"/>
      <c r="O144" s="170">
        <f t="shared" si="27"/>
        <v>3500000</v>
      </c>
      <c r="P144" s="4"/>
      <c r="Q144" s="4"/>
    </row>
    <row r="145" spans="1:17" ht="15">
      <c r="A145" s="5" t="s">
        <v>653</v>
      </c>
      <c r="B145" s="6" t="s">
        <v>387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>
        <f t="shared" si="27"/>
        <v>0</v>
      </c>
      <c r="P145" s="4"/>
      <c r="Q145" s="4"/>
    </row>
    <row r="146" spans="1:17" ht="15">
      <c r="A146" s="5" t="s">
        <v>388</v>
      </c>
      <c r="B146" s="6" t="s">
        <v>389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>
        <f t="shared" si="27"/>
        <v>0</v>
      </c>
      <c r="P146" s="4"/>
      <c r="Q146" s="4"/>
    </row>
    <row r="147" spans="1:17" ht="15">
      <c r="A147" s="5" t="s">
        <v>654</v>
      </c>
      <c r="B147" s="6" t="s">
        <v>390</v>
      </c>
      <c r="C147" s="170"/>
      <c r="D147" s="170"/>
      <c r="E147" s="170">
        <v>952000</v>
      </c>
      <c r="F147" s="170"/>
      <c r="G147" s="170"/>
      <c r="H147" s="170"/>
      <c r="I147" s="170"/>
      <c r="J147" s="170"/>
      <c r="K147" s="170">
        <v>952000</v>
      </c>
      <c r="L147" s="170"/>
      <c r="M147" s="170"/>
      <c r="N147" s="170"/>
      <c r="O147" s="170">
        <f t="shared" si="27"/>
        <v>1904000</v>
      </c>
      <c r="P147" s="4"/>
      <c r="Q147" s="4"/>
    </row>
    <row r="148" spans="1:17" ht="15">
      <c r="A148" s="5" t="s">
        <v>655</v>
      </c>
      <c r="B148" s="6" t="s">
        <v>395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>
        <f t="shared" si="27"/>
        <v>0</v>
      </c>
      <c r="P148" s="4"/>
      <c r="Q148" s="4"/>
    </row>
    <row r="149" spans="1:17" ht="15">
      <c r="A149" s="9" t="s">
        <v>684</v>
      </c>
      <c r="B149" s="10" t="s">
        <v>411</v>
      </c>
      <c r="C149" s="170">
        <f>SUM(C144:C148)</f>
        <v>0</v>
      </c>
      <c r="D149" s="170">
        <f aca="true" t="shared" si="30" ref="D149:N149">SUM(D144:D148)</f>
        <v>0</v>
      </c>
      <c r="E149" s="170">
        <f t="shared" si="30"/>
        <v>2702000</v>
      </c>
      <c r="F149" s="170">
        <f t="shared" si="30"/>
        <v>0</v>
      </c>
      <c r="G149" s="170">
        <f t="shared" si="30"/>
        <v>0</v>
      </c>
      <c r="H149" s="170">
        <f t="shared" si="30"/>
        <v>0</v>
      </c>
      <c r="I149" s="170">
        <f t="shared" si="30"/>
        <v>0</v>
      </c>
      <c r="J149" s="170">
        <f t="shared" si="30"/>
        <v>0</v>
      </c>
      <c r="K149" s="170">
        <f t="shared" si="30"/>
        <v>2702000</v>
      </c>
      <c r="L149" s="170">
        <f t="shared" si="30"/>
        <v>0</v>
      </c>
      <c r="M149" s="170">
        <f t="shared" si="30"/>
        <v>0</v>
      </c>
      <c r="N149" s="170">
        <f t="shared" si="30"/>
        <v>0</v>
      </c>
      <c r="O149" s="170">
        <f t="shared" si="27"/>
        <v>5404000</v>
      </c>
      <c r="P149" s="4"/>
      <c r="Q149" s="4"/>
    </row>
    <row r="150" spans="1:17" ht="15">
      <c r="A150" s="5" t="s">
        <v>656</v>
      </c>
      <c r="B150" s="6" t="s">
        <v>412</v>
      </c>
      <c r="C150" s="170"/>
      <c r="D150" s="170"/>
      <c r="E150" s="170">
        <v>219000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>
        <f t="shared" si="27"/>
        <v>219000</v>
      </c>
      <c r="P150" s="4"/>
      <c r="Q150" s="4"/>
    </row>
    <row r="151" spans="1:17" ht="15">
      <c r="A151" s="49" t="s">
        <v>685</v>
      </c>
      <c r="B151" s="64" t="s">
        <v>413</v>
      </c>
      <c r="C151" s="170">
        <f>C150+C149+C143+C142+C141+C140</f>
        <v>0</v>
      </c>
      <c r="D151" s="170">
        <f aca="true" t="shared" si="31" ref="D151:N151">D150+D149+D143+D142+D141+D140</f>
        <v>0</v>
      </c>
      <c r="E151" s="170">
        <f t="shared" si="31"/>
        <v>3645000</v>
      </c>
      <c r="F151" s="170">
        <f t="shared" si="31"/>
        <v>0</v>
      </c>
      <c r="G151" s="170">
        <f t="shared" si="31"/>
        <v>0</v>
      </c>
      <c r="H151" s="170">
        <f t="shared" si="31"/>
        <v>0</v>
      </c>
      <c r="I151" s="170">
        <f t="shared" si="31"/>
        <v>0</v>
      </c>
      <c r="J151" s="170">
        <f t="shared" si="31"/>
        <v>0</v>
      </c>
      <c r="K151" s="170">
        <f t="shared" si="31"/>
        <v>3426000</v>
      </c>
      <c r="L151" s="170">
        <f t="shared" si="31"/>
        <v>0</v>
      </c>
      <c r="M151" s="170">
        <f t="shared" si="31"/>
        <v>0</v>
      </c>
      <c r="N151" s="170">
        <f t="shared" si="31"/>
        <v>0</v>
      </c>
      <c r="O151" s="170">
        <f t="shared" si="27"/>
        <v>7071000</v>
      </c>
      <c r="P151" s="4"/>
      <c r="Q151" s="4"/>
    </row>
    <row r="152" spans="1:17" ht="15">
      <c r="A152" s="17" t="s">
        <v>414</v>
      </c>
      <c r="B152" s="6" t="s">
        <v>415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>
        <f t="shared" si="27"/>
        <v>0</v>
      </c>
      <c r="P152" s="4"/>
      <c r="Q152" s="4"/>
    </row>
    <row r="153" spans="1:17" ht="15">
      <c r="A153" s="17" t="s">
        <v>657</v>
      </c>
      <c r="B153" s="6" t="s">
        <v>416</v>
      </c>
      <c r="C153" s="170">
        <v>54000</v>
      </c>
      <c r="D153" s="170">
        <v>54000</v>
      </c>
      <c r="E153" s="170">
        <v>54000</v>
      </c>
      <c r="F153" s="170">
        <v>54000</v>
      </c>
      <c r="G153" s="170">
        <v>54000</v>
      </c>
      <c r="H153" s="170">
        <v>54000</v>
      </c>
      <c r="I153" s="170">
        <v>54000</v>
      </c>
      <c r="J153" s="170">
        <v>54000</v>
      </c>
      <c r="K153" s="170">
        <v>54000</v>
      </c>
      <c r="L153" s="170">
        <v>54000</v>
      </c>
      <c r="M153" s="170">
        <v>54000</v>
      </c>
      <c r="N153" s="170">
        <v>51000</v>
      </c>
      <c r="O153" s="170">
        <f t="shared" si="27"/>
        <v>645000</v>
      </c>
      <c r="P153" s="4"/>
      <c r="Q153" s="4"/>
    </row>
    <row r="154" spans="1:17" ht="15">
      <c r="A154" s="17" t="s">
        <v>658</v>
      </c>
      <c r="B154" s="6" t="s">
        <v>419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>
        <f t="shared" si="27"/>
        <v>0</v>
      </c>
      <c r="P154" s="4"/>
      <c r="Q154" s="4"/>
    </row>
    <row r="155" spans="1:17" ht="15">
      <c r="A155" s="17" t="s">
        <v>659</v>
      </c>
      <c r="B155" s="6" t="s">
        <v>420</v>
      </c>
      <c r="C155" s="170">
        <v>66500</v>
      </c>
      <c r="D155" s="170">
        <v>66500</v>
      </c>
      <c r="E155" s="170">
        <v>146500</v>
      </c>
      <c r="F155" s="170">
        <v>66500</v>
      </c>
      <c r="G155" s="170">
        <v>66500</v>
      </c>
      <c r="H155" s="170">
        <v>66500</v>
      </c>
      <c r="I155" s="170">
        <v>66500</v>
      </c>
      <c r="J155" s="170">
        <v>66500</v>
      </c>
      <c r="K155" s="170">
        <v>66500</v>
      </c>
      <c r="L155" s="170">
        <v>66500</v>
      </c>
      <c r="M155" s="170">
        <v>66500</v>
      </c>
      <c r="N155" s="170">
        <v>66500</v>
      </c>
      <c r="O155" s="170">
        <f t="shared" si="27"/>
        <v>878000</v>
      </c>
      <c r="P155" s="4"/>
      <c r="Q155" s="4"/>
    </row>
    <row r="156" spans="1:17" ht="15">
      <c r="A156" s="17" t="s">
        <v>427</v>
      </c>
      <c r="B156" s="6" t="s">
        <v>428</v>
      </c>
      <c r="C156" s="170">
        <v>580330</v>
      </c>
      <c r="D156" s="170">
        <v>580330</v>
      </c>
      <c r="E156" s="170">
        <v>580330</v>
      </c>
      <c r="F156" s="170">
        <v>580330</v>
      </c>
      <c r="G156" s="170">
        <v>580330</v>
      </c>
      <c r="H156" s="170">
        <v>580330</v>
      </c>
      <c r="I156" s="170">
        <v>448000</v>
      </c>
      <c r="J156" s="170">
        <v>448000</v>
      </c>
      <c r="K156" s="170">
        <v>580330</v>
      </c>
      <c r="L156" s="170">
        <v>580330</v>
      </c>
      <c r="M156" s="170">
        <v>580330</v>
      </c>
      <c r="N156" s="170">
        <v>580330</v>
      </c>
      <c r="O156" s="170">
        <f t="shared" si="27"/>
        <v>6699300</v>
      </c>
      <c r="P156" s="4"/>
      <c r="Q156" s="4"/>
    </row>
    <row r="157" spans="1:17" ht="15">
      <c r="A157" s="17" t="s">
        <v>429</v>
      </c>
      <c r="B157" s="6" t="s">
        <v>430</v>
      </c>
      <c r="C157" s="170">
        <f>(C156+C153)*0.27</f>
        <v>171269.1</v>
      </c>
      <c r="D157" s="170">
        <f aca="true" t="shared" si="32" ref="D157:N157">(D156+D153)*0.27</f>
        <v>171269.1</v>
      </c>
      <c r="E157" s="170">
        <v>221599</v>
      </c>
      <c r="F157" s="170">
        <f t="shared" si="32"/>
        <v>171269.1</v>
      </c>
      <c r="G157" s="170">
        <f t="shared" si="32"/>
        <v>171269.1</v>
      </c>
      <c r="H157" s="170">
        <f t="shared" si="32"/>
        <v>171269.1</v>
      </c>
      <c r="I157" s="170">
        <f t="shared" si="32"/>
        <v>135540</v>
      </c>
      <c r="J157" s="170">
        <f t="shared" si="32"/>
        <v>135540</v>
      </c>
      <c r="K157" s="170">
        <f t="shared" si="32"/>
        <v>171269.1</v>
      </c>
      <c r="L157" s="170">
        <f t="shared" si="32"/>
        <v>171269.1</v>
      </c>
      <c r="M157" s="170">
        <f t="shared" si="32"/>
        <v>171269.1</v>
      </c>
      <c r="N157" s="170">
        <f t="shared" si="32"/>
        <v>170459.1</v>
      </c>
      <c r="O157" s="170">
        <f t="shared" si="27"/>
        <v>2033290.9000000004</v>
      </c>
      <c r="P157" s="4"/>
      <c r="Q157" s="4"/>
    </row>
    <row r="158" spans="1:17" ht="15">
      <c r="A158" s="17" t="s">
        <v>431</v>
      </c>
      <c r="B158" s="6" t="s">
        <v>432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>
        <f t="shared" si="27"/>
        <v>0</v>
      </c>
      <c r="P158" s="4"/>
      <c r="Q158" s="4"/>
    </row>
    <row r="159" spans="1:17" ht="15">
      <c r="A159" s="17" t="s">
        <v>660</v>
      </c>
      <c r="B159" s="6" t="s">
        <v>433</v>
      </c>
      <c r="C159" s="170">
        <v>1000</v>
      </c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>
        <f t="shared" si="27"/>
        <v>1000</v>
      </c>
      <c r="P159" s="4"/>
      <c r="Q159" s="4"/>
    </row>
    <row r="160" spans="1:17" ht="15">
      <c r="A160" s="17" t="s">
        <v>661</v>
      </c>
      <c r="B160" s="6" t="s">
        <v>435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>
        <f t="shared" si="27"/>
        <v>0</v>
      </c>
      <c r="P160" s="4"/>
      <c r="Q160" s="4"/>
    </row>
    <row r="161" spans="1:17" ht="15">
      <c r="A161" s="17" t="s">
        <v>885</v>
      </c>
      <c r="B161" s="6" t="s">
        <v>440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4"/>
      <c r="Q161" s="4"/>
    </row>
    <row r="162" spans="1:17" ht="15">
      <c r="A162" s="17" t="s">
        <v>662</v>
      </c>
      <c r="B162" s="6" t="s">
        <v>884</v>
      </c>
      <c r="C162" s="170">
        <v>95000</v>
      </c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>
        <f t="shared" si="27"/>
        <v>95000</v>
      </c>
      <c r="P162" s="4"/>
      <c r="Q162" s="4"/>
    </row>
    <row r="163" spans="1:17" ht="15">
      <c r="A163" s="63" t="s">
        <v>686</v>
      </c>
      <c r="B163" s="64" t="s">
        <v>444</v>
      </c>
      <c r="C163" s="170">
        <f>C162+C160+C159+C158+C157+C156+C155+C154+C153+C152</f>
        <v>968099.1</v>
      </c>
      <c r="D163" s="170">
        <f aca="true" t="shared" si="33" ref="D163:N163">D162+D160+D159+D158+D157+D156+D155+D154+D153+D152</f>
        <v>872099.1</v>
      </c>
      <c r="E163" s="170">
        <f t="shared" si="33"/>
        <v>1002429</v>
      </c>
      <c r="F163" s="170">
        <f t="shared" si="33"/>
        <v>872099.1</v>
      </c>
      <c r="G163" s="170">
        <f t="shared" si="33"/>
        <v>872099.1</v>
      </c>
      <c r="H163" s="170">
        <f t="shared" si="33"/>
        <v>872099.1</v>
      </c>
      <c r="I163" s="170">
        <f t="shared" si="33"/>
        <v>704040</v>
      </c>
      <c r="J163" s="170">
        <f t="shared" si="33"/>
        <v>704040</v>
      </c>
      <c r="K163" s="170">
        <f t="shared" si="33"/>
        <v>872099.1</v>
      </c>
      <c r="L163" s="170">
        <f t="shared" si="33"/>
        <v>872099.1</v>
      </c>
      <c r="M163" s="170">
        <f t="shared" si="33"/>
        <v>872099.1</v>
      </c>
      <c r="N163" s="170">
        <f t="shared" si="33"/>
        <v>868289.1</v>
      </c>
      <c r="O163" s="170">
        <f t="shared" si="27"/>
        <v>10351590.899999999</v>
      </c>
      <c r="P163" s="4"/>
      <c r="Q163" s="4"/>
    </row>
    <row r="164" spans="1:17" ht="30">
      <c r="A164" s="17" t="s">
        <v>456</v>
      </c>
      <c r="B164" s="6" t="s">
        <v>457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>
        <f t="shared" si="27"/>
        <v>0</v>
      </c>
      <c r="P164" s="4"/>
      <c r="Q164" s="4"/>
    </row>
    <row r="165" spans="1:17" ht="30">
      <c r="A165" s="5" t="s">
        <v>666</v>
      </c>
      <c r="B165" s="6" t="s">
        <v>458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>
        <f t="shared" si="27"/>
        <v>0</v>
      </c>
      <c r="P165" s="4"/>
      <c r="Q165" s="4"/>
    </row>
    <row r="166" spans="1:17" ht="15">
      <c r="A166" s="17" t="s">
        <v>667</v>
      </c>
      <c r="B166" s="6" t="s">
        <v>459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>
        <f t="shared" si="27"/>
        <v>0</v>
      </c>
      <c r="P166" s="4"/>
      <c r="Q166" s="4"/>
    </row>
    <row r="167" spans="1:17" ht="15">
      <c r="A167" s="49" t="s">
        <v>688</v>
      </c>
      <c r="B167" s="64" t="s">
        <v>460</v>
      </c>
      <c r="C167" s="170">
        <f>SUM(C164:C166)</f>
        <v>0</v>
      </c>
      <c r="D167" s="170">
        <f aca="true" t="shared" si="34" ref="D167:N167">SUM(D164:D166)</f>
        <v>0</v>
      </c>
      <c r="E167" s="170">
        <f t="shared" si="34"/>
        <v>0</v>
      </c>
      <c r="F167" s="170">
        <f t="shared" si="34"/>
        <v>0</v>
      </c>
      <c r="G167" s="170">
        <f t="shared" si="34"/>
        <v>0</v>
      </c>
      <c r="H167" s="170">
        <f t="shared" si="34"/>
        <v>0</v>
      </c>
      <c r="I167" s="170">
        <f t="shared" si="34"/>
        <v>0</v>
      </c>
      <c r="J167" s="170">
        <f t="shared" si="34"/>
        <v>0</v>
      </c>
      <c r="K167" s="170">
        <f t="shared" si="34"/>
        <v>0</v>
      </c>
      <c r="L167" s="170">
        <f t="shared" si="34"/>
        <v>0</v>
      </c>
      <c r="M167" s="170">
        <f t="shared" si="34"/>
        <v>0</v>
      </c>
      <c r="N167" s="170">
        <f t="shared" si="34"/>
        <v>0</v>
      </c>
      <c r="O167" s="170">
        <f t="shared" si="27"/>
        <v>0</v>
      </c>
      <c r="P167" s="4"/>
      <c r="Q167" s="4"/>
    </row>
    <row r="168" spans="1:17" ht="15.75">
      <c r="A168" s="82" t="s">
        <v>102</v>
      </c>
      <c r="B168" s="87"/>
      <c r="C168" s="170">
        <f>C167+C163+C151+C137</f>
        <v>3130562.1</v>
      </c>
      <c r="D168" s="170">
        <f aca="true" t="shared" si="35" ref="D168:N168">D167+D163+D151+D137</f>
        <v>3034562.1</v>
      </c>
      <c r="E168" s="170">
        <f t="shared" si="35"/>
        <v>6809892</v>
      </c>
      <c r="F168" s="170">
        <f t="shared" si="35"/>
        <v>5509234.1</v>
      </c>
      <c r="G168" s="170">
        <f t="shared" si="35"/>
        <v>3034562.1</v>
      </c>
      <c r="H168" s="170">
        <f t="shared" si="35"/>
        <v>3034562.1</v>
      </c>
      <c r="I168" s="170">
        <f t="shared" si="35"/>
        <v>2866503</v>
      </c>
      <c r="J168" s="170">
        <f t="shared" si="35"/>
        <v>2866503</v>
      </c>
      <c r="K168" s="170">
        <f t="shared" si="35"/>
        <v>8935234.1</v>
      </c>
      <c r="L168" s="170">
        <f t="shared" si="35"/>
        <v>3034562.1</v>
      </c>
      <c r="M168" s="170">
        <f t="shared" si="35"/>
        <v>3034562.1</v>
      </c>
      <c r="N168" s="170">
        <f t="shared" si="35"/>
        <v>3030745.1</v>
      </c>
      <c r="O168" s="170">
        <f t="shared" si="27"/>
        <v>48321483.900000006</v>
      </c>
      <c r="P168" s="4"/>
      <c r="Q168" s="4"/>
    </row>
    <row r="169" spans="1:17" ht="15">
      <c r="A169" s="5" t="s">
        <v>367</v>
      </c>
      <c r="B169" s="6" t="s">
        <v>368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>
        <f t="shared" si="27"/>
        <v>0</v>
      </c>
      <c r="P169" s="4"/>
      <c r="Q169" s="4"/>
    </row>
    <row r="170" spans="1:17" ht="30">
      <c r="A170" s="5" t="s">
        <v>369</v>
      </c>
      <c r="B170" s="6" t="s">
        <v>370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>
        <f t="shared" si="27"/>
        <v>0</v>
      </c>
      <c r="P170" s="4"/>
      <c r="Q170" s="4"/>
    </row>
    <row r="171" spans="1:17" ht="30">
      <c r="A171" s="5" t="s">
        <v>644</v>
      </c>
      <c r="B171" s="6" t="s">
        <v>371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>
        <f t="shared" si="27"/>
        <v>0</v>
      </c>
      <c r="P171" s="4"/>
      <c r="Q171" s="4"/>
    </row>
    <row r="172" spans="1:17" ht="30">
      <c r="A172" s="5" t="s">
        <v>645</v>
      </c>
      <c r="B172" s="6" t="s">
        <v>372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>
        <f t="shared" si="27"/>
        <v>0</v>
      </c>
      <c r="P172" s="4"/>
      <c r="Q172" s="4"/>
    </row>
    <row r="173" spans="1:17" ht="15">
      <c r="A173" s="5" t="s">
        <v>646</v>
      </c>
      <c r="B173" s="6" t="s">
        <v>373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>
        <f t="shared" si="27"/>
        <v>0</v>
      </c>
      <c r="P173" s="4"/>
      <c r="Q173" s="4"/>
    </row>
    <row r="174" spans="1:17" ht="15">
      <c r="A174" s="49" t="s">
        <v>682</v>
      </c>
      <c r="B174" s="64" t="s">
        <v>374</v>
      </c>
      <c r="C174" s="170">
        <f>SUM(C169:C173)</f>
        <v>0</v>
      </c>
      <c r="D174" s="170">
        <f aca="true" t="shared" si="36" ref="D174:N174">SUM(D169:D173)</f>
        <v>0</v>
      </c>
      <c r="E174" s="170">
        <f t="shared" si="36"/>
        <v>0</v>
      </c>
      <c r="F174" s="170">
        <f t="shared" si="36"/>
        <v>0</v>
      </c>
      <c r="G174" s="170">
        <f t="shared" si="36"/>
        <v>0</v>
      </c>
      <c r="H174" s="170">
        <f t="shared" si="36"/>
        <v>0</v>
      </c>
      <c r="I174" s="170">
        <f t="shared" si="36"/>
        <v>0</v>
      </c>
      <c r="J174" s="170">
        <f t="shared" si="36"/>
        <v>0</v>
      </c>
      <c r="K174" s="170">
        <f t="shared" si="36"/>
        <v>0</v>
      </c>
      <c r="L174" s="170">
        <f t="shared" si="36"/>
        <v>0</v>
      </c>
      <c r="M174" s="170">
        <f t="shared" si="36"/>
        <v>0</v>
      </c>
      <c r="N174" s="170">
        <f t="shared" si="36"/>
        <v>0</v>
      </c>
      <c r="O174" s="170">
        <f t="shared" si="27"/>
        <v>0</v>
      </c>
      <c r="P174" s="4"/>
      <c r="Q174" s="4"/>
    </row>
    <row r="175" spans="1:17" ht="15">
      <c r="A175" s="17" t="s">
        <v>663</v>
      </c>
      <c r="B175" s="6" t="s">
        <v>445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>
        <f t="shared" si="27"/>
        <v>0</v>
      </c>
      <c r="P175" s="4"/>
      <c r="Q175" s="4"/>
    </row>
    <row r="176" spans="1:17" ht="15">
      <c r="A176" s="17" t="s">
        <v>664</v>
      </c>
      <c r="B176" s="6" t="s">
        <v>447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>
        <f t="shared" si="27"/>
        <v>0</v>
      </c>
      <c r="P176" s="4"/>
      <c r="Q176" s="4"/>
    </row>
    <row r="177" spans="1:17" ht="15">
      <c r="A177" s="17" t="s">
        <v>449</v>
      </c>
      <c r="B177" s="6" t="s">
        <v>450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>
        <f t="shared" si="27"/>
        <v>0</v>
      </c>
      <c r="P177" s="4"/>
      <c r="Q177" s="4"/>
    </row>
    <row r="178" spans="1:17" ht="15">
      <c r="A178" s="17" t="s">
        <v>665</v>
      </c>
      <c r="B178" s="6" t="s">
        <v>451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>
        <f t="shared" si="27"/>
        <v>0</v>
      </c>
      <c r="P178" s="4"/>
      <c r="Q178" s="4"/>
    </row>
    <row r="179" spans="1:17" ht="15">
      <c r="A179" s="17" t="s">
        <v>453</v>
      </c>
      <c r="B179" s="6" t="s">
        <v>454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>
        <f t="shared" si="27"/>
        <v>0</v>
      </c>
      <c r="P179" s="4"/>
      <c r="Q179" s="4"/>
    </row>
    <row r="180" spans="1:17" ht="15">
      <c r="A180" s="49" t="s">
        <v>687</v>
      </c>
      <c r="B180" s="64" t="s">
        <v>455</v>
      </c>
      <c r="C180" s="170">
        <f>SUM(C175:C179)</f>
        <v>0</v>
      </c>
      <c r="D180" s="170">
        <f aca="true" t="shared" si="37" ref="D180:N180">SUM(D175:D179)</f>
        <v>0</v>
      </c>
      <c r="E180" s="170">
        <f t="shared" si="37"/>
        <v>0</v>
      </c>
      <c r="F180" s="170">
        <f t="shared" si="37"/>
        <v>0</v>
      </c>
      <c r="G180" s="170">
        <f t="shared" si="37"/>
        <v>0</v>
      </c>
      <c r="H180" s="170">
        <f t="shared" si="37"/>
        <v>0</v>
      </c>
      <c r="I180" s="170">
        <f t="shared" si="37"/>
        <v>0</v>
      </c>
      <c r="J180" s="170">
        <f t="shared" si="37"/>
        <v>0</v>
      </c>
      <c r="K180" s="170">
        <f t="shared" si="37"/>
        <v>0</v>
      </c>
      <c r="L180" s="170">
        <f t="shared" si="37"/>
        <v>0</v>
      </c>
      <c r="M180" s="170">
        <f t="shared" si="37"/>
        <v>0</v>
      </c>
      <c r="N180" s="170">
        <f t="shared" si="37"/>
        <v>0</v>
      </c>
      <c r="O180" s="170">
        <f t="shared" si="27"/>
        <v>0</v>
      </c>
      <c r="P180" s="4"/>
      <c r="Q180" s="4"/>
    </row>
    <row r="181" spans="1:17" ht="30">
      <c r="A181" s="17" t="s">
        <v>461</v>
      </c>
      <c r="B181" s="6" t="s">
        <v>462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>
        <f t="shared" si="27"/>
        <v>0</v>
      </c>
      <c r="P181" s="4"/>
      <c r="Q181" s="4"/>
    </row>
    <row r="182" spans="1:17" ht="30">
      <c r="A182" s="5" t="s">
        <v>668</v>
      </c>
      <c r="B182" s="6" t="s">
        <v>463</v>
      </c>
      <c r="C182" s="170"/>
      <c r="D182" s="170"/>
      <c r="E182" s="170">
        <v>1038000</v>
      </c>
      <c r="F182" s="170"/>
      <c r="G182" s="170"/>
      <c r="H182" s="170"/>
      <c r="I182" s="170"/>
      <c r="J182" s="170"/>
      <c r="K182" s="170"/>
      <c r="L182" s="170"/>
      <c r="M182" s="170"/>
      <c r="N182" s="170"/>
      <c r="O182" s="170">
        <f t="shared" si="27"/>
        <v>1038000</v>
      </c>
      <c r="P182" s="4"/>
      <c r="Q182" s="4"/>
    </row>
    <row r="183" spans="1:17" ht="15">
      <c r="A183" s="17" t="s">
        <v>669</v>
      </c>
      <c r="B183" s="6" t="s">
        <v>464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>
        <f t="shared" si="27"/>
        <v>0</v>
      </c>
      <c r="P183" s="4"/>
      <c r="Q183" s="4"/>
    </row>
    <row r="184" spans="1:17" ht="15">
      <c r="A184" s="49" t="s">
        <v>690</v>
      </c>
      <c r="B184" s="64" t="s">
        <v>465</v>
      </c>
      <c r="C184" s="170">
        <f>SUM(C181:C183)</f>
        <v>0</v>
      </c>
      <c r="D184" s="170">
        <f aca="true" t="shared" si="38" ref="D184:N184">SUM(D181:D183)</f>
        <v>0</v>
      </c>
      <c r="E184" s="170">
        <f t="shared" si="38"/>
        <v>1038000</v>
      </c>
      <c r="F184" s="170">
        <f t="shared" si="38"/>
        <v>0</v>
      </c>
      <c r="G184" s="170">
        <f t="shared" si="38"/>
        <v>0</v>
      </c>
      <c r="H184" s="170">
        <f t="shared" si="38"/>
        <v>0</v>
      </c>
      <c r="I184" s="170">
        <f t="shared" si="38"/>
        <v>0</v>
      </c>
      <c r="J184" s="170">
        <f t="shared" si="38"/>
        <v>0</v>
      </c>
      <c r="K184" s="170">
        <f t="shared" si="38"/>
        <v>0</v>
      </c>
      <c r="L184" s="170">
        <f t="shared" si="38"/>
        <v>0</v>
      </c>
      <c r="M184" s="170">
        <f t="shared" si="38"/>
        <v>0</v>
      </c>
      <c r="N184" s="170">
        <f t="shared" si="38"/>
        <v>0</v>
      </c>
      <c r="O184" s="170">
        <f t="shared" si="27"/>
        <v>1038000</v>
      </c>
      <c r="P184" s="4"/>
      <c r="Q184" s="4"/>
    </row>
    <row r="185" spans="1:17" ht="15.75">
      <c r="A185" s="82" t="s">
        <v>103</v>
      </c>
      <c r="B185" s="87"/>
      <c r="C185" s="170">
        <f>C184+C180+C174</f>
        <v>0</v>
      </c>
      <c r="D185" s="170">
        <f aca="true" t="shared" si="39" ref="D185:N185">D184+D180+D174</f>
        <v>0</v>
      </c>
      <c r="E185" s="170">
        <f t="shared" si="39"/>
        <v>1038000</v>
      </c>
      <c r="F185" s="170">
        <f t="shared" si="39"/>
        <v>0</v>
      </c>
      <c r="G185" s="170">
        <f t="shared" si="39"/>
        <v>0</v>
      </c>
      <c r="H185" s="170">
        <f t="shared" si="39"/>
        <v>0</v>
      </c>
      <c r="I185" s="170">
        <f t="shared" si="39"/>
        <v>0</v>
      </c>
      <c r="J185" s="170">
        <f t="shared" si="39"/>
        <v>0</v>
      </c>
      <c r="K185" s="170">
        <f t="shared" si="39"/>
        <v>0</v>
      </c>
      <c r="L185" s="170">
        <f t="shared" si="39"/>
        <v>0</v>
      </c>
      <c r="M185" s="170">
        <f t="shared" si="39"/>
        <v>0</v>
      </c>
      <c r="N185" s="170">
        <f t="shared" si="39"/>
        <v>0</v>
      </c>
      <c r="O185" s="170">
        <f t="shared" si="27"/>
        <v>1038000</v>
      </c>
      <c r="P185" s="4"/>
      <c r="Q185" s="4"/>
    </row>
    <row r="186" spans="1:17" ht="15.75">
      <c r="A186" s="61" t="s">
        <v>689</v>
      </c>
      <c r="B186" s="45" t="s">
        <v>466</v>
      </c>
      <c r="C186" s="170">
        <f>C168+C185</f>
        <v>3130562.1</v>
      </c>
      <c r="D186" s="170">
        <f aca="true" t="shared" si="40" ref="D186:N186">D168+D185</f>
        <v>3034562.1</v>
      </c>
      <c r="E186" s="170">
        <f t="shared" si="40"/>
        <v>7847892</v>
      </c>
      <c r="F186" s="170">
        <f t="shared" si="40"/>
        <v>5509234.1</v>
      </c>
      <c r="G186" s="170">
        <f t="shared" si="40"/>
        <v>3034562.1</v>
      </c>
      <c r="H186" s="170">
        <f t="shared" si="40"/>
        <v>3034562.1</v>
      </c>
      <c r="I186" s="170">
        <f t="shared" si="40"/>
        <v>2866503</v>
      </c>
      <c r="J186" s="170">
        <f t="shared" si="40"/>
        <v>2866503</v>
      </c>
      <c r="K186" s="170">
        <f t="shared" si="40"/>
        <v>8935234.1</v>
      </c>
      <c r="L186" s="170">
        <f t="shared" si="40"/>
        <v>3034562.1</v>
      </c>
      <c r="M186" s="170">
        <f t="shared" si="40"/>
        <v>3034562.1</v>
      </c>
      <c r="N186" s="170">
        <f t="shared" si="40"/>
        <v>3030745.1</v>
      </c>
      <c r="O186" s="170">
        <f t="shared" si="27"/>
        <v>49359483.900000006</v>
      </c>
      <c r="P186" s="4"/>
      <c r="Q186" s="4"/>
    </row>
    <row r="187" spans="1:17" ht="15.75">
      <c r="A187" s="144" t="s">
        <v>104</v>
      </c>
      <c r="B187" s="85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>
        <f t="shared" si="27"/>
        <v>0</v>
      </c>
      <c r="P187" s="4"/>
      <c r="Q187" s="4"/>
    </row>
    <row r="188" spans="1:17" ht="15.75">
      <c r="A188" s="144" t="s">
        <v>105</v>
      </c>
      <c r="B188" s="85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>
        <f t="shared" si="27"/>
        <v>0</v>
      </c>
      <c r="P188" s="4"/>
      <c r="Q188" s="4"/>
    </row>
    <row r="189" spans="1:17" ht="15">
      <c r="A189" s="47" t="s">
        <v>671</v>
      </c>
      <c r="B189" s="5" t="s">
        <v>467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>
        <f t="shared" si="27"/>
        <v>0</v>
      </c>
      <c r="P189" s="4"/>
      <c r="Q189" s="4"/>
    </row>
    <row r="190" spans="1:17" ht="15">
      <c r="A190" s="17" t="s">
        <v>468</v>
      </c>
      <c r="B190" s="5" t="s">
        <v>469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>
        <f t="shared" si="27"/>
        <v>0</v>
      </c>
      <c r="P190" s="4"/>
      <c r="Q190" s="4"/>
    </row>
    <row r="191" spans="1:17" ht="15">
      <c r="A191" s="47" t="s">
        <v>672</v>
      </c>
      <c r="B191" s="5" t="s">
        <v>470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>
        <f t="shared" si="27"/>
        <v>0</v>
      </c>
      <c r="P191" s="4"/>
      <c r="Q191" s="4"/>
    </row>
    <row r="192" spans="1:17" ht="15">
      <c r="A192" s="20" t="s">
        <v>691</v>
      </c>
      <c r="B192" s="9" t="s">
        <v>471</v>
      </c>
      <c r="C192" s="170">
        <f>SUM(C189:C191)</f>
        <v>0</v>
      </c>
      <c r="D192" s="170">
        <f aca="true" t="shared" si="41" ref="D192:N192">SUM(D189:D191)</f>
        <v>0</v>
      </c>
      <c r="E192" s="170">
        <f t="shared" si="41"/>
        <v>0</v>
      </c>
      <c r="F192" s="170">
        <f t="shared" si="41"/>
        <v>0</v>
      </c>
      <c r="G192" s="170">
        <f t="shared" si="41"/>
        <v>0</v>
      </c>
      <c r="H192" s="170">
        <f t="shared" si="41"/>
        <v>0</v>
      </c>
      <c r="I192" s="170">
        <f t="shared" si="41"/>
        <v>0</v>
      </c>
      <c r="J192" s="170">
        <f t="shared" si="41"/>
        <v>0</v>
      </c>
      <c r="K192" s="170">
        <f t="shared" si="41"/>
        <v>0</v>
      </c>
      <c r="L192" s="170">
        <f t="shared" si="41"/>
        <v>0</v>
      </c>
      <c r="M192" s="170">
        <f t="shared" si="41"/>
        <v>0</v>
      </c>
      <c r="N192" s="170">
        <f t="shared" si="41"/>
        <v>0</v>
      </c>
      <c r="O192" s="170">
        <f t="shared" si="27"/>
        <v>0</v>
      </c>
      <c r="P192" s="4"/>
      <c r="Q192" s="4"/>
    </row>
    <row r="193" spans="1:17" ht="15">
      <c r="A193" s="17" t="s">
        <v>673</v>
      </c>
      <c r="B193" s="5" t="s">
        <v>472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>
        <f t="shared" si="27"/>
        <v>0</v>
      </c>
      <c r="P193" s="4"/>
      <c r="Q193" s="4"/>
    </row>
    <row r="194" spans="1:17" ht="15">
      <c r="A194" s="47" t="s">
        <v>473</v>
      </c>
      <c r="B194" s="5" t="s">
        <v>474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>
        <f t="shared" si="27"/>
        <v>0</v>
      </c>
      <c r="P194" s="4"/>
      <c r="Q194" s="4"/>
    </row>
    <row r="195" spans="1:17" ht="15">
      <c r="A195" s="17" t="s">
        <v>674</v>
      </c>
      <c r="B195" s="5" t="s">
        <v>475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>
        <f t="shared" si="27"/>
        <v>0</v>
      </c>
      <c r="P195" s="4"/>
      <c r="Q195" s="4"/>
    </row>
    <row r="196" spans="1:17" ht="15">
      <c r="A196" s="47" t="s">
        <v>476</v>
      </c>
      <c r="B196" s="5" t="s">
        <v>477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>
        <f t="shared" si="27"/>
        <v>0</v>
      </c>
      <c r="P196" s="4"/>
      <c r="Q196" s="4"/>
    </row>
    <row r="197" spans="1:17" ht="15">
      <c r="A197" s="18" t="s">
        <v>692</v>
      </c>
      <c r="B197" s="9" t="s">
        <v>478</v>
      </c>
      <c r="C197" s="170">
        <f>SUM(C193:C196)</f>
        <v>0</v>
      </c>
      <c r="D197" s="170">
        <f aca="true" t="shared" si="42" ref="D197:N197">SUM(D193:D196)</f>
        <v>0</v>
      </c>
      <c r="E197" s="170">
        <f t="shared" si="42"/>
        <v>0</v>
      </c>
      <c r="F197" s="170">
        <f t="shared" si="42"/>
        <v>0</v>
      </c>
      <c r="G197" s="170">
        <f t="shared" si="42"/>
        <v>0</v>
      </c>
      <c r="H197" s="170">
        <f t="shared" si="42"/>
        <v>0</v>
      </c>
      <c r="I197" s="170">
        <f t="shared" si="42"/>
        <v>0</v>
      </c>
      <c r="J197" s="170">
        <f t="shared" si="42"/>
        <v>0</v>
      </c>
      <c r="K197" s="170">
        <f t="shared" si="42"/>
        <v>0</v>
      </c>
      <c r="L197" s="170">
        <f t="shared" si="42"/>
        <v>0</v>
      </c>
      <c r="M197" s="170">
        <f t="shared" si="42"/>
        <v>0</v>
      </c>
      <c r="N197" s="170">
        <f t="shared" si="42"/>
        <v>0</v>
      </c>
      <c r="O197" s="170">
        <f t="shared" si="27"/>
        <v>0</v>
      </c>
      <c r="P197" s="4"/>
      <c r="Q197" s="4"/>
    </row>
    <row r="198" spans="1:17" ht="15">
      <c r="A198" s="5" t="s">
        <v>825</v>
      </c>
      <c r="B198" s="5" t="s">
        <v>479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>
        <f t="shared" si="27"/>
        <v>0</v>
      </c>
      <c r="P198" s="4"/>
      <c r="Q198" s="4"/>
    </row>
    <row r="199" spans="1:17" ht="15">
      <c r="A199" s="5" t="s">
        <v>826</v>
      </c>
      <c r="B199" s="5" t="s">
        <v>479</v>
      </c>
      <c r="C199" s="170">
        <v>1346000</v>
      </c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>
        <f t="shared" si="27"/>
        <v>1346000</v>
      </c>
      <c r="P199" s="4"/>
      <c r="Q199" s="4"/>
    </row>
    <row r="200" spans="1:17" ht="15">
      <c r="A200" s="5" t="s">
        <v>823</v>
      </c>
      <c r="B200" s="5" t="s">
        <v>480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>
        <f t="shared" si="27"/>
        <v>0</v>
      </c>
      <c r="P200" s="4"/>
      <c r="Q200" s="4"/>
    </row>
    <row r="201" spans="1:17" ht="15">
      <c r="A201" s="5" t="s">
        <v>824</v>
      </c>
      <c r="B201" s="5" t="s">
        <v>480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>
        <f aca="true" t="shared" si="43" ref="O201:O215">SUM(C201:N201)</f>
        <v>0</v>
      </c>
      <c r="P201" s="4"/>
      <c r="Q201" s="4"/>
    </row>
    <row r="202" spans="1:17" ht="15">
      <c r="A202" s="9" t="s">
        <v>693</v>
      </c>
      <c r="B202" s="9" t="s">
        <v>481</v>
      </c>
      <c r="C202" s="170">
        <f>SUM(C198:C201)</f>
        <v>1346000</v>
      </c>
      <c r="D202" s="170">
        <f aca="true" t="shared" si="44" ref="D202:N202">SUM(D198:D201)</f>
        <v>0</v>
      </c>
      <c r="E202" s="170">
        <f t="shared" si="44"/>
        <v>0</v>
      </c>
      <c r="F202" s="170">
        <f t="shared" si="44"/>
        <v>0</v>
      </c>
      <c r="G202" s="170">
        <f t="shared" si="44"/>
        <v>0</v>
      </c>
      <c r="H202" s="170">
        <f t="shared" si="44"/>
        <v>0</v>
      </c>
      <c r="I202" s="170">
        <f t="shared" si="44"/>
        <v>0</v>
      </c>
      <c r="J202" s="170">
        <f t="shared" si="44"/>
        <v>0</v>
      </c>
      <c r="K202" s="170">
        <f t="shared" si="44"/>
        <v>0</v>
      </c>
      <c r="L202" s="170">
        <f t="shared" si="44"/>
        <v>0</v>
      </c>
      <c r="M202" s="170">
        <f t="shared" si="44"/>
        <v>0</v>
      </c>
      <c r="N202" s="170">
        <f t="shared" si="44"/>
        <v>0</v>
      </c>
      <c r="O202" s="170">
        <f t="shared" si="43"/>
        <v>1346000</v>
      </c>
      <c r="P202" s="4"/>
      <c r="Q202" s="4"/>
    </row>
    <row r="203" spans="1:17" ht="15">
      <c r="A203" s="47" t="s">
        <v>482</v>
      </c>
      <c r="B203" s="5" t="s">
        <v>483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>
        <f t="shared" si="43"/>
        <v>0</v>
      </c>
      <c r="P203" s="4"/>
      <c r="Q203" s="4"/>
    </row>
    <row r="204" spans="1:17" ht="15">
      <c r="A204" s="47" t="s">
        <v>484</v>
      </c>
      <c r="B204" s="5" t="s">
        <v>485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>
        <f t="shared" si="43"/>
        <v>0</v>
      </c>
      <c r="P204" s="4"/>
      <c r="Q204" s="4"/>
    </row>
    <row r="205" spans="1:17" ht="15">
      <c r="A205" s="47" t="s">
        <v>486</v>
      </c>
      <c r="B205" s="5" t="s">
        <v>487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>
        <f t="shared" si="43"/>
        <v>0</v>
      </c>
      <c r="P205" s="4"/>
      <c r="Q205" s="4"/>
    </row>
    <row r="206" spans="1:17" ht="15">
      <c r="A206" s="47" t="s">
        <v>488</v>
      </c>
      <c r="B206" s="5" t="s">
        <v>489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>
        <f t="shared" si="43"/>
        <v>0</v>
      </c>
      <c r="P206" s="4"/>
      <c r="Q206" s="4"/>
    </row>
    <row r="207" spans="1:17" ht="15">
      <c r="A207" s="17" t="s">
        <v>675</v>
      </c>
      <c r="B207" s="5" t="s">
        <v>490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>
        <f t="shared" si="43"/>
        <v>0</v>
      </c>
      <c r="P207" s="4"/>
      <c r="Q207" s="4"/>
    </row>
    <row r="208" spans="1:17" ht="15">
      <c r="A208" s="20" t="s">
        <v>694</v>
      </c>
      <c r="B208" s="9" t="s">
        <v>492</v>
      </c>
      <c r="C208" s="170">
        <f>C207+C206+C205+C204+C203+C202+C197+C192</f>
        <v>1346000</v>
      </c>
      <c r="D208" s="170">
        <f aca="true" t="shared" si="45" ref="D208:N208">D207+D206+D205+D204+D203+D202+D197+D192</f>
        <v>0</v>
      </c>
      <c r="E208" s="170">
        <f t="shared" si="45"/>
        <v>0</v>
      </c>
      <c r="F208" s="170">
        <f t="shared" si="45"/>
        <v>0</v>
      </c>
      <c r="G208" s="170">
        <f t="shared" si="45"/>
        <v>0</v>
      </c>
      <c r="H208" s="170">
        <f t="shared" si="45"/>
        <v>0</v>
      </c>
      <c r="I208" s="170">
        <f t="shared" si="45"/>
        <v>0</v>
      </c>
      <c r="J208" s="170">
        <f t="shared" si="45"/>
        <v>0</v>
      </c>
      <c r="K208" s="170">
        <f t="shared" si="45"/>
        <v>0</v>
      </c>
      <c r="L208" s="170">
        <f t="shared" si="45"/>
        <v>0</v>
      </c>
      <c r="M208" s="170">
        <f t="shared" si="45"/>
        <v>0</v>
      </c>
      <c r="N208" s="170">
        <f t="shared" si="45"/>
        <v>0</v>
      </c>
      <c r="O208" s="170">
        <f t="shared" si="43"/>
        <v>1346000</v>
      </c>
      <c r="P208" s="4"/>
      <c r="Q208" s="4"/>
    </row>
    <row r="209" spans="1:17" ht="15">
      <c r="A209" s="17" t="s">
        <v>493</v>
      </c>
      <c r="B209" s="5" t="s">
        <v>494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>
        <f t="shared" si="43"/>
        <v>0</v>
      </c>
      <c r="P209" s="4"/>
      <c r="Q209" s="4"/>
    </row>
    <row r="210" spans="1:17" ht="15">
      <c r="A210" s="17" t="s">
        <v>495</v>
      </c>
      <c r="B210" s="5" t="s">
        <v>496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>
        <f t="shared" si="43"/>
        <v>0</v>
      </c>
      <c r="P210" s="4"/>
      <c r="Q210" s="4"/>
    </row>
    <row r="211" spans="1:17" ht="15">
      <c r="A211" s="47" t="s">
        <v>497</v>
      </c>
      <c r="B211" s="5" t="s">
        <v>498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>
        <f t="shared" si="43"/>
        <v>0</v>
      </c>
      <c r="P211" s="4"/>
      <c r="Q211" s="4"/>
    </row>
    <row r="212" spans="1:17" ht="15">
      <c r="A212" s="47" t="s">
        <v>676</v>
      </c>
      <c r="B212" s="5" t="s">
        <v>499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>
        <f t="shared" si="43"/>
        <v>0</v>
      </c>
      <c r="P212" s="4"/>
      <c r="Q212" s="4"/>
    </row>
    <row r="213" spans="1:17" ht="15">
      <c r="A213" s="18" t="s">
        <v>695</v>
      </c>
      <c r="B213" s="9" t="s">
        <v>500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>
        <f t="shared" si="43"/>
        <v>0</v>
      </c>
      <c r="P213" s="4"/>
      <c r="Q213" s="4"/>
    </row>
    <row r="214" spans="1:17" ht="15">
      <c r="A214" s="20" t="s">
        <v>501</v>
      </c>
      <c r="B214" s="9" t="s">
        <v>502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>
        <f t="shared" si="43"/>
        <v>0</v>
      </c>
      <c r="P214" s="4"/>
      <c r="Q214" s="4"/>
    </row>
    <row r="215" spans="1:17" ht="15.75">
      <c r="A215" s="50" t="s">
        <v>696</v>
      </c>
      <c r="B215" s="51" t="s">
        <v>503</v>
      </c>
      <c r="C215" s="170">
        <f>C208+C213+C214</f>
        <v>1346000</v>
      </c>
      <c r="D215" s="170">
        <f aca="true" t="shared" si="46" ref="D215:N215">D208+D213+D214</f>
        <v>0</v>
      </c>
      <c r="E215" s="170">
        <f t="shared" si="46"/>
        <v>0</v>
      </c>
      <c r="F215" s="170">
        <f t="shared" si="46"/>
        <v>0</v>
      </c>
      <c r="G215" s="170">
        <f t="shared" si="46"/>
        <v>0</v>
      </c>
      <c r="H215" s="170">
        <f t="shared" si="46"/>
        <v>0</v>
      </c>
      <c r="I215" s="170">
        <f t="shared" si="46"/>
        <v>0</v>
      </c>
      <c r="J215" s="170">
        <f t="shared" si="46"/>
        <v>0</v>
      </c>
      <c r="K215" s="170">
        <f t="shared" si="46"/>
        <v>0</v>
      </c>
      <c r="L215" s="170">
        <f t="shared" si="46"/>
        <v>0</v>
      </c>
      <c r="M215" s="170">
        <f t="shared" si="46"/>
        <v>0</v>
      </c>
      <c r="N215" s="170">
        <f t="shared" si="46"/>
        <v>0</v>
      </c>
      <c r="O215" s="170">
        <f t="shared" si="43"/>
        <v>1346000</v>
      </c>
      <c r="P215" s="4"/>
      <c r="Q215" s="4"/>
    </row>
    <row r="216" spans="1:17" ht="15.75">
      <c r="A216" s="55" t="s">
        <v>678</v>
      </c>
      <c r="B216" s="56"/>
      <c r="C216" s="170">
        <f>C215+C186</f>
        <v>4476562.1</v>
      </c>
      <c r="D216" s="170">
        <f aca="true" t="shared" si="47" ref="D216:N216">D215+D186</f>
        <v>3034562.1</v>
      </c>
      <c r="E216" s="170">
        <f t="shared" si="47"/>
        <v>7847892</v>
      </c>
      <c r="F216" s="170">
        <f t="shared" si="47"/>
        <v>5509234.1</v>
      </c>
      <c r="G216" s="170">
        <f t="shared" si="47"/>
        <v>3034562.1</v>
      </c>
      <c r="H216" s="170">
        <f t="shared" si="47"/>
        <v>3034562.1</v>
      </c>
      <c r="I216" s="170">
        <f t="shared" si="47"/>
        <v>2866503</v>
      </c>
      <c r="J216" s="170">
        <f t="shared" si="47"/>
        <v>2866503</v>
      </c>
      <c r="K216" s="170">
        <f t="shared" si="47"/>
        <v>8935234.1</v>
      </c>
      <c r="L216" s="170">
        <f t="shared" si="47"/>
        <v>3034562.1</v>
      </c>
      <c r="M216" s="170">
        <f t="shared" si="47"/>
        <v>3034562.1</v>
      </c>
      <c r="N216" s="170">
        <f t="shared" si="47"/>
        <v>3030745.1</v>
      </c>
      <c r="O216" s="170">
        <f>SUM(C216:N216)</f>
        <v>50705483.900000006</v>
      </c>
      <c r="P216" s="4"/>
      <c r="Q216" s="4"/>
    </row>
    <row r="217" spans="2:17" ht="15">
      <c r="B217" s="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4"/>
      <c r="Q217" s="4"/>
    </row>
    <row r="218" spans="2:17" ht="15">
      <c r="B218" s="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4"/>
      <c r="Q218" s="4"/>
    </row>
    <row r="219" spans="2:17" ht="15">
      <c r="B219" s="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4"/>
      <c r="Q219" s="4"/>
    </row>
    <row r="220" spans="1:17" ht="15">
      <c r="A220" t="s">
        <v>868</v>
      </c>
      <c r="B220" s="4"/>
      <c r="C220" s="164">
        <f>C216-C123</f>
        <v>252438.09999999963</v>
      </c>
      <c r="D220" s="164">
        <f aca="true" t="shared" si="48" ref="D220:O220">D216-D123</f>
        <v>-100256.8999999999</v>
      </c>
      <c r="E220" s="164">
        <f t="shared" si="48"/>
        <v>134950</v>
      </c>
      <c r="F220" s="164">
        <f t="shared" si="48"/>
        <v>1906676.0999999996</v>
      </c>
      <c r="G220" s="164">
        <f t="shared" si="48"/>
        <v>-601995.8999999999</v>
      </c>
      <c r="H220" s="164">
        <f t="shared" si="48"/>
        <v>-501995.8999999999</v>
      </c>
      <c r="I220" s="164">
        <f t="shared" si="48"/>
        <v>35245</v>
      </c>
      <c r="J220" s="164">
        <f t="shared" si="48"/>
        <v>59245</v>
      </c>
      <c r="K220" s="164">
        <f t="shared" si="48"/>
        <v>2410568.0999999996</v>
      </c>
      <c r="L220" s="164">
        <f t="shared" si="48"/>
        <v>-1063513.9</v>
      </c>
      <c r="M220" s="164">
        <f t="shared" si="48"/>
        <v>-889295.8999999999</v>
      </c>
      <c r="N220" s="164">
        <f t="shared" si="48"/>
        <v>-1642063.9</v>
      </c>
      <c r="O220" s="164">
        <f t="shared" si="48"/>
        <v>-0.09999999403953552</v>
      </c>
      <c r="P220" s="4"/>
      <c r="Q220" s="4"/>
    </row>
    <row r="221" spans="2:17" ht="15">
      <c r="B221" s="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4"/>
      <c r="Q221" s="4"/>
    </row>
    <row r="222" spans="2:17" ht="15">
      <c r="B222" s="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4"/>
      <c r="Q222" s="4"/>
    </row>
    <row r="223" spans="2:17" ht="15">
      <c r="B223" s="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4"/>
      <c r="Q223" s="4"/>
    </row>
    <row r="224" spans="2:17" ht="15">
      <c r="B224" s="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4"/>
      <c r="Q224" s="4"/>
    </row>
    <row r="225" spans="2:17" ht="15">
      <c r="B225" s="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4"/>
      <c r="Q225" s="4"/>
    </row>
    <row r="226" spans="2:17" ht="15">
      <c r="B226" s="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4"/>
      <c r="Q226" s="4"/>
    </row>
    <row r="227" spans="2:17" ht="15">
      <c r="B227" s="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4"/>
      <c r="Q227" s="4"/>
    </row>
    <row r="228" spans="2:17" ht="15">
      <c r="B228" s="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4"/>
      <c r="Q228" s="4"/>
    </row>
    <row r="229" spans="2:17" ht="15">
      <c r="B229" s="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4"/>
      <c r="Q229" s="4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9" scale="50" r:id="rId1"/>
  <headerFooter>
    <oddHeader>&amp;C18. melléklet az 1/2016. (II.15.) önkormányzati rendelethez</oddHeader>
    <oddFooter>&amp;C- 11 -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1" t="s">
        <v>28</v>
      </c>
      <c r="B1" s="112"/>
      <c r="C1" s="112"/>
      <c r="D1" s="112"/>
      <c r="E1" s="112"/>
      <c r="F1" s="112"/>
    </row>
    <row r="2" spans="1:15" ht="28.5" customHeight="1">
      <c r="A2" s="268" t="s">
        <v>98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26.25" customHeight="1">
      <c r="A3" s="272" t="s">
        <v>41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5" ht="15">
      <c r="A5" s="4" t="s">
        <v>4</v>
      </c>
    </row>
    <row r="6" spans="1:17" ht="25.5">
      <c r="A6" s="2" t="s">
        <v>155</v>
      </c>
      <c r="B6" s="3" t="s">
        <v>156</v>
      </c>
      <c r="C6" s="102" t="s">
        <v>16</v>
      </c>
      <c r="D6" s="102" t="s">
        <v>17</v>
      </c>
      <c r="E6" s="102" t="s">
        <v>18</v>
      </c>
      <c r="F6" s="102" t="s">
        <v>19</v>
      </c>
      <c r="G6" s="102" t="s">
        <v>20</v>
      </c>
      <c r="H6" s="102" t="s">
        <v>21</v>
      </c>
      <c r="I6" s="102" t="s">
        <v>22</v>
      </c>
      <c r="J6" s="102" t="s">
        <v>23</v>
      </c>
      <c r="K6" s="102" t="s">
        <v>24</v>
      </c>
      <c r="L6" s="102" t="s">
        <v>25</v>
      </c>
      <c r="M6" s="102" t="s">
        <v>26</v>
      </c>
      <c r="N6" s="102" t="s">
        <v>27</v>
      </c>
      <c r="O6" s="103" t="s">
        <v>3</v>
      </c>
      <c r="P6" s="4"/>
      <c r="Q6" s="4"/>
    </row>
    <row r="7" spans="1:17" ht="15">
      <c r="A7" s="38" t="s">
        <v>157</v>
      </c>
      <c r="B7" s="39" t="s">
        <v>158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"/>
      <c r="Q7" s="4"/>
    </row>
    <row r="8" spans="1:17" ht="15">
      <c r="A8" s="38" t="s">
        <v>159</v>
      </c>
      <c r="B8" s="40" t="s">
        <v>160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"/>
      <c r="Q8" s="4"/>
    </row>
    <row r="9" spans="1:17" ht="15">
      <c r="A9" s="38" t="s">
        <v>161</v>
      </c>
      <c r="B9" s="40" t="s">
        <v>162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"/>
      <c r="Q9" s="4"/>
    </row>
    <row r="10" spans="1:17" ht="15">
      <c r="A10" s="41" t="s">
        <v>163</v>
      </c>
      <c r="B10" s="40" t="s">
        <v>164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  <c r="Q10" s="4"/>
    </row>
    <row r="11" spans="1:17" ht="15">
      <c r="A11" s="41" t="s">
        <v>165</v>
      </c>
      <c r="B11" s="40" t="s">
        <v>166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4"/>
    </row>
    <row r="12" spans="1:17" ht="15">
      <c r="A12" s="41" t="s">
        <v>167</v>
      </c>
      <c r="B12" s="40" t="s">
        <v>168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4"/>
      <c r="Q12" s="4"/>
    </row>
    <row r="13" spans="1:17" ht="15">
      <c r="A13" s="41" t="s">
        <v>169</v>
      </c>
      <c r="B13" s="40" t="s">
        <v>170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4"/>
      <c r="Q13" s="4"/>
    </row>
    <row r="14" spans="1:17" ht="15">
      <c r="A14" s="41" t="s">
        <v>171</v>
      </c>
      <c r="B14" s="40" t="s">
        <v>172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15">
      <c r="A15" s="5" t="s">
        <v>173</v>
      </c>
      <c r="B15" s="40" t="s">
        <v>174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"/>
      <c r="Q15" s="4"/>
    </row>
    <row r="16" spans="1:17" ht="15">
      <c r="A16" s="5" t="s">
        <v>175</v>
      </c>
      <c r="B16" s="40" t="s">
        <v>176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"/>
      <c r="Q16" s="4"/>
    </row>
    <row r="17" spans="1:17" ht="15">
      <c r="A17" s="5" t="s">
        <v>177</v>
      </c>
      <c r="B17" s="40" t="s">
        <v>178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"/>
      <c r="Q17" s="4"/>
    </row>
    <row r="18" spans="1:17" ht="15">
      <c r="A18" s="5" t="s">
        <v>179</v>
      </c>
      <c r="B18" s="40" t="s">
        <v>180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"/>
      <c r="Q18" s="4"/>
    </row>
    <row r="19" spans="1:17" ht="15">
      <c r="A19" s="5" t="s">
        <v>607</v>
      </c>
      <c r="B19" s="40" t="s">
        <v>181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"/>
      <c r="Q19" s="4"/>
    </row>
    <row r="20" spans="1:17" ht="15">
      <c r="A20" s="42" t="s">
        <v>505</v>
      </c>
      <c r="B20" s="43" t="s">
        <v>183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"/>
      <c r="Q20" s="4"/>
    </row>
    <row r="21" spans="1:17" ht="15">
      <c r="A21" s="5" t="s">
        <v>184</v>
      </c>
      <c r="B21" s="40" t="s">
        <v>185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"/>
      <c r="Q21" s="4"/>
    </row>
    <row r="22" spans="1:17" ht="15">
      <c r="A22" s="5" t="s">
        <v>186</v>
      </c>
      <c r="B22" s="40" t="s">
        <v>187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"/>
      <c r="Q22" s="4"/>
    </row>
    <row r="23" spans="1:17" ht="15">
      <c r="A23" s="6" t="s">
        <v>188</v>
      </c>
      <c r="B23" s="40" t="s">
        <v>189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</row>
    <row r="24" spans="1:17" ht="15">
      <c r="A24" s="9" t="s">
        <v>506</v>
      </c>
      <c r="B24" s="43" t="s">
        <v>190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</row>
    <row r="25" spans="1:17" ht="15">
      <c r="A25" s="65" t="s">
        <v>637</v>
      </c>
      <c r="B25" s="66" t="s">
        <v>191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</row>
    <row r="26" spans="1:17" ht="15">
      <c r="A26" s="49" t="s">
        <v>608</v>
      </c>
      <c r="B26" s="66" t="s">
        <v>192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"/>
      <c r="Q26" s="4"/>
    </row>
    <row r="27" spans="1:17" ht="15">
      <c r="A27" s="5" t="s">
        <v>193</v>
      </c>
      <c r="B27" s="40" t="s">
        <v>194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"/>
      <c r="Q27" s="4"/>
    </row>
    <row r="28" spans="1:17" ht="15">
      <c r="A28" s="5" t="s">
        <v>195</v>
      </c>
      <c r="B28" s="40" t="s">
        <v>196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"/>
      <c r="Q28" s="4"/>
    </row>
    <row r="29" spans="1:17" ht="15">
      <c r="A29" s="5" t="s">
        <v>197</v>
      </c>
      <c r="B29" s="40" t="s">
        <v>198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"/>
      <c r="Q29" s="4"/>
    </row>
    <row r="30" spans="1:17" ht="15">
      <c r="A30" s="9" t="s">
        <v>516</v>
      </c>
      <c r="B30" s="43" t="s">
        <v>199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"/>
      <c r="Q30" s="4"/>
    </row>
    <row r="31" spans="1:17" ht="15">
      <c r="A31" s="5" t="s">
        <v>200</v>
      </c>
      <c r="B31" s="40" t="s">
        <v>201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"/>
      <c r="Q31" s="4"/>
    </row>
    <row r="32" spans="1:17" ht="15">
      <c r="A32" s="5" t="s">
        <v>202</v>
      </c>
      <c r="B32" s="40" t="s">
        <v>203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"/>
      <c r="Q32" s="4"/>
    </row>
    <row r="33" spans="1:17" ht="15">
      <c r="A33" s="9" t="s">
        <v>638</v>
      </c>
      <c r="B33" s="43" t="s">
        <v>204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"/>
      <c r="Q33" s="4"/>
    </row>
    <row r="34" spans="1:17" ht="15">
      <c r="A34" s="5" t="s">
        <v>205</v>
      </c>
      <c r="B34" s="40" t="s">
        <v>206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"/>
      <c r="Q34" s="4"/>
    </row>
    <row r="35" spans="1:17" ht="15">
      <c r="A35" s="5" t="s">
        <v>207</v>
      </c>
      <c r="B35" s="40" t="s">
        <v>208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"/>
      <c r="Q35" s="4"/>
    </row>
    <row r="36" spans="1:17" ht="15">
      <c r="A36" s="5" t="s">
        <v>609</v>
      </c>
      <c r="B36" s="40" t="s">
        <v>209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"/>
      <c r="Q36" s="4"/>
    </row>
    <row r="37" spans="1:17" ht="15">
      <c r="A37" s="5" t="s">
        <v>211</v>
      </c>
      <c r="B37" s="40" t="s">
        <v>212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"/>
      <c r="Q37" s="4"/>
    </row>
    <row r="38" spans="1:17" ht="15">
      <c r="A38" s="14" t="s">
        <v>610</v>
      </c>
      <c r="B38" s="40" t="s">
        <v>213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"/>
      <c r="Q38" s="4"/>
    </row>
    <row r="39" spans="1:17" ht="15">
      <c r="A39" s="6" t="s">
        <v>215</v>
      </c>
      <c r="B39" s="40" t="s">
        <v>216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"/>
      <c r="Q39" s="4"/>
    </row>
    <row r="40" spans="1:17" ht="15">
      <c r="A40" s="5" t="s">
        <v>611</v>
      </c>
      <c r="B40" s="40" t="s">
        <v>217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"/>
      <c r="Q40" s="4"/>
    </row>
    <row r="41" spans="1:17" ht="15">
      <c r="A41" s="9" t="s">
        <v>521</v>
      </c>
      <c r="B41" s="43" t="s">
        <v>219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"/>
      <c r="Q41" s="4"/>
    </row>
    <row r="42" spans="1:17" ht="15">
      <c r="A42" s="5" t="s">
        <v>220</v>
      </c>
      <c r="B42" s="40" t="s">
        <v>221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"/>
      <c r="Q42" s="4"/>
    </row>
    <row r="43" spans="1:17" ht="15">
      <c r="A43" s="5" t="s">
        <v>222</v>
      </c>
      <c r="B43" s="40" t="s">
        <v>223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"/>
      <c r="Q43" s="4"/>
    </row>
    <row r="44" spans="1:17" ht="15">
      <c r="A44" s="9" t="s">
        <v>522</v>
      </c>
      <c r="B44" s="43" t="s">
        <v>224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"/>
      <c r="Q44" s="4"/>
    </row>
    <row r="45" spans="1:17" ht="15">
      <c r="A45" s="5" t="s">
        <v>225</v>
      </c>
      <c r="B45" s="40" t="s">
        <v>226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"/>
      <c r="Q45" s="4"/>
    </row>
    <row r="46" spans="1:17" ht="15">
      <c r="A46" s="5" t="s">
        <v>227</v>
      </c>
      <c r="B46" s="40" t="s">
        <v>228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"/>
      <c r="Q46" s="4"/>
    </row>
    <row r="47" spans="1:17" ht="15">
      <c r="A47" s="5" t="s">
        <v>612</v>
      </c>
      <c r="B47" s="40" t="s">
        <v>229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"/>
      <c r="Q47" s="4"/>
    </row>
    <row r="48" spans="1:17" ht="15">
      <c r="A48" s="5" t="s">
        <v>613</v>
      </c>
      <c r="B48" s="40" t="s">
        <v>231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"/>
      <c r="Q48" s="4"/>
    </row>
    <row r="49" spans="1:17" ht="15">
      <c r="A49" s="5" t="s">
        <v>235</v>
      </c>
      <c r="B49" s="40" t="s">
        <v>236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"/>
      <c r="Q49" s="4"/>
    </row>
    <row r="50" spans="1:17" ht="15">
      <c r="A50" s="9" t="s">
        <v>525</v>
      </c>
      <c r="B50" s="43" t="s">
        <v>237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4"/>
      <c r="Q50" s="4"/>
    </row>
    <row r="51" spans="1:17" ht="15">
      <c r="A51" s="49" t="s">
        <v>526</v>
      </c>
      <c r="B51" s="66" t="s">
        <v>238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"/>
      <c r="Q51" s="4"/>
    </row>
    <row r="52" spans="1:17" ht="15">
      <c r="A52" s="17" t="s">
        <v>239</v>
      </c>
      <c r="B52" s="40" t="s">
        <v>240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4"/>
      <c r="Q52" s="4"/>
    </row>
    <row r="53" spans="1:17" ht="15">
      <c r="A53" s="17" t="s">
        <v>543</v>
      </c>
      <c r="B53" s="40" t="s">
        <v>241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4"/>
      <c r="Q53" s="4"/>
    </row>
    <row r="54" spans="1:17" ht="15">
      <c r="A54" s="22" t="s">
        <v>614</v>
      </c>
      <c r="B54" s="40" t="s">
        <v>242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"/>
      <c r="Q54" s="4"/>
    </row>
    <row r="55" spans="1:17" ht="15">
      <c r="A55" s="22" t="s">
        <v>615</v>
      </c>
      <c r="B55" s="40" t="s">
        <v>243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4"/>
      <c r="Q55" s="4"/>
    </row>
    <row r="56" spans="1:17" ht="15">
      <c r="A56" s="22" t="s">
        <v>616</v>
      </c>
      <c r="B56" s="40" t="s">
        <v>244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"/>
      <c r="Q56" s="4"/>
    </row>
    <row r="57" spans="1:17" ht="15">
      <c r="A57" s="17" t="s">
        <v>617</v>
      </c>
      <c r="B57" s="40" t="s">
        <v>245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4"/>
      <c r="Q57" s="4"/>
    </row>
    <row r="58" spans="1:17" ht="15">
      <c r="A58" s="17" t="s">
        <v>618</v>
      </c>
      <c r="B58" s="40" t="s">
        <v>246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"/>
      <c r="Q58" s="4"/>
    </row>
    <row r="59" spans="1:17" ht="15">
      <c r="A59" s="17" t="s">
        <v>619</v>
      </c>
      <c r="B59" s="40" t="s">
        <v>247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"/>
      <c r="Q59" s="4"/>
    </row>
    <row r="60" spans="1:17" ht="15">
      <c r="A60" s="63" t="s">
        <v>576</v>
      </c>
      <c r="B60" s="66" t="s">
        <v>248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4"/>
      <c r="Q60" s="4"/>
    </row>
    <row r="61" spans="1:17" ht="15">
      <c r="A61" s="16" t="s">
        <v>620</v>
      </c>
      <c r="B61" s="40" t="s">
        <v>249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"/>
      <c r="Q61" s="4"/>
    </row>
    <row r="62" spans="1:17" ht="15">
      <c r="A62" s="16" t="s">
        <v>251</v>
      </c>
      <c r="B62" s="40" t="s">
        <v>252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4"/>
      <c r="Q62" s="4"/>
    </row>
    <row r="63" spans="1:17" ht="15">
      <c r="A63" s="16" t="s">
        <v>253</v>
      </c>
      <c r="B63" s="40" t="s">
        <v>254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"/>
      <c r="Q63" s="4"/>
    </row>
    <row r="64" spans="1:17" ht="15">
      <c r="A64" s="16" t="s">
        <v>578</v>
      </c>
      <c r="B64" s="40" t="s">
        <v>255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"/>
      <c r="Q64" s="4"/>
    </row>
    <row r="65" spans="1:17" ht="15">
      <c r="A65" s="16" t="s">
        <v>621</v>
      </c>
      <c r="B65" s="40" t="s">
        <v>256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4"/>
      <c r="Q65" s="4"/>
    </row>
    <row r="66" spans="1:17" ht="15">
      <c r="A66" s="16" t="s">
        <v>580</v>
      </c>
      <c r="B66" s="40" t="s">
        <v>257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</row>
    <row r="67" spans="1:17" ht="15">
      <c r="A67" s="16" t="s">
        <v>622</v>
      </c>
      <c r="B67" s="40" t="s">
        <v>258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4"/>
      <c r="Q67" s="4"/>
    </row>
    <row r="68" spans="1:17" ht="15">
      <c r="A68" s="16" t="s">
        <v>623</v>
      </c>
      <c r="B68" s="40" t="s">
        <v>260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4"/>
      <c r="Q68" s="4"/>
    </row>
    <row r="69" spans="1:17" ht="15">
      <c r="A69" s="16" t="s">
        <v>261</v>
      </c>
      <c r="B69" s="40" t="s">
        <v>262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4"/>
      <c r="Q69" s="4"/>
    </row>
    <row r="70" spans="1:17" ht="15">
      <c r="A70" s="29" t="s">
        <v>263</v>
      </c>
      <c r="B70" s="40" t="s">
        <v>264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4"/>
      <c r="Q70" s="4"/>
    </row>
    <row r="71" spans="1:17" ht="15">
      <c r="A71" s="16" t="s">
        <v>624</v>
      </c>
      <c r="B71" s="40" t="s">
        <v>265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"/>
      <c r="Q71" s="4"/>
    </row>
    <row r="72" spans="1:17" ht="15">
      <c r="A72" s="29" t="s">
        <v>829</v>
      </c>
      <c r="B72" s="40" t="s">
        <v>266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4"/>
      <c r="Q72" s="4"/>
    </row>
    <row r="73" spans="1:17" ht="15">
      <c r="A73" s="29" t="s">
        <v>830</v>
      </c>
      <c r="B73" s="40" t="s">
        <v>266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4"/>
      <c r="Q73" s="4"/>
    </row>
    <row r="74" spans="1:17" ht="15">
      <c r="A74" s="63" t="s">
        <v>584</v>
      </c>
      <c r="B74" s="66" t="s">
        <v>267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4"/>
      <c r="Q74" s="4"/>
    </row>
    <row r="75" spans="1:17" ht="15.75">
      <c r="A75" s="82" t="s">
        <v>99</v>
      </c>
      <c r="B75" s="6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4"/>
      <c r="Q75" s="4"/>
    </row>
    <row r="76" spans="1:17" ht="15">
      <c r="A76" s="44" t="s">
        <v>268</v>
      </c>
      <c r="B76" s="40" t="s">
        <v>269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4"/>
      <c r="Q76" s="4"/>
    </row>
    <row r="77" spans="1:17" ht="15">
      <c r="A77" s="44" t="s">
        <v>625</v>
      </c>
      <c r="B77" s="40" t="s">
        <v>270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4"/>
      <c r="Q77" s="4"/>
    </row>
    <row r="78" spans="1:17" ht="15">
      <c r="A78" s="44" t="s">
        <v>272</v>
      </c>
      <c r="B78" s="40" t="s">
        <v>273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4"/>
      <c r="Q78" s="4"/>
    </row>
    <row r="79" spans="1:17" ht="15">
      <c r="A79" s="44" t="s">
        <v>274</v>
      </c>
      <c r="B79" s="40" t="s">
        <v>275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4"/>
      <c r="Q79" s="4"/>
    </row>
    <row r="80" spans="1:17" ht="15">
      <c r="A80" s="6" t="s">
        <v>276</v>
      </c>
      <c r="B80" s="40" t="s">
        <v>277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4"/>
      <c r="Q80" s="4"/>
    </row>
    <row r="81" spans="1:17" ht="15">
      <c r="A81" s="6" t="s">
        <v>278</v>
      </c>
      <c r="B81" s="40" t="s">
        <v>279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4"/>
      <c r="Q81" s="4"/>
    </row>
    <row r="82" spans="1:17" ht="15">
      <c r="A82" s="6" t="s">
        <v>280</v>
      </c>
      <c r="B82" s="40" t="s">
        <v>281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4"/>
      <c r="Q82" s="4"/>
    </row>
    <row r="83" spans="1:17" ht="15">
      <c r="A83" s="64" t="s">
        <v>586</v>
      </c>
      <c r="B83" s="66" t="s">
        <v>282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4"/>
      <c r="Q83" s="4"/>
    </row>
    <row r="84" spans="1:17" ht="15">
      <c r="A84" s="17" t="s">
        <v>283</v>
      </c>
      <c r="B84" s="40" t="s">
        <v>284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4"/>
      <c r="Q84" s="4"/>
    </row>
    <row r="85" spans="1:17" ht="15">
      <c r="A85" s="17" t="s">
        <v>285</v>
      </c>
      <c r="B85" s="40" t="s">
        <v>286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4"/>
      <c r="Q85" s="4"/>
    </row>
    <row r="86" spans="1:17" ht="15">
      <c r="A86" s="17" t="s">
        <v>287</v>
      </c>
      <c r="B86" s="40" t="s">
        <v>288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4"/>
      <c r="Q86" s="4"/>
    </row>
    <row r="87" spans="1:17" ht="15">
      <c r="A87" s="17" t="s">
        <v>289</v>
      </c>
      <c r="B87" s="40" t="s">
        <v>290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4"/>
      <c r="Q87" s="4"/>
    </row>
    <row r="88" spans="1:17" ht="15">
      <c r="A88" s="63" t="s">
        <v>587</v>
      </c>
      <c r="B88" s="66" t="s">
        <v>291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4"/>
      <c r="Q88" s="4"/>
    </row>
    <row r="89" spans="1:17" ht="30">
      <c r="A89" s="17" t="s">
        <v>292</v>
      </c>
      <c r="B89" s="40" t="s">
        <v>293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4"/>
      <c r="Q89" s="4"/>
    </row>
    <row r="90" spans="1:17" ht="30">
      <c r="A90" s="17" t="s">
        <v>626</v>
      </c>
      <c r="B90" s="40" t="s">
        <v>294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4"/>
      <c r="Q90" s="4"/>
    </row>
    <row r="91" spans="1:17" ht="30">
      <c r="A91" s="17" t="s">
        <v>627</v>
      </c>
      <c r="B91" s="40" t="s">
        <v>295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4"/>
      <c r="Q91" s="4"/>
    </row>
    <row r="92" spans="1:17" ht="15">
      <c r="A92" s="17" t="s">
        <v>628</v>
      </c>
      <c r="B92" s="40" t="s">
        <v>296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4"/>
      <c r="Q92" s="4"/>
    </row>
    <row r="93" spans="1:17" ht="30">
      <c r="A93" s="17" t="s">
        <v>629</v>
      </c>
      <c r="B93" s="40" t="s">
        <v>297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4"/>
      <c r="Q93" s="4"/>
    </row>
    <row r="94" spans="1:17" ht="30">
      <c r="A94" s="17" t="s">
        <v>630</v>
      </c>
      <c r="B94" s="40" t="s">
        <v>298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4"/>
      <c r="Q94" s="4"/>
    </row>
    <row r="95" spans="1:17" ht="15">
      <c r="A95" s="17" t="s">
        <v>299</v>
      </c>
      <c r="B95" s="40" t="s">
        <v>300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"/>
      <c r="Q95" s="4"/>
    </row>
    <row r="96" spans="1:17" ht="15">
      <c r="A96" s="17" t="s">
        <v>631</v>
      </c>
      <c r="B96" s="40" t="s">
        <v>301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4"/>
      <c r="Q96" s="4"/>
    </row>
    <row r="97" spans="1:17" ht="15">
      <c r="A97" s="63" t="s">
        <v>588</v>
      </c>
      <c r="B97" s="66" t="s">
        <v>302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4"/>
      <c r="Q97" s="4"/>
    </row>
    <row r="98" spans="1:17" ht="15.75">
      <c r="A98" s="82" t="s">
        <v>100</v>
      </c>
      <c r="B98" s="6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4"/>
      <c r="Q98" s="4"/>
    </row>
    <row r="99" spans="1:17" ht="15.75">
      <c r="A99" s="45" t="s">
        <v>639</v>
      </c>
      <c r="B99" s="46" t="s">
        <v>303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4"/>
      <c r="Q99" s="4"/>
    </row>
    <row r="100" spans="1:17" ht="15">
      <c r="A100" s="17" t="s">
        <v>632</v>
      </c>
      <c r="B100" s="5" t="s">
        <v>304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4"/>
      <c r="Q100" s="4"/>
    </row>
    <row r="101" spans="1:17" ht="15">
      <c r="A101" s="17" t="s">
        <v>307</v>
      </c>
      <c r="B101" s="5" t="s">
        <v>308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4"/>
      <c r="Q101" s="4"/>
    </row>
    <row r="102" spans="1:17" ht="15">
      <c r="A102" s="17" t="s">
        <v>633</v>
      </c>
      <c r="B102" s="5" t="s">
        <v>309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4"/>
      <c r="Q102" s="4"/>
    </row>
    <row r="103" spans="1:17" ht="15">
      <c r="A103" s="20" t="s">
        <v>595</v>
      </c>
      <c r="B103" s="9" t="s">
        <v>311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4"/>
      <c r="Q103" s="4"/>
    </row>
    <row r="104" spans="1:17" ht="15">
      <c r="A104" s="47" t="s">
        <v>634</v>
      </c>
      <c r="B104" s="5" t="s">
        <v>312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4"/>
      <c r="Q104" s="4"/>
    </row>
    <row r="105" spans="1:17" ht="15">
      <c r="A105" s="47" t="s">
        <v>601</v>
      </c>
      <c r="B105" s="5" t="s">
        <v>315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4"/>
      <c r="Q105" s="4"/>
    </row>
    <row r="106" spans="1:17" ht="15">
      <c r="A106" s="17" t="s">
        <v>316</v>
      </c>
      <c r="B106" s="5" t="s">
        <v>317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4"/>
      <c r="Q106" s="4"/>
    </row>
    <row r="107" spans="1:17" ht="15">
      <c r="A107" s="17" t="s">
        <v>635</v>
      </c>
      <c r="B107" s="5" t="s">
        <v>318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4"/>
      <c r="Q107" s="4"/>
    </row>
    <row r="108" spans="1:17" ht="15">
      <c r="A108" s="18" t="s">
        <v>598</v>
      </c>
      <c r="B108" s="9" t="s">
        <v>319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4"/>
      <c r="Q108" s="4"/>
    </row>
    <row r="109" spans="1:17" ht="15">
      <c r="A109" s="47" t="s">
        <v>320</v>
      </c>
      <c r="B109" s="5" t="s">
        <v>321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4"/>
      <c r="Q109" s="4"/>
    </row>
    <row r="110" spans="1:17" ht="15">
      <c r="A110" s="47" t="s">
        <v>322</v>
      </c>
      <c r="B110" s="5" t="s">
        <v>323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4"/>
      <c r="Q110" s="4"/>
    </row>
    <row r="111" spans="1:17" ht="15">
      <c r="A111" s="18" t="s">
        <v>324</v>
      </c>
      <c r="B111" s="9" t="s">
        <v>325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4"/>
      <c r="Q111" s="4"/>
    </row>
    <row r="112" spans="1:17" ht="15">
      <c r="A112" s="47" t="s">
        <v>326</v>
      </c>
      <c r="B112" s="5" t="s">
        <v>327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4"/>
      <c r="Q112" s="4"/>
    </row>
    <row r="113" spans="1:17" ht="15">
      <c r="A113" s="47" t="s">
        <v>328</v>
      </c>
      <c r="B113" s="5" t="s">
        <v>329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4"/>
      <c r="Q113" s="4"/>
    </row>
    <row r="114" spans="1:17" ht="15">
      <c r="A114" s="47" t="s">
        <v>330</v>
      </c>
      <c r="B114" s="5" t="s">
        <v>331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4"/>
      <c r="Q114" s="4"/>
    </row>
    <row r="115" spans="1:17" ht="15">
      <c r="A115" s="48" t="s">
        <v>599</v>
      </c>
      <c r="B115" s="49" t="s">
        <v>332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4"/>
      <c r="Q115" s="4"/>
    </row>
    <row r="116" spans="1:17" ht="15">
      <c r="A116" s="47" t="s">
        <v>333</v>
      </c>
      <c r="B116" s="5" t="s">
        <v>334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4"/>
      <c r="Q116" s="4"/>
    </row>
    <row r="117" spans="1:17" ht="15">
      <c r="A117" s="17" t="s">
        <v>335</v>
      </c>
      <c r="B117" s="5" t="s">
        <v>336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4"/>
      <c r="Q117" s="4"/>
    </row>
    <row r="118" spans="1:17" ht="15">
      <c r="A118" s="47" t="s">
        <v>636</v>
      </c>
      <c r="B118" s="5" t="s">
        <v>337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4"/>
      <c r="Q118" s="4"/>
    </row>
    <row r="119" spans="1:17" ht="15">
      <c r="A119" s="47" t="s">
        <v>604</v>
      </c>
      <c r="B119" s="5" t="s">
        <v>338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4"/>
      <c r="Q119" s="4"/>
    </row>
    <row r="120" spans="1:17" ht="15">
      <c r="A120" s="48" t="s">
        <v>605</v>
      </c>
      <c r="B120" s="49" t="s">
        <v>342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4"/>
      <c r="Q120" s="4"/>
    </row>
    <row r="121" spans="1:17" ht="15">
      <c r="A121" s="17" t="s">
        <v>343</v>
      </c>
      <c r="B121" s="5" t="s">
        <v>344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4"/>
      <c r="Q121" s="4"/>
    </row>
    <row r="122" spans="1:17" ht="15.75">
      <c r="A122" s="50" t="s">
        <v>640</v>
      </c>
      <c r="B122" s="51" t="s">
        <v>345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4"/>
      <c r="Q122" s="4"/>
    </row>
    <row r="123" spans="1:17" ht="15.75">
      <c r="A123" s="55" t="s">
        <v>677</v>
      </c>
      <c r="B123" s="56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4"/>
      <c r="Q123" s="4"/>
    </row>
    <row r="124" spans="1:17" ht="25.5">
      <c r="A124" s="2" t="s">
        <v>155</v>
      </c>
      <c r="B124" s="3" t="s">
        <v>670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4"/>
      <c r="Q124" s="4"/>
    </row>
    <row r="125" spans="1:17" ht="15">
      <c r="A125" s="41" t="s">
        <v>346</v>
      </c>
      <c r="B125" s="6" t="s">
        <v>347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4"/>
      <c r="Q125" s="4"/>
    </row>
    <row r="126" spans="1:17" ht="15">
      <c r="A126" s="5" t="s">
        <v>348</v>
      </c>
      <c r="B126" s="6" t="s">
        <v>349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4"/>
      <c r="Q126" s="4"/>
    </row>
    <row r="127" spans="1:17" ht="15">
      <c r="A127" s="5" t="s">
        <v>350</v>
      </c>
      <c r="B127" s="6" t="s">
        <v>351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4"/>
      <c r="Q127" s="4"/>
    </row>
    <row r="128" spans="1:17" ht="15">
      <c r="A128" s="5" t="s">
        <v>352</v>
      </c>
      <c r="B128" s="6" t="s">
        <v>353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4"/>
      <c r="Q128" s="4"/>
    </row>
    <row r="129" spans="1:17" ht="15">
      <c r="A129" s="5" t="s">
        <v>354</v>
      </c>
      <c r="B129" s="6" t="s">
        <v>355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4"/>
      <c r="Q129" s="4"/>
    </row>
    <row r="130" spans="1:17" ht="15">
      <c r="A130" s="5" t="s">
        <v>356</v>
      </c>
      <c r="B130" s="6" t="s">
        <v>357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4"/>
      <c r="Q130" s="4"/>
    </row>
    <row r="131" spans="1:17" ht="15">
      <c r="A131" s="9" t="s">
        <v>680</v>
      </c>
      <c r="B131" s="10" t="s">
        <v>358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4"/>
      <c r="Q131" s="4"/>
    </row>
    <row r="132" spans="1:17" ht="15">
      <c r="A132" s="5" t="s">
        <v>359</v>
      </c>
      <c r="B132" s="6" t="s">
        <v>360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4"/>
      <c r="Q132" s="4"/>
    </row>
    <row r="133" spans="1:17" ht="30">
      <c r="A133" s="5" t="s">
        <v>361</v>
      </c>
      <c r="B133" s="6" t="s">
        <v>362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4"/>
      <c r="Q133" s="4"/>
    </row>
    <row r="134" spans="1:17" ht="30">
      <c r="A134" s="5" t="s">
        <v>641</v>
      </c>
      <c r="B134" s="6" t="s">
        <v>363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4"/>
      <c r="Q134" s="4"/>
    </row>
    <row r="135" spans="1:17" ht="30">
      <c r="A135" s="5" t="s">
        <v>642</v>
      </c>
      <c r="B135" s="6" t="s">
        <v>364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4"/>
      <c r="Q135" s="4"/>
    </row>
    <row r="136" spans="1:17" ht="15">
      <c r="A136" s="5" t="s">
        <v>643</v>
      </c>
      <c r="B136" s="6" t="s">
        <v>365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4"/>
      <c r="Q136" s="4"/>
    </row>
    <row r="137" spans="1:17" ht="15">
      <c r="A137" s="49" t="s">
        <v>681</v>
      </c>
      <c r="B137" s="64" t="s">
        <v>366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4"/>
      <c r="Q137" s="4"/>
    </row>
    <row r="138" spans="1:17" ht="15">
      <c r="A138" s="5" t="s">
        <v>647</v>
      </c>
      <c r="B138" s="6" t="s">
        <v>375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4"/>
      <c r="Q138" s="4"/>
    </row>
    <row r="139" spans="1:17" ht="15">
      <c r="A139" s="5" t="s">
        <v>648</v>
      </c>
      <c r="B139" s="6" t="s">
        <v>379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4"/>
      <c r="Q139" s="4"/>
    </row>
    <row r="140" spans="1:17" ht="15">
      <c r="A140" s="9" t="s">
        <v>683</v>
      </c>
      <c r="B140" s="10" t="s">
        <v>380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4"/>
      <c r="Q140" s="4"/>
    </row>
    <row r="141" spans="1:17" ht="15">
      <c r="A141" s="5" t="s">
        <v>649</v>
      </c>
      <c r="B141" s="6" t="s">
        <v>381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4"/>
      <c r="Q141" s="4"/>
    </row>
    <row r="142" spans="1:17" ht="15">
      <c r="A142" s="5" t="s">
        <v>650</v>
      </c>
      <c r="B142" s="6" t="s">
        <v>382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4"/>
      <c r="Q142" s="4"/>
    </row>
    <row r="143" spans="1:17" ht="15">
      <c r="A143" s="5" t="s">
        <v>651</v>
      </c>
      <c r="B143" s="6" t="s">
        <v>383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4"/>
      <c r="Q143" s="4"/>
    </row>
    <row r="144" spans="1:17" ht="15">
      <c r="A144" s="5" t="s">
        <v>652</v>
      </c>
      <c r="B144" s="6" t="s">
        <v>384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4"/>
      <c r="Q144" s="4"/>
    </row>
    <row r="145" spans="1:17" ht="15">
      <c r="A145" s="5" t="s">
        <v>653</v>
      </c>
      <c r="B145" s="6" t="s">
        <v>387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4"/>
      <c r="Q145" s="4"/>
    </row>
    <row r="146" spans="1:17" ht="15">
      <c r="A146" s="5" t="s">
        <v>388</v>
      </c>
      <c r="B146" s="6" t="s">
        <v>389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4"/>
      <c r="Q146" s="4"/>
    </row>
    <row r="147" spans="1:17" ht="15">
      <c r="A147" s="5" t="s">
        <v>654</v>
      </c>
      <c r="B147" s="6" t="s">
        <v>390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4"/>
      <c r="Q147" s="4"/>
    </row>
    <row r="148" spans="1:17" ht="15">
      <c r="A148" s="5" t="s">
        <v>655</v>
      </c>
      <c r="B148" s="6" t="s">
        <v>395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4"/>
      <c r="Q148" s="4"/>
    </row>
    <row r="149" spans="1:17" ht="15">
      <c r="A149" s="9" t="s">
        <v>684</v>
      </c>
      <c r="B149" s="10" t="s">
        <v>411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4"/>
      <c r="Q149" s="4"/>
    </row>
    <row r="150" spans="1:17" ht="15">
      <c r="A150" s="5" t="s">
        <v>656</v>
      </c>
      <c r="B150" s="6" t="s">
        <v>412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4"/>
      <c r="Q150" s="4"/>
    </row>
    <row r="151" spans="1:17" ht="15">
      <c r="A151" s="49" t="s">
        <v>685</v>
      </c>
      <c r="B151" s="64" t="s">
        <v>413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4"/>
      <c r="Q151" s="4"/>
    </row>
    <row r="152" spans="1:17" ht="15">
      <c r="A152" s="17" t="s">
        <v>414</v>
      </c>
      <c r="B152" s="6" t="s">
        <v>415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4"/>
      <c r="Q152" s="4"/>
    </row>
    <row r="153" spans="1:17" ht="15">
      <c r="A153" s="17" t="s">
        <v>657</v>
      </c>
      <c r="B153" s="6" t="s">
        <v>416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4"/>
      <c r="Q153" s="4"/>
    </row>
    <row r="154" spans="1:17" ht="15">
      <c r="A154" s="17" t="s">
        <v>658</v>
      </c>
      <c r="B154" s="6" t="s">
        <v>419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4"/>
      <c r="Q154" s="4"/>
    </row>
    <row r="155" spans="1:17" ht="15">
      <c r="A155" s="17" t="s">
        <v>659</v>
      </c>
      <c r="B155" s="6" t="s">
        <v>420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4"/>
      <c r="Q155" s="4"/>
    </row>
    <row r="156" spans="1:17" ht="15">
      <c r="A156" s="17" t="s">
        <v>427</v>
      </c>
      <c r="B156" s="6" t="s">
        <v>428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4"/>
      <c r="Q156" s="4"/>
    </row>
    <row r="157" spans="1:17" ht="15">
      <c r="A157" s="17" t="s">
        <v>429</v>
      </c>
      <c r="B157" s="6" t="s">
        <v>430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4"/>
      <c r="Q157" s="4"/>
    </row>
    <row r="158" spans="1:17" ht="15">
      <c r="A158" s="17" t="s">
        <v>431</v>
      </c>
      <c r="B158" s="6" t="s">
        <v>432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4"/>
      <c r="Q158" s="4"/>
    </row>
    <row r="159" spans="1:17" ht="15">
      <c r="A159" s="17" t="s">
        <v>660</v>
      </c>
      <c r="B159" s="6" t="s">
        <v>433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4"/>
      <c r="Q159" s="4"/>
    </row>
    <row r="160" spans="1:17" ht="15">
      <c r="A160" s="17" t="s">
        <v>661</v>
      </c>
      <c r="B160" s="6" t="s">
        <v>435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4"/>
      <c r="Q160" s="4"/>
    </row>
    <row r="161" spans="1:17" ht="15">
      <c r="A161" s="17" t="s">
        <v>662</v>
      </c>
      <c r="B161" s="6" t="s">
        <v>440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4"/>
      <c r="Q161" s="4"/>
    </row>
    <row r="162" spans="1:17" ht="15">
      <c r="A162" s="63" t="s">
        <v>686</v>
      </c>
      <c r="B162" s="64" t="s">
        <v>444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4"/>
      <c r="Q162" s="4"/>
    </row>
    <row r="163" spans="1:17" ht="30">
      <c r="A163" s="17" t="s">
        <v>456</v>
      </c>
      <c r="B163" s="6" t="s">
        <v>457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4"/>
      <c r="Q163" s="4"/>
    </row>
    <row r="164" spans="1:17" ht="30">
      <c r="A164" s="5" t="s">
        <v>666</v>
      </c>
      <c r="B164" s="6" t="s">
        <v>458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4"/>
      <c r="Q164" s="4"/>
    </row>
    <row r="165" spans="1:17" ht="15">
      <c r="A165" s="17" t="s">
        <v>667</v>
      </c>
      <c r="B165" s="6" t="s">
        <v>459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4"/>
      <c r="Q165" s="4"/>
    </row>
    <row r="166" spans="1:17" ht="15">
      <c r="A166" s="49" t="s">
        <v>688</v>
      </c>
      <c r="B166" s="64" t="s">
        <v>460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4"/>
      <c r="Q166" s="4"/>
    </row>
    <row r="167" spans="1:17" ht="15.75">
      <c r="A167" s="82" t="s">
        <v>102</v>
      </c>
      <c r="B167" s="87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4"/>
      <c r="Q167" s="4"/>
    </row>
    <row r="168" spans="1:17" ht="15">
      <c r="A168" s="5" t="s">
        <v>367</v>
      </c>
      <c r="B168" s="6" t="s">
        <v>368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4"/>
      <c r="Q168" s="4"/>
    </row>
    <row r="169" spans="1:17" ht="30">
      <c r="A169" s="5" t="s">
        <v>369</v>
      </c>
      <c r="B169" s="6" t="s">
        <v>370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4"/>
      <c r="Q169" s="4"/>
    </row>
    <row r="170" spans="1:17" ht="30">
      <c r="A170" s="5" t="s">
        <v>644</v>
      </c>
      <c r="B170" s="6" t="s">
        <v>371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4"/>
      <c r="Q170" s="4"/>
    </row>
    <row r="171" spans="1:17" ht="30">
      <c r="A171" s="5" t="s">
        <v>645</v>
      </c>
      <c r="B171" s="6" t="s">
        <v>372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4"/>
      <c r="Q171" s="4"/>
    </row>
    <row r="172" spans="1:17" ht="15">
      <c r="A172" s="5" t="s">
        <v>646</v>
      </c>
      <c r="B172" s="6" t="s">
        <v>373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4"/>
      <c r="Q172" s="4"/>
    </row>
    <row r="173" spans="1:17" ht="15">
      <c r="A173" s="49" t="s">
        <v>682</v>
      </c>
      <c r="B173" s="64" t="s">
        <v>374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4"/>
      <c r="Q173" s="4"/>
    </row>
    <row r="174" spans="1:17" ht="15">
      <c r="A174" s="17" t="s">
        <v>663</v>
      </c>
      <c r="B174" s="6" t="s">
        <v>445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4"/>
      <c r="Q174" s="4"/>
    </row>
    <row r="175" spans="1:17" ht="15">
      <c r="A175" s="17" t="s">
        <v>664</v>
      </c>
      <c r="B175" s="6" t="s">
        <v>447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4"/>
      <c r="Q175" s="4"/>
    </row>
    <row r="176" spans="1:17" ht="15">
      <c r="A176" s="17" t="s">
        <v>449</v>
      </c>
      <c r="B176" s="6" t="s">
        <v>450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4"/>
      <c r="Q176" s="4"/>
    </row>
    <row r="177" spans="1:17" ht="15">
      <c r="A177" s="17" t="s">
        <v>665</v>
      </c>
      <c r="B177" s="6" t="s">
        <v>451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4"/>
      <c r="Q177" s="4"/>
    </row>
    <row r="178" spans="1:17" ht="15">
      <c r="A178" s="17" t="s">
        <v>453</v>
      </c>
      <c r="B178" s="6" t="s">
        <v>454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4"/>
      <c r="Q178" s="4"/>
    </row>
    <row r="179" spans="1:17" ht="15">
      <c r="A179" s="49" t="s">
        <v>687</v>
      </c>
      <c r="B179" s="64" t="s">
        <v>455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4"/>
      <c r="Q179" s="4"/>
    </row>
    <row r="180" spans="1:17" ht="30">
      <c r="A180" s="17" t="s">
        <v>461</v>
      </c>
      <c r="B180" s="6" t="s">
        <v>462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4"/>
      <c r="Q180" s="4"/>
    </row>
    <row r="181" spans="1:17" ht="30">
      <c r="A181" s="5" t="s">
        <v>668</v>
      </c>
      <c r="B181" s="6" t="s">
        <v>463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4"/>
      <c r="Q181" s="4"/>
    </row>
    <row r="182" spans="1:17" ht="15">
      <c r="A182" s="17" t="s">
        <v>669</v>
      </c>
      <c r="B182" s="6" t="s">
        <v>464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4"/>
      <c r="Q182" s="4"/>
    </row>
    <row r="183" spans="1:17" ht="15">
      <c r="A183" s="49" t="s">
        <v>690</v>
      </c>
      <c r="B183" s="64" t="s">
        <v>465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4"/>
      <c r="Q183" s="4"/>
    </row>
    <row r="184" spans="1:17" ht="15.75">
      <c r="A184" s="82" t="s">
        <v>103</v>
      </c>
      <c r="B184" s="87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4"/>
      <c r="Q184" s="4"/>
    </row>
    <row r="185" spans="1:17" ht="15.75">
      <c r="A185" s="61" t="s">
        <v>689</v>
      </c>
      <c r="B185" s="45" t="s">
        <v>466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4"/>
      <c r="Q185" s="4"/>
    </row>
    <row r="186" spans="1:17" ht="15.75">
      <c r="A186" s="144" t="s">
        <v>104</v>
      </c>
      <c r="B186" s="85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"/>
      <c r="Q186" s="4"/>
    </row>
    <row r="187" spans="1:17" ht="15.75">
      <c r="A187" s="144" t="s">
        <v>105</v>
      </c>
      <c r="B187" s="85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4"/>
      <c r="Q187" s="4"/>
    </row>
    <row r="188" spans="1:17" ht="15">
      <c r="A188" s="47" t="s">
        <v>671</v>
      </c>
      <c r="B188" s="5" t="s">
        <v>467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"/>
      <c r="Q188" s="4"/>
    </row>
    <row r="189" spans="1:17" ht="15">
      <c r="A189" s="17" t="s">
        <v>468</v>
      </c>
      <c r="B189" s="5" t="s">
        <v>469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"/>
      <c r="Q189" s="4"/>
    </row>
    <row r="190" spans="1:17" ht="15">
      <c r="A190" s="47" t="s">
        <v>672</v>
      </c>
      <c r="B190" s="5" t="s">
        <v>470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"/>
      <c r="Q190" s="4"/>
    </row>
    <row r="191" spans="1:17" ht="15">
      <c r="A191" s="20" t="s">
        <v>691</v>
      </c>
      <c r="B191" s="9" t="s">
        <v>471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"/>
      <c r="Q191" s="4"/>
    </row>
    <row r="192" spans="1:17" ht="15">
      <c r="A192" s="17" t="s">
        <v>673</v>
      </c>
      <c r="B192" s="5" t="s">
        <v>472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"/>
      <c r="Q192" s="4"/>
    </row>
    <row r="193" spans="1:17" ht="15">
      <c r="A193" s="47" t="s">
        <v>473</v>
      </c>
      <c r="B193" s="5" t="s">
        <v>474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"/>
      <c r="Q193" s="4"/>
    </row>
    <row r="194" spans="1:17" ht="15">
      <c r="A194" s="17" t="s">
        <v>674</v>
      </c>
      <c r="B194" s="5" t="s">
        <v>475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"/>
      <c r="Q194" s="4"/>
    </row>
    <row r="195" spans="1:17" ht="15">
      <c r="A195" s="47" t="s">
        <v>476</v>
      </c>
      <c r="B195" s="5" t="s">
        <v>477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"/>
      <c r="Q195" s="4"/>
    </row>
    <row r="196" spans="1:17" ht="15">
      <c r="A196" s="18" t="s">
        <v>692</v>
      </c>
      <c r="B196" s="9" t="s">
        <v>478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"/>
      <c r="Q196" s="4"/>
    </row>
    <row r="197" spans="1:17" ht="15">
      <c r="A197" s="5" t="s">
        <v>825</v>
      </c>
      <c r="B197" s="5" t="s">
        <v>479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"/>
      <c r="Q197" s="4"/>
    </row>
    <row r="198" spans="1:17" ht="15">
      <c r="A198" s="5" t="s">
        <v>826</v>
      </c>
      <c r="B198" s="5" t="s">
        <v>479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"/>
      <c r="Q198" s="4"/>
    </row>
    <row r="199" spans="1:17" ht="15">
      <c r="A199" s="5" t="s">
        <v>823</v>
      </c>
      <c r="B199" s="5" t="s">
        <v>480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"/>
      <c r="Q199" s="4"/>
    </row>
    <row r="200" spans="1:17" ht="15">
      <c r="A200" s="5" t="s">
        <v>824</v>
      </c>
      <c r="B200" s="5" t="s">
        <v>480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"/>
      <c r="Q200" s="4"/>
    </row>
    <row r="201" spans="1:17" ht="15">
      <c r="A201" s="9" t="s">
        <v>693</v>
      </c>
      <c r="B201" s="9" t="s">
        <v>481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"/>
      <c r="Q201" s="4"/>
    </row>
    <row r="202" spans="1:17" ht="15">
      <c r="A202" s="47" t="s">
        <v>482</v>
      </c>
      <c r="B202" s="5" t="s">
        <v>483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"/>
      <c r="Q202" s="4"/>
    </row>
    <row r="203" spans="1:17" ht="15">
      <c r="A203" s="47" t="s">
        <v>484</v>
      </c>
      <c r="B203" s="5" t="s">
        <v>485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4"/>
      <c r="Q203" s="4"/>
    </row>
    <row r="204" spans="1:17" ht="15">
      <c r="A204" s="47" t="s">
        <v>486</v>
      </c>
      <c r="B204" s="5" t="s">
        <v>487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4"/>
      <c r="Q204" s="4"/>
    </row>
    <row r="205" spans="1:17" ht="15">
      <c r="A205" s="47" t="s">
        <v>488</v>
      </c>
      <c r="B205" s="5" t="s">
        <v>489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4"/>
      <c r="Q205" s="4"/>
    </row>
    <row r="206" spans="1:17" ht="15">
      <c r="A206" s="17" t="s">
        <v>675</v>
      </c>
      <c r="B206" s="5" t="s">
        <v>490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4"/>
      <c r="Q206" s="4"/>
    </row>
    <row r="207" spans="1:17" ht="15">
      <c r="A207" s="20" t="s">
        <v>694</v>
      </c>
      <c r="B207" s="9" t="s">
        <v>492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4"/>
      <c r="Q207" s="4"/>
    </row>
    <row r="208" spans="1:17" ht="15">
      <c r="A208" s="17" t="s">
        <v>493</v>
      </c>
      <c r="B208" s="5" t="s">
        <v>494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4"/>
      <c r="Q208" s="4"/>
    </row>
    <row r="209" spans="1:17" ht="15">
      <c r="A209" s="17" t="s">
        <v>495</v>
      </c>
      <c r="B209" s="5" t="s">
        <v>496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4"/>
      <c r="Q209" s="4"/>
    </row>
    <row r="210" spans="1:17" ht="15">
      <c r="A210" s="47" t="s">
        <v>497</v>
      </c>
      <c r="B210" s="5" t="s">
        <v>498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4"/>
      <c r="Q210" s="4"/>
    </row>
    <row r="211" spans="1:17" ht="15">
      <c r="A211" s="47" t="s">
        <v>676</v>
      </c>
      <c r="B211" s="5" t="s">
        <v>499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4"/>
      <c r="Q211" s="4"/>
    </row>
    <row r="212" spans="1:17" ht="15">
      <c r="A212" s="18" t="s">
        <v>695</v>
      </c>
      <c r="B212" s="9" t="s">
        <v>500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4"/>
      <c r="Q212" s="4"/>
    </row>
    <row r="213" spans="1:17" ht="15">
      <c r="A213" s="20" t="s">
        <v>501</v>
      </c>
      <c r="B213" s="9" t="s">
        <v>502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4"/>
      <c r="Q213" s="4"/>
    </row>
    <row r="214" spans="1:17" ht="15.75">
      <c r="A214" s="50" t="s">
        <v>696</v>
      </c>
      <c r="B214" s="51" t="s">
        <v>503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4"/>
      <c r="Q214" s="4"/>
    </row>
    <row r="215" spans="1:17" ht="15.75">
      <c r="A215" s="55" t="s">
        <v>678</v>
      </c>
      <c r="B215" s="5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6"/>
  <sheetViews>
    <sheetView view="pageLayout" workbookViewId="0" topLeftCell="A1">
      <selection activeCell="A7" sqref="A7"/>
    </sheetView>
  </sheetViews>
  <sheetFormatPr defaultColWidth="9.140625" defaultRowHeight="15"/>
  <cols>
    <col min="1" max="1" width="92.57421875" style="0" customWidth="1"/>
    <col min="2" max="2" width="9.140625" style="163" customWidth="1"/>
    <col min="3" max="3" width="13.00390625" style="163" customWidth="1"/>
    <col min="4" max="4" width="14.140625" style="163" customWidth="1"/>
    <col min="5" max="5" width="15.8515625" style="163" customWidth="1"/>
    <col min="6" max="6" width="14.00390625" style="163" customWidth="1"/>
  </cols>
  <sheetData>
    <row r="1" spans="1:6" ht="24" customHeight="1">
      <c r="A1" s="268" t="s">
        <v>852</v>
      </c>
      <c r="B1" s="273"/>
      <c r="C1" s="273"/>
      <c r="D1" s="273"/>
      <c r="E1" s="273"/>
      <c r="F1" s="270"/>
    </row>
    <row r="2" spans="1:8" ht="24" customHeight="1">
      <c r="A2" s="271" t="s">
        <v>855</v>
      </c>
      <c r="B2" s="269"/>
      <c r="C2" s="269"/>
      <c r="D2" s="269"/>
      <c r="E2" s="269"/>
      <c r="F2" s="270"/>
      <c r="H2" s="120"/>
    </row>
    <row r="3" ht="18">
      <c r="A3" s="62"/>
    </row>
    <row r="4" ht="15">
      <c r="A4" s="4" t="s">
        <v>1</v>
      </c>
    </row>
    <row r="5" spans="1:6" ht="30">
      <c r="A5" s="2" t="s">
        <v>155</v>
      </c>
      <c r="B5" s="191" t="s">
        <v>72</v>
      </c>
      <c r="C5" s="168" t="s">
        <v>776</v>
      </c>
      <c r="D5" s="168" t="s">
        <v>777</v>
      </c>
      <c r="E5" s="168" t="s">
        <v>101</v>
      </c>
      <c r="F5" s="169" t="s">
        <v>58</v>
      </c>
    </row>
    <row r="6" spans="1:6" ht="15" customHeight="1">
      <c r="A6" s="41" t="s">
        <v>346</v>
      </c>
      <c r="B6" s="192" t="s">
        <v>347</v>
      </c>
      <c r="C6" s="171">
        <v>12547919</v>
      </c>
      <c r="D6" s="171"/>
      <c r="E6" s="171"/>
      <c r="F6" s="171">
        <f>SUM(C6:E6)</f>
        <v>12547919</v>
      </c>
    </row>
    <row r="7" spans="1:6" ht="15" customHeight="1">
      <c r="A7" s="5" t="s">
        <v>348</v>
      </c>
      <c r="B7" s="192" t="s">
        <v>349</v>
      </c>
      <c r="C7" s="171"/>
      <c r="D7" s="171"/>
      <c r="E7" s="171"/>
      <c r="F7" s="171">
        <f aca="true" t="shared" si="0" ref="F7:F76">SUM(C7:E7)</f>
        <v>0</v>
      </c>
    </row>
    <row r="8" spans="1:6" ht="15" customHeight="1">
      <c r="A8" s="5" t="s">
        <v>350</v>
      </c>
      <c r="B8" s="192" t="s">
        <v>351</v>
      </c>
      <c r="C8" s="171">
        <v>12201630</v>
      </c>
      <c r="D8" s="171"/>
      <c r="E8" s="171"/>
      <c r="F8" s="171">
        <f t="shared" si="0"/>
        <v>12201630</v>
      </c>
    </row>
    <row r="9" spans="1:6" ht="15" customHeight="1">
      <c r="A9" s="5" t="s">
        <v>352</v>
      </c>
      <c r="B9" s="192" t="s">
        <v>353</v>
      </c>
      <c r="C9" s="171">
        <v>1200000</v>
      </c>
      <c r="D9" s="171"/>
      <c r="E9" s="171"/>
      <c r="F9" s="171">
        <f t="shared" si="0"/>
        <v>1200000</v>
      </c>
    </row>
    <row r="10" spans="1:6" ht="15" customHeight="1">
      <c r="A10" s="5" t="s">
        <v>933</v>
      </c>
      <c r="B10" s="192" t="s">
        <v>355</v>
      </c>
      <c r="C10" s="171">
        <v>4949344</v>
      </c>
      <c r="D10" s="171"/>
      <c r="E10" s="171"/>
      <c r="F10" s="171">
        <f t="shared" si="0"/>
        <v>4949344</v>
      </c>
    </row>
    <row r="11" spans="1:6" ht="15" customHeight="1">
      <c r="A11" s="5" t="s">
        <v>934</v>
      </c>
      <c r="B11" s="192" t="s">
        <v>357</v>
      </c>
      <c r="C11" s="171"/>
      <c r="D11" s="171"/>
      <c r="E11" s="171"/>
      <c r="F11" s="171">
        <f t="shared" si="0"/>
        <v>0</v>
      </c>
    </row>
    <row r="12" spans="1:6" ht="15" customHeight="1">
      <c r="A12" s="9" t="s">
        <v>680</v>
      </c>
      <c r="B12" s="193" t="s">
        <v>358</v>
      </c>
      <c r="C12" s="171">
        <f>SUM(C6:C11)</f>
        <v>30898893</v>
      </c>
      <c r="D12" s="171">
        <f>SUM(D6:D11)</f>
        <v>0</v>
      </c>
      <c r="E12" s="171">
        <f>SUM(E6:E11)</f>
        <v>0</v>
      </c>
      <c r="F12" s="171">
        <f t="shared" si="0"/>
        <v>30898893</v>
      </c>
    </row>
    <row r="13" spans="1:6" ht="15" customHeight="1">
      <c r="A13" s="5" t="s">
        <v>359</v>
      </c>
      <c r="B13" s="192" t="s">
        <v>360</v>
      </c>
      <c r="C13" s="171"/>
      <c r="D13" s="171"/>
      <c r="E13" s="171"/>
      <c r="F13" s="171">
        <f t="shared" si="0"/>
        <v>0</v>
      </c>
    </row>
    <row r="14" spans="1:6" ht="30">
      <c r="A14" s="5" t="s">
        <v>361</v>
      </c>
      <c r="B14" s="192" t="s">
        <v>362</v>
      </c>
      <c r="C14" s="171"/>
      <c r="D14" s="171"/>
      <c r="E14" s="171"/>
      <c r="F14" s="171">
        <f t="shared" si="0"/>
        <v>0</v>
      </c>
    </row>
    <row r="15" spans="1:6" ht="15" customHeight="1">
      <c r="A15" s="5" t="s">
        <v>641</v>
      </c>
      <c r="B15" s="192" t="s">
        <v>363</v>
      </c>
      <c r="C15" s="171"/>
      <c r="D15" s="171"/>
      <c r="E15" s="171"/>
      <c r="F15" s="171">
        <f t="shared" si="0"/>
        <v>0</v>
      </c>
    </row>
    <row r="16" spans="1:6" ht="15" customHeight="1">
      <c r="A16" s="5" t="s">
        <v>642</v>
      </c>
      <c r="B16" s="192" t="s">
        <v>364</v>
      </c>
      <c r="C16" s="171"/>
      <c r="D16" s="171"/>
      <c r="E16" s="171"/>
      <c r="F16" s="171">
        <f t="shared" si="0"/>
        <v>0</v>
      </c>
    </row>
    <row r="17" spans="1:6" ht="15" customHeight="1">
      <c r="A17" s="5" t="s">
        <v>643</v>
      </c>
      <c r="B17" s="192" t="s">
        <v>365</v>
      </c>
      <c r="C17" s="171"/>
      <c r="D17" s="171"/>
      <c r="E17" s="171"/>
      <c r="F17" s="171">
        <f t="shared" si="0"/>
        <v>0</v>
      </c>
    </row>
    <row r="18" spans="1:6" ht="15" customHeight="1">
      <c r="A18" s="49" t="s">
        <v>681</v>
      </c>
      <c r="B18" s="194" t="s">
        <v>366</v>
      </c>
      <c r="C18" s="171">
        <f>SUM(C12:C17)</f>
        <v>30898893</v>
      </c>
      <c r="D18" s="171">
        <f>SUM(D12:D17)</f>
        <v>0</v>
      </c>
      <c r="E18" s="171">
        <f>SUM(E12:E17)</f>
        <v>0</v>
      </c>
      <c r="F18" s="171">
        <f t="shared" si="0"/>
        <v>30898893</v>
      </c>
    </row>
    <row r="19" spans="1:6" ht="15" customHeight="1">
      <c r="A19" s="5" t="s">
        <v>647</v>
      </c>
      <c r="B19" s="192" t="s">
        <v>375</v>
      </c>
      <c r="C19" s="171"/>
      <c r="D19" s="171"/>
      <c r="E19" s="171"/>
      <c r="F19" s="171">
        <f t="shared" si="0"/>
        <v>0</v>
      </c>
    </row>
    <row r="20" spans="1:6" ht="15" customHeight="1">
      <c r="A20" s="5" t="s">
        <v>648</v>
      </c>
      <c r="B20" s="192" t="s">
        <v>379</v>
      </c>
      <c r="C20" s="171"/>
      <c r="D20" s="171"/>
      <c r="E20" s="171"/>
      <c r="F20" s="171">
        <f t="shared" si="0"/>
        <v>0</v>
      </c>
    </row>
    <row r="21" spans="1:6" ht="15" customHeight="1">
      <c r="A21" s="9" t="s">
        <v>683</v>
      </c>
      <c r="B21" s="193" t="s">
        <v>380</v>
      </c>
      <c r="C21" s="171">
        <f>SUM(C19:C20)</f>
        <v>0</v>
      </c>
      <c r="D21" s="171">
        <f>SUM(D19:D20)</f>
        <v>0</v>
      </c>
      <c r="E21" s="171">
        <f>SUM(E19:E20)</f>
        <v>0</v>
      </c>
      <c r="F21" s="171">
        <f t="shared" si="0"/>
        <v>0</v>
      </c>
    </row>
    <row r="22" spans="1:6" ht="15" customHeight="1">
      <c r="A22" s="5" t="s">
        <v>649</v>
      </c>
      <c r="B22" s="192" t="s">
        <v>381</v>
      </c>
      <c r="C22" s="171"/>
      <c r="D22" s="171"/>
      <c r="E22" s="171"/>
      <c r="F22" s="171">
        <f t="shared" si="0"/>
        <v>0</v>
      </c>
    </row>
    <row r="23" spans="1:6" ht="15" customHeight="1">
      <c r="A23" s="5" t="s">
        <v>650</v>
      </c>
      <c r="B23" s="192" t="s">
        <v>382</v>
      </c>
      <c r="C23" s="171"/>
      <c r="D23" s="171"/>
      <c r="E23" s="171"/>
      <c r="F23" s="171">
        <f t="shared" si="0"/>
        <v>0</v>
      </c>
    </row>
    <row r="24" spans="1:6" ht="15" customHeight="1">
      <c r="A24" s="5" t="s">
        <v>651</v>
      </c>
      <c r="B24" s="192" t="s">
        <v>383</v>
      </c>
      <c r="C24" s="171"/>
      <c r="D24" s="171">
        <v>1448000</v>
      </c>
      <c r="E24" s="171"/>
      <c r="F24" s="171">
        <f t="shared" si="0"/>
        <v>1448000</v>
      </c>
    </row>
    <row r="25" spans="1:6" ht="15" customHeight="1">
      <c r="A25" s="5" t="s">
        <v>652</v>
      </c>
      <c r="B25" s="192" t="s">
        <v>384</v>
      </c>
      <c r="C25" s="171"/>
      <c r="D25" s="171">
        <v>3500000</v>
      </c>
      <c r="E25" s="171"/>
      <c r="F25" s="171">
        <f t="shared" si="0"/>
        <v>3500000</v>
      </c>
    </row>
    <row r="26" spans="1:6" ht="15" customHeight="1">
      <c r="A26" s="5" t="s">
        <v>653</v>
      </c>
      <c r="B26" s="192" t="s">
        <v>387</v>
      </c>
      <c r="C26" s="171"/>
      <c r="D26" s="171"/>
      <c r="E26" s="171"/>
      <c r="F26" s="171">
        <f t="shared" si="0"/>
        <v>0</v>
      </c>
    </row>
    <row r="27" spans="1:6" ht="15" customHeight="1">
      <c r="A27" s="5" t="s">
        <v>388</v>
      </c>
      <c r="B27" s="192" t="s">
        <v>389</v>
      </c>
      <c r="C27" s="171"/>
      <c r="D27" s="171"/>
      <c r="E27" s="171"/>
      <c r="F27" s="171">
        <f t="shared" si="0"/>
        <v>0</v>
      </c>
    </row>
    <row r="28" spans="1:6" ht="15" customHeight="1">
      <c r="A28" s="5" t="s">
        <v>654</v>
      </c>
      <c r="B28" s="192" t="s">
        <v>390</v>
      </c>
      <c r="C28" s="171">
        <v>1904000</v>
      </c>
      <c r="D28" s="171"/>
      <c r="E28" s="171"/>
      <c r="F28" s="171">
        <f t="shared" si="0"/>
        <v>1904000</v>
      </c>
    </row>
    <row r="29" spans="1:6" ht="15" customHeight="1">
      <c r="A29" s="5" t="s">
        <v>655</v>
      </c>
      <c r="B29" s="192" t="s">
        <v>395</v>
      </c>
      <c r="C29" s="171"/>
      <c r="D29" s="171"/>
      <c r="E29" s="171"/>
      <c r="F29" s="171">
        <f t="shared" si="0"/>
        <v>0</v>
      </c>
    </row>
    <row r="30" spans="1:6" ht="15" customHeight="1">
      <c r="A30" s="9" t="s">
        <v>684</v>
      </c>
      <c r="B30" s="193" t="s">
        <v>411</v>
      </c>
      <c r="C30" s="171">
        <f>SUM(C25:C29)</f>
        <v>1904000</v>
      </c>
      <c r="D30" s="171">
        <f>SUM(D25:D29)</f>
        <v>3500000</v>
      </c>
      <c r="E30" s="171">
        <f>SUM(E25:E29)</f>
        <v>0</v>
      </c>
      <c r="F30" s="171">
        <f t="shared" si="0"/>
        <v>5404000</v>
      </c>
    </row>
    <row r="31" spans="1:6" ht="15" customHeight="1">
      <c r="A31" s="5" t="s">
        <v>656</v>
      </c>
      <c r="B31" s="192" t="s">
        <v>412</v>
      </c>
      <c r="C31" s="171"/>
      <c r="D31" s="171">
        <f>189000+30000</f>
        <v>219000</v>
      </c>
      <c r="E31" s="171"/>
      <c r="F31" s="171">
        <f t="shared" si="0"/>
        <v>219000</v>
      </c>
    </row>
    <row r="32" spans="1:6" ht="15" customHeight="1">
      <c r="A32" s="49" t="s">
        <v>685</v>
      </c>
      <c r="B32" s="194" t="s">
        <v>413</v>
      </c>
      <c r="C32" s="171">
        <f>C21+C22+C23+C24+C30+C31</f>
        <v>1904000</v>
      </c>
      <c r="D32" s="171">
        <f>D21+D22+D23+D24+D30+D31</f>
        <v>5167000</v>
      </c>
      <c r="E32" s="171">
        <f>E21+E22+E23+E24+E30+E31</f>
        <v>0</v>
      </c>
      <c r="F32" s="171">
        <f t="shared" si="0"/>
        <v>7071000</v>
      </c>
    </row>
    <row r="33" spans="1:6" ht="15" customHeight="1">
      <c r="A33" s="17" t="s">
        <v>935</v>
      </c>
      <c r="B33" s="192" t="s">
        <v>415</v>
      </c>
      <c r="C33" s="171"/>
      <c r="D33" s="171"/>
      <c r="E33" s="171"/>
      <c r="F33" s="171">
        <f t="shared" si="0"/>
        <v>0</v>
      </c>
    </row>
    <row r="34" spans="1:6" ht="15" customHeight="1">
      <c r="A34" s="17" t="s">
        <v>657</v>
      </c>
      <c r="B34" s="192" t="s">
        <v>416</v>
      </c>
      <c r="C34" s="171">
        <f>90000+20000+390000</f>
        <v>500000</v>
      </c>
      <c r="D34" s="171">
        <v>145000</v>
      </c>
      <c r="E34" s="171"/>
      <c r="F34" s="171">
        <f t="shared" si="0"/>
        <v>645000</v>
      </c>
    </row>
    <row r="35" spans="1:6" ht="15" customHeight="1">
      <c r="A35" s="17" t="s">
        <v>658</v>
      </c>
      <c r="B35" s="192" t="s">
        <v>419</v>
      </c>
      <c r="C35" s="171"/>
      <c r="D35" s="171"/>
      <c r="E35" s="171"/>
      <c r="F35" s="171">
        <f t="shared" si="0"/>
        <v>0</v>
      </c>
    </row>
    <row r="36" spans="1:6" ht="15" customHeight="1">
      <c r="A36" s="17" t="s">
        <v>659</v>
      </c>
      <c r="B36" s="192" t="s">
        <v>420</v>
      </c>
      <c r="C36" s="171">
        <v>198000</v>
      </c>
      <c r="D36" s="171">
        <v>680000</v>
      </c>
      <c r="E36" s="171"/>
      <c r="F36" s="171">
        <f t="shared" si="0"/>
        <v>878000</v>
      </c>
    </row>
    <row r="37" spans="1:6" ht="15" customHeight="1">
      <c r="A37" s="17" t="s">
        <v>427</v>
      </c>
      <c r="B37" s="192" t="s">
        <v>428</v>
      </c>
      <c r="C37" s="171">
        <f>1323300+5376000</f>
        <v>6699300</v>
      </c>
      <c r="D37" s="171"/>
      <c r="E37" s="171"/>
      <c r="F37" s="171">
        <f t="shared" si="0"/>
        <v>6699300</v>
      </c>
    </row>
    <row r="38" spans="1:6" ht="15" customHeight="1">
      <c r="A38" s="17" t="s">
        <v>429</v>
      </c>
      <c r="B38" s="192" t="s">
        <v>430</v>
      </c>
      <c r="C38" s="171">
        <f>1542000+357291+105000+5000+24000</f>
        <v>2033291</v>
      </c>
      <c r="D38" s="171"/>
      <c r="E38" s="171"/>
      <c r="F38" s="171">
        <f t="shared" si="0"/>
        <v>2033291</v>
      </c>
    </row>
    <row r="39" spans="1:6" ht="15" customHeight="1">
      <c r="A39" s="17" t="s">
        <v>431</v>
      </c>
      <c r="B39" s="192" t="s">
        <v>432</v>
      </c>
      <c r="C39" s="171"/>
      <c r="D39" s="171"/>
      <c r="E39" s="171"/>
      <c r="F39" s="171">
        <f t="shared" si="0"/>
        <v>0</v>
      </c>
    </row>
    <row r="40" spans="1:6" ht="15" customHeight="1">
      <c r="A40" s="17" t="s">
        <v>936</v>
      </c>
      <c r="B40" s="192" t="s">
        <v>937</v>
      </c>
      <c r="C40" s="171"/>
      <c r="D40" s="171"/>
      <c r="E40" s="171"/>
      <c r="F40" s="171">
        <f>SUM(C40:E40)</f>
        <v>0</v>
      </c>
    </row>
    <row r="41" spans="1:6" ht="15" customHeight="1">
      <c r="A41" s="17" t="s">
        <v>938</v>
      </c>
      <c r="B41" s="192" t="s">
        <v>939</v>
      </c>
      <c r="C41" s="171"/>
      <c r="D41" s="171">
        <v>1000</v>
      </c>
      <c r="E41" s="171"/>
      <c r="F41" s="171">
        <f>SUM(C41:E41)</f>
        <v>1000</v>
      </c>
    </row>
    <row r="42" spans="1:6" ht="15" customHeight="1">
      <c r="A42" s="17" t="s">
        <v>661</v>
      </c>
      <c r="B42" s="192" t="s">
        <v>435</v>
      </c>
      <c r="C42" s="171"/>
      <c r="D42" s="171"/>
      <c r="E42" s="171"/>
      <c r="F42" s="171">
        <f t="shared" si="0"/>
        <v>0</v>
      </c>
    </row>
    <row r="43" spans="1:6" ht="15" customHeight="1">
      <c r="A43" s="17" t="s">
        <v>885</v>
      </c>
      <c r="B43" s="192" t="s">
        <v>440</v>
      </c>
      <c r="C43" s="171"/>
      <c r="D43" s="171"/>
      <c r="E43" s="171"/>
      <c r="F43" s="171"/>
    </row>
    <row r="44" spans="1:6" ht="15" customHeight="1">
      <c r="A44" s="17" t="s">
        <v>662</v>
      </c>
      <c r="B44" s="192" t="s">
        <v>884</v>
      </c>
      <c r="C44" s="171"/>
      <c r="D44" s="171">
        <v>95000</v>
      </c>
      <c r="E44" s="171"/>
      <c r="F44" s="171">
        <f t="shared" si="0"/>
        <v>95000</v>
      </c>
    </row>
    <row r="45" spans="1:6" ht="15" customHeight="1">
      <c r="A45" s="63" t="s">
        <v>686</v>
      </c>
      <c r="B45" s="194" t="s">
        <v>444</v>
      </c>
      <c r="C45" s="171">
        <f>SUM(C33:C44)</f>
        <v>9430591</v>
      </c>
      <c r="D45" s="171">
        <f>SUM(D33:D44)</f>
        <v>921000</v>
      </c>
      <c r="E45" s="171">
        <f>SUM(E33:E44)</f>
        <v>0</v>
      </c>
      <c r="F45" s="171">
        <f>SUM(C45:E45)</f>
        <v>10351591</v>
      </c>
    </row>
    <row r="46" spans="1:6" ht="30">
      <c r="A46" s="17" t="s">
        <v>456</v>
      </c>
      <c r="B46" s="192" t="s">
        <v>457</v>
      </c>
      <c r="C46" s="171"/>
      <c r="D46" s="171"/>
      <c r="E46" s="171"/>
      <c r="F46" s="171">
        <f t="shared" si="0"/>
        <v>0</v>
      </c>
    </row>
    <row r="47" spans="1:6" ht="15" customHeight="1">
      <c r="A47" s="5" t="s">
        <v>940</v>
      </c>
      <c r="B47" s="192" t="s">
        <v>458</v>
      </c>
      <c r="C47" s="171"/>
      <c r="D47" s="171"/>
      <c r="E47" s="171"/>
      <c r="F47" s="171">
        <f t="shared" si="0"/>
        <v>0</v>
      </c>
    </row>
    <row r="48" spans="1:6" ht="30">
      <c r="A48" s="17" t="s">
        <v>941</v>
      </c>
      <c r="B48" s="192" t="s">
        <v>459</v>
      </c>
      <c r="C48" s="171"/>
      <c r="D48" s="171"/>
      <c r="E48" s="171"/>
      <c r="F48" s="171">
        <f t="shared" si="0"/>
        <v>0</v>
      </c>
    </row>
    <row r="49" spans="1:6" ht="30">
      <c r="A49" s="17" t="s">
        <v>666</v>
      </c>
      <c r="B49" s="192" t="s">
        <v>942</v>
      </c>
      <c r="C49" s="171"/>
      <c r="D49" s="171"/>
      <c r="E49" s="171"/>
      <c r="F49" s="171"/>
    </row>
    <row r="50" spans="1:6" ht="15">
      <c r="A50" s="17" t="s">
        <v>667</v>
      </c>
      <c r="B50" s="192" t="s">
        <v>943</v>
      </c>
      <c r="C50" s="171"/>
      <c r="D50" s="171"/>
      <c r="E50" s="171"/>
      <c r="F50" s="171"/>
    </row>
    <row r="51" spans="1:6" ht="15" customHeight="1">
      <c r="A51" s="49" t="s">
        <v>688</v>
      </c>
      <c r="B51" s="194" t="s">
        <v>460</v>
      </c>
      <c r="C51" s="171">
        <f>SUM(C46:C48)</f>
        <v>0</v>
      </c>
      <c r="D51" s="171">
        <f>SUM(D46:D48)</f>
        <v>0</v>
      </c>
      <c r="E51" s="171">
        <f>SUM(E46:E48)</f>
        <v>0</v>
      </c>
      <c r="F51" s="171">
        <f t="shared" si="0"/>
        <v>0</v>
      </c>
    </row>
    <row r="52" spans="1:6" ht="15" customHeight="1">
      <c r="A52" s="189" t="s">
        <v>102</v>
      </c>
      <c r="B52" s="195"/>
      <c r="C52" s="196">
        <f>C51+C45+C32+C18</f>
        <v>42233484</v>
      </c>
      <c r="D52" s="196">
        <f>D51+D45+D32+D18</f>
        <v>6088000</v>
      </c>
      <c r="E52" s="196">
        <f>E51+E45+E32+E18</f>
        <v>0</v>
      </c>
      <c r="F52" s="196">
        <f t="shared" si="0"/>
        <v>48321484</v>
      </c>
    </row>
    <row r="53" spans="1:6" ht="15" customHeight="1">
      <c r="A53" s="5" t="s">
        <v>367</v>
      </c>
      <c r="B53" s="192" t="s">
        <v>368</v>
      </c>
      <c r="C53" s="171"/>
      <c r="D53" s="171"/>
      <c r="E53" s="171"/>
      <c r="F53" s="171">
        <f t="shared" si="0"/>
        <v>0</v>
      </c>
    </row>
    <row r="54" spans="1:6" ht="15" customHeight="1">
      <c r="A54" s="5" t="s">
        <v>369</v>
      </c>
      <c r="B54" s="192" t="s">
        <v>370</v>
      </c>
      <c r="C54" s="171"/>
      <c r="D54" s="171"/>
      <c r="E54" s="171"/>
      <c r="F54" s="171">
        <f t="shared" si="0"/>
        <v>0</v>
      </c>
    </row>
    <row r="55" spans="1:6" ht="15" customHeight="1">
      <c r="A55" s="5" t="s">
        <v>644</v>
      </c>
      <c r="B55" s="192" t="s">
        <v>371</v>
      </c>
      <c r="C55" s="171"/>
      <c r="D55" s="171"/>
      <c r="E55" s="171"/>
      <c r="F55" s="171">
        <f t="shared" si="0"/>
        <v>0</v>
      </c>
    </row>
    <row r="56" spans="1:6" ht="30">
      <c r="A56" s="5" t="s">
        <v>645</v>
      </c>
      <c r="B56" s="192" t="s">
        <v>372</v>
      </c>
      <c r="C56" s="171"/>
      <c r="D56" s="171"/>
      <c r="E56" s="171"/>
      <c r="F56" s="171">
        <f t="shared" si="0"/>
        <v>0</v>
      </c>
    </row>
    <row r="57" spans="1:6" ht="15" customHeight="1">
      <c r="A57" s="5" t="s">
        <v>646</v>
      </c>
      <c r="B57" s="192" t="s">
        <v>373</v>
      </c>
      <c r="C57" s="171"/>
      <c r="D57" s="171"/>
      <c r="E57" s="171"/>
      <c r="F57" s="171">
        <f t="shared" si="0"/>
        <v>0</v>
      </c>
    </row>
    <row r="58" spans="1:6" ht="15" customHeight="1">
      <c r="A58" s="49" t="s">
        <v>682</v>
      </c>
      <c r="B58" s="194" t="s">
        <v>374</v>
      </c>
      <c r="C58" s="171">
        <f>SUM(C53:C57)</f>
        <v>0</v>
      </c>
      <c r="D58" s="171">
        <f>SUM(D53:D57)</f>
        <v>0</v>
      </c>
      <c r="E58" s="171">
        <f>SUM(E53:E57)</f>
        <v>0</v>
      </c>
      <c r="F58" s="171">
        <f t="shared" si="0"/>
        <v>0</v>
      </c>
    </row>
    <row r="59" spans="1:6" ht="15" customHeight="1">
      <c r="A59" s="17" t="s">
        <v>663</v>
      </c>
      <c r="B59" s="192" t="s">
        <v>445</v>
      </c>
      <c r="C59" s="171"/>
      <c r="D59" s="171"/>
      <c r="E59" s="171"/>
      <c r="F59" s="171">
        <f t="shared" si="0"/>
        <v>0</v>
      </c>
    </row>
    <row r="60" spans="1:6" ht="15" customHeight="1">
      <c r="A60" s="17" t="s">
        <v>664</v>
      </c>
      <c r="B60" s="192" t="s">
        <v>447</v>
      </c>
      <c r="C60" s="171"/>
      <c r="D60" s="171"/>
      <c r="E60" s="171"/>
      <c r="F60" s="171">
        <f t="shared" si="0"/>
        <v>0</v>
      </c>
    </row>
    <row r="61" spans="1:6" ht="15" customHeight="1">
      <c r="A61" s="17" t="s">
        <v>449</v>
      </c>
      <c r="B61" s="192" t="s">
        <v>450</v>
      </c>
      <c r="C61" s="171"/>
      <c r="D61" s="171"/>
      <c r="E61" s="171"/>
      <c r="F61" s="171">
        <f t="shared" si="0"/>
        <v>0</v>
      </c>
    </row>
    <row r="62" spans="1:6" ht="15" customHeight="1">
      <c r="A62" s="17" t="s">
        <v>665</v>
      </c>
      <c r="B62" s="192" t="s">
        <v>451</v>
      </c>
      <c r="C62" s="171"/>
      <c r="D62" s="171"/>
      <c r="E62" s="171"/>
      <c r="F62" s="171">
        <f t="shared" si="0"/>
        <v>0</v>
      </c>
    </row>
    <row r="63" spans="1:6" ht="15" customHeight="1">
      <c r="A63" s="17" t="s">
        <v>453</v>
      </c>
      <c r="B63" s="192" t="s">
        <v>454</v>
      </c>
      <c r="C63" s="171"/>
      <c r="D63" s="171"/>
      <c r="E63" s="171"/>
      <c r="F63" s="171">
        <f t="shared" si="0"/>
        <v>0</v>
      </c>
    </row>
    <row r="64" spans="1:6" ht="15" customHeight="1">
      <c r="A64" s="49" t="s">
        <v>687</v>
      </c>
      <c r="B64" s="194" t="s">
        <v>455</v>
      </c>
      <c r="C64" s="171">
        <f>SUM(C59:C63)</f>
        <v>0</v>
      </c>
      <c r="D64" s="171">
        <f>SUM(D59:D63)</f>
        <v>0</v>
      </c>
      <c r="E64" s="171">
        <f>SUM(E59:E63)</f>
        <v>0</v>
      </c>
      <c r="F64" s="171">
        <f t="shared" si="0"/>
        <v>0</v>
      </c>
    </row>
    <row r="65" spans="1:6" ht="30">
      <c r="A65" s="17" t="s">
        <v>461</v>
      </c>
      <c r="B65" s="192" t="s">
        <v>462</v>
      </c>
      <c r="C65" s="171"/>
      <c r="D65" s="171"/>
      <c r="E65" s="171"/>
      <c r="F65" s="171">
        <f t="shared" si="0"/>
        <v>0</v>
      </c>
    </row>
    <row r="66" spans="1:6" ht="15" customHeight="1">
      <c r="A66" s="17" t="s">
        <v>892</v>
      </c>
      <c r="B66" s="192" t="s">
        <v>463</v>
      </c>
      <c r="C66" s="171"/>
      <c r="D66" s="171"/>
      <c r="E66" s="171"/>
      <c r="F66" s="171"/>
    </row>
    <row r="67" spans="1:6" ht="30">
      <c r="A67" s="17" t="s">
        <v>893</v>
      </c>
      <c r="B67" s="192" t="s">
        <v>464</v>
      </c>
      <c r="C67" s="171"/>
      <c r="D67" s="171"/>
      <c r="E67" s="171"/>
      <c r="F67" s="171"/>
    </row>
    <row r="68" spans="1:6" ht="30">
      <c r="A68" s="5" t="s">
        <v>668</v>
      </c>
      <c r="B68" s="192" t="s">
        <v>889</v>
      </c>
      <c r="C68" s="171"/>
      <c r="D68" s="171">
        <v>1038000</v>
      </c>
      <c r="E68" s="171"/>
      <c r="F68" s="171">
        <f t="shared" si="0"/>
        <v>1038000</v>
      </c>
    </row>
    <row r="69" spans="1:6" ht="15" customHeight="1">
      <c r="A69" s="17" t="s">
        <v>669</v>
      </c>
      <c r="B69" s="192" t="s">
        <v>891</v>
      </c>
      <c r="C69" s="171"/>
      <c r="D69" s="171"/>
      <c r="E69" s="171"/>
      <c r="F69" s="171">
        <f t="shared" si="0"/>
        <v>0</v>
      </c>
    </row>
    <row r="70" spans="1:6" ht="15" customHeight="1">
      <c r="A70" s="49" t="s">
        <v>690</v>
      </c>
      <c r="B70" s="194" t="s">
        <v>465</v>
      </c>
      <c r="C70" s="171">
        <f>SUM(C65:C69)</f>
        <v>0</v>
      </c>
      <c r="D70" s="171">
        <f>SUM(D65:D69)</f>
        <v>1038000</v>
      </c>
      <c r="E70" s="171">
        <f>SUM(E65:E69)</f>
        <v>0</v>
      </c>
      <c r="F70" s="171">
        <f t="shared" si="0"/>
        <v>1038000</v>
      </c>
    </row>
    <row r="71" spans="1:6" ht="15" customHeight="1">
      <c r="A71" s="189" t="s">
        <v>103</v>
      </c>
      <c r="B71" s="195"/>
      <c r="C71" s="196">
        <f>C58+C64+C70</f>
        <v>0</v>
      </c>
      <c r="D71" s="196">
        <f>D58+D64+D70</f>
        <v>1038000</v>
      </c>
      <c r="E71" s="196">
        <f>E58+E64+E70</f>
        <v>0</v>
      </c>
      <c r="F71" s="196">
        <f t="shared" si="0"/>
        <v>1038000</v>
      </c>
    </row>
    <row r="72" spans="1:6" ht="15.75">
      <c r="A72" s="187" t="s">
        <v>689</v>
      </c>
      <c r="B72" s="197" t="s">
        <v>466</v>
      </c>
      <c r="C72" s="198">
        <f>C52+C71</f>
        <v>42233484</v>
      </c>
      <c r="D72" s="198">
        <f>D52+D71</f>
        <v>7126000</v>
      </c>
      <c r="E72" s="198">
        <f>E52+E71</f>
        <v>0</v>
      </c>
      <c r="F72" s="198">
        <f t="shared" si="0"/>
        <v>49359484</v>
      </c>
    </row>
    <row r="73" spans="1:6" ht="15.75">
      <c r="A73" s="144" t="s">
        <v>104</v>
      </c>
      <c r="B73" s="199"/>
      <c r="C73" s="200"/>
      <c r="D73" s="200"/>
      <c r="E73" s="200"/>
      <c r="F73" s="200">
        <f t="shared" si="0"/>
        <v>0</v>
      </c>
    </row>
    <row r="74" spans="1:6" ht="15.75">
      <c r="A74" s="144" t="s">
        <v>105</v>
      </c>
      <c r="B74" s="199"/>
      <c r="C74" s="200"/>
      <c r="D74" s="200"/>
      <c r="E74" s="200"/>
      <c r="F74" s="200">
        <f t="shared" si="0"/>
        <v>0</v>
      </c>
    </row>
    <row r="75" spans="1:6" ht="15">
      <c r="A75" s="47" t="s">
        <v>919</v>
      </c>
      <c r="B75" s="201" t="s">
        <v>467</v>
      </c>
      <c r="C75" s="171"/>
      <c r="D75" s="171"/>
      <c r="E75" s="171"/>
      <c r="F75" s="171">
        <f t="shared" si="0"/>
        <v>0</v>
      </c>
    </row>
    <row r="76" spans="1:6" ht="15">
      <c r="A76" s="17" t="s">
        <v>468</v>
      </c>
      <c r="B76" s="201" t="s">
        <v>469</v>
      </c>
      <c r="C76" s="171"/>
      <c r="D76" s="171"/>
      <c r="E76" s="171"/>
      <c r="F76" s="171">
        <f t="shared" si="0"/>
        <v>0</v>
      </c>
    </row>
    <row r="77" spans="1:6" ht="15">
      <c r="A77" s="47" t="s">
        <v>920</v>
      </c>
      <c r="B77" s="201" t="s">
        <v>470</v>
      </c>
      <c r="C77" s="171"/>
      <c r="D77" s="171"/>
      <c r="E77" s="171"/>
      <c r="F77" s="171">
        <f aca="true" t="shared" si="1" ref="F77:F106">SUM(C77:E77)</f>
        <v>0</v>
      </c>
    </row>
    <row r="78" spans="1:6" ht="15">
      <c r="A78" s="20" t="s">
        <v>921</v>
      </c>
      <c r="B78" s="202" t="s">
        <v>471</v>
      </c>
      <c r="C78" s="171">
        <f>SUM(C75:C77)</f>
        <v>0</v>
      </c>
      <c r="D78" s="171">
        <f>SUM(D75:D77)</f>
        <v>0</v>
      </c>
      <c r="E78" s="171">
        <f>SUM(E75:E77)</f>
        <v>0</v>
      </c>
      <c r="F78" s="171">
        <f t="shared" si="1"/>
        <v>0</v>
      </c>
    </row>
    <row r="79" spans="1:6" ht="15">
      <c r="A79" s="17" t="s">
        <v>673</v>
      </c>
      <c r="B79" s="201" t="s">
        <v>472</v>
      </c>
      <c r="C79" s="171"/>
      <c r="D79" s="171"/>
      <c r="E79" s="171"/>
      <c r="F79" s="171">
        <f t="shared" si="1"/>
        <v>0</v>
      </c>
    </row>
    <row r="80" spans="1:6" ht="15">
      <c r="A80" s="47" t="s">
        <v>473</v>
      </c>
      <c r="B80" s="201" t="s">
        <v>474</v>
      </c>
      <c r="C80" s="171"/>
      <c r="D80" s="171"/>
      <c r="E80" s="171"/>
      <c r="F80" s="171">
        <f t="shared" si="1"/>
        <v>0</v>
      </c>
    </row>
    <row r="81" spans="1:6" ht="15">
      <c r="A81" s="17" t="s">
        <v>674</v>
      </c>
      <c r="B81" s="201" t="s">
        <v>475</v>
      </c>
      <c r="C81" s="171"/>
      <c r="D81" s="171"/>
      <c r="E81" s="171"/>
      <c r="F81" s="171">
        <f t="shared" si="1"/>
        <v>0</v>
      </c>
    </row>
    <row r="82" spans="1:6" ht="15">
      <c r="A82" s="47" t="s">
        <v>922</v>
      </c>
      <c r="B82" s="201" t="s">
        <v>477</v>
      </c>
      <c r="C82" s="171"/>
      <c r="D82" s="171"/>
      <c r="E82" s="171"/>
      <c r="F82" s="171">
        <f t="shared" si="1"/>
        <v>0</v>
      </c>
    </row>
    <row r="83" spans="1:6" ht="15">
      <c r="A83" s="18" t="s">
        <v>692</v>
      </c>
      <c r="B83" s="202" t="s">
        <v>478</v>
      </c>
      <c r="C83" s="171">
        <f>SUM(C79:C82)</f>
        <v>0</v>
      </c>
      <c r="D83" s="171">
        <f>SUM(D79:D82)</f>
        <v>0</v>
      </c>
      <c r="E83" s="171">
        <f>SUM(E79:E82)</f>
        <v>0</v>
      </c>
      <c r="F83" s="171">
        <f t="shared" si="1"/>
        <v>0</v>
      </c>
    </row>
    <row r="84" spans="1:6" ht="15">
      <c r="A84" s="5" t="s">
        <v>825</v>
      </c>
      <c r="B84" s="201" t="s">
        <v>479</v>
      </c>
      <c r="C84" s="171">
        <v>1346000</v>
      </c>
      <c r="D84" s="171"/>
      <c r="E84" s="171"/>
      <c r="F84" s="171">
        <f t="shared" si="1"/>
        <v>1346000</v>
      </c>
    </row>
    <row r="85" spans="1:6" ht="15">
      <c r="A85" s="5" t="s">
        <v>826</v>
      </c>
      <c r="B85" s="201" t="s">
        <v>479</v>
      </c>
      <c r="C85" s="171"/>
      <c r="D85" s="171"/>
      <c r="E85" s="171"/>
      <c r="F85" s="171">
        <f t="shared" si="1"/>
        <v>0</v>
      </c>
    </row>
    <row r="86" spans="1:6" ht="15">
      <c r="A86" s="5" t="s">
        <v>823</v>
      </c>
      <c r="B86" s="201" t="s">
        <v>480</v>
      </c>
      <c r="C86" s="171"/>
      <c r="D86" s="171"/>
      <c r="E86" s="171"/>
      <c r="F86" s="171">
        <f t="shared" si="1"/>
        <v>0</v>
      </c>
    </row>
    <row r="87" spans="1:6" ht="15">
      <c r="A87" s="5" t="s">
        <v>824</v>
      </c>
      <c r="B87" s="201" t="s">
        <v>480</v>
      </c>
      <c r="C87" s="171"/>
      <c r="D87" s="171"/>
      <c r="E87" s="171"/>
      <c r="F87" s="171">
        <f t="shared" si="1"/>
        <v>0</v>
      </c>
    </row>
    <row r="88" spans="1:6" ht="15">
      <c r="A88" s="9" t="s">
        <v>693</v>
      </c>
      <c r="B88" s="202" t="s">
        <v>481</v>
      </c>
      <c r="C88" s="171">
        <f>SUM(C84:C87)</f>
        <v>1346000</v>
      </c>
      <c r="D88" s="171">
        <f>SUM(D84:D87)</f>
        <v>0</v>
      </c>
      <c r="E88" s="171">
        <f>SUM(E84:E87)</f>
        <v>0</v>
      </c>
      <c r="F88" s="171">
        <f t="shared" si="1"/>
        <v>1346000</v>
      </c>
    </row>
    <row r="89" spans="1:6" ht="15">
      <c r="A89" s="47" t="s">
        <v>482</v>
      </c>
      <c r="B89" s="201" t="s">
        <v>483</v>
      </c>
      <c r="C89" s="171"/>
      <c r="D89" s="171"/>
      <c r="E89" s="171"/>
      <c r="F89" s="171">
        <f t="shared" si="1"/>
        <v>0</v>
      </c>
    </row>
    <row r="90" spans="1:6" ht="15">
      <c r="A90" s="47" t="s">
        <v>484</v>
      </c>
      <c r="B90" s="201" t="s">
        <v>485</v>
      </c>
      <c r="C90" s="171"/>
      <c r="D90" s="171"/>
      <c r="E90" s="171"/>
      <c r="F90" s="171">
        <f t="shared" si="1"/>
        <v>0</v>
      </c>
    </row>
    <row r="91" spans="1:6" ht="15">
      <c r="A91" s="47" t="s">
        <v>486</v>
      </c>
      <c r="B91" s="201" t="s">
        <v>487</v>
      </c>
      <c r="C91" s="171"/>
      <c r="D91" s="171"/>
      <c r="E91" s="171"/>
      <c r="F91" s="171">
        <f t="shared" si="1"/>
        <v>0</v>
      </c>
    </row>
    <row r="92" spans="1:6" ht="15">
      <c r="A92" s="47" t="s">
        <v>923</v>
      </c>
      <c r="B92" s="201" t="s">
        <v>489</v>
      </c>
      <c r="C92" s="171"/>
      <c r="D92" s="171"/>
      <c r="E92" s="171"/>
      <c r="F92" s="171">
        <f t="shared" si="1"/>
        <v>0</v>
      </c>
    </row>
    <row r="93" spans="1:6" ht="15">
      <c r="A93" s="17" t="s">
        <v>675</v>
      </c>
      <c r="B93" s="201" t="s">
        <v>490</v>
      </c>
      <c r="C93" s="171"/>
      <c r="D93" s="171"/>
      <c r="E93" s="171"/>
      <c r="F93" s="171">
        <f t="shared" si="1"/>
        <v>0</v>
      </c>
    </row>
    <row r="94" spans="1:6" ht="15">
      <c r="A94" s="17" t="s">
        <v>924</v>
      </c>
      <c r="B94" s="201" t="s">
        <v>925</v>
      </c>
      <c r="C94" s="171"/>
      <c r="D94" s="171"/>
      <c r="E94" s="171"/>
      <c r="F94" s="171"/>
    </row>
    <row r="95" spans="1:6" ht="15">
      <c r="A95" s="17" t="s">
        <v>927</v>
      </c>
      <c r="B95" s="201" t="s">
        <v>926</v>
      </c>
      <c r="C95" s="171"/>
      <c r="D95" s="171"/>
      <c r="E95" s="171"/>
      <c r="F95" s="171"/>
    </row>
    <row r="96" spans="1:6" ht="15">
      <c r="A96" s="20" t="s">
        <v>694</v>
      </c>
      <c r="B96" s="202" t="s">
        <v>492</v>
      </c>
      <c r="C96" s="171">
        <f>SUM(C89:C93)</f>
        <v>0</v>
      </c>
      <c r="D96" s="171">
        <f>SUM(D89:D93)</f>
        <v>0</v>
      </c>
      <c r="E96" s="171">
        <f>SUM(E89:E93)</f>
        <v>0</v>
      </c>
      <c r="F96" s="171">
        <f t="shared" si="1"/>
        <v>0</v>
      </c>
    </row>
    <row r="97" spans="1:6" ht="15">
      <c r="A97" s="17" t="s">
        <v>493</v>
      </c>
      <c r="B97" s="201" t="s">
        <v>494</v>
      </c>
      <c r="C97" s="171"/>
      <c r="D97" s="171"/>
      <c r="E97" s="171"/>
      <c r="F97" s="171">
        <f t="shared" si="1"/>
        <v>0</v>
      </c>
    </row>
    <row r="98" spans="1:6" ht="15">
      <c r="A98" s="17" t="s">
        <v>495</v>
      </c>
      <c r="B98" s="201" t="s">
        <v>496</v>
      </c>
      <c r="C98" s="171"/>
      <c r="D98" s="171"/>
      <c r="E98" s="171"/>
      <c r="F98" s="171">
        <f t="shared" si="1"/>
        <v>0</v>
      </c>
    </row>
    <row r="99" spans="1:6" ht="15">
      <c r="A99" s="47" t="s">
        <v>497</v>
      </c>
      <c r="B99" s="201" t="s">
        <v>498</v>
      </c>
      <c r="C99" s="171"/>
      <c r="D99" s="171"/>
      <c r="E99" s="171"/>
      <c r="F99" s="171">
        <f t="shared" si="1"/>
        <v>0</v>
      </c>
    </row>
    <row r="100" spans="1:6" ht="15">
      <c r="A100" s="47" t="s">
        <v>928</v>
      </c>
      <c r="B100" s="201" t="s">
        <v>499</v>
      </c>
      <c r="C100" s="171"/>
      <c r="D100" s="171"/>
      <c r="E100" s="171"/>
      <c r="F100" s="171">
        <f t="shared" si="1"/>
        <v>0</v>
      </c>
    </row>
    <row r="101" spans="1:6" ht="15">
      <c r="A101" s="47" t="s">
        <v>930</v>
      </c>
      <c r="B101" s="201" t="s">
        <v>929</v>
      </c>
      <c r="C101" s="171"/>
      <c r="D101" s="171"/>
      <c r="E101" s="171"/>
      <c r="F101" s="171"/>
    </row>
    <row r="102" spans="1:6" ht="15">
      <c r="A102" s="18" t="s">
        <v>695</v>
      </c>
      <c r="B102" s="202" t="s">
        <v>500</v>
      </c>
      <c r="C102" s="171">
        <f>SUM(C97:C100)</f>
        <v>0</v>
      </c>
      <c r="D102" s="171">
        <f>SUM(D97:D100)</f>
        <v>0</v>
      </c>
      <c r="E102" s="171">
        <f>SUM(E97:E100)</f>
        <v>0</v>
      </c>
      <c r="F102" s="171">
        <f t="shared" si="1"/>
        <v>0</v>
      </c>
    </row>
    <row r="103" spans="1:6" ht="15">
      <c r="A103" s="20" t="s">
        <v>501</v>
      </c>
      <c r="B103" s="202" t="s">
        <v>502</v>
      </c>
      <c r="C103" s="171"/>
      <c r="D103" s="171"/>
      <c r="E103" s="171"/>
      <c r="F103" s="171">
        <f t="shared" si="1"/>
        <v>0</v>
      </c>
    </row>
    <row r="104" spans="1:6" s="243" customFormat="1" ht="15">
      <c r="A104" s="17" t="s">
        <v>931</v>
      </c>
      <c r="B104" s="201" t="s">
        <v>932</v>
      </c>
      <c r="C104" s="253"/>
      <c r="D104" s="253"/>
      <c r="E104" s="253"/>
      <c r="F104" s="253"/>
    </row>
    <row r="105" spans="1:6" ht="15.75">
      <c r="A105" s="185" t="s">
        <v>696</v>
      </c>
      <c r="B105" s="203" t="s">
        <v>503</v>
      </c>
      <c r="C105" s="198">
        <f>C78+C83+C88+C96+C102+C103</f>
        <v>1346000</v>
      </c>
      <c r="D105" s="198">
        <f>D78+D83+D88+D96+D102+D103</f>
        <v>0</v>
      </c>
      <c r="E105" s="198">
        <f>E78+E83+E88+E96+E102+E103</f>
        <v>0</v>
      </c>
      <c r="F105" s="198">
        <f t="shared" si="1"/>
        <v>1346000</v>
      </c>
    </row>
    <row r="106" spans="1:6" ht="15.75">
      <c r="A106" s="55" t="s">
        <v>678</v>
      </c>
      <c r="B106" s="204"/>
      <c r="C106" s="205">
        <f>C72+C105</f>
        <v>43579484</v>
      </c>
      <c r="D106" s="205">
        <f>D72+D105</f>
        <v>7126000</v>
      </c>
      <c r="E106" s="205">
        <f>E72+E105</f>
        <v>0</v>
      </c>
      <c r="F106" s="205">
        <f t="shared" si="1"/>
        <v>50705484</v>
      </c>
    </row>
  </sheetData>
  <sheetProtection/>
  <mergeCells count="2">
    <mergeCell ref="A1:F1"/>
    <mergeCell ref="A2:F2"/>
  </mergeCells>
  <printOptions/>
  <pageMargins left="0.1968503937007874" right="0.1968503937007874" top="0.7480314960629921" bottom="0.7480314960629921" header="0.31496062992125984" footer="0.31496062992125984"/>
  <pageSetup horizontalDpi="300" verticalDpi="300" orientation="portrait" paperSize="9" scale="60" r:id="rId1"/>
  <headerFooter>
    <oddHeader>&amp;C&amp;"Bookman Old Style,Normál"&amp;9 4. melléklet a 1/2016.(II.15.) önkormányzati rendelethez
</oddHeader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F99"/>
  <sheetViews>
    <sheetView view="pageLayout" workbookViewId="0" topLeftCell="A1">
      <selection activeCell="A5" sqref="A5"/>
    </sheetView>
  </sheetViews>
  <sheetFormatPr defaultColWidth="9.140625" defaultRowHeight="15"/>
  <cols>
    <col min="1" max="1" width="92.57421875" style="0" customWidth="1"/>
    <col min="3" max="3" width="16.421875" style="259" customWidth="1"/>
    <col min="4" max="4" width="16.00390625" style="259" customWidth="1"/>
    <col min="5" max="5" width="16.7109375" style="259" customWidth="1"/>
    <col min="6" max="6" width="14.7109375" style="259" customWidth="1"/>
  </cols>
  <sheetData>
    <row r="1" spans="1:6" ht="27" customHeight="1">
      <c r="A1" s="268" t="s">
        <v>852</v>
      </c>
      <c r="B1" s="273"/>
      <c r="C1" s="273"/>
      <c r="D1" s="273"/>
      <c r="E1" s="273"/>
      <c r="F1" s="270"/>
    </row>
    <row r="2" spans="1:6" ht="23.25" customHeight="1">
      <c r="A2" s="271" t="s">
        <v>855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97</v>
      </c>
    </row>
    <row r="5" spans="1:6" ht="25.5">
      <c r="A5" s="2" t="s">
        <v>155</v>
      </c>
      <c r="B5" s="3" t="s">
        <v>72</v>
      </c>
      <c r="C5" s="228" t="s">
        <v>95</v>
      </c>
      <c r="D5" s="228" t="s">
        <v>94</v>
      </c>
      <c r="E5" s="228" t="s">
        <v>126</v>
      </c>
      <c r="F5" s="178" t="s">
        <v>881</v>
      </c>
    </row>
    <row r="6" spans="1:6" ht="15" customHeight="1">
      <c r="A6" s="41" t="s">
        <v>346</v>
      </c>
      <c r="B6" s="6" t="s">
        <v>347</v>
      </c>
      <c r="C6" s="256">
        <v>12547919</v>
      </c>
      <c r="D6" s="256">
        <v>12500000</v>
      </c>
      <c r="E6" s="256">
        <v>12500000</v>
      </c>
      <c r="F6" s="256">
        <v>12500000</v>
      </c>
    </row>
    <row r="7" spans="1:6" ht="15" customHeight="1">
      <c r="A7" s="5" t="s">
        <v>348</v>
      </c>
      <c r="B7" s="6" t="s">
        <v>349</v>
      </c>
      <c r="C7" s="256"/>
      <c r="D7" s="256"/>
      <c r="E7" s="256"/>
      <c r="F7" s="256"/>
    </row>
    <row r="8" spans="1:6" ht="15" customHeight="1">
      <c r="A8" s="5" t="s">
        <v>350</v>
      </c>
      <c r="B8" s="6" t="s">
        <v>351</v>
      </c>
      <c r="C8" s="256">
        <v>12201630</v>
      </c>
      <c r="D8" s="256">
        <v>12200000</v>
      </c>
      <c r="E8" s="256">
        <v>12200000</v>
      </c>
      <c r="F8" s="256">
        <v>12200000</v>
      </c>
    </row>
    <row r="9" spans="1:6" ht="15" customHeight="1">
      <c r="A9" s="5" t="s">
        <v>352</v>
      </c>
      <c r="B9" s="6" t="s">
        <v>353</v>
      </c>
      <c r="C9" s="256">
        <v>1200000</v>
      </c>
      <c r="D9" s="256">
        <v>1200000</v>
      </c>
      <c r="E9" s="256">
        <v>1200000</v>
      </c>
      <c r="F9" s="256">
        <v>1200000</v>
      </c>
    </row>
    <row r="10" spans="1:6" ht="15" customHeight="1">
      <c r="A10" s="5" t="s">
        <v>354</v>
      </c>
      <c r="B10" s="6" t="s">
        <v>355</v>
      </c>
      <c r="C10" s="256">
        <v>4949344</v>
      </c>
      <c r="D10" s="256">
        <v>4238370</v>
      </c>
      <c r="E10" s="256">
        <v>4676070</v>
      </c>
      <c r="F10" s="256">
        <v>4879070</v>
      </c>
    </row>
    <row r="11" spans="1:6" ht="15" customHeight="1">
      <c r="A11" s="5" t="s">
        <v>356</v>
      </c>
      <c r="B11" s="6" t="s">
        <v>357</v>
      </c>
      <c r="C11" s="256"/>
      <c r="D11" s="256"/>
      <c r="E11" s="256"/>
      <c r="F11" s="256"/>
    </row>
    <row r="12" spans="1:6" ht="15" customHeight="1">
      <c r="A12" s="9" t="s">
        <v>680</v>
      </c>
      <c r="B12" s="10" t="s">
        <v>358</v>
      </c>
      <c r="C12" s="256">
        <f>SUM(C6:C11)</f>
        <v>30898893</v>
      </c>
      <c r="D12" s="256">
        <f>SUM(D6:D11)</f>
        <v>30138370</v>
      </c>
      <c r="E12" s="256">
        <f>SUM(E6:E11)</f>
        <v>30576070</v>
      </c>
      <c r="F12" s="256">
        <f>SUM(F6:F11)</f>
        <v>30779070</v>
      </c>
    </row>
    <row r="13" spans="1:6" ht="15" customHeight="1">
      <c r="A13" s="5" t="s">
        <v>359</v>
      </c>
      <c r="B13" s="6" t="s">
        <v>360</v>
      </c>
      <c r="C13" s="256"/>
      <c r="D13" s="256"/>
      <c r="E13" s="256"/>
      <c r="F13" s="256"/>
    </row>
    <row r="14" spans="1:6" ht="15" customHeight="1">
      <c r="A14" s="5" t="s">
        <v>361</v>
      </c>
      <c r="B14" s="6" t="s">
        <v>362</v>
      </c>
      <c r="C14" s="256"/>
      <c r="D14" s="256"/>
      <c r="E14" s="256"/>
      <c r="F14" s="256"/>
    </row>
    <row r="15" spans="1:6" ht="15" customHeight="1">
      <c r="A15" s="5" t="s">
        <v>641</v>
      </c>
      <c r="B15" s="6" t="s">
        <v>363</v>
      </c>
      <c r="C15" s="256"/>
      <c r="D15" s="256"/>
      <c r="E15" s="256"/>
      <c r="F15" s="256"/>
    </row>
    <row r="16" spans="1:6" ht="15" customHeight="1">
      <c r="A16" s="5" t="s">
        <v>642</v>
      </c>
      <c r="B16" s="6" t="s">
        <v>364</v>
      </c>
      <c r="C16" s="256"/>
      <c r="D16" s="256"/>
      <c r="E16" s="256"/>
      <c r="F16" s="256"/>
    </row>
    <row r="17" spans="1:6" ht="15" customHeight="1">
      <c r="A17" s="5" t="s">
        <v>643</v>
      </c>
      <c r="B17" s="6" t="s">
        <v>365</v>
      </c>
      <c r="C17" s="256"/>
      <c r="D17" s="256"/>
      <c r="E17" s="256"/>
      <c r="F17" s="256"/>
    </row>
    <row r="18" spans="1:6" ht="15" customHeight="1">
      <c r="A18" s="49" t="s">
        <v>681</v>
      </c>
      <c r="B18" s="64" t="s">
        <v>366</v>
      </c>
      <c r="C18" s="256">
        <f>C17+C16+C15+C14+C13+C12</f>
        <v>30898893</v>
      </c>
      <c r="D18" s="256">
        <f>D17+D16+D15+D14+D13+D12</f>
        <v>30138370</v>
      </c>
      <c r="E18" s="256">
        <f>E17+E16+E15+E14+E13+E12</f>
        <v>30576070</v>
      </c>
      <c r="F18" s="256">
        <f>F17+F16+F15+F14+F13+F12</f>
        <v>30779070</v>
      </c>
    </row>
    <row r="19" spans="1:6" ht="15" customHeight="1">
      <c r="A19" s="5" t="s">
        <v>647</v>
      </c>
      <c r="B19" s="6" t="s">
        <v>375</v>
      </c>
      <c r="C19" s="256"/>
      <c r="D19" s="256"/>
      <c r="E19" s="256"/>
      <c r="F19" s="256"/>
    </row>
    <row r="20" spans="1:6" ht="15" customHeight="1">
      <c r="A20" s="5" t="s">
        <v>648</v>
      </c>
      <c r="B20" s="6" t="s">
        <v>379</v>
      </c>
      <c r="C20" s="256"/>
      <c r="D20" s="256"/>
      <c r="E20" s="256"/>
      <c r="F20" s="256"/>
    </row>
    <row r="21" spans="1:6" ht="15" customHeight="1">
      <c r="A21" s="9" t="s">
        <v>683</v>
      </c>
      <c r="B21" s="10" t="s">
        <v>380</v>
      </c>
      <c r="C21" s="256">
        <f>SUM(C19:C20)</f>
        <v>0</v>
      </c>
      <c r="D21" s="256">
        <f>SUM(D19:D20)</f>
        <v>0</v>
      </c>
      <c r="E21" s="256">
        <f>SUM(E19:E20)</f>
        <v>0</v>
      </c>
      <c r="F21" s="256">
        <f>SUM(F19:F20)</f>
        <v>0</v>
      </c>
    </row>
    <row r="22" spans="1:6" ht="15" customHeight="1">
      <c r="A22" s="5" t="s">
        <v>649</v>
      </c>
      <c r="B22" s="6" t="s">
        <v>381</v>
      </c>
      <c r="C22" s="256"/>
      <c r="D22" s="256"/>
      <c r="E22" s="256"/>
      <c r="F22" s="256"/>
    </row>
    <row r="23" spans="1:6" ht="15" customHeight="1">
      <c r="A23" s="5" t="s">
        <v>650</v>
      </c>
      <c r="B23" s="6" t="s">
        <v>382</v>
      </c>
      <c r="C23" s="256"/>
      <c r="D23" s="256"/>
      <c r="E23" s="256"/>
      <c r="F23" s="256"/>
    </row>
    <row r="24" spans="1:6" ht="15" customHeight="1">
      <c r="A24" s="5" t="s">
        <v>651</v>
      </c>
      <c r="B24" s="6" t="s">
        <v>383</v>
      </c>
      <c r="C24" s="256">
        <v>1448000</v>
      </c>
      <c r="D24" s="256">
        <v>1448000</v>
      </c>
      <c r="E24" s="256">
        <v>1448000</v>
      </c>
      <c r="F24" s="256">
        <v>1448000</v>
      </c>
    </row>
    <row r="25" spans="1:6" ht="15" customHeight="1">
      <c r="A25" s="5" t="s">
        <v>652</v>
      </c>
      <c r="B25" s="6" t="s">
        <v>384</v>
      </c>
      <c r="C25" s="256">
        <v>3500000</v>
      </c>
      <c r="D25" s="256">
        <v>3500000</v>
      </c>
      <c r="E25" s="256">
        <v>3500000</v>
      </c>
      <c r="F25" s="256">
        <v>3500000</v>
      </c>
    </row>
    <row r="26" spans="1:6" ht="15" customHeight="1">
      <c r="A26" s="5" t="s">
        <v>653</v>
      </c>
      <c r="B26" s="6" t="s">
        <v>387</v>
      </c>
      <c r="C26" s="256"/>
      <c r="D26" s="256"/>
      <c r="E26" s="256"/>
      <c r="F26" s="256"/>
    </row>
    <row r="27" spans="1:6" ht="15" customHeight="1">
      <c r="A27" s="5" t="s">
        <v>388</v>
      </c>
      <c r="B27" s="6" t="s">
        <v>389</v>
      </c>
      <c r="C27" s="256"/>
      <c r="D27" s="256"/>
      <c r="E27" s="256"/>
      <c r="F27" s="256"/>
    </row>
    <row r="28" spans="1:6" ht="15" customHeight="1">
      <c r="A28" s="5" t="s">
        <v>654</v>
      </c>
      <c r="B28" s="6" t="s">
        <v>390</v>
      </c>
      <c r="C28" s="256">
        <v>1904000</v>
      </c>
      <c r="D28" s="256">
        <v>1904000</v>
      </c>
      <c r="E28" s="256">
        <v>1904000</v>
      </c>
      <c r="F28" s="256">
        <v>1904000</v>
      </c>
    </row>
    <row r="29" spans="1:6" ht="15" customHeight="1">
      <c r="A29" s="5" t="s">
        <v>655</v>
      </c>
      <c r="B29" s="6" t="s">
        <v>395</v>
      </c>
      <c r="C29" s="256"/>
      <c r="D29" s="256"/>
      <c r="E29" s="256"/>
      <c r="F29" s="256"/>
    </row>
    <row r="30" spans="1:6" ht="15" customHeight="1">
      <c r="A30" s="9" t="s">
        <v>684</v>
      </c>
      <c r="B30" s="10" t="s">
        <v>411</v>
      </c>
      <c r="C30" s="256">
        <f>SUM(C25:C29)</f>
        <v>5404000</v>
      </c>
      <c r="D30" s="256">
        <f>SUM(D25:D29)</f>
        <v>5404000</v>
      </c>
      <c r="E30" s="256">
        <f>SUM(E25:E29)</f>
        <v>5404000</v>
      </c>
      <c r="F30" s="256">
        <f>SUM(F25:F29)</f>
        <v>5404000</v>
      </c>
    </row>
    <row r="31" spans="1:6" ht="15" customHeight="1">
      <c r="A31" s="5" t="s">
        <v>656</v>
      </c>
      <c r="B31" s="6" t="s">
        <v>412</v>
      </c>
      <c r="C31" s="256">
        <v>219000</v>
      </c>
      <c r="D31" s="256">
        <v>219000</v>
      </c>
      <c r="E31" s="256">
        <v>219000</v>
      </c>
      <c r="F31" s="256"/>
    </row>
    <row r="32" spans="1:6" ht="15" customHeight="1">
      <c r="A32" s="49" t="s">
        <v>685</v>
      </c>
      <c r="B32" s="64" t="s">
        <v>413</v>
      </c>
      <c r="C32" s="256">
        <f>C31+C30+C24+C23+C22+C21</f>
        <v>7071000</v>
      </c>
      <c r="D32" s="256">
        <f>D31+D30+D24+D23+D22+D21</f>
        <v>7071000</v>
      </c>
      <c r="E32" s="256">
        <f>E31+E30+E24+E23+E22+E21</f>
        <v>7071000</v>
      </c>
      <c r="F32" s="256">
        <f>F31+F30+F24+F23+F22+F21</f>
        <v>6852000</v>
      </c>
    </row>
    <row r="33" spans="1:6" ht="15" customHeight="1">
      <c r="A33" s="17" t="s">
        <v>414</v>
      </c>
      <c r="B33" s="6" t="s">
        <v>415</v>
      </c>
      <c r="C33" s="256"/>
      <c r="D33" s="256"/>
      <c r="E33" s="256"/>
      <c r="F33" s="256"/>
    </row>
    <row r="34" spans="1:6" ht="15" customHeight="1">
      <c r="A34" s="17" t="s">
        <v>657</v>
      </c>
      <c r="B34" s="6" t="s">
        <v>416</v>
      </c>
      <c r="C34" s="256">
        <v>645000</v>
      </c>
      <c r="D34" s="256">
        <v>645000</v>
      </c>
      <c r="E34" s="256">
        <v>645000</v>
      </c>
      <c r="F34" s="256">
        <v>645000</v>
      </c>
    </row>
    <row r="35" spans="1:6" ht="15" customHeight="1">
      <c r="A35" s="17" t="s">
        <v>658</v>
      </c>
      <c r="B35" s="6" t="s">
        <v>419</v>
      </c>
      <c r="C35" s="256"/>
      <c r="D35" s="256"/>
      <c r="E35" s="256"/>
      <c r="F35" s="256"/>
    </row>
    <row r="36" spans="1:6" ht="15" customHeight="1">
      <c r="A36" s="17" t="s">
        <v>659</v>
      </c>
      <c r="B36" s="6" t="s">
        <v>420</v>
      </c>
      <c r="C36" s="256">
        <v>878000</v>
      </c>
      <c r="D36" s="256">
        <v>878000</v>
      </c>
      <c r="E36" s="256">
        <v>798000</v>
      </c>
      <c r="F36" s="256">
        <v>798000</v>
      </c>
    </row>
    <row r="37" spans="1:6" ht="15" customHeight="1">
      <c r="A37" s="17" t="s">
        <v>427</v>
      </c>
      <c r="B37" s="6" t="s">
        <v>428</v>
      </c>
      <c r="C37" s="256">
        <v>6699300</v>
      </c>
      <c r="D37" s="256">
        <v>6700000</v>
      </c>
      <c r="E37" s="256">
        <v>6700000</v>
      </c>
      <c r="F37" s="256">
        <v>6700000</v>
      </c>
    </row>
    <row r="38" spans="1:6" ht="15" customHeight="1">
      <c r="A38" s="17" t="s">
        <v>429</v>
      </c>
      <c r="B38" s="6" t="s">
        <v>430</v>
      </c>
      <c r="C38" s="256">
        <v>2033291</v>
      </c>
      <c r="D38" s="256">
        <v>1971000</v>
      </c>
      <c r="E38" s="256">
        <v>1971000</v>
      </c>
      <c r="F38" s="256">
        <v>1971000</v>
      </c>
    </row>
    <row r="39" spans="1:6" ht="15" customHeight="1">
      <c r="A39" s="17" t="s">
        <v>431</v>
      </c>
      <c r="B39" s="6" t="s">
        <v>432</v>
      </c>
      <c r="C39" s="256"/>
      <c r="D39" s="256"/>
      <c r="E39" s="256"/>
      <c r="F39" s="256"/>
    </row>
    <row r="40" spans="1:6" ht="15" customHeight="1">
      <c r="A40" s="17" t="s">
        <v>660</v>
      </c>
      <c r="B40" s="6" t="s">
        <v>433</v>
      </c>
      <c r="C40" s="256">
        <v>1000</v>
      </c>
      <c r="D40" s="256"/>
      <c r="E40" s="256"/>
      <c r="F40" s="256"/>
    </row>
    <row r="41" spans="1:6" ht="15" customHeight="1">
      <c r="A41" s="17" t="s">
        <v>661</v>
      </c>
      <c r="B41" s="6" t="s">
        <v>435</v>
      </c>
      <c r="C41" s="256"/>
      <c r="D41" s="256"/>
      <c r="E41" s="256"/>
      <c r="F41" s="256"/>
    </row>
    <row r="42" spans="1:6" ht="15" customHeight="1">
      <c r="A42" s="17" t="s">
        <v>885</v>
      </c>
      <c r="B42" s="6" t="s">
        <v>440</v>
      </c>
      <c r="C42" s="256"/>
      <c r="D42" s="256"/>
      <c r="E42" s="256"/>
      <c r="F42" s="256"/>
    </row>
    <row r="43" spans="1:6" ht="15" customHeight="1">
      <c r="A43" s="17" t="s">
        <v>662</v>
      </c>
      <c r="B43" s="6" t="s">
        <v>884</v>
      </c>
      <c r="C43" s="256">
        <v>95000</v>
      </c>
      <c r="D43" s="256">
        <v>95000</v>
      </c>
      <c r="E43" s="256">
        <v>95000</v>
      </c>
      <c r="F43" s="256">
        <v>95000</v>
      </c>
    </row>
    <row r="44" spans="1:6" ht="15" customHeight="1">
      <c r="A44" s="63" t="s">
        <v>686</v>
      </c>
      <c r="B44" s="64" t="s">
        <v>444</v>
      </c>
      <c r="C44" s="256">
        <f>SUM(C33:C43)</f>
        <v>10351591</v>
      </c>
      <c r="D44" s="256">
        <f>SUM(D33:D43)</f>
        <v>10289000</v>
      </c>
      <c r="E44" s="256">
        <f>SUM(E33:E43)</f>
        <v>10209000</v>
      </c>
      <c r="F44" s="256">
        <f>SUM(F33:F43)</f>
        <v>10209000</v>
      </c>
    </row>
    <row r="45" spans="1:6" ht="15" customHeight="1">
      <c r="A45" s="17" t="s">
        <v>456</v>
      </c>
      <c r="B45" s="6" t="s">
        <v>457</v>
      </c>
      <c r="C45" s="256"/>
      <c r="D45" s="256"/>
      <c r="E45" s="256"/>
      <c r="F45" s="256"/>
    </row>
    <row r="46" spans="1:6" ht="15" customHeight="1">
      <c r="A46" s="5" t="s">
        <v>666</v>
      </c>
      <c r="B46" s="6" t="s">
        <v>458</v>
      </c>
      <c r="C46" s="256"/>
      <c r="D46" s="256"/>
      <c r="E46" s="256"/>
      <c r="F46" s="256"/>
    </row>
    <row r="47" spans="1:6" ht="15" customHeight="1">
      <c r="A47" s="17" t="s">
        <v>667</v>
      </c>
      <c r="B47" s="6" t="s">
        <v>459</v>
      </c>
      <c r="C47" s="256"/>
      <c r="D47" s="256"/>
      <c r="E47" s="256"/>
      <c r="F47" s="256"/>
    </row>
    <row r="48" spans="1:6" ht="15" customHeight="1">
      <c r="A48" s="49" t="s">
        <v>688</v>
      </c>
      <c r="B48" s="64" t="s">
        <v>460</v>
      </c>
      <c r="C48" s="256">
        <f>SUM(C45:C47)</f>
        <v>0</v>
      </c>
      <c r="D48" s="256">
        <f>SUM(D45:D47)</f>
        <v>0</v>
      </c>
      <c r="E48" s="256">
        <f>SUM(E45:E47)</f>
        <v>0</v>
      </c>
      <c r="F48" s="256">
        <f>SUM(F45:F47)</f>
        <v>0</v>
      </c>
    </row>
    <row r="49" spans="1:6" ht="15" customHeight="1">
      <c r="A49" s="189" t="s">
        <v>102</v>
      </c>
      <c r="B49" s="190"/>
      <c r="C49" s="261">
        <f>C48+C44+C32+C18</f>
        <v>48321484</v>
      </c>
      <c r="D49" s="261">
        <f>D48+D44+D32+D18</f>
        <v>47498370</v>
      </c>
      <c r="E49" s="261">
        <f>E48+E44+E32+E18</f>
        <v>47856070</v>
      </c>
      <c r="F49" s="261">
        <f>F48+F44+F32+F18</f>
        <v>47840070</v>
      </c>
    </row>
    <row r="50" spans="1:6" ht="15" customHeight="1">
      <c r="A50" s="5" t="s">
        <v>367</v>
      </c>
      <c r="B50" s="6" t="s">
        <v>368</v>
      </c>
      <c r="C50" s="256"/>
      <c r="D50" s="256"/>
      <c r="E50" s="256"/>
      <c r="F50" s="256"/>
    </row>
    <row r="51" spans="1:6" ht="15" customHeight="1">
      <c r="A51" s="5" t="s">
        <v>369</v>
      </c>
      <c r="B51" s="6" t="s">
        <v>370</v>
      </c>
      <c r="C51" s="256"/>
      <c r="D51" s="256"/>
      <c r="E51" s="256"/>
      <c r="F51" s="256"/>
    </row>
    <row r="52" spans="1:6" ht="15" customHeight="1">
      <c r="A52" s="5" t="s">
        <v>644</v>
      </c>
      <c r="B52" s="6" t="s">
        <v>371</v>
      </c>
      <c r="C52" s="256"/>
      <c r="D52" s="256"/>
      <c r="E52" s="256"/>
      <c r="F52" s="256"/>
    </row>
    <row r="53" spans="1:6" ht="15" customHeight="1">
      <c r="A53" s="5" t="s">
        <v>645</v>
      </c>
      <c r="B53" s="6" t="s">
        <v>372</v>
      </c>
      <c r="C53" s="256"/>
      <c r="D53" s="256"/>
      <c r="E53" s="256"/>
      <c r="F53" s="256"/>
    </row>
    <row r="54" spans="1:6" ht="15" customHeight="1">
      <c r="A54" s="5" t="s">
        <v>646</v>
      </c>
      <c r="B54" s="6" t="s">
        <v>373</v>
      </c>
      <c r="C54" s="256"/>
      <c r="D54" s="256"/>
      <c r="E54" s="256"/>
      <c r="F54" s="256"/>
    </row>
    <row r="55" spans="1:6" ht="15" customHeight="1">
      <c r="A55" s="49" t="s">
        <v>682</v>
      </c>
      <c r="B55" s="64" t="s">
        <v>374</v>
      </c>
      <c r="C55" s="256">
        <f>SUM(C50:C54)</f>
        <v>0</v>
      </c>
      <c r="D55" s="256">
        <f>SUM(D50:D54)</f>
        <v>0</v>
      </c>
      <c r="E55" s="256">
        <f>SUM(E50:E54)</f>
        <v>0</v>
      </c>
      <c r="F55" s="256">
        <f>SUM(F50:F54)</f>
        <v>0</v>
      </c>
    </row>
    <row r="56" spans="1:6" ht="15" customHeight="1">
      <c r="A56" s="17" t="s">
        <v>663</v>
      </c>
      <c r="B56" s="6" t="s">
        <v>445</v>
      </c>
      <c r="C56" s="256"/>
      <c r="D56" s="256"/>
      <c r="E56" s="256"/>
      <c r="F56" s="256"/>
    </row>
    <row r="57" spans="1:6" ht="15" customHeight="1">
      <c r="A57" s="17" t="s">
        <v>664</v>
      </c>
      <c r="B57" s="6" t="s">
        <v>447</v>
      </c>
      <c r="C57" s="256"/>
      <c r="D57" s="256">
        <v>2000000</v>
      </c>
      <c r="E57" s="256"/>
      <c r="F57" s="256">
        <v>0</v>
      </c>
    </row>
    <row r="58" spans="1:6" ht="15" customHeight="1">
      <c r="A58" s="17" t="s">
        <v>449</v>
      </c>
      <c r="B58" s="6" t="s">
        <v>450</v>
      </c>
      <c r="C58" s="256"/>
      <c r="D58" s="256">
        <v>250000</v>
      </c>
      <c r="E58" s="256"/>
      <c r="F58" s="256"/>
    </row>
    <row r="59" spans="1:6" ht="15" customHeight="1">
      <c r="A59" s="17" t="s">
        <v>665</v>
      </c>
      <c r="B59" s="6" t="s">
        <v>451</v>
      </c>
      <c r="C59" s="256"/>
      <c r="D59" s="256"/>
      <c r="E59" s="256"/>
      <c r="F59" s="256"/>
    </row>
    <row r="60" spans="1:6" ht="15" customHeight="1">
      <c r="A60" s="17" t="s">
        <v>453</v>
      </c>
      <c r="B60" s="6" t="s">
        <v>454</v>
      </c>
      <c r="C60" s="256"/>
      <c r="D60" s="256"/>
      <c r="E60" s="256"/>
      <c r="F60" s="256"/>
    </row>
    <row r="61" spans="1:6" ht="15" customHeight="1">
      <c r="A61" s="49" t="s">
        <v>687</v>
      </c>
      <c r="B61" s="64" t="s">
        <v>455</v>
      </c>
      <c r="C61" s="256">
        <f>SUM(C56:C60)</f>
        <v>0</v>
      </c>
      <c r="D61" s="256">
        <f>SUM(D56:D60)</f>
        <v>2250000</v>
      </c>
      <c r="E61" s="256">
        <f>SUM(E56:E60)</f>
        <v>0</v>
      </c>
      <c r="F61" s="256">
        <f>SUM(F56:F60)</f>
        <v>0</v>
      </c>
    </row>
    <row r="62" spans="1:6" ht="30">
      <c r="A62" s="17" t="s">
        <v>461</v>
      </c>
      <c r="B62" s="6" t="s">
        <v>462</v>
      </c>
      <c r="C62" s="256"/>
      <c r="D62" s="256"/>
      <c r="E62" s="256"/>
      <c r="F62" s="256"/>
    </row>
    <row r="63" spans="1:6" ht="15">
      <c r="A63" s="5" t="s">
        <v>887</v>
      </c>
      <c r="B63" s="6" t="s">
        <v>463</v>
      </c>
      <c r="C63" s="256"/>
      <c r="D63" s="256"/>
      <c r="E63" s="256"/>
      <c r="F63" s="256"/>
    </row>
    <row r="64" spans="1:6" ht="30">
      <c r="A64" s="5" t="s">
        <v>961</v>
      </c>
      <c r="B64" s="6" t="s">
        <v>464</v>
      </c>
      <c r="C64" s="256"/>
      <c r="D64" s="256"/>
      <c r="E64" s="256"/>
      <c r="F64" s="256"/>
    </row>
    <row r="65" spans="1:6" ht="30">
      <c r="A65" s="5" t="s">
        <v>668</v>
      </c>
      <c r="B65" s="6" t="s">
        <v>889</v>
      </c>
      <c r="C65" s="256">
        <v>1038000</v>
      </c>
      <c r="D65" s="256"/>
      <c r="E65" s="256"/>
      <c r="F65" s="256"/>
    </row>
    <row r="66" spans="1:6" ht="15" customHeight="1">
      <c r="A66" s="17" t="s">
        <v>669</v>
      </c>
      <c r="B66" s="6" t="s">
        <v>464</v>
      </c>
      <c r="C66" s="256"/>
      <c r="D66" s="256"/>
      <c r="E66" s="256"/>
      <c r="F66" s="256"/>
    </row>
    <row r="67" spans="1:6" ht="15">
      <c r="A67" s="49" t="s">
        <v>690</v>
      </c>
      <c r="B67" s="64" t="s">
        <v>465</v>
      </c>
      <c r="C67" s="256">
        <f>SUM(C62:C66)</f>
        <v>1038000</v>
      </c>
      <c r="D67" s="256">
        <f>SUM(D62:D66)</f>
        <v>0</v>
      </c>
      <c r="E67" s="256">
        <f>SUM(E62:E66)</f>
        <v>0</v>
      </c>
      <c r="F67" s="256">
        <f>SUM(F62:F66)</f>
        <v>0</v>
      </c>
    </row>
    <row r="68" spans="1:6" ht="15.75">
      <c r="A68" s="189" t="s">
        <v>103</v>
      </c>
      <c r="B68" s="190"/>
      <c r="C68" s="261">
        <f>C67+C61+C55</f>
        <v>1038000</v>
      </c>
      <c r="D68" s="261">
        <f>D67+D61+D55</f>
        <v>2250000</v>
      </c>
      <c r="E68" s="261">
        <f>E67+E61+E55</f>
        <v>0</v>
      </c>
      <c r="F68" s="261">
        <f>F67+F61+F55</f>
        <v>0</v>
      </c>
    </row>
    <row r="69" spans="1:6" ht="15.75">
      <c r="A69" s="187" t="s">
        <v>689</v>
      </c>
      <c r="B69" s="188" t="s">
        <v>466</v>
      </c>
      <c r="C69" s="262">
        <f>C68+C49</f>
        <v>49359484</v>
      </c>
      <c r="D69" s="262">
        <f>D68+D49</f>
        <v>49748370</v>
      </c>
      <c r="E69" s="262">
        <f>E68+E49</f>
        <v>47856070</v>
      </c>
      <c r="F69" s="262">
        <f>F68+F49</f>
        <v>47840070</v>
      </c>
    </row>
    <row r="70" spans="1:6" ht="15.75">
      <c r="A70" s="246" t="s">
        <v>104</v>
      </c>
      <c r="B70" s="247"/>
      <c r="C70" s="263"/>
      <c r="D70" s="263"/>
      <c r="E70" s="263"/>
      <c r="F70" s="263"/>
    </row>
    <row r="71" spans="1:6" ht="15.75">
      <c r="A71" s="246" t="s">
        <v>105</v>
      </c>
      <c r="B71" s="247"/>
      <c r="C71" s="263"/>
      <c r="D71" s="263"/>
      <c r="E71" s="263"/>
      <c r="F71" s="263"/>
    </row>
    <row r="72" spans="1:6" ht="15">
      <c r="A72" s="47" t="s">
        <v>671</v>
      </c>
      <c r="B72" s="5" t="s">
        <v>467</v>
      </c>
      <c r="C72" s="256"/>
      <c r="D72" s="256"/>
      <c r="E72" s="256"/>
      <c r="F72" s="256"/>
    </row>
    <row r="73" spans="1:6" ht="15">
      <c r="A73" s="17" t="s">
        <v>468</v>
      </c>
      <c r="B73" s="5" t="s">
        <v>469</v>
      </c>
      <c r="C73" s="256"/>
      <c r="D73" s="256"/>
      <c r="E73" s="256"/>
      <c r="F73" s="256"/>
    </row>
    <row r="74" spans="1:6" ht="15">
      <c r="A74" s="47" t="s">
        <v>672</v>
      </c>
      <c r="B74" s="5" t="s">
        <v>470</v>
      </c>
      <c r="C74" s="256"/>
      <c r="D74" s="256"/>
      <c r="E74" s="256"/>
      <c r="F74" s="256"/>
    </row>
    <row r="75" spans="1:6" ht="15">
      <c r="A75" s="20" t="s">
        <v>691</v>
      </c>
      <c r="B75" s="9" t="s">
        <v>471</v>
      </c>
      <c r="C75" s="256">
        <f>SUM(C72:C74)</f>
        <v>0</v>
      </c>
      <c r="D75" s="256">
        <f>SUM(D72:D74)</f>
        <v>0</v>
      </c>
      <c r="E75" s="256">
        <f>SUM(E72:E74)</f>
        <v>0</v>
      </c>
      <c r="F75" s="256">
        <f>SUM(F72:F74)</f>
        <v>0</v>
      </c>
    </row>
    <row r="76" spans="1:6" ht="15">
      <c r="A76" s="17" t="s">
        <v>673</v>
      </c>
      <c r="B76" s="5" t="s">
        <v>472</v>
      </c>
      <c r="C76" s="256"/>
      <c r="D76" s="256"/>
      <c r="E76" s="256"/>
      <c r="F76" s="256"/>
    </row>
    <row r="77" spans="1:6" ht="15">
      <c r="A77" s="47" t="s">
        <v>473</v>
      </c>
      <c r="B77" s="5" t="s">
        <v>474</v>
      </c>
      <c r="C77" s="256"/>
      <c r="D77" s="256"/>
      <c r="E77" s="256"/>
      <c r="F77" s="256"/>
    </row>
    <row r="78" spans="1:6" ht="15">
      <c r="A78" s="17" t="s">
        <v>674</v>
      </c>
      <c r="B78" s="5" t="s">
        <v>475</v>
      </c>
      <c r="C78" s="256"/>
      <c r="D78" s="256"/>
      <c r="E78" s="256"/>
      <c r="F78" s="256"/>
    </row>
    <row r="79" spans="1:6" ht="15">
      <c r="A79" s="47" t="s">
        <v>476</v>
      </c>
      <c r="B79" s="5" t="s">
        <v>477</v>
      </c>
      <c r="C79" s="256"/>
      <c r="D79" s="256"/>
      <c r="E79" s="256"/>
      <c r="F79" s="256"/>
    </row>
    <row r="80" spans="1:6" ht="15">
      <c r="A80" s="18" t="s">
        <v>692</v>
      </c>
      <c r="B80" s="9" t="s">
        <v>478</v>
      </c>
      <c r="C80" s="256">
        <f>SUM(C76:C79)</f>
        <v>0</v>
      </c>
      <c r="D80" s="256">
        <f>SUM(D76:D79)</f>
        <v>0</v>
      </c>
      <c r="E80" s="256">
        <f>SUM(E76:E79)</f>
        <v>0</v>
      </c>
      <c r="F80" s="256">
        <f>SUM(F76:F79)</f>
        <v>0</v>
      </c>
    </row>
    <row r="81" spans="1:6" ht="15">
      <c r="A81" s="5" t="s">
        <v>825</v>
      </c>
      <c r="B81" s="5" t="s">
        <v>479</v>
      </c>
      <c r="C81" s="256">
        <v>1346000</v>
      </c>
      <c r="D81" s="256"/>
      <c r="E81" s="256"/>
      <c r="F81" s="256"/>
    </row>
    <row r="82" spans="1:6" ht="15">
      <c r="A82" s="5" t="s">
        <v>826</v>
      </c>
      <c r="B82" s="5" t="s">
        <v>479</v>
      </c>
      <c r="C82" s="256"/>
      <c r="D82" s="256"/>
      <c r="E82" s="256"/>
      <c r="F82" s="256"/>
    </row>
    <row r="83" spans="1:6" ht="15">
      <c r="A83" s="5" t="s">
        <v>823</v>
      </c>
      <c r="B83" s="5" t="s">
        <v>480</v>
      </c>
      <c r="C83" s="256"/>
      <c r="D83" s="256"/>
      <c r="E83" s="256"/>
      <c r="F83" s="256"/>
    </row>
    <row r="84" spans="1:6" ht="15">
      <c r="A84" s="5" t="s">
        <v>824</v>
      </c>
      <c r="B84" s="5" t="s">
        <v>480</v>
      </c>
      <c r="C84" s="256"/>
      <c r="D84" s="256"/>
      <c r="E84" s="256"/>
      <c r="F84" s="256"/>
    </row>
    <row r="85" spans="1:6" ht="15">
      <c r="A85" s="9" t="s">
        <v>693</v>
      </c>
      <c r="B85" s="9" t="s">
        <v>481</v>
      </c>
      <c r="C85" s="256">
        <f>SUM(C81:C84)</f>
        <v>1346000</v>
      </c>
      <c r="D85" s="256">
        <f>SUM(D81:D84)</f>
        <v>0</v>
      </c>
      <c r="E85" s="256">
        <f>SUM(E81:E84)</f>
        <v>0</v>
      </c>
      <c r="F85" s="256">
        <f>SUM(F81:F84)</f>
        <v>0</v>
      </c>
    </row>
    <row r="86" spans="1:6" ht="15">
      <c r="A86" s="47" t="s">
        <v>482</v>
      </c>
      <c r="B86" s="5" t="s">
        <v>483</v>
      </c>
      <c r="C86" s="256"/>
      <c r="D86" s="256"/>
      <c r="E86" s="256"/>
      <c r="F86" s="256"/>
    </row>
    <row r="87" spans="1:6" ht="15">
      <c r="A87" s="47" t="s">
        <v>484</v>
      </c>
      <c r="B87" s="5" t="s">
        <v>485</v>
      </c>
      <c r="C87" s="256"/>
      <c r="D87" s="256"/>
      <c r="E87" s="256"/>
      <c r="F87" s="256"/>
    </row>
    <row r="88" spans="1:6" ht="15">
      <c r="A88" s="47" t="s">
        <v>486</v>
      </c>
      <c r="B88" s="5" t="s">
        <v>487</v>
      </c>
      <c r="C88" s="256"/>
      <c r="D88" s="256"/>
      <c r="E88" s="256"/>
      <c r="F88" s="256"/>
    </row>
    <row r="89" spans="1:6" ht="15">
      <c r="A89" s="47" t="s">
        <v>488</v>
      </c>
      <c r="B89" s="5" t="s">
        <v>489</v>
      </c>
      <c r="C89" s="256"/>
      <c r="D89" s="256"/>
      <c r="E89" s="256"/>
      <c r="F89" s="256"/>
    </row>
    <row r="90" spans="1:6" ht="15">
      <c r="A90" s="17" t="s">
        <v>675</v>
      </c>
      <c r="B90" s="5" t="s">
        <v>490</v>
      </c>
      <c r="C90" s="256"/>
      <c r="D90" s="256"/>
      <c r="E90" s="256"/>
      <c r="F90" s="256"/>
    </row>
    <row r="91" spans="1:6" ht="15">
      <c r="A91" s="20" t="s">
        <v>694</v>
      </c>
      <c r="B91" s="9" t="s">
        <v>492</v>
      </c>
      <c r="C91" s="256">
        <f>C90+C89+C88+C87+C86+C85+C80+C75</f>
        <v>1346000</v>
      </c>
      <c r="D91" s="256">
        <f>D90+D89+D88+D87+D86+D85+D80+D75</f>
        <v>0</v>
      </c>
      <c r="E91" s="256">
        <f>E90+E89+E88+E87+E86+E85+E80+E75</f>
        <v>0</v>
      </c>
      <c r="F91" s="256">
        <f>F90+F89+F88+F87+F86+F85+F80+F75</f>
        <v>0</v>
      </c>
    </row>
    <row r="92" spans="1:6" ht="15">
      <c r="A92" s="17" t="s">
        <v>493</v>
      </c>
      <c r="B92" s="5" t="s">
        <v>494</v>
      </c>
      <c r="C92" s="256"/>
      <c r="D92" s="256"/>
      <c r="E92" s="256"/>
      <c r="F92" s="256"/>
    </row>
    <row r="93" spans="1:6" ht="15">
      <c r="A93" s="17" t="s">
        <v>495</v>
      </c>
      <c r="B93" s="5" t="s">
        <v>496</v>
      </c>
      <c r="C93" s="256"/>
      <c r="D93" s="256"/>
      <c r="E93" s="256"/>
      <c r="F93" s="256"/>
    </row>
    <row r="94" spans="1:6" ht="15">
      <c r="A94" s="47" t="s">
        <v>497</v>
      </c>
      <c r="B94" s="5" t="s">
        <v>498</v>
      </c>
      <c r="C94" s="256"/>
      <c r="D94" s="256"/>
      <c r="E94" s="256"/>
      <c r="F94" s="256"/>
    </row>
    <row r="95" spans="1:6" ht="15">
      <c r="A95" s="47" t="s">
        <v>676</v>
      </c>
      <c r="B95" s="5" t="s">
        <v>499</v>
      </c>
      <c r="C95" s="256"/>
      <c r="D95" s="256"/>
      <c r="E95" s="256"/>
      <c r="F95" s="256"/>
    </row>
    <row r="96" spans="1:6" ht="15">
      <c r="A96" s="18" t="s">
        <v>695</v>
      </c>
      <c r="B96" s="9" t="s">
        <v>500</v>
      </c>
      <c r="C96" s="256">
        <f>SUM(C92:C95)</f>
        <v>0</v>
      </c>
      <c r="D96" s="256">
        <f>SUM(D92:D95)</f>
        <v>0</v>
      </c>
      <c r="E96" s="256">
        <f>SUM(E92:E95)</f>
        <v>0</v>
      </c>
      <c r="F96" s="256">
        <f>SUM(F92:F95)</f>
        <v>0</v>
      </c>
    </row>
    <row r="97" spans="1:6" ht="15">
      <c r="A97" s="20" t="s">
        <v>501</v>
      </c>
      <c r="B97" s="9" t="s">
        <v>502</v>
      </c>
      <c r="C97" s="256"/>
      <c r="D97" s="256"/>
      <c r="E97" s="256"/>
      <c r="F97" s="256"/>
    </row>
    <row r="98" spans="1:6" ht="15.75">
      <c r="A98" s="185" t="s">
        <v>696</v>
      </c>
      <c r="B98" s="186" t="s">
        <v>503</v>
      </c>
      <c r="C98" s="262">
        <f>C97+C96+C91</f>
        <v>1346000</v>
      </c>
      <c r="D98" s="262">
        <f>D97+D96+D91</f>
        <v>0</v>
      </c>
      <c r="E98" s="262">
        <f>E97+E96+E91</f>
        <v>0</v>
      </c>
      <c r="F98" s="262">
        <f>F97+F96+F91</f>
        <v>0</v>
      </c>
    </row>
    <row r="99" spans="1:6" ht="15.75">
      <c r="A99" s="244" t="s">
        <v>678</v>
      </c>
      <c r="B99" s="245"/>
      <c r="C99" s="264">
        <f>C98+C69</f>
        <v>50705484</v>
      </c>
      <c r="D99" s="264">
        <f>D98+D69</f>
        <v>49748370</v>
      </c>
      <c r="E99" s="264">
        <f>E98+E69</f>
        <v>47856070</v>
      </c>
      <c r="F99" s="264">
        <f>F98+F69</f>
        <v>47840070</v>
      </c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&amp;C5. melléklet az 1/2016. (II.15.) önkormányzati rendelethez</oddHeader>
    <oddFooter>&amp;C- 14 -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27"/>
  <sheetViews>
    <sheetView view="pageLayout" workbookViewId="0" topLeftCell="A1">
      <selection activeCell="A13" sqref="A1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="134" customFormat="1" ht="15">
      <c r="A1" s="248"/>
    </row>
    <row r="2" spans="1:10" ht="30" customHeight="1">
      <c r="A2" s="268" t="s">
        <v>870</v>
      </c>
      <c r="B2" s="269"/>
      <c r="C2" s="269"/>
      <c r="D2" s="269"/>
      <c r="E2" s="269"/>
      <c r="F2" s="269"/>
      <c r="G2" s="143"/>
      <c r="H2" s="143"/>
      <c r="I2" s="143"/>
      <c r="J2" s="143"/>
    </row>
    <row r="4" ht="15.75">
      <c r="A4" s="135"/>
    </row>
    <row r="5" ht="15">
      <c r="A5" s="4" t="s">
        <v>5</v>
      </c>
    </row>
    <row r="6" spans="1:6" ht="18.75">
      <c r="A6" s="279" t="s">
        <v>133</v>
      </c>
      <c r="B6" s="280"/>
      <c r="C6" s="280"/>
      <c r="D6" s="280"/>
      <c r="E6" s="280"/>
      <c r="F6" s="281"/>
    </row>
    <row r="7" spans="1:10" ht="36" customHeight="1">
      <c r="A7" s="2" t="s">
        <v>155</v>
      </c>
      <c r="B7" s="3" t="s">
        <v>156</v>
      </c>
      <c r="C7" s="162" t="s">
        <v>130</v>
      </c>
      <c r="D7" s="162" t="s">
        <v>131</v>
      </c>
      <c r="E7" s="162" t="s">
        <v>132</v>
      </c>
      <c r="F7" s="162" t="s">
        <v>871</v>
      </c>
      <c r="G7" s="150"/>
      <c r="H7" s="151"/>
      <c r="I7" s="151"/>
      <c r="J7" s="151"/>
    </row>
    <row r="8" spans="1:10" ht="15">
      <c r="A8" s="155" t="s">
        <v>127</v>
      </c>
      <c r="B8" s="5"/>
      <c r="C8" s="52"/>
      <c r="D8" s="52"/>
      <c r="E8" s="88"/>
      <c r="F8" s="88"/>
      <c r="G8" s="152"/>
      <c r="H8" s="153"/>
      <c r="I8" s="153"/>
      <c r="J8" s="33"/>
    </row>
    <row r="9" spans="1:10" ht="38.25">
      <c r="A9" s="155" t="s">
        <v>107</v>
      </c>
      <c r="B9" s="68"/>
      <c r="C9" s="52"/>
      <c r="D9" s="52"/>
      <c r="E9" s="52"/>
      <c r="F9" s="52"/>
      <c r="G9" s="152"/>
      <c r="H9" s="153"/>
      <c r="I9" s="153"/>
      <c r="J9" s="33"/>
    </row>
    <row r="10" spans="1:10" ht="25.5">
      <c r="A10" s="155" t="s">
        <v>108</v>
      </c>
      <c r="B10" s="5"/>
      <c r="C10" s="52"/>
      <c r="D10" s="52"/>
      <c r="E10" s="52"/>
      <c r="F10" s="52"/>
      <c r="G10" s="152"/>
      <c r="H10" s="153"/>
      <c r="I10" s="153"/>
      <c r="J10" s="33"/>
    </row>
    <row r="11" spans="1:10" ht="25.5">
      <c r="A11" s="155" t="s">
        <v>109</v>
      </c>
      <c r="B11" s="5"/>
      <c r="C11" s="52"/>
      <c r="D11" s="52"/>
      <c r="E11" s="52"/>
      <c r="F11" s="52"/>
      <c r="G11" s="152"/>
      <c r="H11" s="153"/>
      <c r="I11" s="153"/>
      <c r="J11" s="33"/>
    </row>
    <row r="12" spans="1:10" ht="25.5">
      <c r="A12" s="155" t="s">
        <v>110</v>
      </c>
      <c r="B12" s="68"/>
      <c r="C12" s="52"/>
      <c r="D12" s="52"/>
      <c r="E12" s="52"/>
      <c r="F12" s="52"/>
      <c r="G12" s="152"/>
      <c r="H12" s="153"/>
      <c r="I12" s="153"/>
      <c r="J12" s="33"/>
    </row>
    <row r="13" spans="1:10" ht="25.5">
      <c r="A13" s="155" t="s">
        <v>111</v>
      </c>
      <c r="B13" s="9"/>
      <c r="C13" s="52"/>
      <c r="D13" s="52"/>
      <c r="E13" s="52"/>
      <c r="F13" s="52"/>
      <c r="G13" s="152"/>
      <c r="H13" s="153"/>
      <c r="I13" s="153"/>
      <c r="J13" s="33"/>
    </row>
    <row r="14" spans="1:10" ht="25.5">
      <c r="A14" s="155" t="s">
        <v>128</v>
      </c>
      <c r="B14" s="5"/>
      <c r="C14" s="52"/>
      <c r="D14" s="52"/>
      <c r="E14" s="52"/>
      <c r="F14" s="52"/>
      <c r="G14" s="152"/>
      <c r="H14" s="153"/>
      <c r="I14" s="153"/>
      <c r="J14" s="33"/>
    </row>
    <row r="15" spans="1:10" ht="26.25" customHeight="1">
      <c r="A15" s="58" t="s">
        <v>60</v>
      </c>
      <c r="B15" s="157" t="s">
        <v>345</v>
      </c>
      <c r="C15" s="156">
        <f>SUM(C8:C14)</f>
        <v>0</v>
      </c>
      <c r="D15" s="156">
        <f>SUM(D8:D14)</f>
        <v>0</v>
      </c>
      <c r="E15" s="156">
        <f>SUM(E8:E14)</f>
        <v>0</v>
      </c>
      <c r="F15" s="156">
        <f>SUM(F8:F14)</f>
        <v>0</v>
      </c>
      <c r="G15" s="33"/>
      <c r="H15" s="33"/>
      <c r="I15" s="33"/>
      <c r="J15" s="33"/>
    </row>
    <row r="16" spans="1:10" ht="26.25" customHeight="1">
      <c r="A16" s="136"/>
      <c r="B16" s="158"/>
      <c r="C16" s="159"/>
      <c r="D16" s="159"/>
      <c r="E16" s="159"/>
      <c r="F16" s="159"/>
      <c r="G16" s="159"/>
      <c r="H16" s="159"/>
      <c r="I16" s="159"/>
      <c r="J16" s="33"/>
    </row>
    <row r="17" spans="1:10" ht="15">
      <c r="A17" s="136"/>
      <c r="B17" s="137"/>
      <c r="C17" s="33"/>
      <c r="D17" s="33"/>
      <c r="E17" s="33"/>
      <c r="F17" s="33"/>
      <c r="G17" s="33"/>
      <c r="H17" s="33"/>
      <c r="I17" s="33"/>
      <c r="J17" s="33"/>
    </row>
    <row r="18" spans="1:6" ht="18.75">
      <c r="A18" s="282" t="s">
        <v>134</v>
      </c>
      <c r="B18" s="283"/>
      <c r="C18" s="283"/>
      <c r="D18" s="283"/>
      <c r="E18" s="283"/>
      <c r="F18" s="284"/>
    </row>
    <row r="19" spans="1:9" ht="25.5">
      <c r="A19" s="2" t="s">
        <v>155</v>
      </c>
      <c r="B19" s="3" t="s">
        <v>156</v>
      </c>
      <c r="C19" s="162" t="s">
        <v>846</v>
      </c>
      <c r="D19" s="162" t="s">
        <v>93</v>
      </c>
      <c r="E19" s="162" t="s">
        <v>116</v>
      </c>
      <c r="F19" s="162" t="s">
        <v>872</v>
      </c>
      <c r="G19" s="154"/>
      <c r="H19" s="33"/>
      <c r="I19" s="33"/>
    </row>
    <row r="20" spans="1:9" ht="15">
      <c r="A20" s="161" t="s">
        <v>92</v>
      </c>
      <c r="B20" s="49"/>
      <c r="C20" s="37"/>
      <c r="D20" s="37"/>
      <c r="E20" s="37"/>
      <c r="F20" s="37"/>
      <c r="G20" s="154"/>
      <c r="H20" s="33"/>
      <c r="I20" s="33"/>
    </row>
    <row r="21" spans="1:9" ht="15.75">
      <c r="A21" s="162" t="s">
        <v>849</v>
      </c>
      <c r="B21" s="160" t="s">
        <v>413</v>
      </c>
      <c r="C21" s="37">
        <v>5137000</v>
      </c>
      <c r="D21" s="37">
        <v>5137000</v>
      </c>
      <c r="E21" s="37">
        <v>5137000</v>
      </c>
      <c r="F21" s="37">
        <v>5137000</v>
      </c>
      <c r="G21" s="154"/>
      <c r="H21" s="33"/>
      <c r="I21" s="33"/>
    </row>
    <row r="22" spans="1:9" ht="30">
      <c r="A22" s="162" t="s">
        <v>87</v>
      </c>
      <c r="B22" s="160" t="s">
        <v>455</v>
      </c>
      <c r="C22" s="37">
        <v>1413000</v>
      </c>
      <c r="D22" s="37">
        <v>3413000</v>
      </c>
      <c r="E22" s="37">
        <v>1333000</v>
      </c>
      <c r="F22" s="37">
        <v>1333000</v>
      </c>
      <c r="G22" s="154"/>
      <c r="H22" s="33"/>
      <c r="I22" s="33"/>
    </row>
    <row r="23" spans="1:9" ht="15.75">
      <c r="A23" s="162" t="s">
        <v>88</v>
      </c>
      <c r="B23" s="160" t="s">
        <v>455</v>
      </c>
      <c r="C23" s="37"/>
      <c r="D23" s="37"/>
      <c r="E23" s="37"/>
      <c r="F23" s="37"/>
      <c r="G23" s="154"/>
      <c r="H23" s="33"/>
      <c r="I23" s="33"/>
    </row>
    <row r="24" spans="1:9" ht="30">
      <c r="A24" s="162" t="s">
        <v>89</v>
      </c>
      <c r="B24" s="160" t="s">
        <v>455</v>
      </c>
      <c r="C24" s="37"/>
      <c r="D24" s="37"/>
      <c r="E24" s="37"/>
      <c r="F24" s="37"/>
      <c r="G24" s="154"/>
      <c r="H24" s="33"/>
      <c r="I24" s="33"/>
    </row>
    <row r="25" spans="1:9" ht="15.75">
      <c r="A25" s="162" t="s">
        <v>90</v>
      </c>
      <c r="B25" s="160" t="s">
        <v>413</v>
      </c>
      <c r="C25" s="37">
        <v>30000</v>
      </c>
      <c r="D25" s="37">
        <v>30000</v>
      </c>
      <c r="E25" s="37">
        <v>30000</v>
      </c>
      <c r="F25" s="37">
        <v>30000</v>
      </c>
      <c r="G25" s="154"/>
      <c r="H25" s="33"/>
      <c r="I25" s="33"/>
    </row>
    <row r="26" spans="1:9" ht="15.75">
      <c r="A26" s="162" t="s">
        <v>91</v>
      </c>
      <c r="B26" s="99" t="s">
        <v>135</v>
      </c>
      <c r="C26" s="37"/>
      <c r="D26" s="37"/>
      <c r="E26" s="37"/>
      <c r="F26" s="37"/>
      <c r="G26" s="154"/>
      <c r="H26" s="33"/>
      <c r="I26" s="33"/>
    </row>
    <row r="27" spans="1:9" ht="24" customHeight="1">
      <c r="A27" s="58" t="s">
        <v>60</v>
      </c>
      <c r="B27" s="59"/>
      <c r="C27" s="156">
        <f>SUM(C21:C26)</f>
        <v>6580000</v>
      </c>
      <c r="D27" s="156">
        <f>SUM(D21:D26)</f>
        <v>8580000</v>
      </c>
      <c r="E27" s="156">
        <f>SUM(E21:E26)</f>
        <v>6500000</v>
      </c>
      <c r="F27" s="156">
        <f>SUM(F21:F26)</f>
        <v>6500000</v>
      </c>
      <c r="G27" s="154"/>
      <c r="H27" s="33"/>
      <c r="I27" s="33"/>
    </row>
  </sheetData>
  <sheetProtection/>
  <mergeCells count="3">
    <mergeCell ref="A2:F2"/>
    <mergeCell ref="A6:F6"/>
    <mergeCell ref="A18:F18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70" r:id="rId1"/>
  <headerFooter>
    <oddHeader>&amp;C6. melléklet az 1/2016. (II.15.) önkormányzati rendelethez</oddHeader>
    <oddFooter>&amp;C- 15 -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C215"/>
  <sheetViews>
    <sheetView view="pageLayout" workbookViewId="0" topLeftCell="A1">
      <selection activeCell="B8" sqref="B8"/>
    </sheetView>
  </sheetViews>
  <sheetFormatPr defaultColWidth="9.140625" defaultRowHeight="15"/>
  <cols>
    <col min="1" max="1" width="82.57421875" style="0" customWidth="1"/>
    <col min="3" max="3" width="16.28125" style="163" customWidth="1"/>
  </cols>
  <sheetData>
    <row r="1" spans="1:3" ht="27" customHeight="1">
      <c r="A1" s="268" t="s">
        <v>852</v>
      </c>
      <c r="B1" s="269"/>
      <c r="C1" s="269"/>
    </row>
    <row r="2" spans="1:3" ht="25.5" customHeight="1">
      <c r="A2" s="271" t="s">
        <v>861</v>
      </c>
      <c r="B2" s="269"/>
      <c r="C2" s="269"/>
    </row>
    <row r="3" spans="1:3" ht="15.75" customHeight="1">
      <c r="A3" s="92"/>
      <c r="B3" s="93"/>
      <c r="C3" s="251"/>
    </row>
    <row r="4" ht="21" customHeight="1">
      <c r="A4" s="4" t="s">
        <v>1</v>
      </c>
    </row>
    <row r="5" spans="1:3" ht="25.5">
      <c r="A5" s="53" t="s">
        <v>833</v>
      </c>
      <c r="B5" s="3" t="s">
        <v>156</v>
      </c>
      <c r="C5" s="250" t="s">
        <v>61</v>
      </c>
    </row>
    <row r="6" spans="1:3" s="243" customFormat="1" ht="15">
      <c r="A6" s="267" t="s">
        <v>951</v>
      </c>
      <c r="B6" s="9" t="s">
        <v>360</v>
      </c>
      <c r="C6" s="266"/>
    </row>
    <row r="7" spans="1:3" ht="15">
      <c r="A7" s="17" t="s">
        <v>799</v>
      </c>
      <c r="B7" s="6" t="s">
        <v>362</v>
      </c>
      <c r="C7" s="171"/>
    </row>
    <row r="8" spans="1:3" ht="15">
      <c r="A8" s="17" t="s">
        <v>808</v>
      </c>
      <c r="B8" s="6" t="s">
        <v>362</v>
      </c>
      <c r="C8" s="171"/>
    </row>
    <row r="9" spans="1:3" ht="30">
      <c r="A9" s="17" t="s">
        <v>809</v>
      </c>
      <c r="B9" s="6" t="s">
        <v>362</v>
      </c>
      <c r="C9" s="171"/>
    </row>
    <row r="10" spans="1:3" ht="15">
      <c r="A10" s="17" t="s">
        <v>807</v>
      </c>
      <c r="B10" s="6" t="s">
        <v>362</v>
      </c>
      <c r="C10" s="171"/>
    </row>
    <row r="11" spans="1:3" ht="15">
      <c r="A11" s="17" t="s">
        <v>806</v>
      </c>
      <c r="B11" s="6" t="s">
        <v>362</v>
      </c>
      <c r="C11" s="171"/>
    </row>
    <row r="12" spans="1:3" ht="15">
      <c r="A12" s="17" t="s">
        <v>805</v>
      </c>
      <c r="B12" s="6" t="s">
        <v>362</v>
      </c>
      <c r="C12" s="171"/>
    </row>
    <row r="13" spans="1:3" ht="15">
      <c r="A13" s="17" t="s">
        <v>800</v>
      </c>
      <c r="B13" s="6" t="s">
        <v>362</v>
      </c>
      <c r="C13" s="171"/>
    </row>
    <row r="14" spans="1:3" ht="15">
      <c r="A14" s="17" t="s">
        <v>801</v>
      </c>
      <c r="B14" s="6" t="s">
        <v>362</v>
      </c>
      <c r="C14" s="171"/>
    </row>
    <row r="15" spans="1:3" ht="15">
      <c r="A15" s="17" t="s">
        <v>802</v>
      </c>
      <c r="B15" s="6" t="s">
        <v>362</v>
      </c>
      <c r="C15" s="171"/>
    </row>
    <row r="16" spans="1:3" ht="15">
      <c r="A16" s="17" t="s">
        <v>803</v>
      </c>
      <c r="B16" s="6" t="s">
        <v>362</v>
      </c>
      <c r="C16" s="171"/>
    </row>
    <row r="17" spans="1:3" ht="25.5">
      <c r="A17" s="9" t="s">
        <v>952</v>
      </c>
      <c r="B17" s="10" t="s">
        <v>362</v>
      </c>
      <c r="C17" s="171">
        <f>SUM(C7:C16)</f>
        <v>0</v>
      </c>
    </row>
    <row r="18" spans="1:3" ht="15">
      <c r="A18" s="17" t="s">
        <v>799</v>
      </c>
      <c r="B18" s="6" t="s">
        <v>363</v>
      </c>
      <c r="C18" s="171"/>
    </row>
    <row r="19" spans="1:3" ht="15">
      <c r="A19" s="17" t="s">
        <v>808</v>
      </c>
      <c r="B19" s="6" t="s">
        <v>363</v>
      </c>
      <c r="C19" s="171"/>
    </row>
    <row r="20" spans="1:3" ht="30">
      <c r="A20" s="17" t="s">
        <v>809</v>
      </c>
      <c r="B20" s="6" t="s">
        <v>363</v>
      </c>
      <c r="C20" s="171"/>
    </row>
    <row r="21" spans="1:3" ht="15">
      <c r="A21" s="17" t="s">
        <v>807</v>
      </c>
      <c r="B21" s="6" t="s">
        <v>363</v>
      </c>
      <c r="C21" s="171"/>
    </row>
    <row r="22" spans="1:3" ht="15">
      <c r="A22" s="17" t="s">
        <v>806</v>
      </c>
      <c r="B22" s="6" t="s">
        <v>363</v>
      </c>
      <c r="C22" s="171"/>
    </row>
    <row r="23" spans="1:3" ht="15">
      <c r="A23" s="17" t="s">
        <v>805</v>
      </c>
      <c r="B23" s="6" t="s">
        <v>363</v>
      </c>
      <c r="C23" s="171"/>
    </row>
    <row r="24" spans="1:3" ht="15">
      <c r="A24" s="17" t="s">
        <v>800</v>
      </c>
      <c r="B24" s="6" t="s">
        <v>363</v>
      </c>
      <c r="C24" s="171"/>
    </row>
    <row r="25" spans="1:3" ht="15">
      <c r="A25" s="17" t="s">
        <v>801</v>
      </c>
      <c r="B25" s="6" t="s">
        <v>363</v>
      </c>
      <c r="C25" s="171"/>
    </row>
    <row r="26" spans="1:3" ht="15">
      <c r="A26" s="17" t="s">
        <v>802</v>
      </c>
      <c r="B26" s="6" t="s">
        <v>363</v>
      </c>
      <c r="C26" s="171"/>
    </row>
    <row r="27" spans="1:3" ht="15">
      <c r="A27" s="17" t="s">
        <v>803</v>
      </c>
      <c r="B27" s="6" t="s">
        <v>363</v>
      </c>
      <c r="C27" s="171"/>
    </row>
    <row r="28" spans="1:3" ht="25.5">
      <c r="A28" s="9" t="s">
        <v>641</v>
      </c>
      <c r="B28" s="10" t="s">
        <v>363</v>
      </c>
      <c r="C28" s="171">
        <f>SUM(C18:C27)</f>
        <v>0</v>
      </c>
    </row>
    <row r="29" spans="1:3" ht="15">
      <c r="A29" s="17" t="s">
        <v>799</v>
      </c>
      <c r="B29" s="6" t="s">
        <v>364</v>
      </c>
      <c r="C29" s="171"/>
    </row>
    <row r="30" spans="1:3" ht="15">
      <c r="A30" s="17" t="s">
        <v>808</v>
      </c>
      <c r="B30" s="6" t="s">
        <v>364</v>
      </c>
      <c r="C30" s="171"/>
    </row>
    <row r="31" spans="1:3" ht="30">
      <c r="A31" s="17" t="s">
        <v>809</v>
      </c>
      <c r="B31" s="6" t="s">
        <v>364</v>
      </c>
      <c r="C31" s="171"/>
    </row>
    <row r="32" spans="1:3" ht="15">
      <c r="A32" s="17" t="s">
        <v>807</v>
      </c>
      <c r="B32" s="6" t="s">
        <v>364</v>
      </c>
      <c r="C32" s="171"/>
    </row>
    <row r="33" spans="1:3" ht="15">
      <c r="A33" s="17" t="s">
        <v>806</v>
      </c>
      <c r="B33" s="6" t="s">
        <v>364</v>
      </c>
      <c r="C33" s="171"/>
    </row>
    <row r="34" spans="1:3" ht="15">
      <c r="A34" s="17" t="s">
        <v>805</v>
      </c>
      <c r="B34" s="6" t="s">
        <v>364</v>
      </c>
      <c r="C34" s="171"/>
    </row>
    <row r="35" spans="1:3" ht="15">
      <c r="A35" s="17" t="s">
        <v>800</v>
      </c>
      <c r="B35" s="6" t="s">
        <v>364</v>
      </c>
      <c r="C35" s="171"/>
    </row>
    <row r="36" spans="1:3" ht="15">
      <c r="A36" s="17" t="s">
        <v>801</v>
      </c>
      <c r="B36" s="6" t="s">
        <v>364</v>
      </c>
      <c r="C36" s="171"/>
    </row>
    <row r="37" spans="1:3" ht="15">
      <c r="A37" s="17" t="s">
        <v>802</v>
      </c>
      <c r="B37" s="6" t="s">
        <v>364</v>
      </c>
      <c r="C37" s="171"/>
    </row>
    <row r="38" spans="1:3" ht="15">
      <c r="A38" s="17" t="s">
        <v>803</v>
      </c>
      <c r="B38" s="6" t="s">
        <v>364</v>
      </c>
      <c r="C38" s="171"/>
    </row>
    <row r="39" spans="1:3" ht="25.5">
      <c r="A39" s="9" t="s">
        <v>700</v>
      </c>
      <c r="B39" s="10" t="s">
        <v>364</v>
      </c>
      <c r="C39" s="171">
        <f>SUM(C29:C38)</f>
        <v>0</v>
      </c>
    </row>
    <row r="40" spans="1:3" ht="15">
      <c r="A40" s="17" t="s">
        <v>799</v>
      </c>
      <c r="B40" s="6" t="s">
        <v>365</v>
      </c>
      <c r="C40" s="171"/>
    </row>
    <row r="41" spans="1:3" ht="15">
      <c r="A41" s="17" t="s">
        <v>808</v>
      </c>
      <c r="B41" s="6" t="s">
        <v>365</v>
      </c>
      <c r="C41" s="171"/>
    </row>
    <row r="42" spans="1:3" ht="30">
      <c r="A42" s="17" t="s">
        <v>809</v>
      </c>
      <c r="B42" s="6" t="s">
        <v>365</v>
      </c>
      <c r="C42" s="171"/>
    </row>
    <row r="43" spans="1:3" ht="15">
      <c r="A43" s="17" t="s">
        <v>807</v>
      </c>
      <c r="B43" s="6" t="s">
        <v>365</v>
      </c>
      <c r="C43" s="171"/>
    </row>
    <row r="44" spans="1:3" ht="15">
      <c r="A44" s="17" t="s">
        <v>806</v>
      </c>
      <c r="B44" s="6" t="s">
        <v>365</v>
      </c>
      <c r="C44" s="171"/>
    </row>
    <row r="45" spans="1:3" ht="15">
      <c r="A45" s="17" t="s">
        <v>805</v>
      </c>
      <c r="B45" s="6" t="s">
        <v>365</v>
      </c>
      <c r="C45" s="171"/>
    </row>
    <row r="46" spans="1:3" ht="15">
      <c r="A46" s="17" t="s">
        <v>800</v>
      </c>
      <c r="B46" s="6" t="s">
        <v>365</v>
      </c>
      <c r="C46" s="171"/>
    </row>
    <row r="47" spans="1:3" ht="15">
      <c r="A47" s="17" t="s">
        <v>801</v>
      </c>
      <c r="B47" s="6" t="s">
        <v>365</v>
      </c>
      <c r="C47" s="171"/>
    </row>
    <row r="48" spans="1:3" ht="15">
      <c r="A48" s="17" t="s">
        <v>802</v>
      </c>
      <c r="B48" s="6" t="s">
        <v>365</v>
      </c>
      <c r="C48" s="171"/>
    </row>
    <row r="49" spans="1:3" ht="15">
      <c r="A49" s="17" t="s">
        <v>803</v>
      </c>
      <c r="B49" s="6" t="s">
        <v>365</v>
      </c>
      <c r="C49" s="171"/>
    </row>
    <row r="50" spans="1:3" ht="15">
      <c r="A50" s="9" t="s">
        <v>699</v>
      </c>
      <c r="B50" s="10" t="s">
        <v>365</v>
      </c>
      <c r="C50" s="171">
        <f>SUM(C40:C49)</f>
        <v>0</v>
      </c>
    </row>
    <row r="51" spans="1:3" ht="15">
      <c r="A51" s="17" t="s">
        <v>799</v>
      </c>
      <c r="B51" s="6" t="s">
        <v>368</v>
      </c>
      <c r="C51" s="171"/>
    </row>
    <row r="52" spans="1:3" ht="15">
      <c r="A52" s="17" t="s">
        <v>808</v>
      </c>
      <c r="B52" s="6" t="s">
        <v>368</v>
      </c>
      <c r="C52" s="171"/>
    </row>
    <row r="53" spans="1:3" ht="30">
      <c r="A53" s="17" t="s">
        <v>809</v>
      </c>
      <c r="B53" s="6" t="s">
        <v>368</v>
      </c>
      <c r="C53" s="171"/>
    </row>
    <row r="54" spans="1:3" ht="15">
      <c r="A54" s="17" t="s">
        <v>807</v>
      </c>
      <c r="B54" s="6" t="s">
        <v>368</v>
      </c>
      <c r="C54" s="171"/>
    </row>
    <row r="55" spans="1:3" ht="15">
      <c r="A55" s="17" t="s">
        <v>806</v>
      </c>
      <c r="B55" s="6" t="s">
        <v>368</v>
      </c>
      <c r="C55" s="171"/>
    </row>
    <row r="56" spans="1:3" ht="15">
      <c r="A56" s="17" t="s">
        <v>805</v>
      </c>
      <c r="B56" s="6" t="s">
        <v>368</v>
      </c>
      <c r="C56" s="171"/>
    </row>
    <row r="57" spans="1:3" ht="15">
      <c r="A57" s="17" t="s">
        <v>800</v>
      </c>
      <c r="B57" s="6" t="s">
        <v>368</v>
      </c>
      <c r="C57" s="171"/>
    </row>
    <row r="58" spans="1:3" ht="15">
      <c r="A58" s="17" t="s">
        <v>801</v>
      </c>
      <c r="B58" s="6" t="s">
        <v>368</v>
      </c>
      <c r="C58" s="171"/>
    </row>
    <row r="59" spans="1:3" ht="15">
      <c r="A59" s="17" t="s">
        <v>802</v>
      </c>
      <c r="B59" s="6" t="s">
        <v>368</v>
      </c>
      <c r="C59" s="171"/>
    </row>
    <row r="60" spans="1:3" ht="15">
      <c r="A60" s="17" t="s">
        <v>803</v>
      </c>
      <c r="B60" s="6" t="s">
        <v>368</v>
      </c>
      <c r="C60" s="171"/>
    </row>
    <row r="61" spans="1:3" ht="15">
      <c r="A61" s="9" t="s">
        <v>953</v>
      </c>
      <c r="B61" s="10" t="s">
        <v>368</v>
      </c>
      <c r="C61" s="171">
        <f>SUM(C51:C60)</f>
        <v>0</v>
      </c>
    </row>
    <row r="62" spans="1:3" ht="15">
      <c r="A62" s="17" t="s">
        <v>799</v>
      </c>
      <c r="B62" s="6" t="s">
        <v>370</v>
      </c>
      <c r="C62" s="171"/>
    </row>
    <row r="63" spans="1:3" ht="15">
      <c r="A63" s="17" t="s">
        <v>808</v>
      </c>
      <c r="B63" s="6" t="s">
        <v>370</v>
      </c>
      <c r="C63" s="171"/>
    </row>
    <row r="64" spans="1:3" ht="30">
      <c r="A64" s="17" t="s">
        <v>809</v>
      </c>
      <c r="B64" s="6" t="s">
        <v>370</v>
      </c>
      <c r="C64" s="171"/>
    </row>
    <row r="65" spans="1:3" ht="15">
      <c r="A65" s="17" t="s">
        <v>807</v>
      </c>
      <c r="B65" s="6" t="s">
        <v>370</v>
      </c>
      <c r="C65" s="171"/>
    </row>
    <row r="66" spans="1:3" ht="15">
      <c r="A66" s="17" t="s">
        <v>806</v>
      </c>
      <c r="B66" s="6" t="s">
        <v>370</v>
      </c>
      <c r="C66" s="171"/>
    </row>
    <row r="67" spans="1:3" ht="15">
      <c r="A67" s="17" t="s">
        <v>805</v>
      </c>
      <c r="B67" s="6" t="s">
        <v>370</v>
      </c>
      <c r="C67" s="171"/>
    </row>
    <row r="68" spans="1:3" ht="15">
      <c r="A68" s="17" t="s">
        <v>800</v>
      </c>
      <c r="B68" s="6" t="s">
        <v>370</v>
      </c>
      <c r="C68" s="171"/>
    </row>
    <row r="69" spans="1:3" ht="15">
      <c r="A69" s="17" t="s">
        <v>801</v>
      </c>
      <c r="B69" s="6" t="s">
        <v>370</v>
      </c>
      <c r="C69" s="171"/>
    </row>
    <row r="70" spans="1:3" ht="15">
      <c r="A70" s="17" t="s">
        <v>802</v>
      </c>
      <c r="B70" s="6" t="s">
        <v>370</v>
      </c>
      <c r="C70" s="171"/>
    </row>
    <row r="71" spans="1:3" ht="15">
      <c r="A71" s="17" t="s">
        <v>803</v>
      </c>
      <c r="B71" s="6" t="s">
        <v>370</v>
      </c>
      <c r="C71" s="171"/>
    </row>
    <row r="72" spans="1:3" ht="25.5">
      <c r="A72" s="9" t="s">
        <v>954</v>
      </c>
      <c r="B72" s="10" t="s">
        <v>370</v>
      </c>
      <c r="C72" s="171">
        <f>SUM(C62:C71)</f>
        <v>0</v>
      </c>
    </row>
    <row r="73" spans="1:3" ht="15">
      <c r="A73" s="17" t="s">
        <v>799</v>
      </c>
      <c r="B73" s="6" t="s">
        <v>371</v>
      </c>
      <c r="C73" s="171"/>
    </row>
    <row r="74" spans="1:3" ht="15">
      <c r="A74" s="17" t="s">
        <v>808</v>
      </c>
      <c r="B74" s="6" t="s">
        <v>371</v>
      </c>
      <c r="C74" s="171"/>
    </row>
    <row r="75" spans="1:3" ht="30">
      <c r="A75" s="17" t="s">
        <v>809</v>
      </c>
      <c r="B75" s="6" t="s">
        <v>371</v>
      </c>
      <c r="C75" s="171"/>
    </row>
    <row r="76" spans="1:3" ht="15">
      <c r="A76" s="17" t="s">
        <v>807</v>
      </c>
      <c r="B76" s="6" t="s">
        <v>371</v>
      </c>
      <c r="C76" s="171"/>
    </row>
    <row r="77" spans="1:3" ht="15">
      <c r="A77" s="17" t="s">
        <v>806</v>
      </c>
      <c r="B77" s="6" t="s">
        <v>371</v>
      </c>
      <c r="C77" s="171"/>
    </row>
    <row r="78" spans="1:3" ht="15">
      <c r="A78" s="17" t="s">
        <v>805</v>
      </c>
      <c r="B78" s="6" t="s">
        <v>371</v>
      </c>
      <c r="C78" s="171"/>
    </row>
    <row r="79" spans="1:3" ht="15">
      <c r="A79" s="17" t="s">
        <v>800</v>
      </c>
      <c r="B79" s="6" t="s">
        <v>371</v>
      </c>
      <c r="C79" s="171"/>
    </row>
    <row r="80" spans="1:3" ht="15">
      <c r="A80" s="17" t="s">
        <v>801</v>
      </c>
      <c r="B80" s="6" t="s">
        <v>371</v>
      </c>
      <c r="C80" s="171"/>
    </row>
    <row r="81" spans="1:3" ht="15">
      <c r="A81" s="17" t="s">
        <v>802</v>
      </c>
      <c r="B81" s="6" t="s">
        <v>371</v>
      </c>
      <c r="C81" s="171"/>
    </row>
    <row r="82" spans="1:3" ht="15">
      <c r="A82" s="17" t="s">
        <v>803</v>
      </c>
      <c r="B82" s="6" t="s">
        <v>371</v>
      </c>
      <c r="C82" s="171"/>
    </row>
    <row r="83" spans="1:3" ht="25.5">
      <c r="A83" s="9" t="s">
        <v>697</v>
      </c>
      <c r="B83" s="10" t="s">
        <v>371</v>
      </c>
      <c r="C83" s="171">
        <f>SUM(C73:C82)</f>
        <v>0</v>
      </c>
    </row>
    <row r="84" spans="1:3" ht="15">
      <c r="A84" s="17" t="s">
        <v>804</v>
      </c>
      <c r="B84" s="6" t="s">
        <v>372</v>
      </c>
      <c r="C84" s="171"/>
    </row>
    <row r="85" spans="1:3" ht="15">
      <c r="A85" s="17" t="s">
        <v>808</v>
      </c>
      <c r="B85" s="6" t="s">
        <v>372</v>
      </c>
      <c r="C85" s="171"/>
    </row>
    <row r="86" spans="1:3" ht="30">
      <c r="A86" s="17" t="s">
        <v>809</v>
      </c>
      <c r="B86" s="6" t="s">
        <v>372</v>
      </c>
      <c r="C86" s="171"/>
    </row>
    <row r="87" spans="1:3" ht="15">
      <c r="A87" s="17" t="s">
        <v>807</v>
      </c>
      <c r="B87" s="6" t="s">
        <v>372</v>
      </c>
      <c r="C87" s="171"/>
    </row>
    <row r="88" spans="1:3" ht="15">
      <c r="A88" s="17" t="s">
        <v>806</v>
      </c>
      <c r="B88" s="6" t="s">
        <v>372</v>
      </c>
      <c r="C88" s="171"/>
    </row>
    <row r="89" spans="1:3" ht="15">
      <c r="A89" s="17" t="s">
        <v>805</v>
      </c>
      <c r="B89" s="6" t="s">
        <v>372</v>
      </c>
      <c r="C89" s="171"/>
    </row>
    <row r="90" spans="1:3" ht="15">
      <c r="A90" s="17" t="s">
        <v>800</v>
      </c>
      <c r="B90" s="6" t="s">
        <v>372</v>
      </c>
      <c r="C90" s="171"/>
    </row>
    <row r="91" spans="1:3" ht="15">
      <c r="A91" s="17" t="s">
        <v>801</v>
      </c>
      <c r="B91" s="6" t="s">
        <v>372</v>
      </c>
      <c r="C91" s="171"/>
    </row>
    <row r="92" spans="1:3" ht="15">
      <c r="A92" s="17" t="s">
        <v>802</v>
      </c>
      <c r="B92" s="6" t="s">
        <v>372</v>
      </c>
      <c r="C92" s="171"/>
    </row>
    <row r="93" spans="1:3" ht="15">
      <c r="A93" s="17" t="s">
        <v>803</v>
      </c>
      <c r="B93" s="6" t="s">
        <v>372</v>
      </c>
      <c r="C93" s="171"/>
    </row>
    <row r="94" spans="1:3" ht="25.5">
      <c r="A94" s="9" t="s">
        <v>701</v>
      </c>
      <c r="B94" s="10" t="s">
        <v>372</v>
      </c>
      <c r="C94" s="171">
        <f>SUM(C84:C93)</f>
        <v>0</v>
      </c>
    </row>
    <row r="95" spans="1:3" ht="15">
      <c r="A95" s="17" t="s">
        <v>799</v>
      </c>
      <c r="B95" s="6" t="s">
        <v>373</v>
      </c>
      <c r="C95" s="171"/>
    </row>
    <row r="96" spans="1:3" ht="15">
      <c r="A96" s="17" t="s">
        <v>808</v>
      </c>
      <c r="B96" s="6" t="s">
        <v>373</v>
      </c>
      <c r="C96" s="171"/>
    </row>
    <row r="97" spans="1:3" ht="30">
      <c r="A97" s="17" t="s">
        <v>809</v>
      </c>
      <c r="B97" s="6" t="s">
        <v>373</v>
      </c>
      <c r="C97" s="171"/>
    </row>
    <row r="98" spans="1:3" ht="15">
      <c r="A98" s="17" t="s">
        <v>807</v>
      </c>
      <c r="B98" s="6" t="s">
        <v>373</v>
      </c>
      <c r="C98" s="171"/>
    </row>
    <row r="99" spans="1:3" ht="15">
      <c r="A99" s="17" t="s">
        <v>806</v>
      </c>
      <c r="B99" s="6" t="s">
        <v>373</v>
      </c>
      <c r="C99" s="171"/>
    </row>
    <row r="100" spans="1:3" ht="15">
      <c r="A100" s="17" t="s">
        <v>805</v>
      </c>
      <c r="B100" s="6" t="s">
        <v>373</v>
      </c>
      <c r="C100" s="171"/>
    </row>
    <row r="101" spans="1:3" ht="15">
      <c r="A101" s="17" t="s">
        <v>800</v>
      </c>
      <c r="B101" s="6" t="s">
        <v>373</v>
      </c>
      <c r="C101" s="171"/>
    </row>
    <row r="102" spans="1:3" ht="15">
      <c r="A102" s="17" t="s">
        <v>801</v>
      </c>
      <c r="B102" s="6" t="s">
        <v>373</v>
      </c>
      <c r="C102" s="171"/>
    </row>
    <row r="103" spans="1:3" ht="15">
      <c r="A103" s="17" t="s">
        <v>802</v>
      </c>
      <c r="B103" s="6" t="s">
        <v>373</v>
      </c>
      <c r="C103" s="171"/>
    </row>
    <row r="104" spans="1:3" ht="15">
      <c r="A104" s="17" t="s">
        <v>803</v>
      </c>
      <c r="B104" s="6" t="s">
        <v>373</v>
      </c>
      <c r="C104" s="171"/>
    </row>
    <row r="105" spans="1:3" ht="15">
      <c r="A105" s="9" t="s">
        <v>646</v>
      </c>
      <c r="B105" s="10" t="s">
        <v>373</v>
      </c>
      <c r="C105" s="171">
        <f>SUM(C95:C104)</f>
        <v>0</v>
      </c>
    </row>
    <row r="106" spans="1:3" ht="15">
      <c r="A106" s="17" t="s">
        <v>810</v>
      </c>
      <c r="B106" s="5" t="s">
        <v>457</v>
      </c>
      <c r="C106" s="171"/>
    </row>
    <row r="107" spans="1:3" ht="15">
      <c r="A107" s="17" t="s">
        <v>811</v>
      </c>
      <c r="B107" s="5" t="s">
        <v>457</v>
      </c>
      <c r="C107" s="171"/>
    </row>
    <row r="108" spans="1:3" ht="15">
      <c r="A108" s="17" t="s">
        <v>819</v>
      </c>
      <c r="B108" s="5" t="s">
        <v>457</v>
      </c>
      <c r="C108" s="171"/>
    </row>
    <row r="109" spans="1:3" ht="15">
      <c r="A109" s="5" t="s">
        <v>818</v>
      </c>
      <c r="B109" s="5" t="s">
        <v>457</v>
      </c>
      <c r="C109" s="171"/>
    </row>
    <row r="110" spans="1:3" ht="15">
      <c r="A110" s="5" t="s">
        <v>817</v>
      </c>
      <c r="B110" s="5" t="s">
        <v>457</v>
      </c>
      <c r="C110" s="171"/>
    </row>
    <row r="111" spans="1:3" ht="15">
      <c r="A111" s="5" t="s">
        <v>816</v>
      </c>
      <c r="B111" s="5" t="s">
        <v>457</v>
      </c>
      <c r="C111" s="171"/>
    </row>
    <row r="112" spans="1:3" ht="15">
      <c r="A112" s="17" t="s">
        <v>815</v>
      </c>
      <c r="B112" s="5" t="s">
        <v>457</v>
      </c>
      <c r="C112" s="171"/>
    </row>
    <row r="113" spans="1:3" ht="15">
      <c r="A113" s="17" t="s">
        <v>820</v>
      </c>
      <c r="B113" s="5" t="s">
        <v>457</v>
      </c>
      <c r="C113" s="171"/>
    </row>
    <row r="114" spans="1:3" ht="15">
      <c r="A114" s="17" t="s">
        <v>812</v>
      </c>
      <c r="B114" s="5" t="s">
        <v>457</v>
      </c>
      <c r="C114" s="171"/>
    </row>
    <row r="115" spans="1:3" ht="15">
      <c r="A115" s="17" t="s">
        <v>813</v>
      </c>
      <c r="B115" s="5" t="s">
        <v>457</v>
      </c>
      <c r="C115" s="171"/>
    </row>
    <row r="116" spans="1:3" ht="25.5">
      <c r="A116" s="9" t="s">
        <v>955</v>
      </c>
      <c r="B116" s="10" t="s">
        <v>457</v>
      </c>
      <c r="C116" s="171">
        <f>SUM(C106:C115)</f>
        <v>0</v>
      </c>
    </row>
    <row r="117" spans="1:3" ht="15">
      <c r="A117" s="17" t="s">
        <v>810</v>
      </c>
      <c r="B117" s="5" t="s">
        <v>458</v>
      </c>
      <c r="C117" s="171"/>
    </row>
    <row r="118" spans="1:3" ht="15">
      <c r="A118" s="17" t="s">
        <v>811</v>
      </c>
      <c r="B118" s="5" t="s">
        <v>458</v>
      </c>
      <c r="C118" s="171"/>
    </row>
    <row r="119" spans="1:3" ht="15">
      <c r="A119" s="17" t="s">
        <v>819</v>
      </c>
      <c r="B119" s="5" t="s">
        <v>458</v>
      </c>
      <c r="C119" s="171"/>
    </row>
    <row r="120" spans="1:3" ht="15">
      <c r="A120" s="5" t="s">
        <v>818</v>
      </c>
      <c r="B120" s="5" t="s">
        <v>458</v>
      </c>
      <c r="C120" s="171"/>
    </row>
    <row r="121" spans="1:3" ht="15">
      <c r="A121" s="5" t="s">
        <v>817</v>
      </c>
      <c r="B121" s="5" t="s">
        <v>458</v>
      </c>
      <c r="C121" s="171"/>
    </row>
    <row r="122" spans="1:3" ht="15">
      <c r="A122" s="5" t="s">
        <v>816</v>
      </c>
      <c r="B122" s="5" t="s">
        <v>458</v>
      </c>
      <c r="C122" s="171"/>
    </row>
    <row r="123" spans="1:3" ht="15">
      <c r="A123" s="17" t="s">
        <v>815</v>
      </c>
      <c r="B123" s="5" t="s">
        <v>458</v>
      </c>
      <c r="C123" s="171"/>
    </row>
    <row r="124" spans="1:3" ht="15">
      <c r="A124" s="17" t="s">
        <v>820</v>
      </c>
      <c r="B124" s="5" t="s">
        <v>458</v>
      </c>
      <c r="C124" s="171"/>
    </row>
    <row r="125" spans="1:3" ht="15">
      <c r="A125" s="17" t="s">
        <v>812</v>
      </c>
      <c r="B125" s="5" t="s">
        <v>458</v>
      </c>
      <c r="C125" s="171"/>
    </row>
    <row r="126" spans="1:3" ht="15">
      <c r="A126" s="17" t="s">
        <v>813</v>
      </c>
      <c r="B126" s="5" t="s">
        <v>458</v>
      </c>
      <c r="C126" s="171"/>
    </row>
    <row r="127" spans="1:3" ht="25.5">
      <c r="A127" s="9" t="s">
        <v>956</v>
      </c>
      <c r="B127" s="10" t="s">
        <v>458</v>
      </c>
      <c r="C127" s="171">
        <f>SUM(C117:C126)</f>
        <v>0</v>
      </c>
    </row>
    <row r="128" spans="1:3" ht="15">
      <c r="A128" s="17" t="s">
        <v>810</v>
      </c>
      <c r="B128" s="5" t="s">
        <v>459</v>
      </c>
      <c r="C128" s="171"/>
    </row>
    <row r="129" spans="1:3" ht="15">
      <c r="A129" s="17" t="s">
        <v>811</v>
      </c>
      <c r="B129" s="5" t="s">
        <v>459</v>
      </c>
      <c r="C129" s="171"/>
    </row>
    <row r="130" spans="1:3" ht="15">
      <c r="A130" s="17" t="s">
        <v>819</v>
      </c>
      <c r="B130" s="5" t="s">
        <v>459</v>
      </c>
      <c r="C130" s="171"/>
    </row>
    <row r="131" spans="1:3" ht="15">
      <c r="A131" s="5" t="s">
        <v>818</v>
      </c>
      <c r="B131" s="5" t="s">
        <v>459</v>
      </c>
      <c r="C131" s="171"/>
    </row>
    <row r="132" spans="1:3" ht="15">
      <c r="A132" s="5" t="s">
        <v>817</v>
      </c>
      <c r="B132" s="5" t="s">
        <v>459</v>
      </c>
      <c r="C132" s="171"/>
    </row>
    <row r="133" spans="1:3" ht="15">
      <c r="A133" s="5" t="s">
        <v>816</v>
      </c>
      <c r="B133" s="5" t="s">
        <v>459</v>
      </c>
      <c r="C133" s="171"/>
    </row>
    <row r="134" spans="1:3" ht="15">
      <c r="A134" s="17" t="s">
        <v>815</v>
      </c>
      <c r="B134" s="5" t="s">
        <v>459</v>
      </c>
      <c r="C134" s="171"/>
    </row>
    <row r="135" spans="1:3" ht="15">
      <c r="A135" s="17" t="s">
        <v>814</v>
      </c>
      <c r="B135" s="5" t="s">
        <v>459</v>
      </c>
      <c r="C135" s="171"/>
    </row>
    <row r="136" spans="1:3" ht="15">
      <c r="A136" s="17" t="s">
        <v>812</v>
      </c>
      <c r="B136" s="5" t="s">
        <v>459</v>
      </c>
      <c r="C136" s="171"/>
    </row>
    <row r="137" spans="1:3" ht="15">
      <c r="A137" s="17" t="s">
        <v>813</v>
      </c>
      <c r="B137" s="5" t="s">
        <v>459</v>
      </c>
      <c r="C137" s="171"/>
    </row>
    <row r="138" spans="1:3" ht="25.5">
      <c r="A138" s="20" t="s">
        <v>957</v>
      </c>
      <c r="B138" s="10" t="s">
        <v>459</v>
      </c>
      <c r="C138" s="171">
        <f>SUM(C128:C137)</f>
        <v>0</v>
      </c>
    </row>
    <row r="139" spans="1:3" ht="15">
      <c r="A139" s="17" t="s">
        <v>810</v>
      </c>
      <c r="B139" s="5" t="s">
        <v>942</v>
      </c>
      <c r="C139" s="171"/>
    </row>
    <row r="140" spans="1:3" ht="15">
      <c r="A140" s="17" t="s">
        <v>811</v>
      </c>
      <c r="B140" s="5" t="s">
        <v>942</v>
      </c>
      <c r="C140" s="171"/>
    </row>
    <row r="141" spans="1:3" ht="15">
      <c r="A141" s="17" t="s">
        <v>819</v>
      </c>
      <c r="B141" s="5" t="s">
        <v>942</v>
      </c>
      <c r="C141" s="171"/>
    </row>
    <row r="142" spans="1:3" ht="15">
      <c r="A142" s="5" t="s">
        <v>818</v>
      </c>
      <c r="B142" s="5" t="s">
        <v>942</v>
      </c>
      <c r="C142" s="171"/>
    </row>
    <row r="143" spans="1:3" ht="15">
      <c r="A143" s="5" t="s">
        <v>817</v>
      </c>
      <c r="B143" s="5" t="s">
        <v>942</v>
      </c>
      <c r="C143" s="171"/>
    </row>
    <row r="144" spans="1:3" ht="15">
      <c r="A144" s="5" t="s">
        <v>816</v>
      </c>
      <c r="B144" s="5" t="s">
        <v>942</v>
      </c>
      <c r="C144" s="171"/>
    </row>
    <row r="145" spans="1:3" ht="15">
      <c r="A145" s="17" t="s">
        <v>815</v>
      </c>
      <c r="B145" s="5" t="s">
        <v>942</v>
      </c>
      <c r="C145" s="171"/>
    </row>
    <row r="146" spans="1:3" ht="15">
      <c r="A146" s="17" t="s">
        <v>814</v>
      </c>
      <c r="B146" s="5" t="s">
        <v>942</v>
      </c>
      <c r="C146" s="171"/>
    </row>
    <row r="147" spans="1:3" ht="15">
      <c r="A147" s="17" t="s">
        <v>812</v>
      </c>
      <c r="B147" s="5" t="s">
        <v>942</v>
      </c>
      <c r="C147" s="171"/>
    </row>
    <row r="148" spans="1:3" ht="15">
      <c r="A148" s="17" t="s">
        <v>813</v>
      </c>
      <c r="B148" s="5" t="s">
        <v>942</v>
      </c>
      <c r="C148" s="171"/>
    </row>
    <row r="149" spans="1:3" ht="25.5">
      <c r="A149" s="20" t="s">
        <v>958</v>
      </c>
      <c r="B149" s="10" t="s">
        <v>942</v>
      </c>
      <c r="C149" s="171">
        <f>SUM(C139:C148)</f>
        <v>0</v>
      </c>
    </row>
    <row r="150" spans="1:3" ht="15">
      <c r="A150" s="17" t="s">
        <v>810</v>
      </c>
      <c r="B150" s="5" t="s">
        <v>943</v>
      </c>
      <c r="C150" s="171"/>
    </row>
    <row r="151" spans="1:3" ht="15">
      <c r="A151" s="17" t="s">
        <v>811</v>
      </c>
      <c r="B151" s="5" t="s">
        <v>943</v>
      </c>
      <c r="C151" s="171"/>
    </row>
    <row r="152" spans="1:3" ht="15">
      <c r="A152" s="17" t="s">
        <v>819</v>
      </c>
      <c r="B152" s="5" t="s">
        <v>943</v>
      </c>
      <c r="C152" s="171"/>
    </row>
    <row r="153" spans="1:3" ht="15">
      <c r="A153" s="5" t="s">
        <v>818</v>
      </c>
      <c r="B153" s="5" t="s">
        <v>943</v>
      </c>
      <c r="C153" s="171"/>
    </row>
    <row r="154" spans="1:3" ht="15">
      <c r="A154" s="5" t="s">
        <v>817</v>
      </c>
      <c r="B154" s="5" t="s">
        <v>943</v>
      </c>
      <c r="C154" s="171"/>
    </row>
    <row r="155" spans="1:3" ht="15">
      <c r="A155" s="5" t="s">
        <v>816</v>
      </c>
      <c r="B155" s="5" t="s">
        <v>943</v>
      </c>
      <c r="C155" s="171"/>
    </row>
    <row r="156" spans="1:3" ht="15">
      <c r="A156" s="17" t="s">
        <v>815</v>
      </c>
      <c r="B156" s="5" t="s">
        <v>943</v>
      </c>
      <c r="C156" s="171"/>
    </row>
    <row r="157" spans="1:3" ht="15">
      <c r="A157" s="17" t="s">
        <v>814</v>
      </c>
      <c r="B157" s="5" t="s">
        <v>943</v>
      </c>
      <c r="C157" s="171"/>
    </row>
    <row r="158" spans="1:3" ht="15">
      <c r="A158" s="17" t="s">
        <v>812</v>
      </c>
      <c r="B158" s="5" t="s">
        <v>943</v>
      </c>
      <c r="C158" s="171"/>
    </row>
    <row r="159" spans="1:3" ht="15">
      <c r="A159" s="17" t="s">
        <v>813</v>
      </c>
      <c r="B159" s="5" t="s">
        <v>943</v>
      </c>
      <c r="C159" s="171"/>
    </row>
    <row r="160" spans="1:3" ht="15">
      <c r="A160" s="20" t="s">
        <v>959</v>
      </c>
      <c r="B160" s="10" t="s">
        <v>943</v>
      </c>
      <c r="C160" s="171">
        <f>SUM(C150:C159)</f>
        <v>0</v>
      </c>
    </row>
    <row r="161" spans="1:3" ht="15">
      <c r="A161" s="17" t="s">
        <v>810</v>
      </c>
      <c r="B161" s="5" t="s">
        <v>462</v>
      </c>
      <c r="C161" s="171"/>
    </row>
    <row r="162" spans="1:3" ht="15">
      <c r="A162" s="17" t="s">
        <v>811</v>
      </c>
      <c r="B162" s="5" t="s">
        <v>462</v>
      </c>
      <c r="C162" s="171"/>
    </row>
    <row r="163" spans="1:3" ht="15">
      <c r="A163" s="17" t="s">
        <v>819</v>
      </c>
      <c r="B163" s="5" t="s">
        <v>462</v>
      </c>
      <c r="C163" s="171"/>
    </row>
    <row r="164" spans="1:3" ht="15">
      <c r="A164" s="5" t="s">
        <v>818</v>
      </c>
      <c r="B164" s="5" t="s">
        <v>462</v>
      </c>
      <c r="C164" s="171"/>
    </row>
    <row r="165" spans="1:3" ht="15">
      <c r="A165" s="5" t="s">
        <v>817</v>
      </c>
      <c r="B165" s="5" t="s">
        <v>462</v>
      </c>
      <c r="C165" s="171"/>
    </row>
    <row r="166" spans="1:3" ht="15">
      <c r="A166" s="5" t="s">
        <v>816</v>
      </c>
      <c r="B166" s="5" t="s">
        <v>462</v>
      </c>
      <c r="C166" s="171"/>
    </row>
    <row r="167" spans="1:3" ht="15">
      <c r="A167" s="17" t="s">
        <v>815</v>
      </c>
      <c r="B167" s="5" t="s">
        <v>462</v>
      </c>
      <c r="C167" s="171"/>
    </row>
    <row r="168" spans="1:3" ht="15">
      <c r="A168" s="17" t="s">
        <v>820</v>
      </c>
      <c r="B168" s="5" t="s">
        <v>462</v>
      </c>
      <c r="C168" s="171"/>
    </row>
    <row r="169" spans="1:3" ht="15">
      <c r="A169" s="17" t="s">
        <v>812</v>
      </c>
      <c r="B169" s="5" t="s">
        <v>462</v>
      </c>
      <c r="C169" s="171"/>
    </row>
    <row r="170" spans="1:3" ht="15">
      <c r="A170" s="17" t="s">
        <v>813</v>
      </c>
      <c r="B170" s="5" t="s">
        <v>462</v>
      </c>
      <c r="C170" s="171"/>
    </row>
    <row r="171" spans="1:3" ht="25.5">
      <c r="A171" s="9" t="s">
        <v>960</v>
      </c>
      <c r="B171" s="10" t="s">
        <v>462</v>
      </c>
      <c r="C171" s="171">
        <f>SUM(C161:C170)</f>
        <v>0</v>
      </c>
    </row>
    <row r="172" spans="1:3" ht="15">
      <c r="A172" s="17" t="s">
        <v>810</v>
      </c>
      <c r="B172" s="5" t="s">
        <v>463</v>
      </c>
      <c r="C172" s="171"/>
    </row>
    <row r="173" spans="1:3" ht="15">
      <c r="A173" s="17" t="s">
        <v>811</v>
      </c>
      <c r="B173" s="5" t="s">
        <v>463</v>
      </c>
      <c r="C173" s="171">
        <v>1038000</v>
      </c>
    </row>
    <row r="174" spans="1:3" ht="15">
      <c r="A174" s="17" t="s">
        <v>819</v>
      </c>
      <c r="B174" s="5" t="s">
        <v>463</v>
      </c>
      <c r="C174" s="171"/>
    </row>
    <row r="175" spans="1:3" ht="15">
      <c r="A175" s="5" t="s">
        <v>818</v>
      </c>
      <c r="B175" s="5" t="s">
        <v>463</v>
      </c>
      <c r="C175" s="171"/>
    </row>
    <row r="176" spans="1:3" ht="15">
      <c r="A176" s="5" t="s">
        <v>817</v>
      </c>
      <c r="B176" s="5" t="s">
        <v>463</v>
      </c>
      <c r="C176" s="171"/>
    </row>
    <row r="177" spans="1:3" ht="15">
      <c r="A177" s="5" t="s">
        <v>816</v>
      </c>
      <c r="B177" s="5" t="s">
        <v>463</v>
      </c>
      <c r="C177" s="171"/>
    </row>
    <row r="178" spans="1:3" ht="15">
      <c r="A178" s="17" t="s">
        <v>815</v>
      </c>
      <c r="B178" s="5" t="s">
        <v>463</v>
      </c>
      <c r="C178" s="171"/>
    </row>
    <row r="179" spans="1:3" ht="15">
      <c r="A179" s="17" t="s">
        <v>820</v>
      </c>
      <c r="B179" s="5" t="s">
        <v>463</v>
      </c>
      <c r="C179" s="171"/>
    </row>
    <row r="180" spans="1:3" ht="15">
      <c r="A180" s="17" t="s">
        <v>812</v>
      </c>
      <c r="B180" s="5" t="s">
        <v>463</v>
      </c>
      <c r="C180" s="171"/>
    </row>
    <row r="181" spans="1:3" ht="15">
      <c r="A181" s="17" t="s">
        <v>813</v>
      </c>
      <c r="B181" s="5" t="s">
        <v>463</v>
      </c>
      <c r="C181" s="171"/>
    </row>
    <row r="182" spans="1:3" ht="25.5">
      <c r="A182" s="9" t="s">
        <v>736</v>
      </c>
      <c r="B182" s="10" t="s">
        <v>463</v>
      </c>
      <c r="C182" s="171">
        <f>SUM(C172:C181)</f>
        <v>1038000</v>
      </c>
    </row>
    <row r="183" spans="1:3" ht="15">
      <c r="A183" s="17" t="s">
        <v>810</v>
      </c>
      <c r="B183" s="5" t="s">
        <v>464</v>
      </c>
      <c r="C183" s="171"/>
    </row>
    <row r="184" spans="1:3" ht="15">
      <c r="A184" s="17" t="s">
        <v>811</v>
      </c>
      <c r="B184" s="5" t="s">
        <v>464</v>
      </c>
      <c r="C184" s="171"/>
    </row>
    <row r="185" spans="1:3" ht="15">
      <c r="A185" s="17" t="s">
        <v>819</v>
      </c>
      <c r="B185" s="5" t="s">
        <v>464</v>
      </c>
      <c r="C185" s="171"/>
    </row>
    <row r="186" spans="1:3" ht="15">
      <c r="A186" s="5" t="s">
        <v>818</v>
      </c>
      <c r="B186" s="5" t="s">
        <v>464</v>
      </c>
      <c r="C186" s="171"/>
    </row>
    <row r="187" spans="1:3" ht="15">
      <c r="A187" s="5" t="s">
        <v>817</v>
      </c>
      <c r="B187" s="5" t="s">
        <v>464</v>
      </c>
      <c r="C187" s="171"/>
    </row>
    <row r="188" spans="1:3" ht="15">
      <c r="A188" s="5" t="s">
        <v>816</v>
      </c>
      <c r="B188" s="5" t="s">
        <v>464</v>
      </c>
      <c r="C188" s="171"/>
    </row>
    <row r="189" spans="1:3" ht="15">
      <c r="A189" s="17" t="s">
        <v>815</v>
      </c>
      <c r="B189" s="5" t="s">
        <v>464</v>
      </c>
      <c r="C189" s="171"/>
    </row>
    <row r="190" spans="1:3" ht="15">
      <c r="A190" s="17" t="s">
        <v>814</v>
      </c>
      <c r="B190" s="5" t="s">
        <v>464</v>
      </c>
      <c r="C190" s="171"/>
    </row>
    <row r="191" spans="1:3" ht="15">
      <c r="A191" s="17" t="s">
        <v>812</v>
      </c>
      <c r="B191" s="5" t="s">
        <v>464</v>
      </c>
      <c r="C191" s="171"/>
    </row>
    <row r="192" spans="1:3" ht="15">
      <c r="A192" s="17" t="s">
        <v>813</v>
      </c>
      <c r="B192" s="5" t="s">
        <v>464</v>
      </c>
      <c r="C192" s="171"/>
    </row>
    <row r="193" spans="1:3" ht="25.5">
      <c r="A193" s="9" t="s">
        <v>961</v>
      </c>
      <c r="B193" s="10" t="s">
        <v>464</v>
      </c>
      <c r="C193" s="171">
        <f>SUM(C183:C192)</f>
        <v>0</v>
      </c>
    </row>
    <row r="194" spans="1:3" ht="15">
      <c r="A194" s="17" t="s">
        <v>810</v>
      </c>
      <c r="B194" s="5" t="s">
        <v>889</v>
      </c>
      <c r="C194" s="171"/>
    </row>
    <row r="195" spans="1:3" ht="15">
      <c r="A195" s="17" t="s">
        <v>811</v>
      </c>
      <c r="B195" s="5" t="s">
        <v>889</v>
      </c>
      <c r="C195" s="171"/>
    </row>
    <row r="196" spans="1:3" ht="15">
      <c r="A196" s="17" t="s">
        <v>819</v>
      </c>
      <c r="B196" s="5" t="s">
        <v>889</v>
      </c>
      <c r="C196" s="171"/>
    </row>
    <row r="197" spans="1:3" ht="15">
      <c r="A197" s="5" t="s">
        <v>818</v>
      </c>
      <c r="B197" s="5" t="s">
        <v>889</v>
      </c>
      <c r="C197" s="171"/>
    </row>
    <row r="198" spans="1:3" ht="15">
      <c r="A198" s="5" t="s">
        <v>817</v>
      </c>
      <c r="B198" s="5" t="s">
        <v>889</v>
      </c>
      <c r="C198" s="171"/>
    </row>
    <row r="199" spans="1:3" ht="15">
      <c r="A199" s="5" t="s">
        <v>816</v>
      </c>
      <c r="B199" s="5" t="s">
        <v>889</v>
      </c>
      <c r="C199" s="171"/>
    </row>
    <row r="200" spans="1:3" ht="15">
      <c r="A200" s="17" t="s">
        <v>815</v>
      </c>
      <c r="B200" s="5" t="s">
        <v>889</v>
      </c>
      <c r="C200" s="171"/>
    </row>
    <row r="201" spans="1:3" ht="15">
      <c r="A201" s="17" t="s">
        <v>814</v>
      </c>
      <c r="B201" s="5" t="s">
        <v>889</v>
      </c>
      <c r="C201" s="171"/>
    </row>
    <row r="202" spans="1:3" ht="15">
      <c r="A202" s="17" t="s">
        <v>812</v>
      </c>
      <c r="B202" s="5" t="s">
        <v>889</v>
      </c>
      <c r="C202" s="171"/>
    </row>
    <row r="203" spans="1:3" ht="15">
      <c r="A203" s="17" t="s">
        <v>813</v>
      </c>
      <c r="B203" s="5" t="s">
        <v>889</v>
      </c>
      <c r="C203" s="171"/>
    </row>
    <row r="204" spans="1:3" ht="25.5">
      <c r="A204" s="9" t="s">
        <v>736</v>
      </c>
      <c r="B204" s="10" t="s">
        <v>889</v>
      </c>
      <c r="C204" s="171">
        <f>SUM(C194:C203)</f>
        <v>0</v>
      </c>
    </row>
    <row r="205" spans="1:3" ht="15">
      <c r="A205" s="17" t="s">
        <v>810</v>
      </c>
      <c r="B205" s="5" t="s">
        <v>891</v>
      </c>
      <c r="C205" s="171"/>
    </row>
    <row r="206" spans="1:3" ht="15">
      <c r="A206" s="17" t="s">
        <v>811</v>
      </c>
      <c r="B206" s="5" t="s">
        <v>891</v>
      </c>
      <c r="C206" s="171"/>
    </row>
    <row r="207" spans="1:3" ht="15">
      <c r="A207" s="17" t="s">
        <v>819</v>
      </c>
      <c r="B207" s="5" t="s">
        <v>891</v>
      </c>
      <c r="C207" s="171"/>
    </row>
    <row r="208" spans="1:3" ht="15">
      <c r="A208" s="5" t="s">
        <v>818</v>
      </c>
      <c r="B208" s="5" t="s">
        <v>891</v>
      </c>
      <c r="C208" s="171"/>
    </row>
    <row r="209" spans="1:3" ht="15">
      <c r="A209" s="5" t="s">
        <v>817</v>
      </c>
      <c r="B209" s="5" t="s">
        <v>891</v>
      </c>
      <c r="C209" s="171"/>
    </row>
    <row r="210" spans="1:3" ht="15">
      <c r="A210" s="5" t="s">
        <v>816</v>
      </c>
      <c r="B210" s="5" t="s">
        <v>891</v>
      </c>
      <c r="C210" s="171"/>
    </row>
    <row r="211" spans="1:3" ht="15">
      <c r="A211" s="17" t="s">
        <v>815</v>
      </c>
      <c r="B211" s="5" t="s">
        <v>891</v>
      </c>
      <c r="C211" s="171"/>
    </row>
    <row r="212" spans="1:3" ht="15">
      <c r="A212" s="17" t="s">
        <v>814</v>
      </c>
      <c r="B212" s="5" t="s">
        <v>891</v>
      </c>
      <c r="C212" s="171"/>
    </row>
    <row r="213" spans="1:3" ht="15">
      <c r="A213" s="17" t="s">
        <v>812</v>
      </c>
      <c r="B213" s="5" t="s">
        <v>891</v>
      </c>
      <c r="C213" s="171"/>
    </row>
    <row r="214" spans="1:3" ht="15">
      <c r="A214" s="17" t="s">
        <v>813</v>
      </c>
      <c r="B214" s="5" t="s">
        <v>891</v>
      </c>
      <c r="C214" s="171"/>
    </row>
    <row r="215" spans="1:3" ht="15">
      <c r="A215" s="9" t="s">
        <v>669</v>
      </c>
      <c r="B215" s="10" t="s">
        <v>891</v>
      </c>
      <c r="C215" s="171">
        <f>SUM(C205:C214)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7. melléklet az 1/2016. (II.15.) önkormányzati rendelethez</oddHeader>
    <oddFooter>&amp;C 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C33"/>
  <sheetViews>
    <sheetView view="pageLayout" workbookViewId="0" topLeftCell="A1">
      <selection activeCell="A13" sqref="A13"/>
    </sheetView>
  </sheetViews>
  <sheetFormatPr defaultColWidth="9.140625" defaultRowHeight="15"/>
  <cols>
    <col min="1" max="1" width="65.00390625" style="0" customWidth="1"/>
    <col min="3" max="3" width="16.8515625" style="163" customWidth="1"/>
  </cols>
  <sheetData>
    <row r="1" spans="1:3" ht="24" customHeight="1">
      <c r="A1" s="268" t="s">
        <v>852</v>
      </c>
      <c r="B1" s="269"/>
      <c r="C1" s="269"/>
    </row>
    <row r="2" spans="1:3" ht="26.25" customHeight="1">
      <c r="A2" s="271" t="s">
        <v>863</v>
      </c>
      <c r="B2" s="269"/>
      <c r="C2" s="269"/>
    </row>
    <row r="4" spans="1:3" ht="25.5">
      <c r="A4" s="53" t="s">
        <v>833</v>
      </c>
      <c r="B4" s="3" t="s">
        <v>156</v>
      </c>
      <c r="C4" s="250" t="s">
        <v>61</v>
      </c>
    </row>
    <row r="5" spans="1:3" ht="15">
      <c r="A5" s="5" t="s">
        <v>704</v>
      </c>
      <c r="B5" s="5" t="s">
        <v>383</v>
      </c>
      <c r="C5" s="171"/>
    </row>
    <row r="6" spans="1:3" ht="15">
      <c r="A6" s="5" t="s">
        <v>705</v>
      </c>
      <c r="B6" s="5" t="s">
        <v>383</v>
      </c>
      <c r="C6" s="171"/>
    </row>
    <row r="7" spans="1:3" ht="15">
      <c r="A7" s="5" t="s">
        <v>706</v>
      </c>
      <c r="B7" s="5" t="s">
        <v>383</v>
      </c>
      <c r="C7" s="171">
        <v>1448000</v>
      </c>
    </row>
    <row r="8" spans="1:3" ht="15">
      <c r="A8" s="5" t="s">
        <v>707</v>
      </c>
      <c r="B8" s="5" t="s">
        <v>383</v>
      </c>
      <c r="C8" s="171"/>
    </row>
    <row r="9" spans="1:3" ht="15">
      <c r="A9" s="9" t="s">
        <v>651</v>
      </c>
      <c r="B9" s="10" t="s">
        <v>383</v>
      </c>
      <c r="C9" s="171">
        <f>SUM(C5:C8)</f>
        <v>1448000</v>
      </c>
    </row>
    <row r="10" spans="1:3" ht="15">
      <c r="A10" s="5" t="s">
        <v>652</v>
      </c>
      <c r="B10" s="6" t="s">
        <v>384</v>
      </c>
      <c r="C10" s="171">
        <v>3500000</v>
      </c>
    </row>
    <row r="11" spans="1:3" ht="27">
      <c r="A11" s="222" t="s">
        <v>385</v>
      </c>
      <c r="B11" s="222" t="s">
        <v>384</v>
      </c>
      <c r="C11" s="252">
        <v>3999</v>
      </c>
    </row>
    <row r="12" spans="1:3" ht="27">
      <c r="A12" s="222" t="s">
        <v>386</v>
      </c>
      <c r="B12" s="222" t="s">
        <v>384</v>
      </c>
      <c r="C12" s="252">
        <v>0</v>
      </c>
    </row>
    <row r="13" spans="1:3" ht="15">
      <c r="A13" s="5" t="s">
        <v>654</v>
      </c>
      <c r="B13" s="6" t="s">
        <v>390</v>
      </c>
      <c r="C13" s="171">
        <v>1904000</v>
      </c>
    </row>
    <row r="14" spans="1:3" ht="27">
      <c r="A14" s="222" t="s">
        <v>391</v>
      </c>
      <c r="B14" s="222" t="s">
        <v>390</v>
      </c>
      <c r="C14" s="252">
        <v>2856000</v>
      </c>
    </row>
    <row r="15" spans="1:3" ht="27">
      <c r="A15" s="222" t="s">
        <v>392</v>
      </c>
      <c r="B15" s="222" t="s">
        <v>390</v>
      </c>
      <c r="C15" s="252">
        <v>1904000</v>
      </c>
    </row>
    <row r="16" spans="1:3" ht="15">
      <c r="A16" s="222" t="s">
        <v>393</v>
      </c>
      <c r="B16" s="222" t="s">
        <v>390</v>
      </c>
      <c r="C16" s="252"/>
    </row>
    <row r="17" spans="1:3" ht="15">
      <c r="A17" s="222" t="s">
        <v>394</v>
      </c>
      <c r="B17" s="222" t="s">
        <v>390</v>
      </c>
      <c r="C17" s="252"/>
    </row>
    <row r="18" spans="1:3" ht="15">
      <c r="A18" s="5" t="s">
        <v>712</v>
      </c>
      <c r="B18" s="6" t="s">
        <v>395</v>
      </c>
      <c r="C18" s="171"/>
    </row>
    <row r="19" spans="1:3" ht="15">
      <c r="A19" s="222" t="s">
        <v>403</v>
      </c>
      <c r="B19" s="222" t="s">
        <v>395</v>
      </c>
      <c r="C19" s="252"/>
    </row>
    <row r="20" spans="1:3" ht="15">
      <c r="A20" s="222" t="s">
        <v>404</v>
      </c>
      <c r="B20" s="222" t="s">
        <v>395</v>
      </c>
      <c r="C20" s="252"/>
    </row>
    <row r="21" spans="1:3" ht="15">
      <c r="A21" s="9" t="s">
        <v>684</v>
      </c>
      <c r="B21" s="10" t="s">
        <v>411</v>
      </c>
      <c r="C21" s="171">
        <f>C18+C13+C10</f>
        <v>5404000</v>
      </c>
    </row>
    <row r="22" spans="1:3" s="243" customFormat="1" ht="15">
      <c r="A22" s="5" t="s">
        <v>862</v>
      </c>
      <c r="B22" s="6" t="s">
        <v>412</v>
      </c>
      <c r="C22" s="253">
        <v>219000</v>
      </c>
    </row>
    <row r="23" spans="1:3" ht="15">
      <c r="A23" s="5" t="s">
        <v>713</v>
      </c>
      <c r="B23" s="5" t="s">
        <v>412</v>
      </c>
      <c r="C23" s="171"/>
    </row>
    <row r="24" spans="1:3" ht="15">
      <c r="A24" s="5" t="s">
        <v>715</v>
      </c>
      <c r="B24" s="5" t="s">
        <v>412</v>
      </c>
      <c r="C24" s="171"/>
    </row>
    <row r="25" spans="1:3" ht="15">
      <c r="A25" s="5" t="s">
        <v>716</v>
      </c>
      <c r="B25" s="5" t="s">
        <v>412</v>
      </c>
      <c r="C25" s="171"/>
    </row>
    <row r="26" spans="1:3" ht="15">
      <c r="A26" s="5" t="s">
        <v>717</v>
      </c>
      <c r="B26" s="5" t="s">
        <v>412</v>
      </c>
      <c r="C26" s="171"/>
    </row>
    <row r="27" spans="1:3" ht="15">
      <c r="A27" s="5" t="s">
        <v>719</v>
      </c>
      <c r="B27" s="5" t="s">
        <v>412</v>
      </c>
      <c r="C27" s="171"/>
    </row>
    <row r="28" spans="1:3" ht="15">
      <c r="A28" s="5" t="s">
        <v>720</v>
      </c>
      <c r="B28" s="5" t="s">
        <v>412</v>
      </c>
      <c r="C28" s="171"/>
    </row>
    <row r="29" spans="1:3" ht="15">
      <c r="A29" s="5" t="s">
        <v>721</v>
      </c>
      <c r="B29" s="5" t="s">
        <v>412</v>
      </c>
      <c r="C29" s="171"/>
    </row>
    <row r="30" spans="1:3" ht="15">
      <c r="A30" s="5" t="s">
        <v>722</v>
      </c>
      <c r="B30" s="5" t="s">
        <v>412</v>
      </c>
      <c r="C30" s="171"/>
    </row>
    <row r="31" spans="1:3" ht="45">
      <c r="A31" s="5" t="s">
        <v>723</v>
      </c>
      <c r="B31" s="5" t="s">
        <v>412</v>
      </c>
      <c r="C31" s="171"/>
    </row>
    <row r="32" spans="1:3" ht="15">
      <c r="A32" s="5" t="s">
        <v>724</v>
      </c>
      <c r="B32" s="5" t="s">
        <v>412</v>
      </c>
      <c r="C32" s="171"/>
    </row>
    <row r="33" spans="1:3" ht="15">
      <c r="A33" s="9" t="s">
        <v>656</v>
      </c>
      <c r="B33" s="10" t="s">
        <v>412</v>
      </c>
      <c r="C33" s="171">
        <f>SUM(C22:C32)</f>
        <v>219000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8. melléklet az 1/2016. (II.15.) önkormányzati rendelethez</oddHeader>
    <oddFooter>&amp;C- 9 -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Y181"/>
  <sheetViews>
    <sheetView view="pageLayout" workbookViewId="0" topLeftCell="A1">
      <selection activeCell="A4" sqref="A4:A5"/>
    </sheetView>
  </sheetViews>
  <sheetFormatPr defaultColWidth="9.140625" defaultRowHeight="15"/>
  <cols>
    <col min="1" max="1" width="92.00390625" style="0" customWidth="1"/>
    <col min="3" max="3" width="14.28125" style="163" customWidth="1"/>
    <col min="4" max="4" width="14.140625" style="163" customWidth="1"/>
    <col min="5" max="5" width="14.28125" style="163" customWidth="1"/>
    <col min="6" max="6" width="14.28125" style="177" customWidth="1"/>
  </cols>
  <sheetData>
    <row r="1" spans="1:6" ht="21" customHeight="1">
      <c r="A1" s="268" t="s">
        <v>852</v>
      </c>
      <c r="B1" s="269"/>
      <c r="C1" s="269"/>
      <c r="D1" s="269"/>
      <c r="E1" s="269"/>
      <c r="F1" s="270"/>
    </row>
    <row r="2" spans="1:6" ht="18.75" customHeight="1">
      <c r="A2" s="271" t="s">
        <v>854</v>
      </c>
      <c r="B2" s="269"/>
      <c r="C2" s="269"/>
      <c r="D2" s="269"/>
      <c r="E2" s="269"/>
      <c r="F2" s="270"/>
    </row>
    <row r="3" ht="18">
      <c r="A3" s="62"/>
    </row>
    <row r="4" ht="15">
      <c r="A4" s="4" t="s">
        <v>1</v>
      </c>
    </row>
    <row r="5" spans="1:6" ht="30">
      <c r="A5" s="2" t="s">
        <v>155</v>
      </c>
      <c r="B5" s="3" t="s">
        <v>156</v>
      </c>
      <c r="C5" s="168" t="s">
        <v>776</v>
      </c>
      <c r="D5" s="168" t="s">
        <v>777</v>
      </c>
      <c r="E5" s="168" t="s">
        <v>101</v>
      </c>
      <c r="F5" s="178" t="s">
        <v>58</v>
      </c>
    </row>
    <row r="6" spans="1:6" ht="15">
      <c r="A6" s="38" t="s">
        <v>157</v>
      </c>
      <c r="B6" s="39" t="s">
        <v>158</v>
      </c>
      <c r="C6" s="170">
        <f>1550700+1800600+1541000</f>
        <v>4892300</v>
      </c>
      <c r="D6" s="170"/>
      <c r="E6" s="170"/>
      <c r="F6" s="179">
        <f>SUM(C6:E6)</f>
        <v>4892300</v>
      </c>
    </row>
    <row r="7" spans="1:6" ht="15">
      <c r="A7" s="38" t="s">
        <v>159</v>
      </c>
      <c r="B7" s="40" t="s">
        <v>160</v>
      </c>
      <c r="C7" s="170"/>
      <c r="D7" s="170"/>
      <c r="E7" s="170"/>
      <c r="F7" s="179">
        <f aca="true" t="shared" si="0" ref="F7:F18">SUM(C7:E7)</f>
        <v>0</v>
      </c>
    </row>
    <row r="8" spans="1:6" ht="15">
      <c r="A8" s="38" t="s">
        <v>161</v>
      </c>
      <c r="B8" s="40" t="s">
        <v>162</v>
      </c>
      <c r="C8" s="170"/>
      <c r="D8" s="170"/>
      <c r="E8" s="170"/>
      <c r="F8" s="179">
        <f t="shared" si="0"/>
        <v>0</v>
      </c>
    </row>
    <row r="9" spans="1:6" ht="15">
      <c r="A9" s="41" t="s">
        <v>163</v>
      </c>
      <c r="B9" s="40" t="s">
        <v>164</v>
      </c>
      <c r="C9" s="170"/>
      <c r="D9" s="170"/>
      <c r="E9" s="170"/>
      <c r="F9" s="179">
        <f t="shared" si="0"/>
        <v>0</v>
      </c>
    </row>
    <row r="10" spans="1:6" ht="15">
      <c r="A10" s="41" t="s">
        <v>165</v>
      </c>
      <c r="B10" s="40" t="s">
        <v>166</v>
      </c>
      <c r="C10" s="170"/>
      <c r="D10" s="170"/>
      <c r="E10" s="170"/>
      <c r="F10" s="179">
        <f t="shared" si="0"/>
        <v>0</v>
      </c>
    </row>
    <row r="11" spans="1:6" ht="15">
      <c r="A11" s="41" t="s">
        <v>167</v>
      </c>
      <c r="B11" s="40" t="s">
        <v>168</v>
      </c>
      <c r="C11" s="170"/>
      <c r="D11" s="170"/>
      <c r="E11" s="170"/>
      <c r="F11" s="179">
        <f t="shared" si="0"/>
        <v>0</v>
      </c>
    </row>
    <row r="12" spans="1:6" ht="15">
      <c r="A12" s="41" t="s">
        <v>169</v>
      </c>
      <c r="B12" s="40" t="s">
        <v>170</v>
      </c>
      <c r="C12" s="170">
        <f>96000+96000+96000</f>
        <v>288000</v>
      </c>
      <c r="D12" s="170"/>
      <c r="E12" s="170"/>
      <c r="F12" s="179">
        <f t="shared" si="0"/>
        <v>288000</v>
      </c>
    </row>
    <row r="13" spans="1:6" ht="15">
      <c r="A13" s="41" t="s">
        <v>171</v>
      </c>
      <c r="B13" s="40" t="s">
        <v>172</v>
      </c>
      <c r="C13" s="170"/>
      <c r="D13" s="170"/>
      <c r="E13" s="170"/>
      <c r="F13" s="179">
        <f t="shared" si="0"/>
        <v>0</v>
      </c>
    </row>
    <row r="14" spans="1:6" ht="15">
      <c r="A14" s="5" t="s">
        <v>173</v>
      </c>
      <c r="B14" s="40" t="s">
        <v>174</v>
      </c>
      <c r="C14" s="170">
        <f>15000</f>
        <v>15000</v>
      </c>
      <c r="D14" s="170"/>
      <c r="E14" s="170"/>
      <c r="F14" s="179">
        <f t="shared" si="0"/>
        <v>15000</v>
      </c>
    </row>
    <row r="15" spans="1:6" ht="15">
      <c r="A15" s="5" t="s">
        <v>175</v>
      </c>
      <c r="B15" s="40" t="s">
        <v>176</v>
      </c>
      <c r="C15" s="170">
        <f>12000+12000+24000</f>
        <v>48000</v>
      </c>
      <c r="D15" s="170"/>
      <c r="E15" s="170"/>
      <c r="F15" s="179">
        <f t="shared" si="0"/>
        <v>48000</v>
      </c>
    </row>
    <row r="16" spans="1:6" ht="15">
      <c r="A16" s="5" t="s">
        <v>177</v>
      </c>
      <c r="B16" s="40" t="s">
        <v>178</v>
      </c>
      <c r="C16" s="170"/>
      <c r="D16" s="170"/>
      <c r="E16" s="170"/>
      <c r="F16" s="179">
        <f t="shared" si="0"/>
        <v>0</v>
      </c>
    </row>
    <row r="17" spans="1:6" ht="15">
      <c r="A17" s="5" t="s">
        <v>179</v>
      </c>
      <c r="B17" s="40" t="s">
        <v>180</v>
      </c>
      <c r="C17" s="170"/>
      <c r="D17" s="170"/>
      <c r="E17" s="170"/>
      <c r="F17" s="179">
        <f t="shared" si="0"/>
        <v>0</v>
      </c>
    </row>
    <row r="18" spans="1:6" ht="15">
      <c r="A18" s="5" t="s">
        <v>607</v>
      </c>
      <c r="B18" s="40" t="s">
        <v>181</v>
      </c>
      <c r="C18" s="170"/>
      <c r="D18" s="170"/>
      <c r="E18" s="170"/>
      <c r="F18" s="179">
        <f t="shared" si="0"/>
        <v>0</v>
      </c>
    </row>
    <row r="19" spans="1:6" ht="15">
      <c r="A19" s="42" t="s">
        <v>505</v>
      </c>
      <c r="B19" s="43" t="s">
        <v>183</v>
      </c>
      <c r="C19" s="170">
        <f>SUM(C6:C18)</f>
        <v>5243300</v>
      </c>
      <c r="D19" s="170">
        <f>SUM(D6:D18)</f>
        <v>0</v>
      </c>
      <c r="E19" s="170">
        <f>SUM(E6:E18)</f>
        <v>0</v>
      </c>
      <c r="F19" s="180">
        <f>SUM(F6:F18)</f>
        <v>5243300</v>
      </c>
    </row>
    <row r="20" spans="1:6" ht="15">
      <c r="A20" s="5" t="s">
        <v>184</v>
      </c>
      <c r="B20" s="40" t="s">
        <v>185</v>
      </c>
      <c r="C20" s="170">
        <v>4282000</v>
      </c>
      <c r="D20" s="170">
        <v>1080000</v>
      </c>
      <c r="E20" s="170"/>
      <c r="F20" s="179">
        <f>SUM(C20:E20)</f>
        <v>5362000</v>
      </c>
    </row>
    <row r="21" spans="1:6" ht="15">
      <c r="A21" s="5" t="s">
        <v>186</v>
      </c>
      <c r="B21" s="40" t="s">
        <v>187</v>
      </c>
      <c r="C21" s="170"/>
      <c r="D21" s="170"/>
      <c r="E21" s="170"/>
      <c r="F21" s="179">
        <f>SUM(C21:E21)</f>
        <v>0</v>
      </c>
    </row>
    <row r="22" spans="1:6" ht="15">
      <c r="A22" s="6" t="s">
        <v>188</v>
      </c>
      <c r="B22" s="40" t="s">
        <v>189</v>
      </c>
      <c r="C22" s="170"/>
      <c r="D22" s="170"/>
      <c r="E22" s="170"/>
      <c r="F22" s="179">
        <f>SUM(C22:E22)</f>
        <v>0</v>
      </c>
    </row>
    <row r="23" spans="1:6" ht="15">
      <c r="A23" s="9" t="s">
        <v>506</v>
      </c>
      <c r="B23" s="43" t="s">
        <v>190</v>
      </c>
      <c r="C23" s="170">
        <f>SUM(C20:C22)</f>
        <v>4282000</v>
      </c>
      <c r="D23" s="170">
        <f>SUM(D20:D22)</f>
        <v>1080000</v>
      </c>
      <c r="E23" s="170">
        <f>SUM(E20:E22)</f>
        <v>0</v>
      </c>
      <c r="F23" s="180">
        <f>SUM(F20:F22)</f>
        <v>5362000</v>
      </c>
    </row>
    <row r="24" spans="1:6" ht="15">
      <c r="A24" s="65" t="s">
        <v>637</v>
      </c>
      <c r="B24" s="66" t="s">
        <v>191</v>
      </c>
      <c r="C24" s="170">
        <f>C23+C19</f>
        <v>9525300</v>
      </c>
      <c r="D24" s="170">
        <f>D23+D19</f>
        <v>1080000</v>
      </c>
      <c r="E24" s="170">
        <f>E23+E19</f>
        <v>0</v>
      </c>
      <c r="F24" s="180">
        <f>F23+F19</f>
        <v>10605300</v>
      </c>
    </row>
    <row r="25" spans="1:6" ht="15">
      <c r="A25" s="49" t="s">
        <v>608</v>
      </c>
      <c r="B25" s="66" t="s">
        <v>192</v>
      </c>
      <c r="C25" s="170">
        <f>1118000+489162+16000+18000+419000+16000+18000+421619+16000+18000+31000+27000</f>
        <v>2607781</v>
      </c>
      <c r="D25" s="170">
        <f>262000</f>
        <v>262000</v>
      </c>
      <c r="E25" s="170"/>
      <c r="F25" s="179">
        <f>SUM(C25:E25)</f>
        <v>2869781</v>
      </c>
    </row>
    <row r="26" spans="1:6" ht="15">
      <c r="A26" s="5" t="s">
        <v>193</v>
      </c>
      <c r="B26" s="40" t="s">
        <v>194</v>
      </c>
      <c r="C26" s="170"/>
      <c r="D26" s="170"/>
      <c r="E26" s="170"/>
      <c r="F26" s="179">
        <f aca="true" t="shared" si="1" ref="F26:F92">SUM(C26:E26)</f>
        <v>0</v>
      </c>
    </row>
    <row r="27" spans="1:6" ht="15">
      <c r="A27" s="5" t="s">
        <v>195</v>
      </c>
      <c r="B27" s="40" t="s">
        <v>196</v>
      </c>
      <c r="C27" s="170">
        <f>5000+45000+150000+10000+280000+90000+5000+59000</f>
        <v>644000</v>
      </c>
      <c r="D27" s="170">
        <f>185000+177000+500000</f>
        <v>862000</v>
      </c>
      <c r="E27" s="170"/>
      <c r="F27" s="179">
        <f t="shared" si="1"/>
        <v>1506000</v>
      </c>
    </row>
    <row r="28" spans="1:6" ht="15">
      <c r="A28" s="5" t="s">
        <v>197</v>
      </c>
      <c r="B28" s="40" t="s">
        <v>198</v>
      </c>
      <c r="C28" s="170"/>
      <c r="D28" s="170"/>
      <c r="E28" s="170"/>
      <c r="F28" s="179">
        <f t="shared" si="1"/>
        <v>0</v>
      </c>
    </row>
    <row r="29" spans="1:6" ht="15">
      <c r="A29" s="9" t="s">
        <v>516</v>
      </c>
      <c r="B29" s="43" t="s">
        <v>199</v>
      </c>
      <c r="C29" s="170">
        <f>SUM(C26:C28)</f>
        <v>644000</v>
      </c>
      <c r="D29" s="170">
        <f>SUM(D26:D28)</f>
        <v>862000</v>
      </c>
      <c r="E29" s="170">
        <f>SUM(E26:E28)</f>
        <v>0</v>
      </c>
      <c r="F29" s="179">
        <f t="shared" si="1"/>
        <v>1506000</v>
      </c>
    </row>
    <row r="30" spans="1:6" ht="15">
      <c r="A30" s="5" t="s">
        <v>200</v>
      </c>
      <c r="B30" s="40" t="s">
        <v>201</v>
      </c>
      <c r="C30" s="170">
        <f>1000+25000</f>
        <v>26000</v>
      </c>
      <c r="D30" s="170"/>
      <c r="E30" s="170"/>
      <c r="F30" s="179">
        <f t="shared" si="1"/>
        <v>26000</v>
      </c>
    </row>
    <row r="31" spans="1:6" ht="15">
      <c r="A31" s="5" t="s">
        <v>202</v>
      </c>
      <c r="B31" s="40" t="s">
        <v>203</v>
      </c>
      <c r="C31" s="170">
        <f>45000+53000+19000+19000</f>
        <v>136000</v>
      </c>
      <c r="D31" s="170"/>
      <c r="E31" s="170"/>
      <c r="F31" s="179">
        <f t="shared" si="1"/>
        <v>136000</v>
      </c>
    </row>
    <row r="32" spans="1:6" ht="15" customHeight="1">
      <c r="A32" s="9" t="s">
        <v>638</v>
      </c>
      <c r="B32" s="43" t="s">
        <v>204</v>
      </c>
      <c r="C32" s="170">
        <f>SUM(C30:C31)</f>
        <v>162000</v>
      </c>
      <c r="D32" s="170">
        <f>SUM(D30:D31)</f>
        <v>0</v>
      </c>
      <c r="E32" s="170">
        <f>SUM(E30:E31)</f>
        <v>0</v>
      </c>
      <c r="F32" s="179">
        <f t="shared" si="1"/>
        <v>162000</v>
      </c>
    </row>
    <row r="33" spans="1:6" ht="15">
      <c r="A33" s="5" t="s">
        <v>205</v>
      </c>
      <c r="B33" s="40" t="s">
        <v>206</v>
      </c>
      <c r="C33" s="170">
        <f>59000+269000+28000+26000+19000+46000+318000+61000+25000+18000+1850000+51000+23000+134000+330000+49000</f>
        <v>3306000</v>
      </c>
      <c r="D33" s="170"/>
      <c r="E33" s="170"/>
      <c r="F33" s="179">
        <f t="shared" si="1"/>
        <v>3306000</v>
      </c>
    </row>
    <row r="34" spans="1:6" ht="15">
      <c r="A34" s="5" t="s">
        <v>207</v>
      </c>
      <c r="B34" s="40" t="s">
        <v>208</v>
      </c>
      <c r="C34" s="170">
        <f>4795000+7713196</f>
        <v>12508196</v>
      </c>
      <c r="D34" s="170">
        <f>42000</f>
        <v>42000</v>
      </c>
      <c r="E34" s="170"/>
      <c r="F34" s="179">
        <f t="shared" si="1"/>
        <v>12550196</v>
      </c>
    </row>
    <row r="35" spans="1:6" ht="15">
      <c r="A35" s="5" t="s">
        <v>609</v>
      </c>
      <c r="B35" s="40" t="s">
        <v>209</v>
      </c>
      <c r="C35" s="170"/>
      <c r="D35" s="170"/>
      <c r="E35" s="170"/>
      <c r="F35" s="179">
        <f t="shared" si="1"/>
        <v>0</v>
      </c>
    </row>
    <row r="36" spans="1:6" ht="15">
      <c r="A36" s="5" t="s">
        <v>211</v>
      </c>
      <c r="B36" s="40" t="s">
        <v>212</v>
      </c>
      <c r="C36" s="170">
        <f>76000+145000+466512+45000+25000</f>
        <v>757512</v>
      </c>
      <c r="D36" s="170"/>
      <c r="E36" s="170"/>
      <c r="F36" s="179">
        <f t="shared" si="1"/>
        <v>757512</v>
      </c>
    </row>
    <row r="37" spans="1:6" ht="15">
      <c r="A37" s="14" t="s">
        <v>610</v>
      </c>
      <c r="B37" s="40" t="s">
        <v>213</v>
      </c>
      <c r="C37" s="170">
        <f>849702</f>
        <v>849702</v>
      </c>
      <c r="D37" s="170"/>
      <c r="E37" s="170"/>
      <c r="F37" s="179">
        <f t="shared" si="1"/>
        <v>849702</v>
      </c>
    </row>
    <row r="38" spans="1:6" ht="15">
      <c r="A38" s="6" t="s">
        <v>215</v>
      </c>
      <c r="B38" s="40" t="s">
        <v>216</v>
      </c>
      <c r="C38" s="170">
        <f>100000</f>
        <v>100000</v>
      </c>
      <c r="D38" s="170"/>
      <c r="E38" s="170"/>
      <c r="F38" s="179">
        <f t="shared" si="1"/>
        <v>100000</v>
      </c>
    </row>
    <row r="39" spans="1:6" ht="15">
      <c r="A39" s="5" t="s">
        <v>611</v>
      </c>
      <c r="B39" s="40" t="s">
        <v>217</v>
      </c>
      <c r="C39" s="170">
        <f>10000+30000+318000+6000+82000+100000+6000+540000+111000+13000+50000</f>
        <v>1266000</v>
      </c>
      <c r="D39" s="170"/>
      <c r="E39" s="170"/>
      <c r="F39" s="179">
        <f t="shared" si="1"/>
        <v>1266000</v>
      </c>
    </row>
    <row r="40" spans="1:6" ht="15">
      <c r="A40" s="9" t="s">
        <v>521</v>
      </c>
      <c r="B40" s="43" t="s">
        <v>219</v>
      </c>
      <c r="C40" s="170">
        <f>SUM(C33:C39)</f>
        <v>18787410</v>
      </c>
      <c r="D40" s="170">
        <f>SUM(D33:D39)</f>
        <v>42000</v>
      </c>
      <c r="E40" s="170">
        <f>SUM(E33:E39)</f>
        <v>0</v>
      </c>
      <c r="F40" s="179">
        <f t="shared" si="1"/>
        <v>18829410</v>
      </c>
    </row>
    <row r="41" spans="1:6" ht="15">
      <c r="A41" s="5" t="s">
        <v>220</v>
      </c>
      <c r="B41" s="40" t="s">
        <v>221</v>
      </c>
      <c r="C41" s="170">
        <v>15000</v>
      </c>
      <c r="D41" s="170"/>
      <c r="E41" s="170"/>
      <c r="F41" s="179">
        <f t="shared" si="1"/>
        <v>15000</v>
      </c>
    </row>
    <row r="42" spans="1:6" ht="15">
      <c r="A42" s="5" t="s">
        <v>222</v>
      </c>
      <c r="B42" s="40" t="s">
        <v>223</v>
      </c>
      <c r="C42" s="170">
        <v>0</v>
      </c>
      <c r="D42" s="170"/>
      <c r="E42" s="170"/>
      <c r="F42" s="179">
        <f t="shared" si="1"/>
        <v>0</v>
      </c>
    </row>
    <row r="43" spans="1:6" ht="15">
      <c r="A43" s="9" t="s">
        <v>522</v>
      </c>
      <c r="B43" s="43" t="s">
        <v>224</v>
      </c>
      <c r="C43" s="170">
        <f>SUM(C41:C42)</f>
        <v>15000</v>
      </c>
      <c r="D43" s="170">
        <f>SUM(D41:D42)</f>
        <v>0</v>
      </c>
      <c r="E43" s="170">
        <f>SUM(E41:E42)</f>
        <v>0</v>
      </c>
      <c r="F43" s="179">
        <f t="shared" si="1"/>
        <v>15000</v>
      </c>
    </row>
    <row r="44" spans="1:6" ht="15">
      <c r="A44" s="5" t="s">
        <v>225</v>
      </c>
      <c r="B44" s="40" t="s">
        <v>226</v>
      </c>
      <c r="C44" s="170">
        <f>181000+46000+131000+125958+12000+86000+500000+83000+121000+27000+176000+2082563+1295000</f>
        <v>4866521</v>
      </c>
      <c r="D44" s="170">
        <v>109000</v>
      </c>
      <c r="E44" s="170"/>
      <c r="F44" s="179">
        <f t="shared" si="1"/>
        <v>4975521</v>
      </c>
    </row>
    <row r="45" spans="1:6" ht="15">
      <c r="A45" s="5" t="s">
        <v>227</v>
      </c>
      <c r="B45" s="40" t="s">
        <v>228</v>
      </c>
      <c r="C45" s="170"/>
      <c r="D45" s="170"/>
      <c r="E45" s="170"/>
      <c r="F45" s="179">
        <f t="shared" si="1"/>
        <v>0</v>
      </c>
    </row>
    <row r="46" spans="1:6" ht="15">
      <c r="A46" s="5" t="s">
        <v>612</v>
      </c>
      <c r="B46" s="40" t="s">
        <v>229</v>
      </c>
      <c r="C46" s="170"/>
      <c r="D46" s="170"/>
      <c r="E46" s="170"/>
      <c r="F46" s="179">
        <f t="shared" si="1"/>
        <v>0</v>
      </c>
    </row>
    <row r="47" spans="1:6" ht="15">
      <c r="A47" s="5" t="s">
        <v>613</v>
      </c>
      <c r="B47" s="40" t="s">
        <v>231</v>
      </c>
      <c r="C47" s="170"/>
      <c r="D47" s="170"/>
      <c r="E47" s="170"/>
      <c r="F47" s="179">
        <f t="shared" si="1"/>
        <v>0</v>
      </c>
    </row>
    <row r="48" spans="1:6" ht="15">
      <c r="A48" s="5" t="s">
        <v>235</v>
      </c>
      <c r="B48" s="40" t="s">
        <v>236</v>
      </c>
      <c r="C48" s="170">
        <f>264000</f>
        <v>264000</v>
      </c>
      <c r="D48" s="170"/>
      <c r="E48" s="170"/>
      <c r="F48" s="179">
        <f t="shared" si="1"/>
        <v>264000</v>
      </c>
    </row>
    <row r="49" spans="1:6" ht="15">
      <c r="A49" s="9" t="s">
        <v>525</v>
      </c>
      <c r="B49" s="43" t="s">
        <v>237</v>
      </c>
      <c r="C49" s="170">
        <f>SUM(C44:C48)</f>
        <v>5130521</v>
      </c>
      <c r="D49" s="170">
        <f>SUM(D44:D48)</f>
        <v>109000</v>
      </c>
      <c r="E49" s="170">
        <f>SUM(E44:E48)</f>
        <v>0</v>
      </c>
      <c r="F49" s="179">
        <f t="shared" si="1"/>
        <v>5239521</v>
      </c>
    </row>
    <row r="50" spans="1:6" ht="15">
      <c r="A50" s="49" t="s">
        <v>526</v>
      </c>
      <c r="B50" s="66" t="s">
        <v>238</v>
      </c>
      <c r="C50" s="170">
        <f>C29+C32+C40+C43+C49</f>
        <v>24738931</v>
      </c>
      <c r="D50" s="170">
        <f>D29+D32+D40+D43+D49</f>
        <v>1013000</v>
      </c>
      <c r="E50" s="170">
        <f>E29+E32+E40+E43+E49</f>
        <v>0</v>
      </c>
      <c r="F50" s="179">
        <f t="shared" si="1"/>
        <v>25751931</v>
      </c>
    </row>
    <row r="51" spans="1:6" ht="15">
      <c r="A51" s="17" t="s">
        <v>239</v>
      </c>
      <c r="B51" s="40" t="s">
        <v>240</v>
      </c>
      <c r="C51" s="170"/>
      <c r="D51" s="170"/>
      <c r="E51" s="170"/>
      <c r="F51" s="179">
        <f t="shared" si="1"/>
        <v>0</v>
      </c>
    </row>
    <row r="52" spans="1:6" ht="15">
      <c r="A52" s="17" t="s">
        <v>543</v>
      </c>
      <c r="B52" s="40" t="s">
        <v>241</v>
      </c>
      <c r="C52" s="170"/>
      <c r="D52" s="170"/>
      <c r="E52" s="170"/>
      <c r="F52" s="179">
        <f t="shared" si="1"/>
        <v>0</v>
      </c>
    </row>
    <row r="53" spans="1:6" ht="15">
      <c r="A53" s="22" t="s">
        <v>614</v>
      </c>
      <c r="B53" s="40" t="s">
        <v>242</v>
      </c>
      <c r="C53" s="170"/>
      <c r="D53" s="170"/>
      <c r="E53" s="170"/>
      <c r="F53" s="179">
        <f t="shared" si="1"/>
        <v>0</v>
      </c>
    </row>
    <row r="54" spans="1:6" ht="15">
      <c r="A54" s="22" t="s">
        <v>615</v>
      </c>
      <c r="B54" s="40" t="s">
        <v>243</v>
      </c>
      <c r="C54" s="170"/>
      <c r="D54" s="170"/>
      <c r="E54" s="170"/>
      <c r="F54" s="179">
        <f t="shared" si="1"/>
        <v>0</v>
      </c>
    </row>
    <row r="55" spans="1:6" ht="15">
      <c r="A55" s="22" t="s">
        <v>616</v>
      </c>
      <c r="B55" s="40" t="s">
        <v>244</v>
      </c>
      <c r="C55" s="170"/>
      <c r="D55" s="170"/>
      <c r="E55" s="170"/>
      <c r="F55" s="179">
        <f t="shared" si="1"/>
        <v>0</v>
      </c>
    </row>
    <row r="56" spans="1:6" ht="15">
      <c r="A56" s="17" t="s">
        <v>617</v>
      </c>
      <c r="B56" s="40" t="s">
        <v>245</v>
      </c>
      <c r="C56" s="170"/>
      <c r="D56" s="170"/>
      <c r="E56" s="170"/>
      <c r="F56" s="179">
        <f t="shared" si="1"/>
        <v>0</v>
      </c>
    </row>
    <row r="57" spans="1:6" ht="15">
      <c r="A57" s="17" t="s">
        <v>618</v>
      </c>
      <c r="B57" s="40" t="s">
        <v>246</v>
      </c>
      <c r="C57" s="170"/>
      <c r="D57" s="170"/>
      <c r="E57" s="170"/>
      <c r="F57" s="179">
        <f t="shared" si="1"/>
        <v>0</v>
      </c>
    </row>
    <row r="58" spans="1:6" ht="15">
      <c r="A58" s="17" t="s">
        <v>619</v>
      </c>
      <c r="B58" s="40" t="s">
        <v>247</v>
      </c>
      <c r="C58" s="170">
        <f>6000+1666262</f>
        <v>1672262</v>
      </c>
      <c r="D58" s="170"/>
      <c r="E58" s="170"/>
      <c r="F58" s="179">
        <f t="shared" si="1"/>
        <v>1672262</v>
      </c>
    </row>
    <row r="59" spans="1:6" ht="15">
      <c r="A59" s="63" t="s">
        <v>576</v>
      </c>
      <c r="B59" s="66" t="s">
        <v>248</v>
      </c>
      <c r="C59" s="170">
        <f>SUM(C51:C58)</f>
        <v>1672262</v>
      </c>
      <c r="D59" s="170">
        <f>SUM(D51:D58)</f>
        <v>0</v>
      </c>
      <c r="E59" s="170">
        <f>SUM(E51:E58)</f>
        <v>0</v>
      </c>
      <c r="F59" s="179">
        <f t="shared" si="1"/>
        <v>1672262</v>
      </c>
    </row>
    <row r="60" spans="1:6" ht="15">
      <c r="A60" s="16" t="s">
        <v>620</v>
      </c>
      <c r="B60" s="40" t="s">
        <v>249</v>
      </c>
      <c r="C60" s="170"/>
      <c r="D60" s="170"/>
      <c r="E60" s="170"/>
      <c r="F60" s="179">
        <f t="shared" si="1"/>
        <v>0</v>
      </c>
    </row>
    <row r="61" spans="1:6" ht="15">
      <c r="A61" s="16" t="s">
        <v>894</v>
      </c>
      <c r="B61" s="40" t="s">
        <v>895</v>
      </c>
      <c r="C61" s="170"/>
      <c r="D61" s="170"/>
      <c r="E61" s="170"/>
      <c r="F61" s="179"/>
    </row>
    <row r="62" spans="1:6" ht="15">
      <c r="A62" s="16" t="s">
        <v>897</v>
      </c>
      <c r="B62" s="40" t="s">
        <v>896</v>
      </c>
      <c r="C62" s="170"/>
      <c r="D62" s="170"/>
      <c r="E62" s="170"/>
      <c r="F62" s="179">
        <f t="shared" si="1"/>
        <v>0</v>
      </c>
    </row>
    <row r="63" spans="1:6" ht="15">
      <c r="A63" s="16" t="s">
        <v>898</v>
      </c>
      <c r="B63" s="40" t="s">
        <v>899</v>
      </c>
      <c r="C63" s="170"/>
      <c r="D63" s="170"/>
      <c r="E63" s="170"/>
      <c r="F63" s="179"/>
    </row>
    <row r="64" spans="1:6" ht="15">
      <c r="A64" s="16" t="s">
        <v>253</v>
      </c>
      <c r="B64" s="40" t="s">
        <v>254</v>
      </c>
      <c r="C64" s="170"/>
      <c r="D64" s="170"/>
      <c r="E64" s="170"/>
      <c r="F64" s="179">
        <f t="shared" si="1"/>
        <v>0</v>
      </c>
    </row>
    <row r="65" spans="1:6" ht="15">
      <c r="A65" s="16" t="s">
        <v>578</v>
      </c>
      <c r="B65" s="40" t="s">
        <v>255</v>
      </c>
      <c r="C65" s="170"/>
      <c r="D65" s="170"/>
      <c r="E65" s="170"/>
      <c r="F65" s="179">
        <f t="shared" si="1"/>
        <v>0</v>
      </c>
    </row>
    <row r="66" spans="1:6" ht="15">
      <c r="A66" s="16" t="s">
        <v>621</v>
      </c>
      <c r="B66" s="40" t="s">
        <v>256</v>
      </c>
      <c r="C66" s="170"/>
      <c r="D66" s="170"/>
      <c r="E66" s="170"/>
      <c r="F66" s="179">
        <f t="shared" si="1"/>
        <v>0</v>
      </c>
    </row>
    <row r="67" spans="1:6" ht="15">
      <c r="A67" s="16" t="s">
        <v>580</v>
      </c>
      <c r="B67" s="40" t="s">
        <v>257</v>
      </c>
      <c r="C67" s="170">
        <f>223866+691459+294453+576556+3194000+24000+239577+284000+418299</f>
        <v>5946210</v>
      </c>
      <c r="D67" s="170"/>
      <c r="E67" s="170"/>
      <c r="F67" s="179">
        <f t="shared" si="1"/>
        <v>5946210</v>
      </c>
    </row>
    <row r="68" spans="1:6" ht="15">
      <c r="A68" s="16" t="s">
        <v>622</v>
      </c>
      <c r="B68" s="40" t="s">
        <v>258</v>
      </c>
      <c r="C68" s="170"/>
      <c r="D68" s="170"/>
      <c r="E68" s="170"/>
      <c r="F68" s="179">
        <f t="shared" si="1"/>
        <v>0</v>
      </c>
    </row>
    <row r="69" spans="1:6" ht="15">
      <c r="A69" s="16" t="s">
        <v>623</v>
      </c>
      <c r="B69" s="40" t="s">
        <v>260</v>
      </c>
      <c r="C69" s="170"/>
      <c r="D69" s="170"/>
      <c r="E69" s="170"/>
      <c r="F69" s="179">
        <f t="shared" si="1"/>
        <v>0</v>
      </c>
    </row>
    <row r="70" spans="1:6" ht="15">
      <c r="A70" s="16" t="s">
        <v>261</v>
      </c>
      <c r="B70" s="40" t="s">
        <v>262</v>
      </c>
      <c r="C70" s="170"/>
      <c r="D70" s="170"/>
      <c r="E70" s="170"/>
      <c r="F70" s="179">
        <f t="shared" si="1"/>
        <v>0</v>
      </c>
    </row>
    <row r="71" spans="1:6" ht="15">
      <c r="A71" s="29" t="s">
        <v>263</v>
      </c>
      <c r="B71" s="40" t="s">
        <v>264</v>
      </c>
      <c r="C71" s="170"/>
      <c r="D71" s="170"/>
      <c r="E71" s="170"/>
      <c r="F71" s="179">
        <f t="shared" si="1"/>
        <v>0</v>
      </c>
    </row>
    <row r="72" spans="1:6" ht="15">
      <c r="A72" s="29" t="s">
        <v>882</v>
      </c>
      <c r="B72" s="40" t="s">
        <v>265</v>
      </c>
      <c r="C72" s="170"/>
      <c r="D72" s="170"/>
      <c r="E72" s="170"/>
      <c r="F72" s="179"/>
    </row>
    <row r="73" spans="1:6" ht="15">
      <c r="A73" s="16" t="s">
        <v>624</v>
      </c>
      <c r="B73" s="40" t="s">
        <v>266</v>
      </c>
      <c r="C73" s="170">
        <f>20000+100000+461000</f>
        <v>581000</v>
      </c>
      <c r="D73" s="170">
        <v>261000</v>
      </c>
      <c r="E73" s="170"/>
      <c r="F73" s="179">
        <f t="shared" si="1"/>
        <v>842000</v>
      </c>
    </row>
    <row r="74" spans="1:6" ht="15">
      <c r="A74" s="29" t="s">
        <v>829</v>
      </c>
      <c r="B74" s="40" t="s">
        <v>883</v>
      </c>
      <c r="C74" s="170"/>
      <c r="D74" s="170"/>
      <c r="E74" s="170"/>
      <c r="F74" s="179">
        <f t="shared" si="1"/>
        <v>0</v>
      </c>
    </row>
    <row r="75" spans="1:6" ht="15">
      <c r="A75" s="29" t="s">
        <v>830</v>
      </c>
      <c r="B75" s="40" t="s">
        <v>883</v>
      </c>
      <c r="C75" s="170"/>
      <c r="D75" s="170"/>
      <c r="E75" s="170"/>
      <c r="F75" s="179">
        <f t="shared" si="1"/>
        <v>0</v>
      </c>
    </row>
    <row r="76" spans="1:6" ht="15">
      <c r="A76" s="63" t="s">
        <v>584</v>
      </c>
      <c r="B76" s="66" t="s">
        <v>267</v>
      </c>
      <c r="C76" s="170">
        <f>SUM(C60:C75)</f>
        <v>6527210</v>
      </c>
      <c r="D76" s="170">
        <f>SUM(D60:D75)</f>
        <v>261000</v>
      </c>
      <c r="E76" s="170">
        <f>SUM(E60:E75)</f>
        <v>0</v>
      </c>
      <c r="F76" s="179">
        <f t="shared" si="1"/>
        <v>6788210</v>
      </c>
    </row>
    <row r="77" spans="1:6" ht="15.75">
      <c r="A77" s="82" t="s">
        <v>99</v>
      </c>
      <c r="B77" s="182"/>
      <c r="C77" s="183">
        <f>C76+C59+C50+C25+C24</f>
        <v>45071484</v>
      </c>
      <c r="D77" s="183">
        <f>D76+D59+D50+D25+D24</f>
        <v>2616000</v>
      </c>
      <c r="E77" s="183">
        <f>E76+E59+E50+E25+E24</f>
        <v>0</v>
      </c>
      <c r="F77" s="184">
        <f t="shared" si="1"/>
        <v>47687484</v>
      </c>
    </row>
    <row r="78" spans="1:6" ht="15">
      <c r="A78" s="44" t="s">
        <v>268</v>
      </c>
      <c r="B78" s="40" t="s">
        <v>269</v>
      </c>
      <c r="C78" s="170">
        <v>550000</v>
      </c>
      <c r="D78" s="170"/>
      <c r="E78" s="170"/>
      <c r="F78" s="179">
        <f t="shared" si="1"/>
        <v>550000</v>
      </c>
    </row>
    <row r="79" spans="1:6" ht="15">
      <c r="A79" s="44" t="s">
        <v>625</v>
      </c>
      <c r="B79" s="40" t="s">
        <v>270</v>
      </c>
      <c r="C79" s="170"/>
      <c r="D79" s="170"/>
      <c r="E79" s="170"/>
      <c r="F79" s="179">
        <f t="shared" si="1"/>
        <v>0</v>
      </c>
    </row>
    <row r="80" spans="1:6" ht="15">
      <c r="A80" s="44" t="s">
        <v>272</v>
      </c>
      <c r="B80" s="40" t="s">
        <v>273</v>
      </c>
      <c r="C80" s="170"/>
      <c r="D80" s="170"/>
      <c r="E80" s="170"/>
      <c r="F80" s="179">
        <f t="shared" si="1"/>
        <v>0</v>
      </c>
    </row>
    <row r="81" spans="1:6" ht="15">
      <c r="A81" s="44" t="s">
        <v>274</v>
      </c>
      <c r="B81" s="40" t="s">
        <v>275</v>
      </c>
      <c r="C81" s="170"/>
      <c r="D81" s="170"/>
      <c r="E81" s="170"/>
      <c r="F81" s="179">
        <f t="shared" si="1"/>
        <v>0</v>
      </c>
    </row>
    <row r="82" spans="1:6" ht="15">
      <c r="A82" s="6" t="s">
        <v>276</v>
      </c>
      <c r="B82" s="40" t="s">
        <v>277</v>
      </c>
      <c r="C82" s="170"/>
      <c r="D82" s="170"/>
      <c r="E82" s="170"/>
      <c r="F82" s="179">
        <f t="shared" si="1"/>
        <v>0</v>
      </c>
    </row>
    <row r="83" spans="1:6" ht="15">
      <c r="A83" s="6" t="s">
        <v>278</v>
      </c>
      <c r="B83" s="40" t="s">
        <v>279</v>
      </c>
      <c r="C83" s="170"/>
      <c r="D83" s="170"/>
      <c r="E83" s="170"/>
      <c r="F83" s="179">
        <f t="shared" si="1"/>
        <v>0</v>
      </c>
    </row>
    <row r="84" spans="1:6" ht="15">
      <c r="A84" s="6" t="s">
        <v>280</v>
      </c>
      <c r="B84" s="40" t="s">
        <v>281</v>
      </c>
      <c r="C84" s="170">
        <v>149000</v>
      </c>
      <c r="D84" s="170"/>
      <c r="E84" s="170"/>
      <c r="F84" s="179">
        <f t="shared" si="1"/>
        <v>149000</v>
      </c>
    </row>
    <row r="85" spans="1:6" ht="15">
      <c r="A85" s="64" t="s">
        <v>586</v>
      </c>
      <c r="B85" s="66" t="s">
        <v>282</v>
      </c>
      <c r="C85" s="170">
        <f>SUM(C78:C84)</f>
        <v>699000</v>
      </c>
      <c r="D85" s="170">
        <f>SUM(D78:D84)</f>
        <v>0</v>
      </c>
      <c r="E85" s="170">
        <f>SUM(E78:E84)</f>
        <v>0</v>
      </c>
      <c r="F85" s="179">
        <f t="shared" si="1"/>
        <v>699000</v>
      </c>
    </row>
    <row r="86" spans="1:6" ht="15">
      <c r="A86" s="17" t="s">
        <v>283</v>
      </c>
      <c r="B86" s="40" t="s">
        <v>284</v>
      </c>
      <c r="C86" s="170"/>
      <c r="D86" s="170">
        <v>200000</v>
      </c>
      <c r="E86" s="170"/>
      <c r="F86" s="179">
        <f t="shared" si="1"/>
        <v>200000</v>
      </c>
    </row>
    <row r="87" spans="1:6" ht="15">
      <c r="A87" s="17" t="s">
        <v>285</v>
      </c>
      <c r="B87" s="40" t="s">
        <v>286</v>
      </c>
      <c r="C87" s="170"/>
      <c r="D87" s="170"/>
      <c r="E87" s="170"/>
      <c r="F87" s="179">
        <f t="shared" si="1"/>
        <v>0</v>
      </c>
    </row>
    <row r="88" spans="1:6" ht="15">
      <c r="A88" s="17" t="s">
        <v>287</v>
      </c>
      <c r="B88" s="40" t="s">
        <v>288</v>
      </c>
      <c r="C88" s="170"/>
      <c r="D88" s="170"/>
      <c r="E88" s="170"/>
      <c r="F88" s="179">
        <f t="shared" si="1"/>
        <v>0</v>
      </c>
    </row>
    <row r="89" spans="1:6" ht="15">
      <c r="A89" s="17" t="s">
        <v>289</v>
      </c>
      <c r="B89" s="40" t="s">
        <v>290</v>
      </c>
      <c r="C89" s="170"/>
      <c r="D89" s="170">
        <v>54000</v>
      </c>
      <c r="E89" s="170"/>
      <c r="F89" s="179">
        <f t="shared" si="1"/>
        <v>54000</v>
      </c>
    </row>
    <row r="90" spans="1:6" ht="15">
      <c r="A90" s="63" t="s">
        <v>587</v>
      </c>
      <c r="B90" s="66" t="s">
        <v>291</v>
      </c>
      <c r="C90" s="170">
        <f>SUM(C86:C89)</f>
        <v>0</v>
      </c>
      <c r="D90" s="170">
        <f>SUM(D86:D89)</f>
        <v>254000</v>
      </c>
      <c r="E90" s="170">
        <f>SUM(E86:E89)</f>
        <v>0</v>
      </c>
      <c r="F90" s="179">
        <f t="shared" si="1"/>
        <v>254000</v>
      </c>
    </row>
    <row r="91" spans="1:6" ht="30">
      <c r="A91" s="17" t="s">
        <v>292</v>
      </c>
      <c r="B91" s="40" t="s">
        <v>293</v>
      </c>
      <c r="C91" s="170"/>
      <c r="D91" s="170"/>
      <c r="E91" s="170"/>
      <c r="F91" s="179">
        <f t="shared" si="1"/>
        <v>0</v>
      </c>
    </row>
    <row r="92" spans="1:6" ht="15">
      <c r="A92" s="17" t="s">
        <v>626</v>
      </c>
      <c r="B92" s="40" t="s">
        <v>294</v>
      </c>
      <c r="C92" s="170"/>
      <c r="D92" s="170"/>
      <c r="E92" s="170"/>
      <c r="F92" s="179">
        <f t="shared" si="1"/>
        <v>0</v>
      </c>
    </row>
    <row r="93" spans="1:6" ht="30">
      <c r="A93" s="17" t="s">
        <v>627</v>
      </c>
      <c r="B93" s="40" t="s">
        <v>295</v>
      </c>
      <c r="C93" s="170"/>
      <c r="D93" s="170"/>
      <c r="E93" s="170"/>
      <c r="F93" s="179">
        <f aca="true" t="shared" si="2" ref="F93:F132">SUM(C93:E93)</f>
        <v>0</v>
      </c>
    </row>
    <row r="94" spans="1:6" ht="15">
      <c r="A94" s="17" t="s">
        <v>628</v>
      </c>
      <c r="B94" s="40" t="s">
        <v>296</v>
      </c>
      <c r="C94" s="170"/>
      <c r="D94" s="170"/>
      <c r="E94" s="170"/>
      <c r="F94" s="179">
        <f t="shared" si="2"/>
        <v>0</v>
      </c>
    </row>
    <row r="95" spans="1:6" ht="30">
      <c r="A95" s="17" t="s">
        <v>629</v>
      </c>
      <c r="B95" s="40" t="s">
        <v>297</v>
      </c>
      <c r="C95" s="170"/>
      <c r="D95" s="170"/>
      <c r="E95" s="170"/>
      <c r="F95" s="179">
        <f t="shared" si="2"/>
        <v>0</v>
      </c>
    </row>
    <row r="96" spans="1:6" ht="15">
      <c r="A96" s="17" t="s">
        <v>630</v>
      </c>
      <c r="B96" s="40" t="s">
        <v>298</v>
      </c>
      <c r="C96" s="170"/>
      <c r="D96" s="170"/>
      <c r="E96" s="170"/>
      <c r="F96" s="179">
        <f t="shared" si="2"/>
        <v>0</v>
      </c>
    </row>
    <row r="97" spans="1:6" ht="15">
      <c r="A97" s="17" t="s">
        <v>299</v>
      </c>
      <c r="B97" s="40" t="s">
        <v>300</v>
      </c>
      <c r="C97" s="170"/>
      <c r="D97" s="170"/>
      <c r="E97" s="170"/>
      <c r="F97" s="179">
        <f t="shared" si="2"/>
        <v>0</v>
      </c>
    </row>
    <row r="98" spans="1:6" ht="15">
      <c r="A98" s="17" t="s">
        <v>900</v>
      </c>
      <c r="B98" s="40" t="s">
        <v>301</v>
      </c>
      <c r="C98" s="170"/>
      <c r="D98" s="170"/>
      <c r="E98" s="170"/>
      <c r="F98" s="179"/>
    </row>
    <row r="99" spans="1:6" ht="15">
      <c r="A99" s="17" t="s">
        <v>66</v>
      </c>
      <c r="B99" s="40" t="s">
        <v>901</v>
      </c>
      <c r="C99" s="170"/>
      <c r="D99" s="170"/>
      <c r="E99" s="170"/>
      <c r="F99" s="179">
        <f t="shared" si="2"/>
        <v>0</v>
      </c>
    </row>
    <row r="100" spans="1:6" ht="15">
      <c r="A100" s="63" t="s">
        <v>588</v>
      </c>
      <c r="B100" s="66" t="s">
        <v>302</v>
      </c>
      <c r="C100" s="170">
        <f>SUM(C91:C99)</f>
        <v>0</v>
      </c>
      <c r="D100" s="170">
        <f>SUM(D91:D99)</f>
        <v>0</v>
      </c>
      <c r="E100" s="170">
        <f>SUM(E91:E99)</f>
        <v>0</v>
      </c>
      <c r="F100" s="179">
        <f t="shared" si="2"/>
        <v>0</v>
      </c>
    </row>
    <row r="101" spans="1:6" ht="15.75">
      <c r="A101" s="82" t="s">
        <v>100</v>
      </c>
      <c r="B101" s="182"/>
      <c r="C101" s="183">
        <f>C85+C90+C100</f>
        <v>699000</v>
      </c>
      <c r="D101" s="183">
        <f>D85+D90+D100</f>
        <v>254000</v>
      </c>
      <c r="E101" s="183">
        <f>E85+E90+E100</f>
        <v>0</v>
      </c>
      <c r="F101" s="184">
        <f t="shared" si="2"/>
        <v>953000</v>
      </c>
    </row>
    <row r="102" spans="1:6" ht="15.75">
      <c r="A102" s="45" t="s">
        <v>639</v>
      </c>
      <c r="B102" s="46" t="s">
        <v>303</v>
      </c>
      <c r="C102" s="170">
        <f>C77+C101</f>
        <v>45770484</v>
      </c>
      <c r="D102" s="170">
        <f>D77+D101</f>
        <v>2870000</v>
      </c>
      <c r="E102" s="170">
        <f>E77+E101</f>
        <v>0</v>
      </c>
      <c r="F102" s="179">
        <f t="shared" si="2"/>
        <v>48640484</v>
      </c>
    </row>
    <row r="103" spans="1:25" ht="15">
      <c r="A103" s="17" t="s">
        <v>632</v>
      </c>
      <c r="B103" s="5" t="s">
        <v>304</v>
      </c>
      <c r="C103" s="172"/>
      <c r="D103" s="172"/>
      <c r="E103" s="172"/>
      <c r="F103" s="179">
        <f t="shared" si="2"/>
        <v>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3"/>
      <c r="Y103" s="33"/>
    </row>
    <row r="104" spans="1:25" ht="15">
      <c r="A104" s="17" t="s">
        <v>307</v>
      </c>
      <c r="B104" s="5" t="s">
        <v>308</v>
      </c>
      <c r="C104" s="172"/>
      <c r="D104" s="172"/>
      <c r="E104" s="172"/>
      <c r="F104" s="179">
        <f t="shared" si="2"/>
        <v>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3"/>
      <c r="Y104" s="33"/>
    </row>
    <row r="105" spans="1:25" ht="15">
      <c r="A105" s="17" t="s">
        <v>633</v>
      </c>
      <c r="B105" s="5" t="s">
        <v>309</v>
      </c>
      <c r="C105" s="172"/>
      <c r="D105" s="172"/>
      <c r="E105" s="172"/>
      <c r="F105" s="179">
        <f t="shared" si="2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20" t="s">
        <v>595</v>
      </c>
      <c r="B106" s="9" t="s">
        <v>311</v>
      </c>
      <c r="C106" s="173">
        <f>SUM(C103:C105)</f>
        <v>0</v>
      </c>
      <c r="D106" s="173">
        <f>SUM(D103:D105)</f>
        <v>0</v>
      </c>
      <c r="E106" s="173">
        <f>SUM(E103:E105)</f>
        <v>0</v>
      </c>
      <c r="F106" s="179">
        <f t="shared" si="2"/>
        <v>0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3"/>
      <c r="Y106" s="33"/>
    </row>
    <row r="107" spans="1:25" ht="15">
      <c r="A107" s="47" t="s">
        <v>634</v>
      </c>
      <c r="B107" s="5" t="s">
        <v>312</v>
      </c>
      <c r="C107" s="174"/>
      <c r="D107" s="174">
        <v>1038000</v>
      </c>
      <c r="E107" s="174"/>
      <c r="F107" s="179">
        <f t="shared" si="2"/>
        <v>1038000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3"/>
      <c r="Y107" s="33"/>
    </row>
    <row r="108" spans="1:25" ht="15">
      <c r="A108" s="47" t="s">
        <v>902</v>
      </c>
      <c r="B108" s="5" t="s">
        <v>315</v>
      </c>
      <c r="C108" s="174"/>
      <c r="D108" s="174"/>
      <c r="E108" s="174"/>
      <c r="F108" s="179">
        <f t="shared" si="2"/>
        <v>0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17" t="s">
        <v>903</v>
      </c>
      <c r="B109" s="5" t="s">
        <v>317</v>
      </c>
      <c r="C109" s="172"/>
      <c r="D109" s="172"/>
      <c r="E109" s="172"/>
      <c r="F109" s="179">
        <f t="shared" si="2"/>
        <v>0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3"/>
      <c r="Y109" s="33"/>
    </row>
    <row r="110" spans="1:25" ht="15">
      <c r="A110" s="17" t="s">
        <v>904</v>
      </c>
      <c r="B110" s="5" t="s">
        <v>318</v>
      </c>
      <c r="C110" s="172"/>
      <c r="D110" s="172"/>
      <c r="E110" s="172"/>
      <c r="F110" s="179">
        <f t="shared" si="2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3"/>
      <c r="Y110" s="33"/>
    </row>
    <row r="111" spans="1:25" ht="15">
      <c r="A111" s="17" t="s">
        <v>905</v>
      </c>
      <c r="B111" s="5" t="s">
        <v>906</v>
      </c>
      <c r="C111" s="172"/>
      <c r="D111" s="172"/>
      <c r="E111" s="172"/>
      <c r="F111" s="179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3"/>
      <c r="Y111" s="33"/>
    </row>
    <row r="112" spans="1:25" ht="15">
      <c r="A112" s="17" t="s">
        <v>908</v>
      </c>
      <c r="B112" s="5" t="s">
        <v>907</v>
      </c>
      <c r="C112" s="172"/>
      <c r="D112" s="172"/>
      <c r="E112" s="172"/>
      <c r="F112" s="179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3"/>
      <c r="Y112" s="33"/>
    </row>
    <row r="113" spans="1:25" ht="15">
      <c r="A113" s="18" t="s">
        <v>598</v>
      </c>
      <c r="B113" s="9" t="s">
        <v>319</v>
      </c>
      <c r="C113" s="175">
        <f>SUM(C107:C110)</f>
        <v>0</v>
      </c>
      <c r="D113" s="175">
        <f>SUM(D107:D110)</f>
        <v>1038000</v>
      </c>
      <c r="E113" s="175">
        <f>SUM(E107:E110)</f>
        <v>0</v>
      </c>
      <c r="F113" s="179">
        <f t="shared" si="2"/>
        <v>1038000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3"/>
      <c r="Y113" s="33"/>
    </row>
    <row r="114" spans="1:25" ht="15">
      <c r="A114" s="47" t="s">
        <v>320</v>
      </c>
      <c r="B114" s="5" t="s">
        <v>321</v>
      </c>
      <c r="C114" s="174"/>
      <c r="D114" s="174"/>
      <c r="E114" s="174"/>
      <c r="F114" s="179">
        <f t="shared" si="2"/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 ht="15">
      <c r="A115" s="47" t="s">
        <v>322</v>
      </c>
      <c r="B115" s="5" t="s">
        <v>323</v>
      </c>
      <c r="C115" s="174">
        <v>1027000</v>
      </c>
      <c r="D115" s="174"/>
      <c r="E115" s="174"/>
      <c r="F115" s="179">
        <f t="shared" si="2"/>
        <v>1027000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8" t="s">
        <v>324</v>
      </c>
      <c r="B116" s="5" t="s">
        <v>325</v>
      </c>
      <c r="C116" s="174"/>
      <c r="D116" s="174"/>
      <c r="E116" s="174"/>
      <c r="F116" s="179">
        <f t="shared" si="2"/>
        <v>0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 ht="15">
      <c r="A117" s="47" t="s">
        <v>909</v>
      </c>
      <c r="B117" s="5" t="s">
        <v>327</v>
      </c>
      <c r="C117" s="174"/>
      <c r="D117" s="174"/>
      <c r="E117" s="174"/>
      <c r="F117" s="179">
        <f t="shared" si="2"/>
        <v>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328</v>
      </c>
      <c r="B118" s="5" t="s">
        <v>329</v>
      </c>
      <c r="C118" s="174"/>
      <c r="D118" s="174"/>
      <c r="E118" s="174"/>
      <c r="F118" s="179">
        <f t="shared" si="2"/>
        <v>0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7" t="s">
        <v>330</v>
      </c>
      <c r="B119" s="5" t="s">
        <v>331</v>
      </c>
      <c r="C119" s="174"/>
      <c r="D119" s="174"/>
      <c r="E119" s="174"/>
      <c r="F119" s="179">
        <f t="shared" si="2"/>
        <v>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 ht="15">
      <c r="A120" s="47" t="s">
        <v>910</v>
      </c>
      <c r="B120" s="5" t="s">
        <v>911</v>
      </c>
      <c r="C120" s="174"/>
      <c r="D120" s="174"/>
      <c r="E120" s="174"/>
      <c r="F120" s="179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3"/>
      <c r="Y120" s="33"/>
    </row>
    <row r="121" spans="1:25" ht="15">
      <c r="A121" s="47" t="s">
        <v>913</v>
      </c>
      <c r="B121" s="5" t="s">
        <v>912</v>
      </c>
      <c r="C121" s="174"/>
      <c r="D121" s="174"/>
      <c r="E121" s="174"/>
      <c r="F121" s="179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3"/>
      <c r="Y121" s="33"/>
    </row>
    <row r="122" spans="1:25" ht="15">
      <c r="A122" s="48" t="s">
        <v>599</v>
      </c>
      <c r="B122" s="49" t="s">
        <v>332</v>
      </c>
      <c r="C122" s="175">
        <f>C106+C113+C114+C115+C116+C117+C118+C119</f>
        <v>1027000</v>
      </c>
      <c r="D122" s="175">
        <f>D106+D113+D114+D115+D116+D117+D118+D119</f>
        <v>1038000</v>
      </c>
      <c r="E122" s="175">
        <f>E106+E113+E114+E115+E116+E117+E118+E119</f>
        <v>0</v>
      </c>
      <c r="F122" s="179">
        <f t="shared" si="2"/>
        <v>2065000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5">
      <c r="A123" s="47" t="s">
        <v>333</v>
      </c>
      <c r="B123" s="5" t="s">
        <v>334</v>
      </c>
      <c r="C123" s="174"/>
      <c r="D123" s="174"/>
      <c r="E123" s="174"/>
      <c r="F123" s="179">
        <f t="shared" si="2"/>
        <v>0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3"/>
      <c r="Y123" s="33"/>
    </row>
    <row r="124" spans="1:25" ht="15">
      <c r="A124" s="17" t="s">
        <v>335</v>
      </c>
      <c r="B124" s="5" t="s">
        <v>336</v>
      </c>
      <c r="C124" s="172"/>
      <c r="D124" s="172"/>
      <c r="E124" s="172"/>
      <c r="F124" s="179">
        <f t="shared" si="2"/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3"/>
      <c r="Y124" s="33"/>
    </row>
    <row r="125" spans="1:25" ht="15">
      <c r="A125" s="47" t="s">
        <v>636</v>
      </c>
      <c r="B125" s="5" t="s">
        <v>337</v>
      </c>
      <c r="C125" s="174"/>
      <c r="D125" s="174"/>
      <c r="E125" s="174"/>
      <c r="F125" s="179">
        <f t="shared" si="2"/>
        <v>0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3"/>
      <c r="Y125" s="33"/>
    </row>
    <row r="126" spans="1:25" ht="15">
      <c r="A126" s="47" t="s">
        <v>914</v>
      </c>
      <c r="B126" s="5" t="s">
        <v>338</v>
      </c>
      <c r="C126" s="174"/>
      <c r="D126" s="174"/>
      <c r="E126" s="174"/>
      <c r="F126" s="179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3"/>
      <c r="Y126" s="33"/>
    </row>
    <row r="127" spans="1:25" ht="15">
      <c r="A127" s="47" t="s">
        <v>915</v>
      </c>
      <c r="B127" s="5" t="s">
        <v>916</v>
      </c>
      <c r="C127" s="174"/>
      <c r="D127" s="174"/>
      <c r="E127" s="174"/>
      <c r="F127" s="179">
        <f t="shared" si="2"/>
        <v>0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3"/>
      <c r="Y127" s="33"/>
    </row>
    <row r="128" spans="1:25" ht="15">
      <c r="A128" s="48" t="s">
        <v>605</v>
      </c>
      <c r="B128" s="49" t="s">
        <v>342</v>
      </c>
      <c r="C128" s="175">
        <f>SUM(C123:C127)</f>
        <v>0</v>
      </c>
      <c r="D128" s="175">
        <f>SUM(D123:D127)</f>
        <v>0</v>
      </c>
      <c r="E128" s="175">
        <f>SUM(E123:E127)</f>
        <v>0</v>
      </c>
      <c r="F128" s="179">
        <f t="shared" si="2"/>
        <v>0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3"/>
      <c r="Y128" s="33"/>
    </row>
    <row r="129" spans="1:25" ht="15">
      <c r="A129" s="17" t="s">
        <v>343</v>
      </c>
      <c r="B129" s="5" t="s">
        <v>344</v>
      </c>
      <c r="C129" s="172"/>
      <c r="D129" s="172"/>
      <c r="E129" s="172"/>
      <c r="F129" s="179">
        <f t="shared" si="2"/>
        <v>0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3"/>
      <c r="Y129" s="33"/>
    </row>
    <row r="130" spans="1:25" ht="15">
      <c r="A130" s="17" t="s">
        <v>917</v>
      </c>
      <c r="B130" s="5" t="s">
        <v>918</v>
      </c>
      <c r="C130" s="172"/>
      <c r="D130" s="172"/>
      <c r="E130" s="172"/>
      <c r="F130" s="179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3"/>
      <c r="Y130" s="33"/>
    </row>
    <row r="131" spans="1:25" ht="15.75">
      <c r="A131" s="50" t="s">
        <v>640</v>
      </c>
      <c r="B131" s="51" t="s">
        <v>345</v>
      </c>
      <c r="C131" s="175">
        <f>C122+C128+C129</f>
        <v>1027000</v>
      </c>
      <c r="D131" s="175">
        <f>D122+D128+D129</f>
        <v>1038000</v>
      </c>
      <c r="E131" s="175">
        <f>E122+E128+E129</f>
        <v>0</v>
      </c>
      <c r="F131" s="179">
        <f t="shared" si="2"/>
        <v>2065000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3"/>
      <c r="Y131" s="33"/>
    </row>
    <row r="132" spans="1:25" ht="15.75">
      <c r="A132" s="55" t="s">
        <v>677</v>
      </c>
      <c r="B132" s="56"/>
      <c r="C132" s="170">
        <f>C102+C131</f>
        <v>46797484</v>
      </c>
      <c r="D132" s="170">
        <f>D102+D131</f>
        <v>3908000</v>
      </c>
      <c r="E132" s="170">
        <f>E102+E131</f>
        <v>0</v>
      </c>
      <c r="F132" s="179">
        <f t="shared" si="2"/>
        <v>50705484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176"/>
      <c r="D133" s="176"/>
      <c r="E133" s="176"/>
      <c r="F133" s="18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176"/>
      <c r="D134" s="176"/>
      <c r="E134" s="176"/>
      <c r="F134" s="18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176"/>
      <c r="D135" s="176"/>
      <c r="E135" s="176"/>
      <c r="F135" s="18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176"/>
      <c r="D136" s="176"/>
      <c r="E136" s="176"/>
      <c r="F136" s="18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176"/>
      <c r="D137" s="176"/>
      <c r="E137" s="176"/>
      <c r="F137" s="18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176"/>
      <c r="D138" s="176"/>
      <c r="E138" s="176"/>
      <c r="F138" s="18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176"/>
      <c r="D139" s="176"/>
      <c r="E139" s="176"/>
      <c r="F139" s="18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176"/>
      <c r="D140" s="176"/>
      <c r="E140" s="176"/>
      <c r="F140" s="18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176"/>
      <c r="D141" s="176"/>
      <c r="E141" s="176"/>
      <c r="F141" s="18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176"/>
      <c r="D142" s="176"/>
      <c r="E142" s="176"/>
      <c r="F142" s="18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176"/>
      <c r="D143" s="176"/>
      <c r="E143" s="176"/>
      <c r="F143" s="18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176"/>
      <c r="D144" s="176"/>
      <c r="E144" s="176"/>
      <c r="F144" s="18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176"/>
      <c r="D145" s="176"/>
      <c r="E145" s="176"/>
      <c r="F145" s="181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176"/>
      <c r="D146" s="176"/>
      <c r="E146" s="176"/>
      <c r="F146" s="181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176"/>
      <c r="D147" s="176"/>
      <c r="E147" s="176"/>
      <c r="F147" s="18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176"/>
      <c r="D148" s="176"/>
      <c r="E148" s="176"/>
      <c r="F148" s="181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176"/>
      <c r="D149" s="176"/>
      <c r="E149" s="176"/>
      <c r="F149" s="18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176"/>
      <c r="D150" s="176"/>
      <c r="E150" s="176"/>
      <c r="F150" s="181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176"/>
      <c r="D151" s="176"/>
      <c r="E151" s="176"/>
      <c r="F151" s="18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176"/>
      <c r="D152" s="176"/>
      <c r="E152" s="176"/>
      <c r="F152" s="18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176"/>
      <c r="D153" s="176"/>
      <c r="E153" s="176"/>
      <c r="F153" s="181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176"/>
      <c r="D154" s="176"/>
      <c r="E154" s="176"/>
      <c r="F154" s="18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176"/>
      <c r="D155" s="176"/>
      <c r="E155" s="176"/>
      <c r="F155" s="181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176"/>
      <c r="D156" s="176"/>
      <c r="E156" s="176"/>
      <c r="F156" s="181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176"/>
      <c r="D157" s="176"/>
      <c r="E157" s="176"/>
      <c r="F157" s="181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176"/>
      <c r="D158" s="176"/>
      <c r="E158" s="176"/>
      <c r="F158" s="181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176"/>
      <c r="D159" s="176"/>
      <c r="E159" s="176"/>
      <c r="F159" s="181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176"/>
      <c r="D160" s="176"/>
      <c r="E160" s="176"/>
      <c r="F160" s="181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176"/>
      <c r="D161" s="176"/>
      <c r="E161" s="176"/>
      <c r="F161" s="181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176"/>
      <c r="D162" s="176"/>
      <c r="E162" s="176"/>
      <c r="F162" s="181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176"/>
      <c r="D163" s="176"/>
      <c r="E163" s="176"/>
      <c r="F163" s="18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176"/>
      <c r="D164" s="176"/>
      <c r="E164" s="176"/>
      <c r="F164" s="181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176"/>
      <c r="D165" s="176"/>
      <c r="E165" s="176"/>
      <c r="F165" s="181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176"/>
      <c r="D166" s="176"/>
      <c r="E166" s="176"/>
      <c r="F166" s="18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176"/>
      <c r="D167" s="176"/>
      <c r="E167" s="176"/>
      <c r="F167" s="181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176"/>
      <c r="D168" s="176"/>
      <c r="E168" s="176"/>
      <c r="F168" s="181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176"/>
      <c r="D169" s="176"/>
      <c r="E169" s="176"/>
      <c r="F169" s="181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176"/>
      <c r="D170" s="176"/>
      <c r="E170" s="176"/>
      <c r="F170" s="181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176"/>
      <c r="D171" s="176"/>
      <c r="E171" s="176"/>
      <c r="F171" s="181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 ht="15">
      <c r="B172" s="33"/>
      <c r="C172" s="176"/>
      <c r="D172" s="176"/>
      <c r="E172" s="176"/>
      <c r="F172" s="181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  <row r="173" spans="2:25" ht="15">
      <c r="B173" s="33"/>
      <c r="C173" s="176"/>
      <c r="D173" s="176"/>
      <c r="E173" s="176"/>
      <c r="F173" s="18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2:25" ht="15">
      <c r="B174" s="33"/>
      <c r="C174" s="176"/>
      <c r="D174" s="176"/>
      <c r="E174" s="176"/>
      <c r="F174" s="18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 spans="2:25" ht="15">
      <c r="B175" s="33"/>
      <c r="C175" s="176"/>
      <c r="D175" s="176"/>
      <c r="E175" s="176"/>
      <c r="F175" s="18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2:25" ht="15">
      <c r="B176" s="33"/>
      <c r="C176" s="176"/>
      <c r="D176" s="176"/>
      <c r="E176" s="176"/>
      <c r="F176" s="18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 spans="2:25" ht="15">
      <c r="B177" s="33"/>
      <c r="C177" s="176"/>
      <c r="D177" s="176"/>
      <c r="E177" s="176"/>
      <c r="F177" s="181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2:25" ht="15">
      <c r="B178" s="33"/>
      <c r="C178" s="176"/>
      <c r="D178" s="176"/>
      <c r="E178" s="176"/>
      <c r="F178" s="181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2:25" ht="15">
      <c r="B179" s="33"/>
      <c r="C179" s="176"/>
      <c r="D179" s="176"/>
      <c r="E179" s="176"/>
      <c r="F179" s="181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 spans="2:25" ht="15">
      <c r="B180" s="33"/>
      <c r="C180" s="176"/>
      <c r="D180" s="176"/>
      <c r="E180" s="176"/>
      <c r="F180" s="181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2:25" ht="15">
      <c r="B181" s="33"/>
      <c r="C181" s="176"/>
      <c r="D181" s="176"/>
      <c r="E181" s="176"/>
      <c r="F181" s="181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&amp;C&amp;"Bookman Old Style,Normál"&amp;9 9. melléklet az 1/2016.(II.15.) önkormányzati rendelethez</oddHeader>
    <oddFooter>&amp;C&amp;"Bookman Old Style,Normál"&amp;9- 2 -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Horváthné Boldizsár Borbála</cp:lastModifiedBy>
  <cp:lastPrinted>2016-03-31T21:03:46Z</cp:lastPrinted>
  <dcterms:created xsi:type="dcterms:W3CDTF">2014-01-03T21:48:14Z</dcterms:created>
  <dcterms:modified xsi:type="dcterms:W3CDTF">2016-03-31T21:03:52Z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