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20730" windowHeight="11760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E47" i="2"/>
  <c r="I47"/>
  <c r="K24"/>
  <c r="K11"/>
  <c r="J41"/>
  <c r="J47" s="1"/>
  <c r="H41"/>
  <c r="H47" s="1"/>
  <c r="D41"/>
  <c r="D47" s="1"/>
  <c r="F11"/>
  <c r="F41" s="1"/>
  <c r="F47" s="1"/>
  <c r="K42" l="1"/>
  <c r="C42"/>
  <c r="C24"/>
  <c r="C22"/>
  <c r="G41" l="1"/>
  <c r="C31" l="1"/>
  <c r="K18"/>
  <c r="K41" s="1"/>
  <c r="K47" s="1"/>
  <c r="C18"/>
  <c r="C11"/>
  <c r="G47"/>
  <c r="C41" l="1"/>
  <c r="C47" s="1"/>
</calcChain>
</file>

<file path=xl/sharedStrings.xml><?xml version="1.0" encoding="utf-8"?>
<sst xmlns="http://schemas.openxmlformats.org/spreadsheetml/2006/main" count="68" uniqueCount="65">
  <si>
    <t>sorszám</t>
  </si>
  <si>
    <t>1.</t>
  </si>
  <si>
    <t>2.</t>
  </si>
  <si>
    <t>3.</t>
  </si>
  <si>
    <t>Megnevezés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</si>
  <si>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</si>
  <si>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</si>
  <si>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</si>
  <si>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</si>
  <si>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</si>
  <si>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</si>
  <si>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</si>
  <si>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</si>
  <si>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</si>
  <si>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I+II+III+IV.</t>
  </si>
  <si>
    <t>Összes bevétel</t>
  </si>
  <si>
    <t>Közös Hivatal</t>
  </si>
  <si>
    <t>Összesen</t>
  </si>
  <si>
    <t xml:space="preserve">      - kamat bevételek</t>
  </si>
  <si>
    <t xml:space="preserve">      - Áfa bevételek   </t>
  </si>
  <si>
    <t xml:space="preserve">       - önkormányzat által beszedett gépjárműadó</t>
  </si>
  <si>
    <t xml:space="preserve">      - egészségbiztosítási támogatások</t>
  </si>
  <si>
    <t xml:space="preserve">      - irányító szervtől kapott működési támogatás</t>
  </si>
  <si>
    <t xml:space="preserve">      - irányító sezrvtől kapott műkődési támogatás miatti korrekció</t>
  </si>
  <si>
    <t xml:space="preserve">     - önkormányzati vagyon értékesítéséből származó bevétel</t>
  </si>
  <si>
    <t xml:space="preserve">szerinti bontásban </t>
  </si>
  <si>
    <t>Kincsesbánya Község Önkormányzata</t>
  </si>
  <si>
    <t xml:space="preserve">Intézményi működési bevételek összesen: </t>
  </si>
  <si>
    <t xml:space="preserve">      -tovább számlázott szolgáltatások bevételei</t>
  </si>
  <si>
    <t xml:space="preserve">      - bérleti és lizingdíjbevételek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</si>
  <si>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</si>
  <si>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</si>
  <si>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</si>
  <si>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</si>
  <si>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>Önkormányzatok működési célú költségvetési támogatása</t>
  </si>
  <si>
    <t xml:space="preserve">       - Önkormányzati Hivatal működésének támogatása</t>
  </si>
  <si>
    <t>5.</t>
  </si>
  <si>
    <t xml:space="preserve">Támogatás értékű működési bevételek: </t>
  </si>
  <si>
    <t>6.</t>
  </si>
  <si>
    <t>Működési célú átvett pénzeszközök összesen</t>
  </si>
  <si>
    <t>III.</t>
  </si>
  <si>
    <t xml:space="preserve">Felhalmozás célú hitel </t>
  </si>
  <si>
    <t xml:space="preserve">     - Települési önkorm. Könyvtári és közművelődési támogatás</t>
  </si>
  <si>
    <t xml:space="preserve">      - Pénzeszköz átvétel elkülönített állami pénzlapoktól</t>
  </si>
  <si>
    <t xml:space="preserve">      - Társ település működési hozzáhárulása Hivatalhoz</t>
  </si>
  <si>
    <t>7.</t>
  </si>
  <si>
    <t>Működési célú átvett pénzeszközök háztartásoktól</t>
  </si>
  <si>
    <t>Önkormányzat</t>
  </si>
  <si>
    <t xml:space="preserve">      - Egyéb közhatalmi bevételek</t>
  </si>
  <si>
    <t xml:space="preserve">      - Szociális, gyermekjóléti és gyermekétk. feladatok támogatása</t>
  </si>
  <si>
    <t xml:space="preserve">      - Önkormányzatok működésének általános támogatása</t>
  </si>
  <si>
    <t>2020. évi költségvetési bevételei előirányzat-csoportok, kiemelt előirányzatok</t>
  </si>
  <si>
    <t xml:space="preserve">     - Felhalmozás célú támogatások</t>
  </si>
  <si>
    <t>Változás I.</t>
  </si>
  <si>
    <t>Eredeti előirányzat</t>
  </si>
  <si>
    <t>Módosított előirányzat</t>
  </si>
  <si>
    <t xml:space="preserve">Változás I. </t>
  </si>
  <si>
    <t xml:space="preserve">     - Települési önkormányzatok kiegészítő támogatása</t>
  </si>
  <si>
    <t xml:space="preserve">      - Elszámolásból származó bevételek</t>
  </si>
  <si>
    <t xml:space="preserve">     - elöző év elszámolásai</t>
  </si>
  <si>
    <t xml:space="preserve">      -ÁHT-n belüli támogatások (MV program)</t>
  </si>
  <si>
    <t xml:space="preserve">      - szolgáltatások bevételei</t>
  </si>
  <si>
    <t xml:space="preserve">      - kártérítések</t>
  </si>
  <si>
    <t>Változás II.</t>
  </si>
  <si>
    <t>1.  melléklet 4/2020.(II. 17.) önkormányzati rendelethez és 1. melléklet a 9/2021.(III.8.) 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</si>
</sst>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sz val="9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0" fillId="0" borderId="0" xfId="0" applyAlignment="1">
      <alignment horizontal="center"/>
    </xf>
    <xf numFmtId="3" fontId="2" fillId="2" borderId="6" xfId="0" applyNumberFormat="1" applyFont="1" applyFill="1" applyBorder="1"/>
    <xf numFmtId="3" fontId="2" fillId="2" borderId="7" xfId="0" applyNumberFormat="1" applyFont="1" applyFill="1" applyBorder="1"/>
    <xf numFmtId="0" fontId="2" fillId="0" borderId="8" xfId="0" applyFont="1" applyBorder="1" applyAlignment="1">
      <alignment horizontal="left" vertical="center" wrapText="1"/>
    </xf>
    <xf numFmtId="3" fontId="0" fillId="0" borderId="8" xfId="0" applyNumberFormat="1" applyBorder="1" applyAlignment="1">
      <alignment vertical="center"/>
    </xf>
    <xf numFmtId="3" fontId="0" fillId="0" borderId="8" xfId="0" applyNumberFormat="1" applyBorder="1"/>
    <xf numFmtId="0" fontId="1" fillId="0" borderId="8" xfId="0" applyFont="1" applyBorder="1" applyAlignment="1">
      <alignment horizontal="left" wrapText="1"/>
    </xf>
    <xf numFmtId="3" fontId="5" fillId="2" borderId="8" xfId="0" applyNumberFormat="1" applyFont="1" applyFill="1" applyBorder="1"/>
    <xf numFmtId="3" fontId="5" fillId="0" borderId="8" xfId="0" applyNumberFormat="1" applyFont="1" applyBorder="1"/>
    <xf numFmtId="49" fontId="0" fillId="0" borderId="8" xfId="0" applyNumberFormat="1" applyBorder="1" applyAlignment="1">
      <alignment wrapText="1"/>
    </xf>
    <xf numFmtId="3" fontId="3" fillId="2" borderId="8" xfId="0" applyNumberFormat="1" applyFont="1" applyFill="1" applyBorder="1"/>
    <xf numFmtId="3" fontId="3" fillId="0" borderId="8" xfId="0" applyNumberFormat="1" applyFont="1" applyBorder="1"/>
    <xf numFmtId="0" fontId="0" fillId="0" borderId="8" xfId="0" applyBorder="1" applyAlignment="1">
      <alignment wrapText="1"/>
    </xf>
    <xf numFmtId="0" fontId="0" fillId="2" borderId="8" xfId="0" applyFill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8" xfId="0" applyFill="1" applyBorder="1" applyAlignment="1">
      <alignment horizontal="left" wrapText="1"/>
    </xf>
    <xf numFmtId="0" fontId="1" fillId="0" borderId="8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wrapText="1"/>
    </xf>
    <xf numFmtId="3" fontId="2" fillId="2" borderId="8" xfId="0" applyNumberFormat="1" applyFont="1" applyFill="1" applyBorder="1"/>
    <xf numFmtId="0" fontId="2" fillId="0" borderId="8" xfId="0" applyFont="1" applyBorder="1" applyAlignment="1">
      <alignment wrapText="1"/>
    </xf>
    <xf numFmtId="3" fontId="0" fillId="2" borderId="8" xfId="0" applyNumberFormat="1" applyFill="1" applyBorder="1"/>
    <xf numFmtId="0" fontId="1" fillId="0" borderId="8" xfId="0" applyFont="1" applyBorder="1" applyAlignment="1">
      <alignment wrapText="1"/>
    </xf>
    <xf numFmtId="0" fontId="2" fillId="0" borderId="12" xfId="0" applyFont="1" applyBorder="1" applyAlignment="1">
      <alignment horizontal="center" vertical="center"/>
    </xf>
    <xf numFmtId="3" fontId="0" fillId="0" borderId="13" xfId="0" applyNumberFormat="1" applyBorder="1"/>
    <xf numFmtId="0" fontId="1" fillId="0" borderId="12" xfId="0" applyFont="1" applyBorder="1" applyAlignment="1">
      <alignment horizontal="center"/>
    </xf>
    <xf numFmtId="3" fontId="5" fillId="0" borderId="13" xfId="0" applyNumberFormat="1" applyFont="1" applyBorder="1"/>
    <xf numFmtId="0" fontId="0" fillId="0" borderId="12" xfId="0" applyBorder="1" applyAlignment="1">
      <alignment horizontal="center"/>
    </xf>
    <xf numFmtId="3" fontId="3" fillId="0" borderId="13" xfId="0" applyNumberFormat="1" applyFont="1" applyBorder="1"/>
    <xf numFmtId="0" fontId="0" fillId="0" borderId="12" xfId="0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3" fontId="3" fillId="2" borderId="13" xfId="0" applyNumberFormat="1" applyFont="1" applyFill="1" applyBorder="1"/>
    <xf numFmtId="3" fontId="5" fillId="2" borderId="13" xfId="0" applyNumberFormat="1" applyFont="1" applyFill="1" applyBorder="1"/>
    <xf numFmtId="3" fontId="2" fillId="2" borderId="13" xfId="0" applyNumberFormat="1" applyFont="1" applyFill="1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wrapText="1"/>
    </xf>
    <xf numFmtId="3" fontId="2" fillId="2" borderId="15" xfId="0" applyNumberFormat="1" applyFont="1" applyFill="1" applyBorder="1"/>
    <xf numFmtId="3" fontId="2" fillId="2" borderId="16" xfId="0" applyNumberFormat="1" applyFont="1" applyFill="1" applyBorder="1"/>
    <xf numFmtId="0" fontId="2" fillId="0" borderId="17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0" fillId="0" borderId="8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N47"/>
  <sheetViews>
    <sheetView tabSelected="1" view="pageBreakPreview" zoomScale="87" zoomScaleSheetLayoutView="87" workbookViewId="0">
      <selection sqref="A1:K1"/>
    </sheetView>
  </sheetViews>
  <sheetFormatPr defaultRowHeight="12.75"/>
  <cols>
    <col min="1" max="1" width="8.28515625" style="3" customWidth="1"/>
    <col min="2" max="2" width="60.28515625" customWidth="1"/>
    <col min="3" max="3" width="14" customWidth="1"/>
    <col min="4" max="5" width="13.5703125" customWidth="1"/>
    <col min="6" max="6" width="14.140625" customWidth="1"/>
    <col min="7" max="10" width="13.7109375" customWidth="1"/>
    <col min="11" max="11" width="16.7109375" customWidth="1"/>
  </cols>
  <sheetData>
    <row r="1" spans="1:11">
      <c r="A1" s="47" t="s">
        <v>64</v>
      </c>
      <c r="B1" s="48"/>
      <c r="C1" s="48"/>
      <c r="D1" s="48"/>
      <c r="E1" s="48"/>
      <c r="F1" s="48"/>
      <c r="G1" s="48"/>
      <c r="H1" s="48"/>
      <c r="I1" s="48"/>
      <c r="J1" s="48"/>
      <c r="K1" s="49"/>
    </row>
    <row r="2" spans="1:11" ht="18.75" customHeight="1">
      <c r="A2" s="44" t="s">
        <v>26</v>
      </c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s="1" customFormat="1" ht="13.5" customHeight="1">
      <c r="A3" s="44" t="s">
        <v>51</v>
      </c>
      <c r="B3" s="45"/>
      <c r="C3" s="45"/>
      <c r="D3" s="45"/>
      <c r="E3" s="45"/>
      <c r="F3" s="45"/>
      <c r="G3" s="45"/>
      <c r="H3" s="45"/>
      <c r="I3" s="45"/>
      <c r="J3" s="45"/>
      <c r="K3" s="46"/>
    </row>
    <row r="4" spans="1:11" ht="15" customHeight="1" thickBot="1">
      <c r="A4" s="44" t="s">
        <v>25</v>
      </c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11" ht="23.25" customHeight="1">
      <c r="A5" s="50" t="s">
        <v>0</v>
      </c>
      <c r="B5" s="52" t="s">
        <v>4</v>
      </c>
      <c r="C5" s="52" t="s">
        <v>15</v>
      </c>
      <c r="D5" s="52"/>
      <c r="E5" s="52"/>
      <c r="F5" s="52"/>
      <c r="G5" s="52"/>
      <c r="H5" s="52"/>
      <c r="I5" s="52"/>
      <c r="J5" s="52"/>
      <c r="K5" s="54"/>
    </row>
    <row r="6" spans="1:11">
      <c r="A6" s="51"/>
      <c r="B6" s="53"/>
      <c r="C6" s="43" t="s">
        <v>47</v>
      </c>
      <c r="D6" s="43"/>
      <c r="E6" s="43"/>
      <c r="F6" s="43"/>
      <c r="G6" s="43" t="s">
        <v>16</v>
      </c>
      <c r="H6" s="43"/>
      <c r="I6" s="43"/>
      <c r="J6" s="43"/>
      <c r="K6" s="55" t="s">
        <v>17</v>
      </c>
    </row>
    <row r="7" spans="1:11">
      <c r="A7" s="51"/>
      <c r="B7" s="53"/>
      <c r="C7" s="43"/>
      <c r="D7" s="43"/>
      <c r="E7" s="43"/>
      <c r="F7" s="43"/>
      <c r="G7" s="43"/>
      <c r="H7" s="43"/>
      <c r="I7" s="43"/>
      <c r="J7" s="43"/>
      <c r="K7" s="55"/>
    </row>
    <row r="8" spans="1:11">
      <c r="A8" s="51"/>
      <c r="B8" s="53"/>
      <c r="C8" s="43" t="s">
        <v>54</v>
      </c>
      <c r="D8" s="43" t="s">
        <v>53</v>
      </c>
      <c r="E8" s="43" t="s">
        <v>63</v>
      </c>
      <c r="F8" s="43" t="s">
        <v>55</v>
      </c>
      <c r="G8" s="43" t="s">
        <v>54</v>
      </c>
      <c r="H8" s="43" t="s">
        <v>56</v>
      </c>
      <c r="I8" s="43" t="s">
        <v>63</v>
      </c>
      <c r="J8" s="43" t="s">
        <v>55</v>
      </c>
      <c r="K8" s="55"/>
    </row>
    <row r="9" spans="1:11">
      <c r="A9" s="51"/>
      <c r="B9" s="53"/>
      <c r="C9" s="43"/>
      <c r="D9" s="43"/>
      <c r="E9" s="43"/>
      <c r="F9" s="43"/>
      <c r="G9" s="43"/>
      <c r="H9" s="43"/>
      <c r="I9" s="43"/>
      <c r="J9" s="43"/>
      <c r="K9" s="55"/>
    </row>
    <row r="10" spans="1:11" ht="15" customHeight="1">
      <c r="A10" s="25" t="s">
        <v>6</v>
      </c>
      <c r="B10" s="6" t="s">
        <v>7</v>
      </c>
      <c r="C10" s="7"/>
      <c r="D10" s="7"/>
      <c r="E10" s="7"/>
      <c r="F10" s="7"/>
      <c r="G10" s="8"/>
      <c r="H10" s="8"/>
      <c r="I10" s="8"/>
      <c r="J10" s="8"/>
      <c r="K10" s="26"/>
    </row>
    <row r="11" spans="1:11" ht="15" customHeight="1">
      <c r="A11" s="27" t="s">
        <v>1</v>
      </c>
      <c r="B11" s="9" t="s">
        <v>27</v>
      </c>
      <c r="C11" s="10">
        <f>C12+C13+C14+C15+C17</f>
        <v>14374919</v>
      </c>
      <c r="D11" s="10">
        <v>449539</v>
      </c>
      <c r="E11" s="10">
        <v>208997</v>
      </c>
      <c r="F11" s="10">
        <f>F12+F13+F14+F15+F16+F17</f>
        <v>15033455</v>
      </c>
      <c r="G11" s="11">
        <v>19028719</v>
      </c>
      <c r="H11" s="11">
        <v>326960</v>
      </c>
      <c r="I11" s="11"/>
      <c r="J11" s="11">
        <v>19355679</v>
      </c>
      <c r="K11" s="28">
        <f>K12+K13+K14+K15+K17+K16</f>
        <v>34389134</v>
      </c>
    </row>
    <row r="12" spans="1:11" ht="13.5" customHeight="1">
      <c r="A12" s="29"/>
      <c r="B12" s="12" t="s">
        <v>61</v>
      </c>
      <c r="C12" s="13">
        <v>0</v>
      </c>
      <c r="D12" s="13">
        <v>0</v>
      </c>
      <c r="E12" s="13"/>
      <c r="F12" s="13">
        <v>0</v>
      </c>
      <c r="G12" s="14">
        <v>15088755</v>
      </c>
      <c r="H12" s="14">
        <v>326960</v>
      </c>
      <c r="I12" s="14"/>
      <c r="J12" s="14">
        <v>15415715</v>
      </c>
      <c r="K12" s="30">
        <v>15415715</v>
      </c>
    </row>
    <row r="13" spans="1:11" ht="15" customHeight="1">
      <c r="A13" s="29"/>
      <c r="B13" s="15" t="s">
        <v>28</v>
      </c>
      <c r="C13" s="13">
        <v>2126928</v>
      </c>
      <c r="D13" s="13"/>
      <c r="E13" s="13"/>
      <c r="F13" s="13">
        <v>2126928</v>
      </c>
      <c r="G13" s="14"/>
      <c r="H13" s="14"/>
      <c r="I13" s="14"/>
      <c r="J13" s="14"/>
      <c r="K13" s="30">
        <v>2126928</v>
      </c>
    </row>
    <row r="14" spans="1:11" ht="15" customHeight="1">
      <c r="A14" s="29"/>
      <c r="B14" s="15" t="s">
        <v>29</v>
      </c>
      <c r="C14" s="13">
        <v>10178720</v>
      </c>
      <c r="D14" s="13"/>
      <c r="E14" s="13">
        <v>180000</v>
      </c>
      <c r="F14" s="13">
        <v>10358720</v>
      </c>
      <c r="G14" s="14"/>
      <c r="H14" s="14"/>
      <c r="I14" s="14"/>
      <c r="J14" s="14"/>
      <c r="K14" s="30">
        <v>10358720</v>
      </c>
    </row>
    <row r="15" spans="1:11" ht="15" customHeight="1">
      <c r="A15" s="31"/>
      <c r="B15" s="16" t="s">
        <v>18</v>
      </c>
      <c r="C15" s="13">
        <v>10000</v>
      </c>
      <c r="D15" s="13"/>
      <c r="E15" s="13"/>
      <c r="F15" s="13">
        <v>10000</v>
      </c>
      <c r="G15" s="14">
        <v>1000</v>
      </c>
      <c r="H15" s="14"/>
      <c r="I15" s="14"/>
      <c r="J15" s="14">
        <v>1000</v>
      </c>
      <c r="K15" s="30">
        <v>11000</v>
      </c>
    </row>
    <row r="16" spans="1:11" ht="15" customHeight="1">
      <c r="A16" s="31"/>
      <c r="B16" s="16" t="s">
        <v>62</v>
      </c>
      <c r="C16" s="13"/>
      <c r="D16" s="13">
        <v>449539</v>
      </c>
      <c r="E16" s="13">
        <v>28997</v>
      </c>
      <c r="F16" s="13">
        <v>478536</v>
      </c>
      <c r="G16" s="14"/>
      <c r="H16" s="14"/>
      <c r="I16" s="14"/>
      <c r="J16" s="14"/>
      <c r="K16" s="30">
        <v>478536</v>
      </c>
    </row>
    <row r="17" spans="1:14" ht="15" customHeight="1">
      <c r="A17" s="29"/>
      <c r="B17" s="17" t="s">
        <v>19</v>
      </c>
      <c r="C17" s="13">
        <v>2059271</v>
      </c>
      <c r="D17" s="13"/>
      <c r="E17" s="13"/>
      <c r="F17" s="13">
        <v>2059271</v>
      </c>
      <c r="G17" s="14">
        <v>3938964</v>
      </c>
      <c r="H17" s="14"/>
      <c r="I17" s="14"/>
      <c r="J17" s="14">
        <v>3938964</v>
      </c>
      <c r="K17" s="30">
        <v>5998235</v>
      </c>
    </row>
    <row r="18" spans="1:14" ht="15" customHeight="1">
      <c r="A18" s="29" t="s">
        <v>2</v>
      </c>
      <c r="B18" s="9" t="s">
        <v>30</v>
      </c>
      <c r="C18" s="10">
        <f>C19+C20+C21</f>
        <v>66460000</v>
      </c>
      <c r="D18" s="10"/>
      <c r="E18" s="10"/>
      <c r="F18" s="10">
        <v>66460000</v>
      </c>
      <c r="G18" s="14"/>
      <c r="H18" s="14"/>
      <c r="I18" s="14"/>
      <c r="J18" s="14"/>
      <c r="K18" s="28">
        <f>K19+K20+K21</f>
        <v>66460000</v>
      </c>
    </row>
    <row r="19" spans="1:14" ht="15" customHeight="1">
      <c r="A19" s="29"/>
      <c r="B19" s="17" t="s">
        <v>31</v>
      </c>
      <c r="C19" s="13">
        <v>3200000</v>
      </c>
      <c r="D19" s="13">
        <v>0</v>
      </c>
      <c r="E19" s="13"/>
      <c r="F19" s="13">
        <v>3200000</v>
      </c>
      <c r="G19" s="14"/>
      <c r="H19" s="14"/>
      <c r="I19" s="14"/>
      <c r="J19" s="14"/>
      <c r="K19" s="30">
        <v>3200000</v>
      </c>
    </row>
    <row r="20" spans="1:14" ht="15" customHeight="1">
      <c r="A20" s="29"/>
      <c r="B20" s="17" t="s">
        <v>32</v>
      </c>
      <c r="C20" s="13">
        <v>63000000</v>
      </c>
      <c r="D20" s="13">
        <v>0</v>
      </c>
      <c r="E20" s="13"/>
      <c r="F20" s="13">
        <v>63000000</v>
      </c>
      <c r="G20" s="14"/>
      <c r="H20" s="14"/>
      <c r="I20" s="14"/>
      <c r="J20" s="14"/>
      <c r="K20" s="30">
        <v>63000000</v>
      </c>
      <c r="N20" s="2"/>
    </row>
    <row r="21" spans="1:14" ht="15" customHeight="1">
      <c r="A21" s="29"/>
      <c r="B21" s="17" t="s">
        <v>48</v>
      </c>
      <c r="C21" s="13">
        <v>260000</v>
      </c>
      <c r="D21" s="13">
        <v>0</v>
      </c>
      <c r="E21" s="13"/>
      <c r="F21" s="13">
        <v>260000</v>
      </c>
      <c r="G21" s="14"/>
      <c r="H21" s="14"/>
      <c r="I21" s="14"/>
      <c r="J21" s="14"/>
      <c r="K21" s="30">
        <v>260000</v>
      </c>
    </row>
    <row r="22" spans="1:14" ht="19.5" customHeight="1">
      <c r="A22" s="32" t="s">
        <v>3</v>
      </c>
      <c r="B22" s="9" t="s">
        <v>5</v>
      </c>
      <c r="C22" s="10">
        <f>C23</f>
        <v>4500000</v>
      </c>
      <c r="D22" s="10">
        <v>-4500000</v>
      </c>
      <c r="E22" s="10"/>
      <c r="F22" s="10">
        <v>0</v>
      </c>
      <c r="G22" s="14"/>
      <c r="H22" s="14"/>
      <c r="I22" s="14"/>
      <c r="J22" s="14"/>
      <c r="K22" s="28">
        <v>0</v>
      </c>
    </row>
    <row r="23" spans="1:14" ht="15" customHeight="1">
      <c r="A23" s="29"/>
      <c r="B23" s="17" t="s">
        <v>20</v>
      </c>
      <c r="C23" s="13">
        <v>4500000</v>
      </c>
      <c r="D23" s="13">
        <v>-4500000</v>
      </c>
      <c r="E23" s="13"/>
      <c r="F23" s="13">
        <v>0</v>
      </c>
      <c r="G23" s="13"/>
      <c r="H23" s="13"/>
      <c r="I23" s="13"/>
      <c r="J23" s="13"/>
      <c r="K23" s="33">
        <v>0</v>
      </c>
    </row>
    <row r="24" spans="1:14" ht="15" customHeight="1">
      <c r="A24" s="27" t="s">
        <v>33</v>
      </c>
      <c r="B24" s="9" t="s">
        <v>34</v>
      </c>
      <c r="C24" s="10">
        <f>C25+C26+C27+C28</f>
        <v>54800041</v>
      </c>
      <c r="D24" s="10">
        <v>6827500</v>
      </c>
      <c r="E24" s="10">
        <v>2966130</v>
      </c>
      <c r="F24" s="10">
        <v>64593671</v>
      </c>
      <c r="G24" s="13"/>
      <c r="H24" s="13"/>
      <c r="I24" s="13"/>
      <c r="J24" s="13"/>
      <c r="K24" s="34">
        <f>K25+K26+K27+K28+K29+K30</f>
        <v>64593671</v>
      </c>
    </row>
    <row r="25" spans="1:14" ht="19.5" customHeight="1">
      <c r="A25" s="27"/>
      <c r="B25" s="18" t="s">
        <v>35</v>
      </c>
      <c r="C25" s="13">
        <v>35861400</v>
      </c>
      <c r="D25" s="13">
        <v>6679350</v>
      </c>
      <c r="E25" s="13">
        <v>136868</v>
      </c>
      <c r="F25" s="13">
        <v>42677618</v>
      </c>
      <c r="G25" s="13"/>
      <c r="H25" s="13"/>
      <c r="I25" s="13"/>
      <c r="J25" s="13"/>
      <c r="K25" s="33">
        <v>42677618</v>
      </c>
    </row>
    <row r="26" spans="1:14" ht="15" customHeight="1">
      <c r="A26" s="29"/>
      <c r="B26" s="18" t="s">
        <v>50</v>
      </c>
      <c r="C26" s="13">
        <v>291918</v>
      </c>
      <c r="D26" s="13">
        <v>0</v>
      </c>
      <c r="E26" s="13"/>
      <c r="F26" s="13">
        <v>291918</v>
      </c>
      <c r="G26" s="13"/>
      <c r="H26" s="13"/>
      <c r="I26" s="13"/>
      <c r="J26" s="13"/>
      <c r="K26" s="33">
        <v>291918</v>
      </c>
    </row>
    <row r="27" spans="1:14" ht="15" customHeight="1">
      <c r="A27" s="29"/>
      <c r="B27" s="18" t="s">
        <v>49</v>
      </c>
      <c r="C27" s="13">
        <v>16735195</v>
      </c>
      <c r="D27" s="13">
        <v>-1251590</v>
      </c>
      <c r="E27" s="13">
        <v>-745938</v>
      </c>
      <c r="F27" s="13">
        <v>14737667</v>
      </c>
      <c r="G27" s="13"/>
      <c r="H27" s="13"/>
      <c r="I27" s="13"/>
      <c r="J27" s="13"/>
      <c r="K27" s="33">
        <v>14737667</v>
      </c>
    </row>
    <row r="28" spans="1:14" ht="15" customHeight="1">
      <c r="A28" s="29"/>
      <c r="B28" s="18" t="s">
        <v>42</v>
      </c>
      <c r="C28" s="13">
        <v>1911528</v>
      </c>
      <c r="D28" s="13">
        <v>657040</v>
      </c>
      <c r="E28" s="13"/>
      <c r="F28" s="13">
        <v>2568568</v>
      </c>
      <c r="G28" s="13"/>
      <c r="H28" s="13"/>
      <c r="I28" s="13"/>
      <c r="J28" s="13"/>
      <c r="K28" s="33">
        <v>2568568</v>
      </c>
    </row>
    <row r="29" spans="1:14" ht="15" customHeight="1">
      <c r="A29" s="29"/>
      <c r="B29" s="18" t="s">
        <v>57</v>
      </c>
      <c r="C29" s="13"/>
      <c r="D29" s="13">
        <v>647700</v>
      </c>
      <c r="E29" s="13">
        <v>3575200</v>
      </c>
      <c r="F29" s="13">
        <v>4222900</v>
      </c>
      <c r="G29" s="13"/>
      <c r="H29" s="13"/>
      <c r="I29" s="13"/>
      <c r="J29" s="13"/>
      <c r="K29" s="33">
        <v>4222900</v>
      </c>
    </row>
    <row r="30" spans="1:14" ht="15" customHeight="1">
      <c r="A30" s="29"/>
      <c r="B30" s="18" t="s">
        <v>58</v>
      </c>
      <c r="C30" s="13"/>
      <c r="D30" s="13">
        <v>95000</v>
      </c>
      <c r="E30" s="13"/>
      <c r="F30" s="13">
        <v>95000</v>
      </c>
      <c r="G30" s="13"/>
      <c r="H30" s="13"/>
      <c r="I30" s="13"/>
      <c r="J30" s="13"/>
      <c r="K30" s="33">
        <v>95000</v>
      </c>
    </row>
    <row r="31" spans="1:14" ht="15" customHeight="1">
      <c r="A31" s="27" t="s">
        <v>36</v>
      </c>
      <c r="B31" s="19" t="s">
        <v>37</v>
      </c>
      <c r="C31" s="10">
        <f>C32+C33+C36</f>
        <v>27725295</v>
      </c>
      <c r="D31" s="10">
        <v>12683639</v>
      </c>
      <c r="E31" s="10">
        <v>-3906000</v>
      </c>
      <c r="F31" s="10">
        <v>36502934</v>
      </c>
      <c r="G31" s="10">
        <v>65531372</v>
      </c>
      <c r="H31" s="10">
        <v>134400</v>
      </c>
      <c r="I31" s="10">
        <v>-3500000</v>
      </c>
      <c r="J31" s="10">
        <v>62165772</v>
      </c>
      <c r="K31" s="34">
        <v>98668706</v>
      </c>
    </row>
    <row r="32" spans="1:14" ht="15" customHeight="1">
      <c r="A32" s="29"/>
      <c r="B32" s="18" t="s">
        <v>21</v>
      </c>
      <c r="C32" s="13">
        <v>23196400</v>
      </c>
      <c r="D32" s="13">
        <v>5888900</v>
      </c>
      <c r="E32" s="13">
        <v>-3906000</v>
      </c>
      <c r="F32" s="13">
        <v>25179300</v>
      </c>
      <c r="G32" s="13"/>
      <c r="H32" s="13"/>
      <c r="I32" s="13"/>
      <c r="J32" s="13"/>
      <c r="K32" s="33">
        <v>25179300</v>
      </c>
    </row>
    <row r="33" spans="1:11" ht="15" customHeight="1">
      <c r="A33" s="29"/>
      <c r="B33" s="18" t="s">
        <v>44</v>
      </c>
      <c r="C33" s="13">
        <v>1003200</v>
      </c>
      <c r="D33" s="13"/>
      <c r="E33" s="13"/>
      <c r="F33" s="13">
        <v>1003200</v>
      </c>
      <c r="G33" s="13"/>
      <c r="H33" s="13"/>
      <c r="I33" s="13"/>
      <c r="J33" s="13"/>
      <c r="K33" s="33">
        <v>1003200</v>
      </c>
    </row>
    <row r="34" spans="1:11" ht="15" customHeight="1">
      <c r="A34" s="29"/>
      <c r="B34" s="18" t="s">
        <v>59</v>
      </c>
      <c r="C34" s="13"/>
      <c r="D34" s="13">
        <v>4214000</v>
      </c>
      <c r="E34" s="13"/>
      <c r="F34" s="13">
        <v>4214000</v>
      </c>
      <c r="G34" s="13"/>
      <c r="H34" s="13"/>
      <c r="I34" s="13"/>
      <c r="J34" s="13"/>
      <c r="K34" s="33">
        <v>4214000</v>
      </c>
    </row>
    <row r="35" spans="1:11" ht="15" customHeight="1">
      <c r="A35" s="29"/>
      <c r="B35" s="18" t="s">
        <v>60</v>
      </c>
      <c r="C35" s="13"/>
      <c r="D35" s="13">
        <v>501807</v>
      </c>
      <c r="E35" s="13"/>
      <c r="F35" s="13">
        <v>501807</v>
      </c>
      <c r="G35" s="13"/>
      <c r="H35" s="13"/>
      <c r="I35" s="13"/>
      <c r="J35" s="13"/>
      <c r="K35" s="33">
        <v>501807</v>
      </c>
    </row>
    <row r="36" spans="1:11" ht="15" customHeight="1">
      <c r="A36" s="29"/>
      <c r="B36" s="18" t="s">
        <v>43</v>
      </c>
      <c r="C36" s="13">
        <v>3525695</v>
      </c>
      <c r="D36" s="13">
        <v>2078932</v>
      </c>
      <c r="E36" s="13"/>
      <c r="F36" s="13">
        <v>5604627</v>
      </c>
      <c r="G36" s="13"/>
      <c r="H36" s="13"/>
      <c r="I36" s="13"/>
      <c r="J36" s="13"/>
      <c r="K36" s="33">
        <v>5604627</v>
      </c>
    </row>
    <row r="37" spans="1:11" ht="15" customHeight="1">
      <c r="A37" s="29"/>
      <c r="B37" s="18" t="s">
        <v>22</v>
      </c>
      <c r="C37" s="13"/>
      <c r="D37" s="13"/>
      <c r="E37" s="13"/>
      <c r="F37" s="13"/>
      <c r="G37" s="13">
        <v>65531372</v>
      </c>
      <c r="H37" s="13">
        <v>134400</v>
      </c>
      <c r="I37" s="13">
        <v>-3500000</v>
      </c>
      <c r="J37" s="13">
        <v>62165772</v>
      </c>
      <c r="K37" s="33">
        <v>62165772</v>
      </c>
    </row>
    <row r="38" spans="1:11" ht="15" customHeight="1">
      <c r="A38" s="29"/>
      <c r="B38" s="18" t="s">
        <v>23</v>
      </c>
      <c r="C38" s="13">
        <v>-65531372</v>
      </c>
      <c r="D38" s="13">
        <v>-134400</v>
      </c>
      <c r="E38" s="13"/>
      <c r="F38" s="13">
        <v>-62165772</v>
      </c>
      <c r="G38" s="13"/>
      <c r="H38" s="13"/>
      <c r="I38" s="13"/>
      <c r="J38" s="13"/>
      <c r="K38" s="33">
        <v>-62165772</v>
      </c>
    </row>
    <row r="39" spans="1:11" ht="15" customHeight="1">
      <c r="A39" s="27" t="s">
        <v>38</v>
      </c>
      <c r="B39" s="19" t="s">
        <v>39</v>
      </c>
      <c r="C39" s="10"/>
      <c r="D39" s="10">
        <v>1945899</v>
      </c>
      <c r="E39" s="10"/>
      <c r="F39" s="10">
        <v>1945899</v>
      </c>
      <c r="G39" s="10"/>
      <c r="H39" s="10"/>
      <c r="I39" s="10"/>
      <c r="J39" s="10"/>
      <c r="K39" s="34">
        <v>1945899</v>
      </c>
    </row>
    <row r="40" spans="1:11" ht="15" customHeight="1">
      <c r="A40" s="27" t="s">
        <v>45</v>
      </c>
      <c r="B40" s="19" t="s">
        <v>46</v>
      </c>
      <c r="C40" s="10"/>
      <c r="D40" s="10">
        <v>100000</v>
      </c>
      <c r="E40" s="10"/>
      <c r="F40" s="10">
        <v>100000</v>
      </c>
      <c r="G40" s="13"/>
      <c r="H40" s="13"/>
      <c r="I40" s="13"/>
      <c r="J40" s="13"/>
      <c r="K40" s="34">
        <v>100000</v>
      </c>
    </row>
    <row r="41" spans="1:11" ht="15" customHeight="1">
      <c r="A41" s="29"/>
      <c r="B41" s="20" t="s">
        <v>9</v>
      </c>
      <c r="C41" s="21">
        <f>SUM(C11,C18,C31,C24,C39,C22,C38,C40)</f>
        <v>102328883</v>
      </c>
      <c r="D41" s="21">
        <f>D11+D18+D31+D24+D39+D22+D38+D40</f>
        <v>17372177</v>
      </c>
      <c r="E41" s="21"/>
      <c r="F41" s="21">
        <f>F11+F18+F31+F24+F39+F22+F38+F40</f>
        <v>122470187</v>
      </c>
      <c r="G41" s="21">
        <f>G11+G31</f>
        <v>84560091</v>
      </c>
      <c r="H41" s="21">
        <f>H11+H31</f>
        <v>461360</v>
      </c>
      <c r="I41" s="21"/>
      <c r="J41" s="21">
        <f>J11+J31</f>
        <v>81521451</v>
      </c>
      <c r="K41" s="35">
        <f>K11+K18+K24+K31+K39+K22+K38+K40</f>
        <v>203991638</v>
      </c>
    </row>
    <row r="42" spans="1:11" ht="16.5" customHeight="1">
      <c r="A42" s="36" t="s">
        <v>8</v>
      </c>
      <c r="B42" s="22" t="s">
        <v>10</v>
      </c>
      <c r="C42" s="21">
        <f>C44+C43</f>
        <v>3024984</v>
      </c>
      <c r="D42" s="21">
        <v>24448481</v>
      </c>
      <c r="E42" s="21">
        <v>4999989</v>
      </c>
      <c r="F42" s="21">
        <v>32473454</v>
      </c>
      <c r="G42" s="23"/>
      <c r="H42" s="23"/>
      <c r="I42" s="23"/>
      <c r="J42" s="23"/>
      <c r="K42" s="35">
        <f>K44+K43</f>
        <v>32473454</v>
      </c>
    </row>
    <row r="43" spans="1:11" ht="15" customHeight="1">
      <c r="A43" s="29"/>
      <c r="B43" s="24" t="s">
        <v>52</v>
      </c>
      <c r="C43" s="13">
        <v>2999984</v>
      </c>
      <c r="D43" s="13">
        <v>24448481</v>
      </c>
      <c r="E43" s="13">
        <v>4999989</v>
      </c>
      <c r="F43" s="13">
        <v>32448454</v>
      </c>
      <c r="G43" s="13"/>
      <c r="H43" s="13"/>
      <c r="I43" s="13"/>
      <c r="J43" s="13"/>
      <c r="K43" s="33">
        <v>32448454</v>
      </c>
    </row>
    <row r="44" spans="1:11" ht="15" customHeight="1">
      <c r="A44" s="29"/>
      <c r="B44" s="15" t="s">
        <v>24</v>
      </c>
      <c r="C44" s="13">
        <v>25000</v>
      </c>
      <c r="D44" s="13">
        <v>0</v>
      </c>
      <c r="E44" s="13"/>
      <c r="F44" s="13">
        <v>25000</v>
      </c>
      <c r="G44" s="13"/>
      <c r="H44" s="13"/>
      <c r="I44" s="13"/>
      <c r="J44" s="13"/>
      <c r="K44" s="33">
        <v>25000</v>
      </c>
    </row>
    <row r="45" spans="1:11" ht="15" customHeight="1">
      <c r="A45" s="36" t="s">
        <v>40</v>
      </c>
      <c r="B45" s="22" t="s">
        <v>41</v>
      </c>
      <c r="C45" s="21">
        <v>0</v>
      </c>
      <c r="D45" s="21">
        <v>0</v>
      </c>
      <c r="E45" s="21"/>
      <c r="F45" s="21">
        <v>0</v>
      </c>
      <c r="G45" s="23"/>
      <c r="H45" s="23"/>
      <c r="I45" s="23"/>
      <c r="J45" s="23"/>
      <c r="K45" s="35">
        <v>0</v>
      </c>
    </row>
    <row r="46" spans="1:11" ht="15" customHeight="1" thickBot="1">
      <c r="A46" s="37" t="s">
        <v>13</v>
      </c>
      <c r="B46" s="38" t="s">
        <v>12</v>
      </c>
      <c r="C46" s="39">
        <v>47578453</v>
      </c>
      <c r="D46" s="39">
        <v>-5550885</v>
      </c>
      <c r="E46" s="39">
        <v>-1311514</v>
      </c>
      <c r="F46" s="39">
        <v>40716054</v>
      </c>
      <c r="G46" s="39">
        <v>3875020</v>
      </c>
      <c r="H46" s="39">
        <v>95543</v>
      </c>
      <c r="I46" s="39">
        <v>-33533</v>
      </c>
      <c r="J46" s="39">
        <v>3937030</v>
      </c>
      <c r="K46" s="40">
        <v>44653084</v>
      </c>
    </row>
    <row r="47" spans="1:11" ht="15" customHeight="1" thickBot="1">
      <c r="A47" s="41" t="s">
        <v>14</v>
      </c>
      <c r="B47" s="42" t="s">
        <v>11</v>
      </c>
      <c r="C47" s="4">
        <f>SUM(C41+C42+C46)</f>
        <v>152932320</v>
      </c>
      <c r="D47" s="4">
        <f>D41+D42+D46</f>
        <v>36269773</v>
      </c>
      <c r="E47" s="4">
        <f>E11+E24+E31+E42+E46</f>
        <v>2957602</v>
      </c>
      <c r="F47" s="4">
        <f>F41+F42+F46</f>
        <v>195659695</v>
      </c>
      <c r="G47" s="4">
        <f>SUM(G41:G46)</f>
        <v>88435111</v>
      </c>
      <c r="H47" s="4">
        <f>SUM(H41:H46)</f>
        <v>556903</v>
      </c>
      <c r="I47" s="4">
        <f>I31+I46</f>
        <v>-3533533</v>
      </c>
      <c r="J47" s="4">
        <f>SUM(J41:J46)</f>
        <v>85458481</v>
      </c>
      <c r="K47" s="5">
        <f>K41+K45+K46+K42</f>
        <v>281118176</v>
      </c>
    </row>
  </sheetData>
  <mergeCells count="18">
    <mergeCell ref="J8:J9"/>
    <mergeCell ref="E8:E9"/>
    <mergeCell ref="I8:I9"/>
    <mergeCell ref="A4:K4"/>
    <mergeCell ref="A1:K1"/>
    <mergeCell ref="A2:K2"/>
    <mergeCell ref="A3:K3"/>
    <mergeCell ref="A5:A9"/>
    <mergeCell ref="B5:B9"/>
    <mergeCell ref="C5:K5"/>
    <mergeCell ref="K6:K9"/>
    <mergeCell ref="C6:F7"/>
    <mergeCell ref="G6:J7"/>
    <mergeCell ref="C8:C9"/>
    <mergeCell ref="D8:D9"/>
    <mergeCell ref="F8:F9"/>
    <mergeCell ref="G8:G9"/>
    <mergeCell ref="H8:H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2021-03-02T14:24:14Z</cp:lastPrinted>
  <dcterms:created xsi:type="dcterms:W3CDTF">2001-03-10T10:34:29Z</dcterms:created>
  <dcterms:modified xsi:type="dcterms:W3CDTF">2021-03-02T14:30:30Z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