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10485" firstSheet="14" activeTab="19"/>
  </bookViews>
  <sheets>
    <sheet name="1. sz. melléklet" sheetId="1" r:id="rId1"/>
    <sheet name="2. sz. melléklet" sheetId="2" r:id="rId2"/>
    <sheet name="2.1.-2.4. sz. melléklet" sheetId="3" r:id="rId3"/>
    <sheet name="2.5.-2.8. sz. melléklet" sheetId="4" r:id="rId4"/>
    <sheet name="3. sz. melléklet" sheetId="5" r:id="rId5"/>
    <sheet name="3.1.-3.4. sz. mellékelt" sheetId="6" r:id="rId6"/>
    <sheet name="4. sz. melléklet" sheetId="7" r:id="rId7"/>
    <sheet name="5. sz. melléklet" sheetId="8" r:id="rId8"/>
    <sheet name="6. sz. melléklet" sheetId="9" r:id="rId9"/>
    <sheet name="6.1.-6.4. sz. melléklet" sheetId="10" r:id="rId10"/>
    <sheet name="7. sz. melléklet" sheetId="11" r:id="rId11"/>
    <sheet name="7.1. sz. melléklet" sheetId="12" r:id="rId12"/>
    <sheet name="8. sz. melléklet" sheetId="13" r:id="rId13"/>
    <sheet name="9. sz. melléklet" sheetId="14" r:id="rId14"/>
    <sheet name="10-12. sz. melléklet" sheetId="15" r:id="rId15"/>
    <sheet name="13-14. sz. melléklet" sheetId="16" r:id="rId16"/>
    <sheet name="15. sz. melléklet" sheetId="17" r:id="rId17"/>
    <sheet name="16. sz. melléklet" sheetId="18" r:id="rId18"/>
    <sheet name="17. melléklet" sheetId="19" r:id="rId19"/>
    <sheet name="18. melléklet" sheetId="20" r:id="rId20"/>
  </sheets>
  <definedNames/>
  <calcPr fullCalcOnLoad="1"/>
</workbook>
</file>

<file path=xl/sharedStrings.xml><?xml version="1.0" encoding="utf-8"?>
<sst xmlns="http://schemas.openxmlformats.org/spreadsheetml/2006/main" count="1056" uniqueCount="433">
  <si>
    <t xml:space="preserve">Ricse Nagyközség Önkormányzat 2013. működési és felhalmozási költségvetési kiadási előirányzatai </t>
  </si>
  <si>
    <t>MŰKÖDÉSI KÖLTSÉGVETÉS</t>
  </si>
  <si>
    <t>Ezer Ft-ban</t>
  </si>
  <si>
    <t xml:space="preserve">KIADÁSOK JOGCÍMEI </t>
  </si>
  <si>
    <t xml:space="preserve">KÖTELEZŐ FELADATOK </t>
  </si>
  <si>
    <t xml:space="preserve">Összesen </t>
  </si>
  <si>
    <t>I. Személyi juttatás</t>
  </si>
  <si>
    <t xml:space="preserve">II. Munkaadót terhelő járulékok és szoc. hozzájár. adó </t>
  </si>
  <si>
    <t>III. Dologi kiadások</t>
  </si>
  <si>
    <t xml:space="preserve">IV. Ellátottak pénzbeli juttatásai </t>
  </si>
  <si>
    <t xml:space="preserve">V. Egyéb működési kiadások összesen </t>
  </si>
  <si>
    <t>1. Költségv.-i támogatás államházt.-on belülre</t>
  </si>
  <si>
    <t>2. Pénzeszköz átadás államháztartáson kívülre</t>
  </si>
  <si>
    <t>3. Társadalom-, szoc.politikai és egyéb juttatás, támogat.</t>
  </si>
  <si>
    <t>4. Működési célú kamatkiadás</t>
  </si>
  <si>
    <t xml:space="preserve">5. Fejlesztési célú kamatkiadás </t>
  </si>
  <si>
    <t>VI. Általános tartalék</t>
  </si>
  <si>
    <t>VII. Céltartalék</t>
  </si>
  <si>
    <t xml:space="preserve">A. Működési költségvetés kiadásai összesen </t>
  </si>
  <si>
    <t xml:space="preserve">I. Szabad pénzeszközök betétként való elhelyezése </t>
  </si>
  <si>
    <t xml:space="preserve">II. Értékpapír vásárlás </t>
  </si>
  <si>
    <t xml:space="preserve">III. Irányító szervi támogatás kiutalása </t>
  </si>
  <si>
    <t xml:space="preserve">IV. Hitel, kölcsön törlesztése </t>
  </si>
  <si>
    <t xml:space="preserve">B. Finanszírozási kiadások összesen </t>
  </si>
  <si>
    <t xml:space="preserve">C. MŰKÖDÉSI KIADÁSOK MINDÖSSZESEN (A+B) </t>
  </si>
  <si>
    <t xml:space="preserve">FELHALMOZÁSI KÖLTSÉGVETÉS </t>
  </si>
  <si>
    <t>I. Beruházási kiadások ÁFÁ-val</t>
  </si>
  <si>
    <t xml:space="preserve">II. Felújítási kiadások ÁFÁ-val </t>
  </si>
  <si>
    <t>III. Egyéb felhalmozási kiadások összesen</t>
  </si>
  <si>
    <t>2. Pénzeszköz átadás államházt.-on kívülre</t>
  </si>
  <si>
    <t xml:space="preserve">3. Pénzügyi befektetésekkel kapcsolatos kiadás </t>
  </si>
  <si>
    <t>IV. Általános tartalék</t>
  </si>
  <si>
    <t>V. Céltartalék</t>
  </si>
  <si>
    <t>D. FELHALMOZÁSI KÖLTSÉGV.-I KIADÁSOK ÖSSZ.</t>
  </si>
  <si>
    <t>II. Pénzügyi lízing tőketörlesztése</t>
  </si>
  <si>
    <t xml:space="preserve">IV.  Értékpapír vásárlása </t>
  </si>
  <si>
    <t xml:space="preserve">V. Hitel, kölcsön törlesztése </t>
  </si>
  <si>
    <t xml:space="preserve">E. Finanszírozási kiadások összesen </t>
  </si>
  <si>
    <t xml:space="preserve">F. FELHALMOZÁSI KIADÁSOK MINDÖSSZESEN (D+E) </t>
  </si>
  <si>
    <t>G. KIADÁS MINDÖSSZESEN (C+F)</t>
  </si>
  <si>
    <t>FELHALMOZÁSI KÖLTSÉGVETÉS</t>
  </si>
  <si>
    <t>Önkormányzatok és társulások általános végrehajtó igazgatási tevékenysége</t>
  </si>
  <si>
    <t>Összesen</t>
  </si>
  <si>
    <t>Víztermelés,    -kezelés,            -ellátás</t>
  </si>
  <si>
    <t xml:space="preserve"> Közutak, hidak alagutak üzemeltetése, fenntartása</t>
  </si>
  <si>
    <t>Lakóingatlan bérbeadása, üzemeltetése</t>
  </si>
  <si>
    <t>Építményüze- meltetés</t>
  </si>
  <si>
    <t>Zöldterület-   kezelés</t>
  </si>
  <si>
    <t>Önkormányzati jogalkotás</t>
  </si>
  <si>
    <t>Nemzeti ünnepek programjai</t>
  </si>
  <si>
    <t>Mezőgazdasági támogatások</t>
  </si>
  <si>
    <t>Területfejlesz- tési és területrendezé- si helyi feladatok</t>
  </si>
  <si>
    <t>Közvilágítás</t>
  </si>
  <si>
    <t>Város- községgazdál-kodási m.n.s. szolgáltatások</t>
  </si>
  <si>
    <t>Központi költségvetési befizetések</t>
  </si>
  <si>
    <t>1. oldal</t>
  </si>
  <si>
    <t>2. oldal</t>
  </si>
  <si>
    <t>Finanszírozási műveletek</t>
  </si>
  <si>
    <t xml:space="preserve">Ezer Ft-ban </t>
  </si>
  <si>
    <t>Fogorvosi alapellátás</t>
  </si>
  <si>
    <t>Fizikoterápiás szolgáltatás</t>
  </si>
  <si>
    <t>Egyéb máshová nem sorolt kiegészítő eü. Szolgáltatás</t>
  </si>
  <si>
    <t>Család- és nővédelmi egészségügyi gondozás</t>
  </si>
  <si>
    <t>Aktív korúak ellátása</t>
  </si>
  <si>
    <t>Időskorúak járadéka</t>
  </si>
  <si>
    <t>Lakásfenn-tartási támogatás normatív alapon</t>
  </si>
  <si>
    <t>Ápolási díj</t>
  </si>
  <si>
    <t>Rendszeres gyermekvédel-mi pénzbeli ellátás</t>
  </si>
  <si>
    <t>Óvodáztatási támogatás</t>
  </si>
  <si>
    <t>Átmeneti segély</t>
  </si>
  <si>
    <t>Temetési segély</t>
  </si>
  <si>
    <t>3. oldal</t>
  </si>
  <si>
    <t>Rendkívüli gyermekvédel-mi támogatás</t>
  </si>
  <si>
    <t>Egyéb önkormányzati eseti pénzellátások</t>
  </si>
  <si>
    <t>Köztemetés</t>
  </si>
  <si>
    <t>Foglalkoztatást helyettesítő támogatásra jogosultak hosszabb időtartamú foglalkoztatása</t>
  </si>
  <si>
    <t>Köztemető-fenntartás és működtetés</t>
  </si>
  <si>
    <t>Összesen:</t>
  </si>
  <si>
    <t>Kötelező feladat</t>
  </si>
  <si>
    <t>Könyvtári szolgáltatások</t>
  </si>
  <si>
    <t>Közművelődési intézmények, közösségi színterek működése</t>
  </si>
  <si>
    <t>Óvodai intézményi étkeztetés</t>
  </si>
  <si>
    <t>Iskolai intézményi étkeztetés</t>
  </si>
  <si>
    <t>Munkahelyi étkeztetés</t>
  </si>
  <si>
    <t>Óvodai nevelés, ellátás</t>
  </si>
  <si>
    <t xml:space="preserve">Ricse Nagyközség Önkormányzat 2013. évi MŰKÖDÉSI ÉS FELHALMOZÁSI KÖLTSÉGVETÉS KIADÁSI előirányzatai  </t>
  </si>
  <si>
    <t xml:space="preserve">MINDÖSSZESEN </t>
  </si>
  <si>
    <t xml:space="preserve">Önkormányzat </t>
  </si>
  <si>
    <t>Ricsei II. Rákóczi Ferenc Óvoda és Konyha</t>
  </si>
  <si>
    <t>Mindösszesen</t>
  </si>
  <si>
    <t xml:space="preserve">  9. melléklet</t>
  </si>
  <si>
    <t xml:space="preserve">                                                                   MŰKÖDÉSI KÖLSÉGVETÉS                                                                                                              </t>
  </si>
  <si>
    <t xml:space="preserve">MŰKÖDÉSI Költségvetési támogatás államháztartáson belülre </t>
  </si>
  <si>
    <t>Támogatott megnevezése</t>
  </si>
  <si>
    <t xml:space="preserve">FELHALMOZÁSI Költségvetési támogatás államháztartáson belülre </t>
  </si>
  <si>
    <t>Működési célú pénzeszköz átad. államháztartáson kívülre</t>
  </si>
  <si>
    <t>Felhalmozási célú pénzeszköz átad. államháztartáson kívülre</t>
  </si>
  <si>
    <t>Polgári Védelmi hozzájárulás</t>
  </si>
  <si>
    <t>Önkormányzatoknak társulások elszámolásai</t>
  </si>
  <si>
    <t>Munkavédelem kistérség</t>
  </si>
  <si>
    <t xml:space="preserve">Beruházási előirányzat célonkénti részletezése </t>
  </si>
  <si>
    <t xml:space="preserve">       Ezer Ft-ban</t>
  </si>
  <si>
    <t>Beruházási feladat</t>
  </si>
  <si>
    <t xml:space="preserve">Előirányzat összege </t>
  </si>
  <si>
    <t>Beruházás összesen</t>
  </si>
  <si>
    <t xml:space="preserve">Felújítási előirányzat célonkénti részletezése </t>
  </si>
  <si>
    <t>Felújítási feladat</t>
  </si>
  <si>
    <t>Felújítás összesen</t>
  </si>
  <si>
    <t xml:space="preserve">Pénzügyi befektetések előirányzatának részletezése </t>
  </si>
  <si>
    <t>Pénzügyi befektetés megnevezése</t>
  </si>
  <si>
    <t>Pénzügyi befektetések összesen</t>
  </si>
  <si>
    <t>Belterületi vízrendezés ÉMOP-3.2.1/E-09-2f-2010-0004</t>
  </si>
  <si>
    <t>Polgármesteri Hivatal felújítása</t>
  </si>
  <si>
    <t>Napkollektor (Óvoda, konyha, iskola, művelődési ház)</t>
  </si>
  <si>
    <t>Önkormányzat</t>
  </si>
  <si>
    <t xml:space="preserve">Költségvetési szervek engedélyezett létszáma </t>
  </si>
  <si>
    <t>Költségvetési szerv</t>
  </si>
  <si>
    <t xml:space="preserve">Engedélyezett létszám (fő) </t>
  </si>
  <si>
    <t xml:space="preserve">Közfoglalkoztatottak engedelyezett létszáma </t>
  </si>
  <si>
    <t>Ricse Nagyközség Önkormányzata</t>
  </si>
  <si>
    <t>a.) Önkormányzatok és társulások általános végrehajtó igazgatási tevékenysége (polgármestert is tartalmazza)</t>
  </si>
  <si>
    <t>b.) Fogorvosi alapellátás</t>
  </si>
  <si>
    <t>a.) Építményüzemeltetés</t>
  </si>
  <si>
    <t>c.) Mezőgazdasági támogatások</t>
  </si>
  <si>
    <t>a.) Foglalkoztatást helyettesítő támogatásra jogosultak hosszabb időtartamú közfoglalkoztatása</t>
  </si>
  <si>
    <t>a.) Könyvtári szolgáltatások</t>
  </si>
  <si>
    <t>b.) Óvodai intézményi étkeztetés</t>
  </si>
  <si>
    <t>c.) Iskolai intézményi étkeztetés</t>
  </si>
  <si>
    <t>d.) Óvodai nevelés, ellátás</t>
  </si>
  <si>
    <t>Több éves kihatással járó döntések</t>
  </si>
  <si>
    <t xml:space="preserve">  számszerűsítése</t>
  </si>
  <si>
    <t xml:space="preserve">     Ezer Ft-ban</t>
  </si>
  <si>
    <t xml:space="preserve">Megnevezés </t>
  </si>
  <si>
    <t xml:space="preserve">2013. év </t>
  </si>
  <si>
    <t>Hitel, kölcsön törlesztés</t>
  </si>
  <si>
    <t>a.) Ricse és Térsége Fejlődéséért alapítvány</t>
  </si>
  <si>
    <t>b.) Nyírflop</t>
  </si>
  <si>
    <t xml:space="preserve">KIMUTATÁS </t>
  </si>
  <si>
    <t xml:space="preserve">a közvetett támogatások tervezett összegéről </t>
  </si>
  <si>
    <t xml:space="preserve">eFt-ban </t>
  </si>
  <si>
    <t xml:space="preserve">Közvetett támogatás megnevezése </t>
  </si>
  <si>
    <t>Közvetett támogatás tervezett összege</t>
  </si>
  <si>
    <t xml:space="preserve">Ellátottak térítési díjának, kártérítésének méltányossági alapon történő elengedésének összege  </t>
  </si>
  <si>
    <t xml:space="preserve">Lakosság részére lakásépítéshez, lakásfelújításhoz nyújtott kölcsönök elengedésének összege </t>
  </si>
  <si>
    <t>Helyi adónál biztosított kedvezmény összege</t>
  </si>
  <si>
    <t xml:space="preserve">Ebből: </t>
  </si>
  <si>
    <t xml:space="preserve">       - építményadó</t>
  </si>
  <si>
    <t xml:space="preserve">       - telekadó</t>
  </si>
  <si>
    <t xml:space="preserve">       - vállalkozások kommunális adója</t>
  </si>
  <si>
    <t xml:space="preserve">       - magánszemélyek kommunális adója</t>
  </si>
  <si>
    <t xml:space="preserve">       - idegenforgalmi adó tartózkodás után </t>
  </si>
  <si>
    <t xml:space="preserve">       - idegenforgalmi adó épületek után </t>
  </si>
  <si>
    <t xml:space="preserve">       - iparűzési adó állandó jelleggel végzett iparűzési tevékenység után </t>
  </si>
  <si>
    <t xml:space="preserve">       - iparűzési adó ideiglenes jelleggel végzett iparűzési tevék. után </t>
  </si>
  <si>
    <t>Gépjárműadónál biztosított kedvezmény összege</t>
  </si>
  <si>
    <t>Helyi adónál biztosított mentesség összege</t>
  </si>
  <si>
    <t>Gépjárműadónál biztosított mentesség összege</t>
  </si>
  <si>
    <t>Helyiségek, eszközök hasznosításából származó kedvezmény összege</t>
  </si>
  <si>
    <t>Helyiségek, eszközök hasznosításából származó mentesség összege</t>
  </si>
  <si>
    <t>Egyéb nyújtott kedvezmény vagy kölcsön elengedésének összege</t>
  </si>
  <si>
    <t xml:space="preserve">ÖSSZESEN </t>
  </si>
  <si>
    <t xml:space="preserve">Szöveges indokolás: </t>
  </si>
  <si>
    <t>Önkormányzatunk csak jogszabály alapján, kötelezően alkalmazandó mentességeket adja.</t>
  </si>
  <si>
    <t>Gépjárműadónál biztosított mentesség összege a mozgáskorlátozottak számára, jogszabály alapján</t>
  </si>
  <si>
    <t>biztosított mentesség.</t>
  </si>
  <si>
    <t>Gépjárműadónál biztosított kedvezmény jogszabály alapján, környezetvédelmi besorolásra tekintettel</t>
  </si>
  <si>
    <t>biztosított kedvezmény.</t>
  </si>
  <si>
    <t>Napkollektor</t>
  </si>
  <si>
    <t>KÖLTSÉGVETÉS MÉRLEGE</t>
  </si>
  <si>
    <t xml:space="preserve">        Ezer Ft-ban</t>
  </si>
  <si>
    <t xml:space="preserve">Bevétel </t>
  </si>
  <si>
    <t>Kiadás</t>
  </si>
  <si>
    <t>Előirányzat</t>
  </si>
  <si>
    <t>I. Működési bevételek</t>
  </si>
  <si>
    <t xml:space="preserve">III. Dologi kiadások </t>
  </si>
  <si>
    <t xml:space="preserve">IV. Központosított előirányzatok </t>
  </si>
  <si>
    <t>IV. Ellátottak pénzbeli juttatásai</t>
  </si>
  <si>
    <t xml:space="preserve">V. Egyéb működési kiadások </t>
  </si>
  <si>
    <t xml:space="preserve">VI. Általános tartalék </t>
  </si>
  <si>
    <t xml:space="preserve">VII. Céltartalék </t>
  </si>
  <si>
    <t xml:space="preserve">A. MŰKÖDÉSI KÖLTSÉGVETÉSI BEVÉTELEK ÖSSZESEN </t>
  </si>
  <si>
    <t>A. MŰKÖDÉSI KÖLTSÉGVETÉSI KIADÁSOK ÖSSZESEN</t>
  </si>
  <si>
    <t xml:space="preserve">I. Betétek visszavonása </t>
  </si>
  <si>
    <t xml:space="preserve">II. Költségv.-i hiány belső finansz.-ra szolgáló kv.-i, váll.-i maradv. Igénybevét. </t>
  </si>
  <si>
    <t>III. Irányító szervi támogatása</t>
  </si>
  <si>
    <t>IV. Értékpapír kibocsátás, értékesítés, beváltás</t>
  </si>
  <si>
    <t xml:space="preserve">V. Hitel, kölcsön felvétele </t>
  </si>
  <si>
    <t>B. Finanszírozási bevételek összesen</t>
  </si>
  <si>
    <t xml:space="preserve">C. MŰKÖDÉSI BEVÉTELEK MINDÖSSZESEN (A+B) </t>
  </si>
  <si>
    <t xml:space="preserve">I. Felhalmozási és tőke jellegű bevételek </t>
  </si>
  <si>
    <t>II. Központi költségvetésből kapott támogatás</t>
  </si>
  <si>
    <t xml:space="preserve">III.Egyéb költségvetési támogatás államháztartáson belülről </t>
  </si>
  <si>
    <t xml:space="preserve">III. Egyéb felhalmozási kiadások </t>
  </si>
  <si>
    <t xml:space="preserve">IV. Általános tartalék </t>
  </si>
  <si>
    <t xml:space="preserve">V. Céltartalék </t>
  </si>
  <si>
    <t xml:space="preserve">D. FELHALMOZÁSI KÖLTSÉGVETÉSI BEVÉTELEK ÖSSZESEN </t>
  </si>
  <si>
    <t>D. FELHALMOZÁSI KÖLTSÉGVETÉSI KIADÁSOK ÖSSZESEN</t>
  </si>
  <si>
    <t>V. Hitel, kölcsön felvétel</t>
  </si>
  <si>
    <t>E. Finanszírozási bevételek összesen</t>
  </si>
  <si>
    <t xml:space="preserve">F. FELHALMOZÁSI BEVÉTELEK MINDÖSSZESEN (D+E) </t>
  </si>
  <si>
    <t>G. BEVÉTELEK MINDÖSSZESEN (C+F)</t>
  </si>
  <si>
    <t>G. KIADÁSOK MINDÖSSZESEN (C+F)</t>
  </si>
  <si>
    <t>1. melléklet</t>
  </si>
  <si>
    <t xml:space="preserve">  BEVÉTELEK JOGCÍMEI</t>
  </si>
  <si>
    <t xml:space="preserve">I. Működési bevételek </t>
  </si>
  <si>
    <t xml:space="preserve">1. Közhatalmi bevétel </t>
  </si>
  <si>
    <t xml:space="preserve">2. Intézményi működési bevétel </t>
  </si>
  <si>
    <t xml:space="preserve">3. Intézmények egyéb sajátos bevételei </t>
  </si>
  <si>
    <t xml:space="preserve">4. Kapott kamatok </t>
  </si>
  <si>
    <t xml:space="preserve">A. Működési költségvetési bevételek összesen (I.+…VII.) </t>
  </si>
  <si>
    <t xml:space="preserve">II. Költségv.-i hiány belső finansz.-ra szolgáló kv.-i, váll.-i maradvány igénybevétele </t>
  </si>
  <si>
    <t xml:space="preserve">III. Irányító szerv támogatása </t>
  </si>
  <si>
    <t xml:space="preserve">IV. Értékpapír kibocsátás, értékesítés, beváltás </t>
  </si>
  <si>
    <t>B. Finanszírozási bevételek összesen (I.+...V.)</t>
  </si>
  <si>
    <t>C. MŰKÖDÉSI BEVÉTELEK MINDÖSSZESEN (A+B)</t>
  </si>
  <si>
    <t xml:space="preserve">     Ricse Nagyközség Önkormányzat 2013. évi MŰKÖDÉSI költségvetés BEVÉTELI  előirányzatai </t>
  </si>
  <si>
    <t xml:space="preserve">I/1. Közhatalmi bevételek részletezése </t>
  </si>
  <si>
    <t xml:space="preserve">1. Igazgatási szolgáltatási díj </t>
  </si>
  <si>
    <t xml:space="preserve">2. Felügyeleti jellegű tevékenység díjbevétele </t>
  </si>
  <si>
    <t xml:space="preserve">I/1. Közhatalmi bevételek összesen </t>
  </si>
  <si>
    <t xml:space="preserve">I/2. Intézményi működési bevételek részletezése </t>
  </si>
  <si>
    <t>1. Áru- és készletértékesítés bevétele</t>
  </si>
  <si>
    <t xml:space="preserve">2. Szolgáltatások ellenértékének bevétele </t>
  </si>
  <si>
    <t xml:space="preserve">3. Egyéb bevételek </t>
  </si>
  <si>
    <t xml:space="preserve">I/2. Intézményi működési bevételek összesen </t>
  </si>
  <si>
    <t xml:space="preserve">1. Építményadó </t>
  </si>
  <si>
    <t>2. Telekadó</t>
  </si>
  <si>
    <t xml:space="preserve">3. Vállalkozók kommunális adója </t>
  </si>
  <si>
    <t>4. Magánszemélyek kommunális adója</t>
  </si>
  <si>
    <t>5. Idegenforgalmi adó tartózkodás után</t>
  </si>
  <si>
    <t xml:space="preserve">6. Idegenforgalmi adó épület után </t>
  </si>
  <si>
    <t xml:space="preserve">7. Iparűzési adó állandó jelleggel végzett iparűzési tevékenység után </t>
  </si>
  <si>
    <t>8. Iparűzési adó ideiglenes jelleggel végzett iparűzési tevékenység után (napi átalány)</t>
  </si>
  <si>
    <t xml:space="preserve">1. Gépjárműadó </t>
  </si>
  <si>
    <t xml:space="preserve">2. Termőföld bérbeadásából származó jöv.adó </t>
  </si>
  <si>
    <t xml:space="preserve">3. Átengedett egyéb központi adók </t>
  </si>
  <si>
    <t xml:space="preserve">                Ezer Ft-ban </t>
  </si>
  <si>
    <t xml:space="preserve">BEVÉTELEK JOGCÍMEI </t>
  </si>
  <si>
    <t xml:space="preserve">IV. Központosított előirányzatok összesen </t>
  </si>
  <si>
    <t>I. 1.a) Önkormányzati hivatal működésének támogatása</t>
  </si>
  <si>
    <t>213. május 1-jétől 8 havi időarányos támogatás - elismert hivatali létszám alapján</t>
  </si>
  <si>
    <t>I.1.b) Település-üzemeltetéshez kapcsolódó feladatok támogatása</t>
  </si>
  <si>
    <t>I.1.c) Beszámítás összege</t>
  </si>
  <si>
    <t>I.1. a-c) jogcímen nyújtott támogatás összesen:</t>
  </si>
  <si>
    <t>I.1.ba) Zöldterület-gazdálkodással kapcsolatos feladatok ellátásának támogatása</t>
  </si>
  <si>
    <t>I.1.bb) Közvilágítás fenntartásának támogatása</t>
  </si>
  <si>
    <t xml:space="preserve">I.1.bc) Köztemető fenntartással kapcsolatos feladatok támogatása </t>
  </si>
  <si>
    <t>I.1.bd) Közutak fenntartásának támogatása</t>
  </si>
  <si>
    <t>I. 1.d) Egyéb kötelező önkormányzati feladatok támogatása</t>
  </si>
  <si>
    <t>I. Települési önkormányzatok működésének támogatása</t>
  </si>
  <si>
    <t>I. ÁLTALÁNOS FELADATOK TÁMOGATÁSA ÖSSZESEN</t>
  </si>
  <si>
    <t>II.1. Óvodapedagógusok és az óvodapedagógusok nevelő munkáját közvetlenül segítók bértámogatása</t>
  </si>
  <si>
    <t>II.2. Óvodaműködtetési támogatás</t>
  </si>
  <si>
    <t>II.3.b) Óvodai, iskolai étkeztetés támogatása</t>
  </si>
  <si>
    <t>II. TELEPÜLÉSI ÖNKORMÁNYZATOK KÖZNEVELÉSI ÉS GYERMEKÉTKEZTETÉSI FELADATAINAK TÁMOGATÁSA ÖSSZESEN</t>
  </si>
  <si>
    <t>III. 2. Hozzájáulás a pénzbeli szociális ellátásokhoz</t>
  </si>
  <si>
    <t>IV. Települési önkormányzatok kulturális feladatainak támobatása</t>
  </si>
  <si>
    <t>Lakossági közműfejlesztés támogatása</t>
  </si>
  <si>
    <t>Önkormányzatok és társulásaik európai uniós fejlesztési pályázatai saját forrás kiegészítésének támogatása</t>
  </si>
  <si>
    <t>Önkormányzati feladatellátást szolgáló fejlesztések</t>
  </si>
  <si>
    <t xml:space="preserve">212. évról áthúzódó bérkompenzáció </t>
  </si>
  <si>
    <t>Lakott külterülettel kapcsolatos feladatok</t>
  </si>
  <si>
    <t>Közfoglalkoztatáshoz támogatáa</t>
  </si>
  <si>
    <t>Mezőőrök foglalkoztatásához támogatás</t>
  </si>
  <si>
    <t>OEP-től kapott támogatás</t>
  </si>
  <si>
    <t>Rendszeres gyermekvédelmi pénzbeli támogatás</t>
  </si>
  <si>
    <t>Lakosságtól átvett pe.</t>
  </si>
  <si>
    <t>Víziközmű társulattól átvett pe.</t>
  </si>
  <si>
    <t xml:space="preserve">     A 2013. évi FELHALMOZÁSI költségvetés BEVÉTELI előirányzatai </t>
  </si>
  <si>
    <t xml:space="preserve">1. Tárgyi eszközök, immateriális javak értékesítése </t>
  </si>
  <si>
    <t xml:space="preserve">2. Önkormányzatok sajátos felhalm.-i és tőkebevételei </t>
  </si>
  <si>
    <t xml:space="preserve">3. Pénzügyi befektetések bevételei </t>
  </si>
  <si>
    <t xml:space="preserve">4. Üzemeltetésből, koncesszióból származó bevételek </t>
  </si>
  <si>
    <t xml:space="preserve">II. Központi költségvetésből kapott támogatás </t>
  </si>
  <si>
    <t xml:space="preserve">III. Egyéb költségv.-i támogat. államházt.-on belülről </t>
  </si>
  <si>
    <t>IV. Államháztartáson kívülről átvett pénzeszköz</t>
  </si>
  <si>
    <t>B. Finanszírozási bevételek összesen (I+II+III+IV+V)</t>
  </si>
  <si>
    <t>C. FELHALMOZÁSI BEVÉTELEK MINDÖSSZESEN (A+B)</t>
  </si>
  <si>
    <t>I/2. Önkormányzatok sajátos felhalmozási és tőkebevételei</t>
  </si>
  <si>
    <t>III. Egyéb költségvetési támogatás államháztartáson belülről</t>
  </si>
  <si>
    <t>Erdőértékesítés</t>
  </si>
  <si>
    <t>Egyéb sjaátos felhalmozási bevétel önkormányzati ingatlanok hasznosítása</t>
  </si>
  <si>
    <t>a.) Kistérségtől származó bevétel</t>
  </si>
  <si>
    <t>b.) Egyéb szervtől származó bevétel</t>
  </si>
  <si>
    <t xml:space="preserve">Dolgozóktól átvett pe. </t>
  </si>
  <si>
    <t xml:space="preserve">D. Felhalmozási költségvetési bevételek összesen (I.+…IV.) </t>
  </si>
  <si>
    <t>E. Finanszírozási bevételek összesen (I+II+III+IV+V)</t>
  </si>
  <si>
    <t>Óvodai Intézményi étkeztetés</t>
  </si>
  <si>
    <t>Óvodai nevelés</t>
  </si>
  <si>
    <t>Önkormányzatok és társulások általános végrehajtó igazgatási tevénysége</t>
  </si>
  <si>
    <t xml:space="preserve">  6. melléklet</t>
  </si>
  <si>
    <t xml:space="preserve">  7. melléklet</t>
  </si>
  <si>
    <t>7.1.  melléklet</t>
  </si>
  <si>
    <t xml:space="preserve">  8.  melléklet</t>
  </si>
  <si>
    <t>2013.</t>
  </si>
  <si>
    <t>IV. Központosított előirányzatok</t>
  </si>
  <si>
    <t xml:space="preserve">V. Államháztartáson kívülről átvett pénzeszközök </t>
  </si>
  <si>
    <t>1. Általános feladatok támogatása</t>
  </si>
  <si>
    <t>2. Települési önkormányzatok köznevelési és gyermekétkeztetési feladatainak támogatás</t>
  </si>
  <si>
    <t>3. Települési önkormányzatok szociális és gyermekjóléti feladatainak támogatása</t>
  </si>
  <si>
    <t>4. Települési önkormányzatok kulturális feladatainak támogatása</t>
  </si>
  <si>
    <t>III. Települési önkormányzatok szociális és gyermekjóléti feladatainek támogatása</t>
  </si>
  <si>
    <t>III. 1. Egyes jövedelempótló támogatások kiegészítése</t>
  </si>
  <si>
    <t>III.1.1 Rendszeres szociális segély 90 %</t>
  </si>
  <si>
    <t>III.1.2. Foglalkoztatást helyettesítő támogatás 80 %</t>
  </si>
  <si>
    <t>III.1.3. Időskorúak járadéka 90 %</t>
  </si>
  <si>
    <t>III.1.4. Lakásfenntartási támogatás 90 %</t>
  </si>
  <si>
    <t>III.1.5. Ápolási díj alanyi jogon + járulék 75 %</t>
  </si>
  <si>
    <t>III.1.6. Szakértői vélemény díja 100 %</t>
  </si>
  <si>
    <t>III.1.7. Óvodáztatási támogatás 100 %</t>
  </si>
  <si>
    <t>V. Államháztartáson kívülről átvett pénzeszköz</t>
  </si>
  <si>
    <t xml:space="preserve">VI. Államháztartáson kívülről átvett pénzeszközök </t>
  </si>
  <si>
    <t xml:space="preserve">D. Felhalmozási költségvetési bevételek összesen (I.+…V.) </t>
  </si>
  <si>
    <t>F. FELHALMOZÁSI BEVÉTELEK MINDÖSSZESEN (D+E)</t>
  </si>
  <si>
    <t>Mindösszesen: (C+F)</t>
  </si>
  <si>
    <t>3. Önkormányzatoknak átengedett közhtalmi bevételek</t>
  </si>
  <si>
    <t>3.1. Gépjárműadó</t>
  </si>
  <si>
    <t>3.2. Termőföld bérbeadásából származó jövedelemadó</t>
  </si>
  <si>
    <t>3.3. Önkormányzatoknak átengedett egyéb közhatalmai bevételek</t>
  </si>
  <si>
    <t>4. Helyi adók és adójellegű bevételek</t>
  </si>
  <si>
    <t>4.1. Iparűzési adó állandó jelleggel végzett iparűzési tevékenység után</t>
  </si>
  <si>
    <t>4.2. Talajterhelési díj</t>
  </si>
  <si>
    <t>5. Adópótlék, adóbírság</t>
  </si>
  <si>
    <t>6. Bírság bevételek</t>
  </si>
  <si>
    <t>6.1. Környezetvédelmi bírság</t>
  </si>
  <si>
    <t>6.2. Természetvédelmi bírság</t>
  </si>
  <si>
    <t>6.3. Műemlékvédelmi bírság</t>
  </si>
  <si>
    <t>6.4. Építésügyi bírság</t>
  </si>
  <si>
    <t>6.5. Egyéb bírság</t>
  </si>
  <si>
    <t>7. Egyéb közhatalmi bevételek</t>
  </si>
  <si>
    <t xml:space="preserve">I/1.4. Helyi adó bevételek részletezése </t>
  </si>
  <si>
    <t>I/1.3 Önkormányzatnak átengedett közhatalmi bevételek</t>
  </si>
  <si>
    <t>II. Az önkorm. ált. működ.-nek és ágazati felad. támogat.</t>
  </si>
  <si>
    <t xml:space="preserve">III. Központosított előirányzatok </t>
  </si>
  <si>
    <t xml:space="preserve">IV. Önkorm. kiegészítő támogatása </t>
  </si>
  <si>
    <t xml:space="preserve">V. Egyéb kv.-i támog. államházt.-on belülről  </t>
  </si>
  <si>
    <t>VI.  Államháztartáson kívülről átvett pénzeszköz</t>
  </si>
  <si>
    <t xml:space="preserve">A. Működési költségvetési bevételek összesen (I.+…VI.) </t>
  </si>
  <si>
    <t>II. Az önkorm. általános működésének és ágazati feladatainak támogatása</t>
  </si>
  <si>
    <t xml:space="preserve">IV. Önkormányzat kiegészítő támogatásai </t>
  </si>
  <si>
    <t xml:space="preserve">V. Egyéb költségvetési támogatás államháztartáson belülről </t>
  </si>
  <si>
    <t xml:space="preserve">A. Felhalmozási költségvetési bevételek összesen (I.+…V.) </t>
  </si>
  <si>
    <t>II. Az önkormányzat általános működésének és ágazati feladatainak 2013. évi támgogatása</t>
  </si>
  <si>
    <t xml:space="preserve">III. Központosított előirányzatok összesen </t>
  </si>
  <si>
    <t>V. Egyéb kv.-i támog. Államh.-on belülről össz.</t>
  </si>
  <si>
    <t xml:space="preserve">VI. Államházt.-on kívülről átvett pénzeszk. össz. </t>
  </si>
  <si>
    <t xml:space="preserve">V. Államházt.-on kívülről átvett pénzeszk. össz. </t>
  </si>
  <si>
    <t>Ügyelet</t>
  </si>
  <si>
    <t>Eredet.</t>
  </si>
  <si>
    <t>Mód</t>
  </si>
  <si>
    <t>Telj.</t>
  </si>
  <si>
    <t>%</t>
  </si>
  <si>
    <t>függő,átfutó kiegyenlítő</t>
  </si>
  <si>
    <t>Polgármesteri Hivatal/közös hivatal</t>
  </si>
  <si>
    <t>5. Szerkezetátalakítási és egyéb tám és visszatér.</t>
  </si>
  <si>
    <t>Hivatal</t>
  </si>
  <si>
    <t xml:space="preserve">                  2.melléklet</t>
  </si>
  <si>
    <t xml:space="preserve">                  2.1. melléklet</t>
  </si>
  <si>
    <t xml:space="preserve">2.2. melléklet </t>
  </si>
  <si>
    <t>2.3. melléklet</t>
  </si>
  <si>
    <t>2.4. melléklet</t>
  </si>
  <si>
    <t xml:space="preserve">2.5. melléklet </t>
  </si>
  <si>
    <t>Eredeti</t>
  </si>
  <si>
    <t xml:space="preserve">Mód. </t>
  </si>
  <si>
    <t>2013. év első négyhónapjának átmeneti támogatása -elismert hivatali létszám alapján (12 hóra)</t>
  </si>
  <si>
    <t>Az önkormányzat általános működésének és ágazati feladatainak támogatása</t>
  </si>
  <si>
    <t>Szerkezetát. Egyéb, visszatér.</t>
  </si>
  <si>
    <t xml:space="preserve">2012. évről áthúzódó bérkompenzáció </t>
  </si>
  <si>
    <t>Gyermekétkeztetés</t>
  </si>
  <si>
    <t>Körjegyzőség működéséhez hozzájárulásés kistér.</t>
  </si>
  <si>
    <t xml:space="preserve">2.6. melléklet </t>
  </si>
  <si>
    <t xml:space="preserve">      2.7.  melléklet</t>
  </si>
  <si>
    <t xml:space="preserve">      2.8. melléklet</t>
  </si>
  <si>
    <t>Telj</t>
  </si>
  <si>
    <t xml:space="preserve">                  3. melléklet</t>
  </si>
  <si>
    <t>Eu-s programok</t>
  </si>
  <si>
    <t xml:space="preserve">Központi költségvetésből </t>
  </si>
  <si>
    <t>Lakosságtól átvett pe., külföld</t>
  </si>
  <si>
    <t xml:space="preserve">                  3.1. melléklet</t>
  </si>
  <si>
    <t xml:space="preserve">3.2. melléklet </t>
  </si>
  <si>
    <t xml:space="preserve">3.3. melléklet </t>
  </si>
  <si>
    <t xml:space="preserve">      3.4. melléklet</t>
  </si>
  <si>
    <t>Mód.</t>
  </si>
  <si>
    <t xml:space="preserve">     Ricse Nagyközség Önkormányzat 2013. évi MŰKÖDÉSI és FELHALMOZÁSI költségvetés BEVÉTELI  előirányzatai mindösszesen (kötelező feladat)</t>
  </si>
  <si>
    <t xml:space="preserve">                  4.melléklet</t>
  </si>
  <si>
    <t xml:space="preserve">     Ricse Nagyközség Önkormányzat 2013. évi MŰKÖDÉSI és FELHALMOZÁSI költségvetés BEVÉTELI  előirányzatai (teljesítés)</t>
  </si>
  <si>
    <t xml:space="preserve">                  5. melléklet</t>
  </si>
  <si>
    <t>MINDÖSSZESEN (kötelező feladat)</t>
  </si>
  <si>
    <t>Függő, átfutó, kiegyenlítő</t>
  </si>
  <si>
    <t>6.1. melléklet</t>
  </si>
  <si>
    <t>6.2. melléklet</t>
  </si>
  <si>
    <t>Sportkör támogatása és egyéb</t>
  </si>
  <si>
    <t>6.3. melléklet</t>
  </si>
  <si>
    <t>6.4. melléklet</t>
  </si>
  <si>
    <t>Ricse Nagyközség Önkormányzat 2013. évi működési és felhalmozási kiadási előirányzatai (kötelező feladat)</t>
  </si>
  <si>
    <t>Függő,átfutó, kiegyenlítő</t>
  </si>
  <si>
    <t>A hivatal A 2013. évi működési és felhalmozási célú kiadási előirányzatai feladatonként (kötelező feladat)</t>
  </si>
  <si>
    <t>Ricsei II. Rákóczi Ferenc Óvoda és Konyha 2013. évi működési és felhalmozási kiadási előirányzatai feladatonként (teljesítés)</t>
  </si>
  <si>
    <t>10. melléklet</t>
  </si>
  <si>
    <t xml:space="preserve">Eredeti </t>
  </si>
  <si>
    <t>Gépek beszerzése (START)</t>
  </si>
  <si>
    <t>Ingatlan vásárlás</t>
  </si>
  <si>
    <t>ÁFA</t>
  </si>
  <si>
    <t>Hivatal felújítás</t>
  </si>
  <si>
    <t>11.melléklet</t>
  </si>
  <si>
    <t>12.melléklet</t>
  </si>
  <si>
    <t xml:space="preserve">13. melléklet </t>
  </si>
  <si>
    <t xml:space="preserve">    14. melléklet </t>
  </si>
  <si>
    <t>Ricse Nagyközség Önkormányzat Polgármesteri Hivatala/Közös hivatal</t>
  </si>
  <si>
    <t>d.) Polgármester</t>
  </si>
  <si>
    <t xml:space="preserve">15.sz. melléklet </t>
  </si>
  <si>
    <t>16. mellélet</t>
  </si>
  <si>
    <t>Pénzmaradvány-elszámolás 2013.</t>
  </si>
  <si>
    <t>Megnevezés</t>
  </si>
  <si>
    <t>Tárgyévi ktgv-i beszámoló záró adatai eFt-ban</t>
  </si>
  <si>
    <t>1. Záró pénzkészlet</t>
  </si>
  <si>
    <t>2. Forgatási célú pénzügyi műveletek egyenlege</t>
  </si>
  <si>
    <t>3. Egyéb aktív és passzív pü-i elszámolások összevont záróegyenlege(+,-)</t>
  </si>
  <si>
    <t>4. Előző év(ek)-ben képzett tartalékok maradványa (-)</t>
  </si>
  <si>
    <t>5. Vállalkozási tevékenység pénzforgalmi eredménye (-)</t>
  </si>
  <si>
    <t>6. Tárgyévi helyesbített pénzmaradvány (1+2+-3-4-5)</t>
  </si>
  <si>
    <t xml:space="preserve">                                     KIMUTATÁS</t>
  </si>
  <si>
    <t xml:space="preserve">                   a pénzeszközök tervezett változásáról </t>
  </si>
  <si>
    <t xml:space="preserve">                                       2013. év</t>
  </si>
  <si>
    <t>Összeg eFt</t>
  </si>
  <si>
    <t>Tervezett</t>
  </si>
  <si>
    <t>Tényleges</t>
  </si>
  <si>
    <t>Nyitó pénzkészlet 2013. január 1-jén</t>
  </si>
  <si>
    <t xml:space="preserve">Összes bevétel tervezett összege </t>
  </si>
  <si>
    <t xml:space="preserve">Összes kiadás tervezett összege </t>
  </si>
  <si>
    <t>Záró pénzkészlet  2013. dec. 31-én</t>
  </si>
  <si>
    <t>17. melléklet</t>
  </si>
  <si>
    <t>18. melléklet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</si>
</sst>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8"/>
      <name val="Arial"/>
      <family val="0"/>
    </font>
    <font>
      <b/>
      <sz val="7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3" xfId="0" applyFont="1" applyBorder="1" applyAlignment="1">
      <alignment horizontal="left" vertical="center" wrapText="1"/>
    </xf>
    <xf numFmtId="16" fontId="6" fillId="0" borderId="3" xfId="0" applyNumberFormat="1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16" fontId="6" fillId="0" borderId="3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/>
    </xf>
    <xf numFmtId="0" fontId="6" fillId="0" borderId="3" xfId="0" applyFont="1" applyBorder="1" applyAlignment="1">
      <alignment/>
    </xf>
    <xf numFmtId="16" fontId="6" fillId="0" borderId="3" xfId="0" applyNumberFormat="1" applyFont="1" applyBorder="1" applyAlignment="1">
      <alignment horizontal="center" wrapText="1"/>
    </xf>
    <xf numFmtId="0" fontId="6" fillId="0" borderId="4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1" fillId="0" borderId="4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3" xfId="0" applyFont="1" applyBorder="1" applyAlignment="1">
      <alignment horizontal="center" wrapText="1"/>
    </xf>
    <xf numFmtId="0" fontId="1" fillId="0" borderId="3" xfId="0" applyFont="1" applyBorder="1" applyAlignment="1">
      <alignment/>
    </xf>
    <xf numFmtId="0" fontId="8" fillId="0" borderId="3" xfId="0" applyFont="1" applyBorder="1" applyAlignment="1">
      <alignment/>
    </xf>
    <xf numFmtId="0" fontId="7" fillId="0" borderId="3" xfId="0" applyFont="1" applyBorder="1" applyAlignment="1">
      <alignment/>
    </xf>
    <xf numFmtId="0" fontId="5" fillId="2" borderId="3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wrapText="1"/>
    </xf>
    <xf numFmtId="0" fontId="6" fillId="2" borderId="3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6" fillId="0" borderId="3" xfId="0" applyFont="1" applyBorder="1" applyAlignment="1">
      <alignment horizontal="right"/>
    </xf>
    <xf numFmtId="0" fontId="7" fillId="0" borderId="3" xfId="0" applyFont="1" applyBorder="1" applyAlignment="1">
      <alignment horizontal="right" wrapText="1"/>
    </xf>
    <xf numFmtId="16" fontId="6" fillId="0" borderId="3" xfId="0" applyNumberFormat="1" applyFont="1" applyBorder="1" applyAlignment="1">
      <alignment horizontal="right" wrapText="1"/>
    </xf>
    <xf numFmtId="1" fontId="5" fillId="0" borderId="3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right"/>
    </xf>
    <xf numFmtId="1" fontId="7" fillId="0" borderId="3" xfId="0" applyNumberFormat="1" applyFont="1" applyBorder="1" applyAlignment="1">
      <alignment horizontal="right" wrapText="1"/>
    </xf>
    <xf numFmtId="1" fontId="6" fillId="0" borderId="3" xfId="0" applyNumberFormat="1" applyFont="1" applyBorder="1" applyAlignment="1">
      <alignment horizontal="right" wrapText="1"/>
    </xf>
    <xf numFmtId="1" fontId="6" fillId="0" borderId="3" xfId="0" applyNumberFormat="1" applyFont="1" applyBorder="1" applyAlignment="1">
      <alignment horizontal="right" vertical="center"/>
    </xf>
    <xf numFmtId="1" fontId="1" fillId="0" borderId="3" xfId="0" applyNumberFormat="1" applyFont="1" applyBorder="1" applyAlignment="1">
      <alignment horizontal="right"/>
    </xf>
    <xf numFmtId="1" fontId="5" fillId="0" borderId="3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/>
    </xf>
    <xf numFmtId="1" fontId="6" fillId="0" borderId="3" xfId="0" applyNumberFormat="1" applyFont="1" applyBorder="1" applyAlignment="1">
      <alignment/>
    </xf>
    <xf numFmtId="1" fontId="6" fillId="0" borderId="3" xfId="0" applyNumberFormat="1" applyFont="1" applyBorder="1" applyAlignment="1">
      <alignment/>
    </xf>
    <xf numFmtId="1" fontId="6" fillId="0" borderId="3" xfId="0" applyNumberFormat="1" applyFont="1" applyBorder="1" applyAlignment="1">
      <alignment horizontal="left" wrapText="1"/>
    </xf>
    <xf numFmtId="1" fontId="5" fillId="0" borderId="3" xfId="0" applyNumberFormat="1" applyFont="1" applyBorder="1" applyAlignment="1">
      <alignment/>
    </xf>
    <xf numFmtId="1" fontId="8" fillId="0" borderId="3" xfId="0" applyNumberFormat="1" applyFont="1" applyBorder="1" applyAlignment="1">
      <alignment/>
    </xf>
    <xf numFmtId="1" fontId="5" fillId="0" borderId="3" xfId="0" applyNumberFormat="1" applyFont="1" applyBorder="1" applyAlignment="1">
      <alignment/>
    </xf>
    <xf numFmtId="1" fontId="5" fillId="2" borderId="3" xfId="0" applyNumberFormat="1" applyFont="1" applyFill="1" applyBorder="1" applyAlignment="1">
      <alignment/>
    </xf>
    <xf numFmtId="1" fontId="6" fillId="0" borderId="3" xfId="0" applyNumberFormat="1" applyFont="1" applyBorder="1" applyAlignment="1">
      <alignment vertical="center" wrapText="1"/>
    </xf>
    <xf numFmtId="1" fontId="6" fillId="0" borderId="3" xfId="0" applyNumberFormat="1" applyFont="1" applyBorder="1" applyAlignment="1">
      <alignment vertical="center"/>
    </xf>
    <xf numFmtId="1" fontId="6" fillId="2" borderId="3" xfId="0" applyNumberFormat="1" applyFont="1" applyFill="1" applyBorder="1" applyAlignment="1">
      <alignment vertical="center" wrapText="1"/>
    </xf>
    <xf numFmtId="1" fontId="1" fillId="0" borderId="0" xfId="0" applyNumberFormat="1" applyFont="1" applyAlignment="1">
      <alignment/>
    </xf>
    <xf numFmtId="1" fontId="5" fillId="0" borderId="3" xfId="0" applyNumberFormat="1" applyFont="1" applyBorder="1" applyAlignment="1">
      <alignment horizontal="right" wrapText="1"/>
    </xf>
    <xf numFmtId="0" fontId="6" fillId="0" borderId="5" xfId="0" applyFont="1" applyBorder="1" applyAlignment="1">
      <alignment/>
    </xf>
    <xf numFmtId="1" fontId="6" fillId="0" borderId="5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wrapText="1"/>
    </xf>
    <xf numFmtId="0" fontId="5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1" fontId="6" fillId="0" borderId="6" xfId="0" applyNumberFormat="1" applyFont="1" applyBorder="1" applyAlignment="1">
      <alignment horizontal="right" vertical="center" wrapText="1"/>
    </xf>
    <xf numFmtId="1" fontId="1" fillId="0" borderId="6" xfId="0" applyNumberFormat="1" applyFont="1" applyBorder="1" applyAlignment="1">
      <alignment horizontal="right"/>
    </xf>
    <xf numFmtId="1" fontId="1" fillId="0" borderId="3" xfId="0" applyNumberFormat="1" applyFont="1" applyBorder="1" applyAlignment="1">
      <alignment/>
    </xf>
    <xf numFmtId="1" fontId="6" fillId="0" borderId="3" xfId="0" applyNumberFormat="1" applyFont="1" applyBorder="1" applyAlignment="1">
      <alignment horizontal="center" wrapText="1"/>
    </xf>
    <xf numFmtId="1" fontId="6" fillId="0" borderId="3" xfId="0" applyNumberFormat="1" applyFont="1" applyBorder="1" applyAlignment="1">
      <alignment horizontal="center"/>
    </xf>
    <xf numFmtId="1" fontId="5" fillId="2" borderId="3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" fontId="7" fillId="0" borderId="3" xfId="0" applyNumberFormat="1" applyFont="1" applyBorder="1" applyAlignment="1">
      <alignment/>
    </xf>
    <xf numFmtId="1" fontId="2" fillId="0" borderId="3" xfId="0" applyNumberFormat="1" applyFont="1" applyBorder="1" applyAlignment="1">
      <alignment/>
    </xf>
    <xf numFmtId="1" fontId="8" fillId="0" borderId="3" xfId="0" applyNumberFormat="1" applyFont="1" applyBorder="1" applyAlignment="1">
      <alignment horizontal="right"/>
    </xf>
    <xf numFmtId="1" fontId="7" fillId="0" borderId="3" xfId="0" applyNumberFormat="1" applyFont="1" applyBorder="1" applyAlignment="1">
      <alignment horizontal="right"/>
    </xf>
    <xf numFmtId="1" fontId="6" fillId="0" borderId="3" xfId="0" applyNumberFormat="1" applyFont="1" applyBorder="1" applyAlignment="1">
      <alignment horizontal="right" vertical="center" wrapText="1"/>
    </xf>
    <xf numFmtId="1" fontId="6" fillId="2" borderId="3" xfId="0" applyNumberFormat="1" applyFont="1" applyFill="1" applyBorder="1" applyAlignment="1">
      <alignment horizontal="right" vertical="center" wrapText="1"/>
    </xf>
    <xf numFmtId="0" fontId="2" fillId="0" borderId="6" xfId="0" applyFont="1" applyBorder="1" applyAlignment="1">
      <alignment horizontal="center" wrapText="1"/>
    </xf>
    <xf numFmtId="0" fontId="6" fillId="0" borderId="0" xfId="0" applyFont="1" applyAlignment="1">
      <alignment horizontal="right"/>
    </xf>
    <xf numFmtId="0" fontId="5" fillId="0" borderId="4" xfId="0" applyFont="1" applyBorder="1" applyAlignment="1">
      <alignment horizontal="left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2" borderId="3" xfId="0" applyFont="1" applyFill="1" applyBorder="1" applyAlignment="1">
      <alignment vertical="center"/>
    </xf>
    <xf numFmtId="0" fontId="1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2" borderId="3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 wrapText="1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3" xfId="0" applyFont="1" applyBorder="1" applyAlignment="1">
      <alignment horizontal="center"/>
    </xf>
    <xf numFmtId="49" fontId="6" fillId="0" borderId="3" xfId="0" applyNumberFormat="1" applyFont="1" applyBorder="1" applyAlignment="1">
      <alignment/>
    </xf>
    <xf numFmtId="49" fontId="6" fillId="0" borderId="3" xfId="0" applyNumberFormat="1" applyFont="1" applyBorder="1" applyAlignment="1">
      <alignment wrapText="1"/>
    </xf>
    <xf numFmtId="49" fontId="5" fillId="0" borderId="3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4" xfId="0" applyFont="1" applyBorder="1" applyAlignment="1">
      <alignment horizontal="center"/>
    </xf>
    <xf numFmtId="0" fontId="2" fillId="2" borderId="3" xfId="0" applyFont="1" applyFill="1" applyBorder="1" applyAlignment="1">
      <alignment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right"/>
    </xf>
    <xf numFmtId="0" fontId="1" fillId="0" borderId="3" xfId="0" applyFont="1" applyBorder="1" applyAlignment="1">
      <alignment wrapText="1"/>
    </xf>
    <xf numFmtId="0" fontId="11" fillId="0" borderId="3" xfId="0" applyFont="1" applyBorder="1" applyAlignment="1">
      <alignment/>
    </xf>
    <xf numFmtId="0" fontId="11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right"/>
    </xf>
    <xf numFmtId="0" fontId="1" fillId="0" borderId="0" xfId="0" applyFont="1" applyFill="1" applyBorder="1" applyAlignment="1">
      <alignment vertical="top" wrapText="1"/>
    </xf>
    <xf numFmtId="0" fontId="1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3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center"/>
    </xf>
    <xf numFmtId="0" fontId="6" fillId="2" borderId="4" xfId="0" applyFont="1" applyFill="1" applyBorder="1" applyAlignment="1">
      <alignment horizontal="left" vertical="center" wrapText="1"/>
    </xf>
    <xf numFmtId="1" fontId="15" fillId="0" borderId="3" xfId="0" applyNumberFormat="1" applyFont="1" applyBorder="1" applyAlignment="1">
      <alignment/>
    </xf>
    <xf numFmtId="1" fontId="13" fillId="0" borderId="3" xfId="0" applyNumberFormat="1" applyFont="1" applyBorder="1" applyAlignment="1">
      <alignment/>
    </xf>
    <xf numFmtId="0" fontId="5" fillId="0" borderId="3" xfId="0" applyFont="1" applyBorder="1" applyAlignment="1">
      <alignment horizontal="left" vertical="center" wrapText="1"/>
    </xf>
    <xf numFmtId="16" fontId="6" fillId="0" borderId="3" xfId="0" applyNumberFormat="1" applyFont="1" applyBorder="1" applyAlignment="1">
      <alignment horizontal="left"/>
    </xf>
    <xf numFmtId="16" fontId="5" fillId="0" borderId="3" xfId="0" applyNumberFormat="1" applyFont="1" applyBorder="1" applyAlignment="1">
      <alignment horizontal="left"/>
    </xf>
    <xf numFmtId="16" fontId="5" fillId="0" borderId="3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left" vertical="center"/>
    </xf>
    <xf numFmtId="0" fontId="6" fillId="0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3" xfId="0" applyFont="1" applyFill="1" applyBorder="1" applyAlignment="1">
      <alignment/>
    </xf>
    <xf numFmtId="0" fontId="1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" fillId="0" borderId="3" xfId="0" applyFont="1" applyBorder="1" applyAlignment="1">
      <alignment horizontal="left" wrapText="1"/>
    </xf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16" fontId="6" fillId="0" borderId="0" xfId="0" applyNumberFormat="1" applyFont="1" applyBorder="1" applyAlignment="1">
      <alignment horizontal="center"/>
    </xf>
    <xf numFmtId="0" fontId="5" fillId="0" borderId="4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4" xfId="0" applyFont="1" applyBorder="1" applyAlignment="1">
      <alignment wrapText="1"/>
    </xf>
    <xf numFmtId="0" fontId="2" fillId="0" borderId="4" xfId="0" applyFont="1" applyBorder="1" applyAlignment="1">
      <alignment wrapText="1"/>
    </xf>
    <xf numFmtId="1" fontId="2" fillId="0" borderId="3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0" fontId="6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wrapText="1"/>
    </xf>
    <xf numFmtId="1" fontId="6" fillId="0" borderId="3" xfId="0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left" wrapText="1"/>
    </xf>
    <xf numFmtId="0" fontId="5" fillId="0" borderId="6" xfId="0" applyFont="1" applyBorder="1" applyAlignment="1">
      <alignment vertical="center" wrapText="1"/>
    </xf>
    <xf numFmtId="0" fontId="5" fillId="2" borderId="4" xfId="0" applyFont="1" applyFill="1" applyBorder="1" applyAlignment="1">
      <alignment horizontal="left"/>
    </xf>
    <xf numFmtId="1" fontId="1" fillId="2" borderId="3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1" fontId="5" fillId="0" borderId="3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/>
    </xf>
    <xf numFmtId="0" fontId="5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10" fontId="1" fillId="0" borderId="0" xfId="0" applyNumberFormat="1" applyFont="1" applyAlignment="1">
      <alignment/>
    </xf>
    <xf numFmtId="10" fontId="13" fillId="0" borderId="3" xfId="0" applyNumberFormat="1" applyFont="1" applyBorder="1" applyAlignment="1">
      <alignment horizontal="center" vertical="center"/>
    </xf>
    <xf numFmtId="10" fontId="6" fillId="0" borderId="4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10" fontId="5" fillId="0" borderId="4" xfId="0" applyNumberFormat="1" applyFont="1" applyBorder="1" applyAlignment="1">
      <alignment/>
    </xf>
    <xf numFmtId="10" fontId="1" fillId="0" borderId="3" xfId="0" applyNumberFormat="1" applyFont="1" applyBorder="1" applyAlignment="1">
      <alignment/>
    </xf>
    <xf numFmtId="10" fontId="2" fillId="0" borderId="3" xfId="0" applyNumberFormat="1" applyFont="1" applyBorder="1" applyAlignment="1">
      <alignment/>
    </xf>
    <xf numFmtId="10" fontId="5" fillId="0" borderId="3" xfId="0" applyNumberFormat="1" applyFont="1" applyBorder="1" applyAlignment="1">
      <alignment/>
    </xf>
    <xf numFmtId="10" fontId="5" fillId="2" borderId="3" xfId="0" applyNumberFormat="1" applyFont="1" applyFill="1" applyBorder="1" applyAlignment="1">
      <alignment/>
    </xf>
    <xf numFmtId="10" fontId="6" fillId="0" borderId="3" xfId="0" applyNumberFormat="1" applyFont="1" applyBorder="1" applyAlignment="1">
      <alignment/>
    </xf>
    <xf numFmtId="10" fontId="6" fillId="2" borderId="3" xfId="0" applyNumberFormat="1" applyFont="1" applyFill="1" applyBorder="1" applyAlignment="1">
      <alignment/>
    </xf>
    <xf numFmtId="10" fontId="2" fillId="2" borderId="3" xfId="0" applyNumberFormat="1" applyFont="1" applyFill="1" applyBorder="1" applyAlignment="1">
      <alignment/>
    </xf>
    <xf numFmtId="10" fontId="1" fillId="0" borderId="0" xfId="0" applyNumberFormat="1" applyFont="1" applyBorder="1" applyAlignment="1">
      <alignment/>
    </xf>
    <xf numFmtId="10" fontId="1" fillId="2" borderId="3" xfId="0" applyNumberFormat="1" applyFont="1" applyFill="1" applyBorder="1" applyAlignment="1">
      <alignment/>
    </xf>
    <xf numFmtId="10" fontId="6" fillId="0" borderId="0" xfId="0" applyNumberFormat="1" applyFont="1" applyBorder="1" applyAlignment="1">
      <alignment horizontal="right"/>
    </xf>
    <xf numFmtId="10" fontId="5" fillId="0" borderId="3" xfId="0" applyNumberFormat="1" applyFont="1" applyBorder="1" applyAlignment="1">
      <alignment horizontal="center" vertical="center"/>
    </xf>
    <xf numFmtId="10" fontId="6" fillId="0" borderId="0" xfId="0" applyNumberFormat="1" applyFont="1" applyBorder="1" applyAlignment="1">
      <alignment/>
    </xf>
    <xf numFmtId="10" fontId="5" fillId="0" borderId="0" xfId="0" applyNumberFormat="1" applyFont="1" applyBorder="1" applyAlignment="1">
      <alignment horizontal="center"/>
    </xf>
    <xf numFmtId="10" fontId="6" fillId="0" borderId="0" xfId="0" applyNumberFormat="1" applyFont="1" applyAlignment="1">
      <alignment/>
    </xf>
    <xf numFmtId="10" fontId="1" fillId="0" borderId="3" xfId="0" applyNumberFormat="1" applyFont="1" applyBorder="1" applyAlignment="1">
      <alignment horizontal="center"/>
    </xf>
    <xf numFmtId="10" fontId="1" fillId="2" borderId="3" xfId="0" applyNumberFormat="1" applyFont="1" applyFill="1" applyBorder="1" applyAlignment="1">
      <alignment horizontal="right"/>
    </xf>
    <xf numFmtId="10" fontId="12" fillId="0" borderId="0" xfId="0" applyNumberFormat="1" applyFont="1" applyAlignment="1">
      <alignment/>
    </xf>
    <xf numFmtId="10" fontId="1" fillId="0" borderId="0" xfId="0" applyNumberFormat="1" applyFont="1" applyBorder="1" applyAlignment="1">
      <alignment/>
    </xf>
    <xf numFmtId="10" fontId="2" fillId="0" borderId="0" xfId="0" applyNumberFormat="1" applyFont="1" applyBorder="1" applyAlignment="1">
      <alignment/>
    </xf>
    <xf numFmtId="10" fontId="2" fillId="2" borderId="3" xfId="0" applyNumberFormat="1" applyFont="1" applyFill="1" applyBorder="1" applyAlignment="1">
      <alignment horizontal="right"/>
    </xf>
    <xf numFmtId="10" fontId="6" fillId="2" borderId="3" xfId="0" applyNumberFormat="1" applyFont="1" applyFill="1" applyBorder="1" applyAlignment="1">
      <alignment horizontal="right"/>
    </xf>
    <xf numFmtId="10" fontId="5" fillId="2" borderId="3" xfId="0" applyNumberFormat="1" applyFont="1" applyFill="1" applyBorder="1" applyAlignment="1">
      <alignment horizontal="right"/>
    </xf>
    <xf numFmtId="10" fontId="5" fillId="0" borderId="0" xfId="0" applyNumberFormat="1" applyFont="1" applyBorder="1" applyAlignment="1">
      <alignment/>
    </xf>
    <xf numFmtId="10" fontId="2" fillId="0" borderId="3" xfId="0" applyNumberFormat="1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10" fontId="6" fillId="0" borderId="3" xfId="0" applyNumberFormat="1" applyFont="1" applyBorder="1" applyAlignment="1">
      <alignment horizontal="center" vertical="center"/>
    </xf>
    <xf numFmtId="10" fontId="5" fillId="0" borderId="3" xfId="0" applyNumberFormat="1" applyFont="1" applyBorder="1" applyAlignment="1">
      <alignment horizontal="right"/>
    </xf>
    <xf numFmtId="10" fontId="6" fillId="0" borderId="3" xfId="0" applyNumberFormat="1" applyFont="1" applyBorder="1" applyAlignment="1">
      <alignment horizontal="right"/>
    </xf>
    <xf numFmtId="10" fontId="0" fillId="0" borderId="0" xfId="0" applyNumberFormat="1" applyAlignment="1">
      <alignment/>
    </xf>
    <xf numFmtId="10" fontId="5" fillId="0" borderId="6" xfId="0" applyNumberFormat="1" applyFont="1" applyBorder="1" applyAlignment="1">
      <alignment horizontal="center" vertical="center" wrapText="1"/>
    </xf>
    <xf numFmtId="10" fontId="6" fillId="0" borderId="3" xfId="0" applyNumberFormat="1" applyFont="1" applyBorder="1" applyAlignment="1">
      <alignment horizontal="right" wrapText="1"/>
    </xf>
    <xf numFmtId="10" fontId="5" fillId="0" borderId="0" xfId="0" applyNumberFormat="1" applyFont="1" applyAlignment="1">
      <alignment horizontal="centerContinuous"/>
    </xf>
    <xf numFmtId="10" fontId="3" fillId="0" borderId="0" xfId="0" applyNumberFormat="1" applyFont="1" applyAlignment="1">
      <alignment/>
    </xf>
    <xf numFmtId="10" fontId="2" fillId="0" borderId="0" xfId="0" applyNumberFormat="1" applyFont="1" applyAlignment="1">
      <alignment horizontal="center"/>
    </xf>
    <xf numFmtId="10" fontId="1" fillId="0" borderId="6" xfId="0" applyNumberFormat="1" applyFont="1" applyBorder="1" applyAlignment="1">
      <alignment horizontal="right"/>
    </xf>
    <xf numFmtId="10" fontId="2" fillId="0" borderId="6" xfId="0" applyNumberFormat="1" applyFont="1" applyBorder="1" applyAlignment="1">
      <alignment horizontal="right"/>
    </xf>
    <xf numFmtId="10" fontId="5" fillId="0" borderId="3" xfId="0" applyNumberFormat="1" applyFont="1" applyBorder="1" applyAlignment="1">
      <alignment horizontal="right" wrapText="1"/>
    </xf>
    <xf numFmtId="10" fontId="5" fillId="2" borderId="0" xfId="0" applyNumberFormat="1" applyFont="1" applyFill="1" applyBorder="1" applyAlignment="1">
      <alignment/>
    </xf>
    <xf numFmtId="49" fontId="5" fillId="0" borderId="3" xfId="0" applyNumberFormat="1" applyFont="1" applyBorder="1" applyAlignment="1">
      <alignment wrapText="1"/>
    </xf>
    <xf numFmtId="10" fontId="6" fillId="0" borderId="3" xfId="0" applyNumberFormat="1" applyFont="1" applyBorder="1" applyAlignment="1">
      <alignment horizontal="center"/>
    </xf>
    <xf numFmtId="10" fontId="6" fillId="0" borderId="0" xfId="0" applyNumberFormat="1" applyFont="1" applyAlignment="1">
      <alignment horizontal="right"/>
    </xf>
    <xf numFmtId="0" fontId="13" fillId="0" borderId="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13" fillId="0" borderId="3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5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6" xfId="0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wrapText="1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wrapText="1"/>
    </xf>
    <xf numFmtId="0" fontId="4" fillId="0" borderId="19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20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 wrapTex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23" xfId="0" applyFont="1" applyBorder="1" applyAlignment="1">
      <alignment wrapText="1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5" xfId="0" applyFont="1" applyBorder="1" applyAlignment="1">
      <alignment wrapText="1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15" xfId="0" applyFont="1" applyBorder="1" applyAlignment="1">
      <alignment wrapTex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1">
      <selection activeCell="B7" sqref="B7:E7"/>
    </sheetView>
  </sheetViews>
  <sheetFormatPr defaultColWidth="9.140625" defaultRowHeight="12.75"/>
  <cols>
    <col min="1" max="1" width="48.8515625" style="1" customWidth="1"/>
    <col min="2" max="4" width="7.140625" style="1" customWidth="1"/>
    <col min="5" max="5" width="7.140625" style="190" customWidth="1"/>
    <col min="6" max="6" width="45.140625" style="1" customWidth="1"/>
    <col min="7" max="7" width="7.57421875" style="1" customWidth="1"/>
    <col min="8" max="8" width="6.7109375" style="1" customWidth="1"/>
    <col min="9" max="9" width="7.8515625" style="1" customWidth="1"/>
    <col min="10" max="10" width="8.140625" style="190" customWidth="1"/>
    <col min="11" max="16384" width="9.140625" style="1" customWidth="1"/>
  </cols>
  <sheetData>
    <row r="1" ht="12" customHeight="1">
      <c r="G1" s="90" t="s">
        <v>202</v>
      </c>
    </row>
    <row r="2" spans="1:7" ht="13.5">
      <c r="A2" s="251" t="s">
        <v>168</v>
      </c>
      <c r="B2" s="251"/>
      <c r="C2" s="251"/>
      <c r="D2" s="251"/>
      <c r="E2" s="251"/>
      <c r="F2" s="251"/>
      <c r="G2" s="251"/>
    </row>
    <row r="3" spans="1:7" ht="13.5">
      <c r="A3" s="251" t="s">
        <v>294</v>
      </c>
      <c r="B3" s="251"/>
      <c r="C3" s="251"/>
      <c r="D3" s="251"/>
      <c r="E3" s="251"/>
      <c r="F3" s="251"/>
      <c r="G3" s="251"/>
    </row>
    <row r="4" spans="1:7" ht="12" customHeight="1">
      <c r="A4" s="126"/>
      <c r="F4" s="189"/>
      <c r="G4" s="90" t="s">
        <v>169</v>
      </c>
    </row>
    <row r="5" spans="1:10" ht="14.25" customHeight="1">
      <c r="A5" s="252" t="s">
        <v>170</v>
      </c>
      <c r="B5" s="253"/>
      <c r="C5" s="253"/>
      <c r="D5" s="253"/>
      <c r="E5" s="254"/>
      <c r="F5" s="249" t="s">
        <v>171</v>
      </c>
      <c r="G5" s="249"/>
      <c r="H5" s="249"/>
      <c r="I5" s="249"/>
      <c r="J5" s="249"/>
    </row>
    <row r="6" spans="1:10" ht="12.75">
      <c r="A6" s="247" t="s">
        <v>132</v>
      </c>
      <c r="B6" s="244" t="s">
        <v>172</v>
      </c>
      <c r="C6" s="245"/>
      <c r="D6" s="245"/>
      <c r="E6" s="246"/>
      <c r="F6" s="247" t="s">
        <v>132</v>
      </c>
      <c r="G6" s="250" t="s">
        <v>172</v>
      </c>
      <c r="H6" s="250"/>
      <c r="I6" s="250"/>
      <c r="J6" s="250"/>
    </row>
    <row r="7" spans="1:10" ht="12.75">
      <c r="A7" s="248"/>
      <c r="B7" s="127" t="s">
        <v>348</v>
      </c>
      <c r="C7" s="127" t="s">
        <v>349</v>
      </c>
      <c r="D7" s="127" t="s">
        <v>350</v>
      </c>
      <c r="E7" s="191" t="s">
        <v>351</v>
      </c>
      <c r="F7" s="248"/>
      <c r="G7" s="127" t="s">
        <v>348</v>
      </c>
      <c r="H7" s="127" t="s">
        <v>349</v>
      </c>
      <c r="I7" s="127" t="s">
        <v>350</v>
      </c>
      <c r="J7" s="191" t="s">
        <v>351</v>
      </c>
    </row>
    <row r="8" spans="1:10" ht="12" customHeight="1">
      <c r="A8" s="11" t="s">
        <v>173</v>
      </c>
      <c r="B8" s="13">
        <v>23985</v>
      </c>
      <c r="C8" s="187">
        <v>23959</v>
      </c>
      <c r="D8" s="187">
        <v>23955</v>
      </c>
      <c r="E8" s="192">
        <f aca="true" t="shared" si="0" ref="E8:E13">SUM(D8/C8)</f>
        <v>0.9998330481238783</v>
      </c>
      <c r="F8" s="130" t="s">
        <v>6</v>
      </c>
      <c r="G8" s="135">
        <v>126726</v>
      </c>
      <c r="H8" s="33">
        <v>158048</v>
      </c>
      <c r="I8" s="33">
        <v>158048</v>
      </c>
      <c r="J8" s="201">
        <f>SUM(I8/H8)</f>
        <v>1</v>
      </c>
    </row>
    <row r="9" spans="1:10" ht="21" customHeight="1">
      <c r="A9" s="129" t="s">
        <v>338</v>
      </c>
      <c r="B9" s="13">
        <v>175342</v>
      </c>
      <c r="C9" s="187">
        <v>204805</v>
      </c>
      <c r="D9" s="187">
        <v>204805</v>
      </c>
      <c r="E9" s="192">
        <f t="shared" si="0"/>
        <v>1</v>
      </c>
      <c r="F9" s="129" t="s">
        <v>7</v>
      </c>
      <c r="G9" s="135">
        <v>25260</v>
      </c>
      <c r="H9" s="33">
        <v>33214</v>
      </c>
      <c r="I9" s="33">
        <v>33212</v>
      </c>
      <c r="J9" s="201">
        <f>SUM(I9/H9)</f>
        <v>0.9999397844282532</v>
      </c>
    </row>
    <row r="10" spans="1:10" ht="13.5" customHeight="1">
      <c r="A10" s="130" t="s">
        <v>333</v>
      </c>
      <c r="B10" s="13">
        <v>5</v>
      </c>
      <c r="C10" s="187">
        <v>6930</v>
      </c>
      <c r="D10" s="187">
        <v>6930</v>
      </c>
      <c r="E10" s="192">
        <f t="shared" si="0"/>
        <v>1</v>
      </c>
      <c r="F10" s="130" t="s">
        <v>174</v>
      </c>
      <c r="G10" s="135">
        <v>92824</v>
      </c>
      <c r="H10" s="33">
        <v>105826</v>
      </c>
      <c r="I10" s="33">
        <v>105636</v>
      </c>
      <c r="J10" s="201">
        <f>SUM(I10/H10)</f>
        <v>0.9982046000037798</v>
      </c>
    </row>
    <row r="11" spans="1:10" ht="12" customHeight="1">
      <c r="A11" s="130" t="s">
        <v>339</v>
      </c>
      <c r="B11" s="13">
        <v>25945</v>
      </c>
      <c r="C11" s="187">
        <v>14900</v>
      </c>
      <c r="D11" s="187">
        <v>14900</v>
      </c>
      <c r="E11" s="192">
        <f t="shared" si="0"/>
        <v>1</v>
      </c>
      <c r="F11" s="130" t="s">
        <v>176</v>
      </c>
      <c r="G11" s="135"/>
      <c r="H11" s="33"/>
      <c r="I11" s="33"/>
      <c r="J11" s="201"/>
    </row>
    <row r="12" spans="1:10" ht="12" customHeight="1">
      <c r="A12" s="11" t="s">
        <v>340</v>
      </c>
      <c r="B12" s="13">
        <v>95402</v>
      </c>
      <c r="C12" s="187">
        <v>130146</v>
      </c>
      <c r="D12" s="187">
        <v>93069</v>
      </c>
      <c r="E12" s="192">
        <f t="shared" si="0"/>
        <v>0.7151122585404085</v>
      </c>
      <c r="F12" s="130" t="s">
        <v>177</v>
      </c>
      <c r="G12" s="135">
        <v>75352</v>
      </c>
      <c r="H12" s="33">
        <v>85308</v>
      </c>
      <c r="I12" s="33">
        <v>85307</v>
      </c>
      <c r="J12" s="201">
        <f>SUM(I12/H12)</f>
        <v>0.9999882777699629</v>
      </c>
    </row>
    <row r="13" spans="1:10" ht="12" customHeight="1">
      <c r="A13" s="22" t="s">
        <v>311</v>
      </c>
      <c r="B13" s="13">
        <v>100</v>
      </c>
      <c r="C13" s="187">
        <v>83</v>
      </c>
      <c r="D13" s="187">
        <v>83</v>
      </c>
      <c r="E13" s="192">
        <f t="shared" si="0"/>
        <v>1</v>
      </c>
      <c r="F13" s="125"/>
      <c r="G13" s="135"/>
      <c r="H13" s="33"/>
      <c r="I13" s="33"/>
      <c r="J13" s="201"/>
    </row>
    <row r="14" spans="1:10" ht="12" customHeight="1">
      <c r="A14" s="22"/>
      <c r="B14" s="13"/>
      <c r="C14" s="187"/>
      <c r="D14" s="187"/>
      <c r="E14" s="192"/>
      <c r="F14" s="130" t="s">
        <v>178</v>
      </c>
      <c r="G14" s="135"/>
      <c r="H14" s="33"/>
      <c r="I14" s="33"/>
      <c r="J14" s="201"/>
    </row>
    <row r="15" spans="1:10" ht="12" customHeight="1">
      <c r="A15" s="114"/>
      <c r="B15" s="13"/>
      <c r="C15" s="187"/>
      <c r="D15" s="187"/>
      <c r="E15" s="192"/>
      <c r="F15" s="130" t="s">
        <v>179</v>
      </c>
      <c r="G15" s="135"/>
      <c r="H15" s="33"/>
      <c r="I15" s="33"/>
      <c r="J15" s="201"/>
    </row>
    <row r="16" spans="1:10" ht="12" customHeight="1">
      <c r="A16" s="131" t="s">
        <v>180</v>
      </c>
      <c r="B16" s="29">
        <f>SUM(B8:B13)</f>
        <v>320779</v>
      </c>
      <c r="C16" s="29">
        <f>SUM(C8:C13)</f>
        <v>380823</v>
      </c>
      <c r="D16" s="29">
        <f>SUM(D8:D13)</f>
        <v>343742</v>
      </c>
      <c r="E16" s="200">
        <f>SUM(D16/C16)</f>
        <v>0.9026293054778729</v>
      </c>
      <c r="F16" s="91" t="s">
        <v>181</v>
      </c>
      <c r="G16" s="136">
        <f>SUM(G8+G9+G10+G12+G14+G15)</f>
        <v>320162</v>
      </c>
      <c r="H16" s="136">
        <f>SUM(H8+H9+H10+H12+H14+H15)</f>
        <v>382396</v>
      </c>
      <c r="I16" s="136">
        <f>SUM(I8+I9+I10+I12+I14+I15)</f>
        <v>382203</v>
      </c>
      <c r="J16" s="202">
        <f>SUM(I16/H16)</f>
        <v>0.999495287607611</v>
      </c>
    </row>
    <row r="17" spans="1:10" ht="12" customHeight="1">
      <c r="A17" s="15" t="s">
        <v>182</v>
      </c>
      <c r="B17" s="13"/>
      <c r="C17" s="187"/>
      <c r="D17" s="187"/>
      <c r="E17" s="192"/>
      <c r="F17" s="130" t="s">
        <v>19</v>
      </c>
      <c r="G17" s="135"/>
      <c r="H17" s="33"/>
      <c r="I17" s="33"/>
      <c r="J17" s="201"/>
    </row>
    <row r="18" spans="1:10" ht="21" customHeight="1">
      <c r="A18" s="15" t="s">
        <v>183</v>
      </c>
      <c r="B18" s="13"/>
      <c r="C18" s="187"/>
      <c r="D18" s="187"/>
      <c r="E18" s="192"/>
      <c r="F18" s="130" t="s">
        <v>20</v>
      </c>
      <c r="G18" s="135"/>
      <c r="H18" s="33"/>
      <c r="I18" s="33"/>
      <c r="J18" s="201"/>
    </row>
    <row r="19" spans="1:10" ht="12" customHeight="1">
      <c r="A19" s="17" t="s">
        <v>184</v>
      </c>
      <c r="B19" s="13"/>
      <c r="C19" s="187"/>
      <c r="D19" s="187"/>
      <c r="E19" s="192"/>
      <c r="F19" s="132" t="s">
        <v>21</v>
      </c>
      <c r="G19" s="135"/>
      <c r="H19" s="33"/>
      <c r="I19" s="33"/>
      <c r="J19" s="201"/>
    </row>
    <row r="20" spans="1:10" ht="12" customHeight="1">
      <c r="A20" s="11" t="s">
        <v>185</v>
      </c>
      <c r="B20" s="13"/>
      <c r="C20" s="187"/>
      <c r="D20" s="187"/>
      <c r="E20" s="192"/>
      <c r="F20" s="130" t="s">
        <v>22</v>
      </c>
      <c r="G20" s="135"/>
      <c r="H20" s="33"/>
      <c r="I20" s="33"/>
      <c r="J20" s="201"/>
    </row>
    <row r="21" spans="1:10" ht="12" customHeight="1">
      <c r="A21" s="11" t="s">
        <v>186</v>
      </c>
      <c r="B21" s="13"/>
      <c r="C21" s="187"/>
      <c r="D21" s="187"/>
      <c r="E21" s="192"/>
      <c r="F21" s="114"/>
      <c r="G21" s="135"/>
      <c r="H21" s="33"/>
      <c r="I21" s="33"/>
      <c r="J21" s="201"/>
    </row>
    <row r="22" spans="1:10" ht="12" customHeight="1">
      <c r="A22" s="131" t="s">
        <v>187</v>
      </c>
      <c r="B22" s="29"/>
      <c r="C22" s="188"/>
      <c r="D22" s="188"/>
      <c r="E22" s="192"/>
      <c r="F22" s="91" t="s">
        <v>23</v>
      </c>
      <c r="G22" s="136"/>
      <c r="H22" s="33"/>
      <c r="I22" s="33"/>
      <c r="J22" s="201"/>
    </row>
    <row r="23" spans="1:10" ht="12" customHeight="1">
      <c r="A23" s="109"/>
      <c r="B23" s="13"/>
      <c r="C23" s="187"/>
      <c r="D23" s="187"/>
      <c r="E23" s="192"/>
      <c r="F23" s="133"/>
      <c r="G23" s="135"/>
      <c r="H23" s="33"/>
      <c r="I23" s="33"/>
      <c r="J23" s="201"/>
    </row>
    <row r="24" spans="1:10" ht="12" customHeight="1">
      <c r="A24" s="131" t="s">
        <v>188</v>
      </c>
      <c r="B24" s="29">
        <f>SUM(B16+B22)</f>
        <v>320779</v>
      </c>
      <c r="C24" s="29">
        <f>SUM(C16+C22)</f>
        <v>380823</v>
      </c>
      <c r="D24" s="29">
        <f>SUM(D16+D22)</f>
        <v>343742</v>
      </c>
      <c r="E24" s="200">
        <f>SUM(D24/C24)</f>
        <v>0.9026293054778729</v>
      </c>
      <c r="F24" s="91" t="s">
        <v>24</v>
      </c>
      <c r="G24" s="136">
        <f>SUM(G16+G22)</f>
        <v>320162</v>
      </c>
      <c r="H24" s="136">
        <f>SUM(H16+H22)</f>
        <v>382396</v>
      </c>
      <c r="I24" s="136">
        <f>SUM(I16+I22)</f>
        <v>382203</v>
      </c>
      <c r="J24" s="202">
        <f>SUM(I24/H24)</f>
        <v>0.999495287607611</v>
      </c>
    </row>
    <row r="25" spans="1:10" ht="12" customHeight="1">
      <c r="A25" s="11"/>
      <c r="B25" s="13"/>
      <c r="C25" s="187"/>
      <c r="D25" s="187"/>
      <c r="E25" s="192"/>
      <c r="F25" s="130"/>
      <c r="G25" s="135"/>
      <c r="H25" s="33"/>
      <c r="I25" s="33"/>
      <c r="J25" s="201"/>
    </row>
    <row r="26" spans="1:10" ht="12" customHeight="1">
      <c r="A26" s="11" t="s">
        <v>189</v>
      </c>
      <c r="B26" s="13">
        <v>16737</v>
      </c>
      <c r="C26" s="187">
        <v>13364</v>
      </c>
      <c r="D26" s="187">
        <v>13364</v>
      </c>
      <c r="E26" s="192">
        <f>SUM(D26/C26)</f>
        <v>1</v>
      </c>
      <c r="F26" s="130" t="s">
        <v>26</v>
      </c>
      <c r="G26" s="135">
        <v>691200</v>
      </c>
      <c r="H26" s="33">
        <v>11646</v>
      </c>
      <c r="I26" s="33">
        <v>11645</v>
      </c>
      <c r="J26" s="201">
        <f>SUM(I26/H26)</f>
        <v>0.9999141336081058</v>
      </c>
    </row>
    <row r="27" spans="1:10" ht="12" customHeight="1">
      <c r="A27" s="128" t="s">
        <v>190</v>
      </c>
      <c r="B27" s="13"/>
      <c r="C27" s="187"/>
      <c r="D27" s="187"/>
      <c r="E27" s="192"/>
      <c r="F27" s="130" t="s">
        <v>27</v>
      </c>
      <c r="G27" s="135"/>
      <c r="H27" s="33">
        <v>10167</v>
      </c>
      <c r="I27" s="33">
        <v>10167</v>
      </c>
      <c r="J27" s="201">
        <f>SUM(I27/H27)</f>
        <v>1</v>
      </c>
    </row>
    <row r="28" spans="1:10" ht="12" customHeight="1">
      <c r="A28" s="11" t="s">
        <v>191</v>
      </c>
      <c r="B28" s="13">
        <v>692116</v>
      </c>
      <c r="C28" s="187">
        <v>28657</v>
      </c>
      <c r="D28" s="187">
        <v>28656</v>
      </c>
      <c r="E28" s="192">
        <f>SUM(D28/C28)</f>
        <v>0.9999651045119866</v>
      </c>
      <c r="F28" s="130" t="s">
        <v>192</v>
      </c>
      <c r="G28" s="135"/>
      <c r="H28" s="33"/>
      <c r="I28" s="33"/>
      <c r="J28" s="201"/>
    </row>
    <row r="29" spans="1:10" ht="12" customHeight="1">
      <c r="A29" s="11" t="s">
        <v>295</v>
      </c>
      <c r="B29" s="13">
        <v>667</v>
      </c>
      <c r="C29" s="187">
        <v>500</v>
      </c>
      <c r="D29" s="187">
        <v>500</v>
      </c>
      <c r="E29" s="192">
        <f>SUM(D29/C29)</f>
        <v>1</v>
      </c>
      <c r="F29" s="130"/>
      <c r="G29" s="135"/>
      <c r="H29" s="33"/>
      <c r="I29" s="33"/>
      <c r="J29" s="201"/>
    </row>
    <row r="30" spans="1:10" ht="12" customHeight="1">
      <c r="A30" s="11" t="s">
        <v>296</v>
      </c>
      <c r="B30" s="13">
        <v>17420</v>
      </c>
      <c r="C30" s="187">
        <v>7395</v>
      </c>
      <c r="D30" s="187">
        <v>7394</v>
      </c>
      <c r="E30" s="192">
        <f>SUM(D30/C30)</f>
        <v>0.9998647734956051</v>
      </c>
      <c r="F30" s="130" t="s">
        <v>193</v>
      </c>
      <c r="G30" s="135"/>
      <c r="H30" s="33"/>
      <c r="I30" s="33"/>
      <c r="J30" s="201"/>
    </row>
    <row r="31" spans="1:10" ht="12" customHeight="1">
      <c r="A31" s="11"/>
      <c r="B31" s="13"/>
      <c r="C31" s="187"/>
      <c r="D31" s="187"/>
      <c r="E31" s="192"/>
      <c r="F31" s="130" t="s">
        <v>194</v>
      </c>
      <c r="G31" s="135"/>
      <c r="H31" s="33"/>
      <c r="I31" s="33"/>
      <c r="J31" s="201"/>
    </row>
    <row r="32" spans="1:10" ht="12" customHeight="1">
      <c r="A32" s="12"/>
      <c r="B32" s="13"/>
      <c r="C32" s="187"/>
      <c r="D32" s="187"/>
      <c r="E32" s="192"/>
      <c r="F32" s="125"/>
      <c r="G32" s="135"/>
      <c r="H32" s="33"/>
      <c r="I32" s="33"/>
      <c r="J32" s="201"/>
    </row>
    <row r="33" spans="1:10" ht="12" customHeight="1">
      <c r="A33" s="11"/>
      <c r="B33" s="13"/>
      <c r="C33" s="187"/>
      <c r="D33" s="187"/>
      <c r="E33" s="192"/>
      <c r="F33" s="130"/>
      <c r="G33" s="135"/>
      <c r="H33" s="33"/>
      <c r="I33" s="33"/>
      <c r="J33" s="201"/>
    </row>
    <row r="34" spans="1:10" ht="12" customHeight="1">
      <c r="A34" s="131" t="s">
        <v>195</v>
      </c>
      <c r="B34" s="29">
        <f>SUM(B26+B27+B28+B29+B30)</f>
        <v>726940</v>
      </c>
      <c r="C34" s="29">
        <f>SUM(C26+C27+C28+C29+C30)</f>
        <v>49916</v>
      </c>
      <c r="D34" s="29">
        <f>SUM(D26+D27+D28+D29+D30)</f>
        <v>49914</v>
      </c>
      <c r="E34" s="200">
        <f>SUM(D34/C34)</f>
        <v>0.999959932686914</v>
      </c>
      <c r="F34" s="91" t="s">
        <v>196</v>
      </c>
      <c r="G34" s="136">
        <f>SUM(G26+G27+G28+G29+G31+G32)</f>
        <v>691200</v>
      </c>
      <c r="H34" s="136">
        <f>SUM(H26+H27+H28+H29+H31+H32)</f>
        <v>21813</v>
      </c>
      <c r="I34" s="136">
        <f>SUM(I26+I27+I28+I29+I31+I32)</f>
        <v>21812</v>
      </c>
      <c r="J34" s="203">
        <f>SUM(I34/H34)</f>
        <v>0.9999541557786641</v>
      </c>
    </row>
    <row r="35" spans="1:10" ht="12" customHeight="1">
      <c r="A35" s="15" t="s">
        <v>182</v>
      </c>
      <c r="B35" s="13"/>
      <c r="C35" s="187"/>
      <c r="D35" s="187"/>
      <c r="E35" s="192"/>
      <c r="F35" s="130" t="s">
        <v>19</v>
      </c>
      <c r="G35" s="135"/>
      <c r="H35" s="33"/>
      <c r="I35" s="33"/>
      <c r="J35" s="201"/>
    </row>
    <row r="36" spans="1:10" ht="19.5" customHeight="1">
      <c r="A36" s="15" t="s">
        <v>183</v>
      </c>
      <c r="B36" s="13"/>
      <c r="C36" s="187"/>
      <c r="D36" s="187"/>
      <c r="E36" s="192"/>
      <c r="F36" s="129" t="s">
        <v>34</v>
      </c>
      <c r="G36" s="135"/>
      <c r="H36" s="33"/>
      <c r="I36" s="33"/>
      <c r="J36" s="201"/>
    </row>
    <row r="37" spans="1:10" ht="12" customHeight="1">
      <c r="A37" s="17" t="s">
        <v>184</v>
      </c>
      <c r="B37" s="13"/>
      <c r="C37" s="187"/>
      <c r="D37" s="187"/>
      <c r="E37" s="192"/>
      <c r="F37" s="132" t="s">
        <v>21</v>
      </c>
      <c r="G37" s="135"/>
      <c r="H37" s="33"/>
      <c r="I37" s="33"/>
      <c r="J37" s="201"/>
    </row>
    <row r="38" spans="1:10" ht="12" customHeight="1">
      <c r="A38" s="11" t="s">
        <v>185</v>
      </c>
      <c r="B38" s="15"/>
      <c r="C38" s="129"/>
      <c r="D38" s="129"/>
      <c r="E38" s="192"/>
      <c r="F38" s="130" t="s">
        <v>35</v>
      </c>
      <c r="G38" s="135"/>
      <c r="H38" s="33"/>
      <c r="I38" s="33"/>
      <c r="J38" s="201"/>
    </row>
    <row r="39" spans="1:10" ht="12" customHeight="1">
      <c r="A39" s="11" t="s">
        <v>197</v>
      </c>
      <c r="B39" s="13"/>
      <c r="C39" s="187"/>
      <c r="D39" s="187"/>
      <c r="E39" s="192"/>
      <c r="F39" s="130" t="s">
        <v>36</v>
      </c>
      <c r="G39" s="135">
        <v>35740</v>
      </c>
      <c r="H39" s="33">
        <v>26530</v>
      </c>
      <c r="I39" s="33">
        <v>26530</v>
      </c>
      <c r="J39" s="201">
        <f>SUM(I39/H39)</f>
        <v>1</v>
      </c>
    </row>
    <row r="40" spans="1:10" ht="12" customHeight="1">
      <c r="A40" s="131" t="s">
        <v>198</v>
      </c>
      <c r="B40" s="29"/>
      <c r="C40" s="188"/>
      <c r="D40" s="188"/>
      <c r="E40" s="192"/>
      <c r="F40" s="91" t="s">
        <v>37</v>
      </c>
      <c r="G40" s="136">
        <f>SUM(G35+G36+G37+G38+G39)</f>
        <v>35740</v>
      </c>
      <c r="H40" s="136">
        <f>SUM(H35+H36+H37+H38+H39)</f>
        <v>26530</v>
      </c>
      <c r="I40" s="136">
        <f>SUM(I35+I36+I37+I38+I39)</f>
        <v>26530</v>
      </c>
      <c r="J40" s="203">
        <f>SUM(I40/H40)</f>
        <v>1</v>
      </c>
    </row>
    <row r="41" spans="1:10" ht="12" customHeight="1">
      <c r="A41" s="39"/>
      <c r="B41" s="13"/>
      <c r="C41" s="187"/>
      <c r="D41" s="187"/>
      <c r="E41" s="192"/>
      <c r="F41" s="134"/>
      <c r="G41" s="135"/>
      <c r="H41" s="33"/>
      <c r="I41" s="33"/>
      <c r="J41" s="201"/>
    </row>
    <row r="42" spans="1:10" ht="12" customHeight="1">
      <c r="A42" s="131" t="s">
        <v>199</v>
      </c>
      <c r="B42" s="29">
        <f>SUM(B34+B40)</f>
        <v>726940</v>
      </c>
      <c r="C42" s="29">
        <f>SUM(C34+C40)</f>
        <v>49916</v>
      </c>
      <c r="D42" s="29">
        <f>SUM(D34+D40)</f>
        <v>49914</v>
      </c>
      <c r="E42" s="200">
        <f>SUM(D42/C42)</f>
        <v>0.999959932686914</v>
      </c>
      <c r="F42" s="91" t="s">
        <v>38</v>
      </c>
      <c r="G42" s="136">
        <f>SUM(G34+G40)</f>
        <v>726940</v>
      </c>
      <c r="H42" s="136">
        <f>SUM(H34+H40)</f>
        <v>48343</v>
      </c>
      <c r="I42" s="136">
        <f>SUM(I34+I40)</f>
        <v>48342</v>
      </c>
      <c r="J42" s="203">
        <f>SUM(I42/H42)</f>
        <v>0.9999793144819312</v>
      </c>
    </row>
    <row r="43" spans="1:10" ht="12" customHeight="1">
      <c r="A43" s="17"/>
      <c r="B43" s="13"/>
      <c r="C43" s="187"/>
      <c r="D43" s="187"/>
      <c r="E43" s="192"/>
      <c r="F43" s="130" t="s">
        <v>352</v>
      </c>
      <c r="G43" s="135"/>
      <c r="H43" s="33"/>
      <c r="I43" s="33">
        <v>-351</v>
      </c>
      <c r="J43" s="201"/>
    </row>
    <row r="44" spans="1:10" ht="12.75" customHeight="1">
      <c r="A44" s="102" t="s">
        <v>200</v>
      </c>
      <c r="B44" s="29">
        <f>SUM(B24+B34)</f>
        <v>1047719</v>
      </c>
      <c r="C44" s="29">
        <f>SUM(C24+C34)</f>
        <v>430739</v>
      </c>
      <c r="D44" s="29">
        <f>SUM(D24+D34)</f>
        <v>393656</v>
      </c>
      <c r="E44" s="200">
        <f>SUM(D44/C44)</f>
        <v>0.9139084225017934</v>
      </c>
      <c r="F44" s="174" t="s">
        <v>201</v>
      </c>
      <c r="G44" s="56">
        <f>SUM(G24+G42)</f>
        <v>1047102</v>
      </c>
      <c r="H44" s="56">
        <f>SUM(H24+H42)</f>
        <v>430739</v>
      </c>
      <c r="I44" s="56">
        <f>SUM(I24+I42)+I43</f>
        <v>430194</v>
      </c>
      <c r="J44" s="202">
        <f>SUM(I44/H44)</f>
        <v>0.9987347326339152</v>
      </c>
    </row>
  </sheetData>
  <mergeCells count="8">
    <mergeCell ref="A2:G2"/>
    <mergeCell ref="A3:G3"/>
    <mergeCell ref="A5:E5"/>
    <mergeCell ref="B6:E6"/>
    <mergeCell ref="A6:A7"/>
    <mergeCell ref="F5:J5"/>
    <mergeCell ref="G6:J6"/>
    <mergeCell ref="F6:F7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10">
      <selection activeCell="B27" sqref="B27:E28"/>
    </sheetView>
  </sheetViews>
  <sheetFormatPr defaultColWidth="9.140625" defaultRowHeight="12.75"/>
  <cols>
    <col min="1" max="1" width="38.7109375" style="1" customWidth="1"/>
    <col min="2" max="2" width="13.140625" style="1" customWidth="1"/>
    <col min="3" max="3" width="13.57421875" style="1" customWidth="1"/>
    <col min="4" max="4" width="13.8515625" style="1" customWidth="1"/>
    <col min="5" max="5" width="11.140625" style="190" customWidth="1"/>
    <col min="6" max="6" width="25.00390625" style="1" customWidth="1"/>
    <col min="7" max="7" width="16.28125" style="1" customWidth="1"/>
    <col min="8" max="16384" width="9.140625" style="1" customWidth="1"/>
  </cols>
  <sheetData>
    <row r="1" spans="1:5" ht="15" customHeight="1">
      <c r="A1" s="198" t="s">
        <v>389</v>
      </c>
      <c r="B1" s="198"/>
      <c r="C1" s="198"/>
      <c r="D1" s="198"/>
      <c r="E1" s="198"/>
    </row>
    <row r="2" spans="1:5" ht="12.75">
      <c r="A2" s="95" t="s">
        <v>92</v>
      </c>
      <c r="B2" s="95"/>
      <c r="C2" s="95"/>
      <c r="D2" s="95"/>
      <c r="E2" s="234"/>
    </row>
    <row r="3" spans="1:5" ht="13.5" customHeight="1">
      <c r="A3" s="96"/>
      <c r="B3" s="96"/>
      <c r="C3" s="80"/>
      <c r="D3" s="80"/>
      <c r="E3" s="210" t="s">
        <v>2</v>
      </c>
    </row>
    <row r="4" spans="1:5" ht="23.25" customHeight="1">
      <c r="A4" s="68" t="s">
        <v>93</v>
      </c>
      <c r="B4" s="196" t="s">
        <v>87</v>
      </c>
      <c r="C4" s="196"/>
      <c r="D4" s="196"/>
      <c r="E4" s="196"/>
    </row>
    <row r="5" spans="1:5" ht="13.5" customHeight="1">
      <c r="A5" s="68"/>
      <c r="B5" s="173" t="s">
        <v>362</v>
      </c>
      <c r="C5" s="70" t="s">
        <v>382</v>
      </c>
      <c r="D5" s="70" t="s">
        <v>350</v>
      </c>
      <c r="E5" s="232" t="s">
        <v>351</v>
      </c>
    </row>
    <row r="6" spans="1:5" ht="12.75">
      <c r="A6" s="13" t="s">
        <v>97</v>
      </c>
      <c r="B6" s="13">
        <v>80</v>
      </c>
      <c r="C6" s="13"/>
      <c r="D6" s="13"/>
      <c r="E6" s="205"/>
    </row>
    <row r="7" spans="1:5" ht="12.75">
      <c r="A7" s="13" t="s">
        <v>98</v>
      </c>
      <c r="B7" s="13">
        <v>4371</v>
      </c>
      <c r="C7" s="13">
        <v>4203</v>
      </c>
      <c r="D7" s="13">
        <v>4203</v>
      </c>
      <c r="E7" s="205">
        <f>SUM(D7/C7)</f>
        <v>1</v>
      </c>
    </row>
    <row r="8" spans="1:5" ht="12.75">
      <c r="A8" s="13" t="s">
        <v>347</v>
      </c>
      <c r="B8" s="13">
        <v>2160</v>
      </c>
      <c r="C8" s="13">
        <v>1366</v>
      </c>
      <c r="D8" s="13">
        <v>1367</v>
      </c>
      <c r="E8" s="205">
        <f>SUM(D8/C8)</f>
        <v>1.000732064421669</v>
      </c>
    </row>
    <row r="9" spans="1:5" ht="12.75">
      <c r="A9" s="13" t="s">
        <v>99</v>
      </c>
      <c r="B9" s="13">
        <v>480</v>
      </c>
      <c r="C9" s="13"/>
      <c r="D9" s="13"/>
      <c r="E9" s="205"/>
    </row>
    <row r="10" spans="1:5" ht="12.75">
      <c r="A10" s="13"/>
      <c r="B10" s="13"/>
      <c r="C10" s="13"/>
      <c r="D10" s="13"/>
      <c r="E10" s="205"/>
    </row>
    <row r="11" spans="1:5" ht="12.75">
      <c r="A11" s="29" t="s">
        <v>5</v>
      </c>
      <c r="B11" s="29">
        <f>SUM(B6:B10)</f>
        <v>7091</v>
      </c>
      <c r="C11" s="29">
        <f>SUM(C6:C10)</f>
        <v>5569</v>
      </c>
      <c r="D11" s="29">
        <f>SUM(D6:D10)</f>
        <v>5570</v>
      </c>
      <c r="E11" s="203">
        <f>SUM(D11/C11)</f>
        <v>1.000179565451607</v>
      </c>
    </row>
    <row r="12" spans="1:5" ht="12.75">
      <c r="A12" s="96"/>
      <c r="B12" s="96"/>
      <c r="C12" s="96"/>
      <c r="D12" s="96"/>
      <c r="E12" s="214"/>
    </row>
    <row r="13" spans="1:5" ht="12.75">
      <c r="A13" s="198" t="s">
        <v>390</v>
      </c>
      <c r="B13" s="198"/>
      <c r="C13" s="198"/>
      <c r="D13" s="198"/>
      <c r="E13" s="198"/>
    </row>
    <row r="14" spans="1:5" ht="15.75" customHeight="1">
      <c r="A14" s="95" t="s">
        <v>94</v>
      </c>
      <c r="B14" s="95"/>
      <c r="C14" s="95"/>
      <c r="D14" s="95"/>
      <c r="E14" s="234"/>
    </row>
    <row r="15" spans="1:5" ht="12.75">
      <c r="A15" s="193" t="s">
        <v>2</v>
      </c>
      <c r="B15" s="193"/>
      <c r="C15" s="193"/>
      <c r="D15" s="193"/>
      <c r="E15" s="193"/>
    </row>
    <row r="16" spans="1:5" ht="12.75">
      <c r="A16" s="273" t="s">
        <v>93</v>
      </c>
      <c r="B16" s="196" t="s">
        <v>87</v>
      </c>
      <c r="C16" s="196"/>
      <c r="D16" s="196"/>
      <c r="E16" s="196"/>
    </row>
    <row r="17" spans="1:5" ht="12.75">
      <c r="A17" s="274"/>
      <c r="B17" s="173" t="s">
        <v>362</v>
      </c>
      <c r="C17" s="70" t="s">
        <v>382</v>
      </c>
      <c r="D17" s="70" t="s">
        <v>350</v>
      </c>
      <c r="E17" s="232" t="s">
        <v>351</v>
      </c>
    </row>
    <row r="18" spans="1:5" ht="12.75">
      <c r="A18" s="13"/>
      <c r="B18" s="46"/>
      <c r="C18" s="46"/>
      <c r="D18" s="46"/>
      <c r="E18" s="230"/>
    </row>
    <row r="19" spans="1:5" ht="12.75">
      <c r="A19" s="13"/>
      <c r="B19" s="46"/>
      <c r="C19" s="46"/>
      <c r="D19" s="46"/>
      <c r="E19" s="230"/>
    </row>
    <row r="20" spans="1:5" ht="12.75">
      <c r="A20" s="13"/>
      <c r="B20" s="46"/>
      <c r="C20" s="46"/>
      <c r="D20" s="46"/>
      <c r="E20" s="230"/>
    </row>
    <row r="21" spans="1:5" ht="12.75">
      <c r="A21" s="13"/>
      <c r="B21" s="46"/>
      <c r="C21" s="46"/>
      <c r="D21" s="46"/>
      <c r="E21" s="230"/>
    </row>
    <row r="22" spans="1:5" ht="12.75">
      <c r="A22" s="29" t="s">
        <v>5</v>
      </c>
      <c r="B22" s="51">
        <v>0</v>
      </c>
      <c r="C22" s="51">
        <v>0</v>
      </c>
      <c r="D22" s="51">
        <v>0</v>
      </c>
      <c r="E22" s="229">
        <v>0</v>
      </c>
    </row>
    <row r="23" spans="1:5" ht="12.75">
      <c r="A23" s="97"/>
      <c r="B23" s="97"/>
      <c r="C23" s="31"/>
      <c r="D23" s="31"/>
      <c r="E23" s="212"/>
    </row>
    <row r="24" spans="1:5" ht="12.75">
      <c r="A24" s="198" t="s">
        <v>392</v>
      </c>
      <c r="B24" s="198"/>
      <c r="C24" s="198"/>
      <c r="D24" s="198"/>
      <c r="E24" s="198"/>
    </row>
    <row r="25" spans="1:5" ht="13.5" customHeight="1">
      <c r="A25" s="275" t="s">
        <v>95</v>
      </c>
      <c r="B25" s="275"/>
      <c r="C25" s="275"/>
      <c r="D25" s="275"/>
      <c r="E25" s="275"/>
    </row>
    <row r="26" spans="1:5" ht="12.75">
      <c r="A26" s="193" t="s">
        <v>2</v>
      </c>
      <c r="B26" s="193"/>
      <c r="C26" s="193"/>
      <c r="D26" s="193"/>
      <c r="E26" s="193"/>
    </row>
    <row r="27" spans="1:5" ht="31.5" customHeight="1">
      <c r="A27" s="273" t="s">
        <v>93</v>
      </c>
      <c r="B27" s="196" t="s">
        <v>87</v>
      </c>
      <c r="C27" s="196"/>
      <c r="D27" s="196"/>
      <c r="E27" s="196"/>
    </row>
    <row r="28" spans="1:5" ht="12.75" customHeight="1">
      <c r="A28" s="274"/>
      <c r="B28" s="173" t="s">
        <v>362</v>
      </c>
      <c r="C28" s="70" t="s">
        <v>382</v>
      </c>
      <c r="D28" s="70" t="s">
        <v>350</v>
      </c>
      <c r="E28" s="232" t="s">
        <v>351</v>
      </c>
    </row>
    <row r="29" spans="1:5" ht="12.75">
      <c r="A29" s="13" t="s">
        <v>391</v>
      </c>
      <c r="B29" s="54">
        <v>1500</v>
      </c>
      <c r="C29" s="54">
        <v>2120</v>
      </c>
      <c r="D29" s="54">
        <v>2120</v>
      </c>
      <c r="E29" s="205">
        <f>SUM(D29/C29)</f>
        <v>1</v>
      </c>
    </row>
    <row r="30" spans="1:5" ht="12.75">
      <c r="A30" s="13"/>
      <c r="B30" s="54"/>
      <c r="C30" s="54"/>
      <c r="D30" s="54"/>
      <c r="E30" s="205"/>
    </row>
    <row r="31" spans="1:5" ht="12.75">
      <c r="A31" s="29" t="s">
        <v>5</v>
      </c>
      <c r="B31" s="56">
        <v>1500</v>
      </c>
      <c r="C31" s="56">
        <f>SUM(C29)</f>
        <v>2120</v>
      </c>
      <c r="D31" s="56">
        <f>SUM(D29)</f>
        <v>2120</v>
      </c>
      <c r="E31" s="203">
        <f>SUM(D31/C31)</f>
        <v>1</v>
      </c>
    </row>
    <row r="32" spans="1:5" ht="12.75">
      <c r="A32" s="96"/>
      <c r="B32" s="96"/>
      <c r="C32" s="96"/>
      <c r="D32" s="96"/>
      <c r="E32" s="214"/>
    </row>
    <row r="33" spans="1:5" ht="12.75">
      <c r="A33" s="96"/>
      <c r="B33" s="96"/>
      <c r="C33" s="96"/>
      <c r="D33" s="96"/>
      <c r="E33" s="214"/>
    </row>
    <row r="34" spans="1:5" ht="12.75">
      <c r="A34" s="198" t="s">
        <v>393</v>
      </c>
      <c r="B34" s="198"/>
      <c r="C34" s="198"/>
      <c r="D34" s="198"/>
      <c r="E34" s="198"/>
    </row>
    <row r="35" spans="1:5" ht="12.75">
      <c r="A35" s="275" t="s">
        <v>96</v>
      </c>
      <c r="B35" s="275"/>
      <c r="C35" s="275"/>
      <c r="D35" s="275"/>
      <c r="E35" s="275"/>
    </row>
    <row r="36" spans="1:5" ht="12.75">
      <c r="A36" s="193" t="s">
        <v>2</v>
      </c>
      <c r="B36" s="193"/>
      <c r="C36" s="193"/>
      <c r="D36" s="193"/>
      <c r="E36" s="193"/>
    </row>
    <row r="37" spans="1:5" ht="12.75">
      <c r="A37" s="273" t="s">
        <v>93</v>
      </c>
      <c r="B37" s="196" t="s">
        <v>87</v>
      </c>
      <c r="C37" s="196"/>
      <c r="D37" s="196"/>
      <c r="E37" s="196"/>
    </row>
    <row r="38" spans="1:5" ht="12.75">
      <c r="A38" s="274"/>
      <c r="B38" s="173" t="s">
        <v>362</v>
      </c>
      <c r="C38" s="70" t="s">
        <v>382</v>
      </c>
      <c r="D38" s="70" t="s">
        <v>350</v>
      </c>
      <c r="E38" s="232" t="s">
        <v>351</v>
      </c>
    </row>
    <row r="39" spans="1:5" ht="12.75">
      <c r="A39" s="13"/>
      <c r="B39" s="54"/>
      <c r="C39" s="54"/>
      <c r="D39" s="54"/>
      <c r="E39" s="205"/>
    </row>
    <row r="40" spans="1:5" ht="12.75">
      <c r="A40" s="13"/>
      <c r="B40" s="54"/>
      <c r="C40" s="54"/>
      <c r="D40" s="54"/>
      <c r="E40" s="205"/>
    </row>
    <row r="41" spans="1:5" ht="12.75">
      <c r="A41" s="13"/>
      <c r="B41" s="54"/>
      <c r="C41" s="54"/>
      <c r="D41" s="54"/>
      <c r="E41" s="205"/>
    </row>
    <row r="42" spans="1:5" ht="12.75">
      <c r="A42" s="13"/>
      <c r="B42" s="54"/>
      <c r="C42" s="54"/>
      <c r="D42" s="54"/>
      <c r="E42" s="205"/>
    </row>
    <row r="43" spans="1:5" ht="12.75">
      <c r="A43" s="29" t="s">
        <v>5</v>
      </c>
      <c r="B43" s="56">
        <v>0</v>
      </c>
      <c r="C43" s="56">
        <v>0</v>
      </c>
      <c r="D43" s="56">
        <v>0</v>
      </c>
      <c r="E43" s="203">
        <v>0</v>
      </c>
    </row>
  </sheetData>
  <mergeCells count="16">
    <mergeCell ref="A25:E25"/>
    <mergeCell ref="A26:E26"/>
    <mergeCell ref="A34:E34"/>
    <mergeCell ref="A35:E35"/>
    <mergeCell ref="A27:A28"/>
    <mergeCell ref="B27:E27"/>
    <mergeCell ref="B37:E37"/>
    <mergeCell ref="A37:A38"/>
    <mergeCell ref="A1:E1"/>
    <mergeCell ref="A13:E13"/>
    <mergeCell ref="A15:E15"/>
    <mergeCell ref="A24:E24"/>
    <mergeCell ref="B4:E4"/>
    <mergeCell ref="A16:A17"/>
    <mergeCell ref="B16:E16"/>
    <mergeCell ref="A36:E3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4"/>
  <sheetViews>
    <sheetView workbookViewId="0" topLeftCell="A1">
      <selection activeCell="B6" sqref="B6:E6"/>
    </sheetView>
  </sheetViews>
  <sheetFormatPr defaultColWidth="9.140625" defaultRowHeight="12.75"/>
  <cols>
    <col min="1" max="1" width="42.28125" style="1" customWidth="1"/>
    <col min="2" max="2" width="9.00390625" style="1" customWidth="1"/>
    <col min="3" max="3" width="8.00390625" style="1" customWidth="1"/>
    <col min="4" max="4" width="9.421875" style="1" customWidth="1"/>
    <col min="5" max="5" width="10.140625" style="190" customWidth="1"/>
    <col min="6" max="6" width="9.8515625" style="1" customWidth="1"/>
    <col min="7" max="7" width="11.421875" style="1" customWidth="1"/>
    <col min="8" max="8" width="8.57421875" style="1" customWidth="1"/>
    <col min="9" max="10" width="10.00390625" style="1" customWidth="1"/>
    <col min="11" max="11" width="9.421875" style="1" customWidth="1"/>
    <col min="12" max="12" width="10.140625" style="1" customWidth="1"/>
    <col min="13" max="13" width="11.421875" style="1" customWidth="1"/>
    <col min="14" max="14" width="12.7109375" style="1" customWidth="1"/>
    <col min="15" max="16384" width="9.140625" style="1" customWidth="1"/>
  </cols>
  <sheetData>
    <row r="1" spans="1:4" ht="12.75" customHeight="1">
      <c r="A1" s="268" t="s">
        <v>291</v>
      </c>
      <c r="B1" s="268"/>
      <c r="C1" s="268"/>
      <c r="D1" s="268"/>
    </row>
    <row r="2" spans="1:6" ht="31.5" customHeight="1">
      <c r="A2" s="257" t="s">
        <v>394</v>
      </c>
      <c r="B2" s="257"/>
      <c r="C2" s="257"/>
      <c r="D2" s="257"/>
      <c r="E2" s="257"/>
      <c r="F2" s="3"/>
    </row>
    <row r="3" spans="1:6" ht="14.25" customHeight="1">
      <c r="A3" s="180"/>
      <c r="B3" s="180"/>
      <c r="C3" s="180"/>
      <c r="D3" s="180"/>
      <c r="E3" s="235"/>
      <c r="F3" s="3"/>
    </row>
    <row r="4" spans="1:6" ht="18" customHeight="1">
      <c r="A4" s="94" t="s">
        <v>91</v>
      </c>
      <c r="B4" s="94"/>
      <c r="C4" s="94"/>
      <c r="D4" s="6" t="s">
        <v>2</v>
      </c>
      <c r="E4" s="235"/>
      <c r="F4" s="7"/>
    </row>
    <row r="5" spans="1:5" ht="15" customHeight="1">
      <c r="A5" s="273" t="s">
        <v>3</v>
      </c>
      <c r="B5" s="196" t="s">
        <v>87</v>
      </c>
      <c r="C5" s="196"/>
      <c r="D5" s="196"/>
      <c r="E5" s="196"/>
    </row>
    <row r="6" spans="1:5" ht="10.5" customHeight="1">
      <c r="A6" s="277"/>
      <c r="B6" s="173" t="s">
        <v>362</v>
      </c>
      <c r="C6" s="70" t="s">
        <v>382</v>
      </c>
      <c r="D6" s="70" t="s">
        <v>350</v>
      </c>
      <c r="E6" s="232" t="s">
        <v>351</v>
      </c>
    </row>
    <row r="7" spans="1:14" ht="13.5" customHeight="1">
      <c r="A7" s="11" t="s">
        <v>6</v>
      </c>
      <c r="B7" s="46">
        <v>71587</v>
      </c>
      <c r="C7" s="46">
        <v>90256</v>
      </c>
      <c r="D7" s="46">
        <v>90257</v>
      </c>
      <c r="E7" s="201">
        <f>SUM(D7/C7)</f>
        <v>1.0000110795958164</v>
      </c>
      <c r="F7" s="14"/>
      <c r="H7" s="14"/>
      <c r="I7" s="14"/>
      <c r="J7" s="14"/>
      <c r="K7" s="14"/>
      <c r="L7" s="14"/>
      <c r="N7" s="14"/>
    </row>
    <row r="8" spans="1:14" ht="13.5" customHeight="1">
      <c r="A8" s="15" t="s">
        <v>7</v>
      </c>
      <c r="B8" s="46">
        <v>11170</v>
      </c>
      <c r="C8" s="46">
        <v>15073</v>
      </c>
      <c r="D8" s="46">
        <v>15072</v>
      </c>
      <c r="E8" s="201">
        <f>SUM(D8/C8)</f>
        <v>0.9999336562064619</v>
      </c>
      <c r="F8" s="14"/>
      <c r="H8" s="14"/>
      <c r="I8" s="14"/>
      <c r="J8" s="14"/>
      <c r="K8" s="14"/>
      <c r="L8" s="14"/>
      <c r="N8" s="14"/>
    </row>
    <row r="9" spans="1:14" ht="13.5" customHeight="1">
      <c r="A9" s="11" t="s">
        <v>8</v>
      </c>
      <c r="B9" s="46">
        <v>50545</v>
      </c>
      <c r="C9" s="46">
        <v>49737</v>
      </c>
      <c r="D9" s="46">
        <v>49737</v>
      </c>
      <c r="E9" s="201">
        <f>SUM(D9/C9)</f>
        <v>1</v>
      </c>
      <c r="F9" s="14"/>
      <c r="H9" s="14"/>
      <c r="I9" s="14"/>
      <c r="J9" s="14"/>
      <c r="K9" s="14"/>
      <c r="L9" s="14"/>
      <c r="N9" s="14"/>
    </row>
    <row r="10" spans="1:14" ht="13.5" customHeight="1">
      <c r="A10" s="16" t="s">
        <v>9</v>
      </c>
      <c r="B10" s="46"/>
      <c r="C10" s="46"/>
      <c r="D10" s="46"/>
      <c r="E10" s="201"/>
      <c r="F10" s="14"/>
      <c r="G10" s="81"/>
      <c r="H10" s="81"/>
      <c r="I10" s="81"/>
      <c r="J10" s="81"/>
      <c r="K10" s="14"/>
      <c r="L10" s="14"/>
      <c r="N10" s="14"/>
    </row>
    <row r="11" spans="1:14" ht="13.5" customHeight="1">
      <c r="A11" s="11" t="s">
        <v>10</v>
      </c>
      <c r="B11" s="46">
        <f>SUM(B12+B13+B14+B15+B16)</f>
        <v>75352</v>
      </c>
      <c r="C11" s="46">
        <f>SUM(C12+C13+C14+C15+C16)</f>
        <v>85308</v>
      </c>
      <c r="D11" s="46">
        <f>SUM(D12+D13+D14+D15+D16)</f>
        <v>85307</v>
      </c>
      <c r="E11" s="201">
        <f>SUM(D11/C11)</f>
        <v>0.9999882777699629</v>
      </c>
      <c r="F11" s="14"/>
      <c r="H11" s="14"/>
      <c r="I11" s="14"/>
      <c r="J11" s="14"/>
      <c r="K11" s="14"/>
      <c r="L11" s="14"/>
      <c r="N11" s="14"/>
    </row>
    <row r="12" spans="1:14" ht="13.5" customHeight="1">
      <c r="A12" s="11" t="s">
        <v>11</v>
      </c>
      <c r="B12" s="46">
        <v>7091</v>
      </c>
      <c r="C12" s="46">
        <v>5569</v>
      </c>
      <c r="D12" s="46">
        <v>5570</v>
      </c>
      <c r="E12" s="201">
        <f>SUM(D12/C12)</f>
        <v>1.000179565451607</v>
      </c>
      <c r="F12" s="14"/>
      <c r="H12" s="14"/>
      <c r="I12" s="14"/>
      <c r="J12" s="14"/>
      <c r="K12" s="14"/>
      <c r="L12" s="14"/>
      <c r="N12" s="14"/>
    </row>
    <row r="13" spans="1:14" ht="13.5" customHeight="1">
      <c r="A13" s="17" t="s">
        <v>12</v>
      </c>
      <c r="B13" s="48">
        <v>1500</v>
      </c>
      <c r="C13" s="48">
        <v>2120</v>
      </c>
      <c r="D13" s="46">
        <v>2120</v>
      </c>
      <c r="E13" s="201">
        <f>SUM(D13/C13)</f>
        <v>1</v>
      </c>
      <c r="F13" s="14"/>
      <c r="H13" s="14"/>
      <c r="I13" s="14"/>
      <c r="J13" s="14"/>
      <c r="K13" s="14"/>
      <c r="L13" s="14"/>
      <c r="N13" s="14"/>
    </row>
    <row r="14" spans="1:14" ht="13.5" customHeight="1">
      <c r="A14" s="18" t="s">
        <v>13</v>
      </c>
      <c r="B14" s="48">
        <v>66761</v>
      </c>
      <c r="C14" s="48">
        <v>77619</v>
      </c>
      <c r="D14" s="46">
        <v>77617</v>
      </c>
      <c r="E14" s="201">
        <f>SUM(D14/C14)</f>
        <v>0.9999742331130265</v>
      </c>
      <c r="F14" s="14"/>
      <c r="H14" s="14"/>
      <c r="I14" s="14"/>
      <c r="J14" s="14"/>
      <c r="K14" s="14"/>
      <c r="L14" s="14"/>
      <c r="N14" s="14"/>
    </row>
    <row r="15" spans="1:14" ht="13.5" customHeight="1">
      <c r="A15" s="16" t="s">
        <v>14</v>
      </c>
      <c r="B15" s="48"/>
      <c r="C15" s="48"/>
      <c r="D15" s="46"/>
      <c r="E15" s="201"/>
      <c r="F15" s="14"/>
      <c r="H15" s="14"/>
      <c r="I15" s="14"/>
      <c r="J15" s="14"/>
      <c r="K15" s="14"/>
      <c r="L15" s="14"/>
      <c r="N15" s="14"/>
    </row>
    <row r="16" spans="1:14" ht="13.5" customHeight="1">
      <c r="A16" s="16" t="s">
        <v>15</v>
      </c>
      <c r="B16" s="48"/>
      <c r="C16" s="48"/>
      <c r="D16" s="46"/>
      <c r="E16" s="201"/>
      <c r="F16" s="14"/>
      <c r="H16" s="14"/>
      <c r="I16" s="14"/>
      <c r="J16" s="14"/>
      <c r="K16" s="14"/>
      <c r="L16" s="14"/>
      <c r="N16" s="14"/>
    </row>
    <row r="17" spans="1:14" ht="13.5" customHeight="1">
      <c r="A17" s="16"/>
      <c r="B17" s="48"/>
      <c r="C17" s="48"/>
      <c r="D17" s="46"/>
      <c r="E17" s="201"/>
      <c r="F17" s="14"/>
      <c r="H17" s="14"/>
      <c r="I17" s="14"/>
      <c r="J17" s="14"/>
      <c r="K17" s="14"/>
      <c r="L17" s="14"/>
      <c r="N17" s="14"/>
    </row>
    <row r="18" spans="1:14" ht="13.5" customHeight="1">
      <c r="A18" s="13" t="s">
        <v>16</v>
      </c>
      <c r="B18" s="48"/>
      <c r="C18" s="48"/>
      <c r="D18" s="46"/>
      <c r="E18" s="201"/>
      <c r="F18" s="14"/>
      <c r="H18" s="14"/>
      <c r="I18" s="14"/>
      <c r="J18" s="14"/>
      <c r="K18" s="14"/>
      <c r="L18" s="14"/>
      <c r="N18" s="14"/>
    </row>
    <row r="19" spans="1:14" ht="13.5" customHeight="1">
      <c r="A19" s="13" t="s">
        <v>17</v>
      </c>
      <c r="B19" s="48"/>
      <c r="C19" s="48"/>
      <c r="D19" s="46"/>
      <c r="E19" s="201"/>
      <c r="F19" s="14"/>
      <c r="H19" s="14"/>
      <c r="I19" s="14"/>
      <c r="J19" s="14"/>
      <c r="K19" s="14"/>
      <c r="L19" s="14"/>
      <c r="N19" s="14"/>
    </row>
    <row r="20" spans="1:14" ht="13.5" customHeight="1">
      <c r="A20" s="19" t="s">
        <v>18</v>
      </c>
      <c r="B20" s="64">
        <f>SUM(B7+B8+B9+B10+B11+B18+B19)</f>
        <v>208654</v>
      </c>
      <c r="C20" s="64">
        <f>SUM(C7+C8+C9+C10+C11+C18+C19)</f>
        <v>240374</v>
      </c>
      <c r="D20" s="64">
        <f>SUM(D7+D8+D9+D10+D11+D18+D19)</f>
        <v>240373</v>
      </c>
      <c r="E20" s="202">
        <f>SUM(D20/C20)</f>
        <v>0.9999958398162863</v>
      </c>
      <c r="F20" s="14"/>
      <c r="H20" s="14"/>
      <c r="I20" s="14"/>
      <c r="J20" s="14"/>
      <c r="K20" s="14"/>
      <c r="L20" s="14"/>
      <c r="N20" s="14"/>
    </row>
    <row r="21" spans="1:14" ht="13.5" customHeight="1">
      <c r="A21" s="20"/>
      <c r="B21" s="48"/>
      <c r="C21" s="48"/>
      <c r="D21" s="46"/>
      <c r="E21" s="201"/>
      <c r="F21" s="14"/>
      <c r="H21" s="14"/>
      <c r="I21" s="14"/>
      <c r="J21" s="14"/>
      <c r="K21" s="14"/>
      <c r="L21" s="14"/>
      <c r="N21" s="14"/>
    </row>
    <row r="22" spans="1:14" ht="13.5" customHeight="1">
      <c r="A22" s="21" t="s">
        <v>19</v>
      </c>
      <c r="B22" s="46"/>
      <c r="C22" s="48"/>
      <c r="D22" s="46"/>
      <c r="E22" s="201"/>
      <c r="F22" s="14"/>
      <c r="H22" s="14"/>
      <c r="I22" s="14"/>
      <c r="J22" s="14"/>
      <c r="K22" s="14"/>
      <c r="L22" s="14"/>
      <c r="N22" s="14"/>
    </row>
    <row r="23" spans="1:14" ht="13.5" customHeight="1">
      <c r="A23" s="21" t="s">
        <v>20</v>
      </c>
      <c r="B23" s="46"/>
      <c r="C23" s="48"/>
      <c r="D23" s="46"/>
      <c r="E23" s="201"/>
      <c r="F23" s="14"/>
      <c r="H23" s="14"/>
      <c r="I23" s="14"/>
      <c r="J23" s="14"/>
      <c r="K23" s="14"/>
      <c r="L23" s="14"/>
      <c r="N23" s="14"/>
    </row>
    <row r="24" spans="1:14" ht="13.5" customHeight="1">
      <c r="A24" s="24" t="s">
        <v>21</v>
      </c>
      <c r="B24" s="49"/>
      <c r="C24" s="48"/>
      <c r="D24" s="46"/>
      <c r="E24" s="201"/>
      <c r="F24" s="14"/>
      <c r="H24" s="14"/>
      <c r="I24" s="14"/>
      <c r="J24" s="14"/>
      <c r="K24" s="14"/>
      <c r="L24" s="14"/>
      <c r="N24" s="14"/>
    </row>
    <row r="25" spans="1:14" ht="13.5" customHeight="1">
      <c r="A25" s="21" t="s">
        <v>22</v>
      </c>
      <c r="B25" s="46"/>
      <c r="C25" s="48"/>
      <c r="D25" s="46"/>
      <c r="E25" s="201"/>
      <c r="F25" s="14"/>
      <c r="H25" s="14"/>
      <c r="I25" s="14"/>
      <c r="J25" s="14"/>
      <c r="K25" s="14"/>
      <c r="L25" s="14"/>
      <c r="N25" s="14"/>
    </row>
    <row r="26" spans="1:14" ht="13.5" customHeight="1">
      <c r="A26" s="26"/>
      <c r="B26" s="50"/>
      <c r="C26" s="48"/>
      <c r="D26" s="46"/>
      <c r="E26" s="201"/>
      <c r="F26" s="14"/>
      <c r="H26" s="14"/>
      <c r="I26" s="14"/>
      <c r="J26" s="14"/>
      <c r="K26" s="14"/>
      <c r="L26" s="14"/>
      <c r="N26" s="14"/>
    </row>
    <row r="27" spans="1:14" ht="13.5" customHeight="1">
      <c r="A27" s="27" t="s">
        <v>23</v>
      </c>
      <c r="B27" s="51">
        <f>SUM(B22+B23+B24+B25)</f>
        <v>0</v>
      </c>
      <c r="C27" s="51">
        <f>SUM(C22+C23+C24+C25)</f>
        <v>0</v>
      </c>
      <c r="D27" s="51">
        <f>SUM(D22+D23+D24+D25)</f>
        <v>0</v>
      </c>
      <c r="E27" s="201"/>
      <c r="F27" s="14"/>
      <c r="H27" s="14"/>
      <c r="I27" s="14"/>
      <c r="J27" s="14"/>
      <c r="K27" s="14"/>
      <c r="L27" s="14"/>
      <c r="N27" s="14"/>
    </row>
    <row r="28" spans="1:14" ht="12.75">
      <c r="A28" s="27"/>
      <c r="B28" s="46"/>
      <c r="C28" s="46"/>
      <c r="D28" s="46"/>
      <c r="E28" s="201"/>
      <c r="F28" s="14"/>
      <c r="H28" s="14"/>
      <c r="I28" s="14"/>
      <c r="J28" s="14"/>
      <c r="K28" s="14"/>
      <c r="L28" s="14"/>
      <c r="N28" s="14"/>
    </row>
    <row r="29" spans="1:14" ht="13.5" customHeight="1">
      <c r="A29" s="28" t="s">
        <v>24</v>
      </c>
      <c r="B29" s="51">
        <f>SUM(B20+B27)</f>
        <v>208654</v>
      </c>
      <c r="C29" s="51">
        <f>SUM(C20+C27)</f>
        <v>240374</v>
      </c>
      <c r="D29" s="51">
        <f>SUM(D20+D27)</f>
        <v>240373</v>
      </c>
      <c r="E29" s="202">
        <f>SUM(D29/C29)</f>
        <v>0.9999958398162863</v>
      </c>
      <c r="F29" s="14"/>
      <c r="H29" s="14"/>
      <c r="I29" s="14"/>
      <c r="J29" s="14"/>
      <c r="K29" s="14"/>
      <c r="L29" s="14"/>
      <c r="N29" s="14"/>
    </row>
    <row r="30" spans="1:14" ht="9" customHeight="1">
      <c r="A30" s="30"/>
      <c r="B30" s="30"/>
      <c r="C30" s="31"/>
      <c r="D30" s="31"/>
      <c r="E30" s="208"/>
      <c r="F30" s="14"/>
      <c r="H30" s="14"/>
      <c r="I30" s="14"/>
      <c r="J30" s="14"/>
      <c r="K30" s="14"/>
      <c r="L30" s="14"/>
      <c r="N30" s="14"/>
    </row>
    <row r="31" spans="1:14" ht="16.5" customHeight="1">
      <c r="A31" s="276" t="s">
        <v>25</v>
      </c>
      <c r="B31" s="276"/>
      <c r="C31" s="276"/>
      <c r="D31" s="80" t="s">
        <v>2</v>
      </c>
      <c r="E31" s="208"/>
      <c r="F31" s="14"/>
      <c r="H31" s="14"/>
      <c r="I31" s="14"/>
      <c r="J31" s="14"/>
      <c r="K31" s="14"/>
      <c r="L31" s="14"/>
      <c r="N31" s="14"/>
    </row>
    <row r="32" spans="1:14" ht="13.5" customHeight="1">
      <c r="A32" s="22" t="s">
        <v>26</v>
      </c>
      <c r="B32" s="46">
        <v>691200</v>
      </c>
      <c r="C32" s="46">
        <v>11646</v>
      </c>
      <c r="D32" s="46">
        <v>11645</v>
      </c>
      <c r="E32" s="201">
        <f>SUM(D32/C32)</f>
        <v>0.9999141336081058</v>
      </c>
      <c r="F32" s="14"/>
      <c r="H32" s="14"/>
      <c r="I32" s="14"/>
      <c r="J32" s="14"/>
      <c r="K32" s="14"/>
      <c r="L32" s="14"/>
      <c r="N32" s="14"/>
    </row>
    <row r="33" spans="1:14" ht="13.5" customHeight="1">
      <c r="A33" s="21" t="s">
        <v>27</v>
      </c>
      <c r="B33" s="46"/>
      <c r="C33" s="46">
        <v>10167</v>
      </c>
      <c r="D33" s="46">
        <v>10167</v>
      </c>
      <c r="E33" s="201">
        <f>SUM(D33/C33)</f>
        <v>1</v>
      </c>
      <c r="F33" s="14"/>
      <c r="H33" s="14"/>
      <c r="I33" s="14"/>
      <c r="J33" s="14"/>
      <c r="K33" s="14"/>
      <c r="L33" s="14"/>
      <c r="N33" s="14"/>
    </row>
    <row r="34" spans="1:14" ht="13.5" customHeight="1">
      <c r="A34" s="11" t="s">
        <v>28</v>
      </c>
      <c r="B34" s="46"/>
      <c r="C34" s="46"/>
      <c r="D34" s="46"/>
      <c r="E34" s="201"/>
      <c r="F34" s="14"/>
      <c r="H34" s="14"/>
      <c r="I34" s="14"/>
      <c r="J34" s="14"/>
      <c r="K34" s="14"/>
      <c r="L34" s="14"/>
      <c r="N34" s="14"/>
    </row>
    <row r="35" spans="1:14" ht="13.5" customHeight="1">
      <c r="A35" s="11" t="s">
        <v>11</v>
      </c>
      <c r="B35" s="46"/>
      <c r="C35" s="46"/>
      <c r="D35" s="46"/>
      <c r="E35" s="201"/>
      <c r="F35" s="14"/>
      <c r="H35" s="14"/>
      <c r="I35" s="14"/>
      <c r="J35" s="14"/>
      <c r="K35" s="14"/>
      <c r="L35" s="14"/>
      <c r="N35" s="14"/>
    </row>
    <row r="36" spans="1:8" ht="13.5" customHeight="1">
      <c r="A36" s="17" t="s">
        <v>29</v>
      </c>
      <c r="B36" s="48"/>
      <c r="C36" s="48"/>
      <c r="D36" s="46"/>
      <c r="E36" s="201"/>
      <c r="F36" s="14"/>
      <c r="H36" s="14"/>
    </row>
    <row r="37" spans="1:8" ht="13.5" customHeight="1">
      <c r="A37" s="17" t="s">
        <v>30</v>
      </c>
      <c r="B37" s="48"/>
      <c r="C37" s="48"/>
      <c r="D37" s="46"/>
      <c r="E37" s="201"/>
      <c r="F37" s="14"/>
      <c r="H37" s="14"/>
    </row>
    <row r="38" spans="1:8" ht="13.5" customHeight="1">
      <c r="A38" s="71"/>
      <c r="B38" s="48"/>
      <c r="C38" s="48"/>
      <c r="D38" s="46"/>
      <c r="E38" s="201"/>
      <c r="F38" s="14"/>
      <c r="H38" s="14"/>
    </row>
    <row r="39" spans="1:8" ht="13.5" customHeight="1">
      <c r="A39" s="13" t="s">
        <v>31</v>
      </c>
      <c r="B39" s="46"/>
      <c r="C39" s="46"/>
      <c r="D39" s="46"/>
      <c r="E39" s="201"/>
      <c r="F39" s="14"/>
      <c r="H39" s="14"/>
    </row>
    <row r="40" spans="1:8" ht="13.5" customHeight="1">
      <c r="A40" s="13" t="s">
        <v>32</v>
      </c>
      <c r="B40" s="51"/>
      <c r="C40" s="51"/>
      <c r="D40" s="46"/>
      <c r="E40" s="201"/>
      <c r="F40" s="14"/>
      <c r="H40" s="14"/>
    </row>
    <row r="41" spans="1:8" ht="13.5" customHeight="1">
      <c r="A41" s="33"/>
      <c r="B41" s="85"/>
      <c r="C41" s="85"/>
      <c r="D41" s="86"/>
      <c r="E41" s="201"/>
      <c r="F41" s="14"/>
      <c r="H41" s="14"/>
    </row>
    <row r="42" spans="1:8" ht="13.5" customHeight="1">
      <c r="A42" s="28" t="s">
        <v>33</v>
      </c>
      <c r="B42" s="51">
        <f>SUM(B32+B33+B34+B39+B40)</f>
        <v>691200</v>
      </c>
      <c r="C42" s="51">
        <f>SUM(C32+C33+C34+C39+C40)</f>
        <v>21813</v>
      </c>
      <c r="D42" s="51">
        <f>SUM(D32+D33+D34+D39+D40)</f>
        <v>21812</v>
      </c>
      <c r="E42" s="202">
        <f>SUM(D42/C42)</f>
        <v>0.9999541557786641</v>
      </c>
      <c r="F42" s="14"/>
      <c r="H42" s="14"/>
    </row>
    <row r="43" spans="1:8" ht="13.5" customHeight="1">
      <c r="A43" s="37"/>
      <c r="B43" s="79"/>
      <c r="C43" s="79"/>
      <c r="D43" s="46"/>
      <c r="E43" s="201"/>
      <c r="F43" s="14"/>
      <c r="H43" s="14"/>
    </row>
    <row r="44" spans="1:8" ht="13.5" customHeight="1">
      <c r="A44" s="22" t="s">
        <v>19</v>
      </c>
      <c r="B44" s="46"/>
      <c r="C44" s="79"/>
      <c r="D44" s="46"/>
      <c r="E44" s="201"/>
      <c r="F44" s="14"/>
      <c r="H44" s="14"/>
    </row>
    <row r="45" spans="1:8" ht="13.5" customHeight="1">
      <c r="A45" s="38" t="s">
        <v>34</v>
      </c>
      <c r="B45" s="87"/>
      <c r="C45" s="79"/>
      <c r="D45" s="46"/>
      <c r="E45" s="201"/>
      <c r="F45" s="14"/>
      <c r="H45" s="14"/>
    </row>
    <row r="46" spans="1:5" ht="13.5" customHeight="1">
      <c r="A46" s="25" t="s">
        <v>21</v>
      </c>
      <c r="B46" s="49"/>
      <c r="C46" s="48"/>
      <c r="D46" s="46"/>
      <c r="E46" s="201"/>
    </row>
    <row r="47" spans="1:5" ht="13.5" customHeight="1">
      <c r="A47" s="22" t="s">
        <v>35</v>
      </c>
      <c r="B47" s="46"/>
      <c r="C47" s="48"/>
      <c r="D47" s="46"/>
      <c r="E47" s="201"/>
    </row>
    <row r="48" spans="1:5" ht="13.5" customHeight="1">
      <c r="A48" s="22" t="s">
        <v>36</v>
      </c>
      <c r="B48" s="46">
        <v>35740</v>
      </c>
      <c r="C48" s="48">
        <v>26530</v>
      </c>
      <c r="D48" s="46">
        <v>26530</v>
      </c>
      <c r="E48" s="201">
        <f>SUM(D48/C48)</f>
        <v>1</v>
      </c>
    </row>
    <row r="49" spans="1:5" ht="13.5" customHeight="1">
      <c r="A49" s="28" t="s">
        <v>37</v>
      </c>
      <c r="B49" s="51">
        <f>SUM(B44+B45+B46+B47+B48)</f>
        <v>35740</v>
      </c>
      <c r="C49" s="51">
        <f>SUM(C44+C45+C46+C47+C48)</f>
        <v>26530</v>
      </c>
      <c r="D49" s="51">
        <f>SUM(D44+D45+D46+D47+D48)</f>
        <v>26530</v>
      </c>
      <c r="E49" s="202">
        <f>SUM(D49/C49)</f>
        <v>1</v>
      </c>
    </row>
    <row r="50" spans="1:5" ht="13.5" customHeight="1">
      <c r="A50" s="40"/>
      <c r="B50" s="88"/>
      <c r="C50" s="46"/>
      <c r="D50" s="46"/>
      <c r="E50" s="201"/>
    </row>
    <row r="51" spans="1:5" ht="13.5" customHeight="1">
      <c r="A51" s="28" t="s">
        <v>38</v>
      </c>
      <c r="B51" s="51">
        <f>SUM(B42+B49)</f>
        <v>726940</v>
      </c>
      <c r="C51" s="51">
        <f>SUM(C42+C49)</f>
        <v>48343</v>
      </c>
      <c r="D51" s="51">
        <f>SUM(D42+D49)</f>
        <v>48342</v>
      </c>
      <c r="E51" s="202">
        <f>SUM(D51/C51)</f>
        <v>0.9999793144819312</v>
      </c>
    </row>
    <row r="52" spans="1:5" ht="13.5" customHeight="1">
      <c r="A52" s="13"/>
      <c r="B52" s="46"/>
      <c r="C52" s="46"/>
      <c r="D52" s="46"/>
      <c r="E52" s="201"/>
    </row>
    <row r="53" spans="1:5" ht="13.5" customHeight="1">
      <c r="A53" s="13" t="s">
        <v>395</v>
      </c>
      <c r="B53" s="46"/>
      <c r="C53" s="46"/>
      <c r="D53" s="46">
        <v>-351</v>
      </c>
      <c r="E53" s="201"/>
    </row>
    <row r="54" spans="1:5" ht="15" customHeight="1">
      <c r="A54" s="41" t="s">
        <v>39</v>
      </c>
      <c r="B54" s="79">
        <f>SUM(B51+B29)</f>
        <v>935594</v>
      </c>
      <c r="C54" s="79">
        <f>SUM(C51+C29)</f>
        <v>288717</v>
      </c>
      <c r="D54" s="79">
        <f>SUM(D51+D29)+D53</f>
        <v>288364</v>
      </c>
      <c r="E54" s="202">
        <f>SUM(D54/C54)</f>
        <v>0.9987773494459973</v>
      </c>
    </row>
  </sheetData>
  <mergeCells count="6">
    <mergeCell ref="A2:E2"/>
    <mergeCell ref="A31:C31"/>
    <mergeCell ref="A1:D1"/>
    <mergeCell ref="A3:D3"/>
    <mergeCell ref="A5:A6"/>
    <mergeCell ref="B5:E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H55"/>
  <sheetViews>
    <sheetView workbookViewId="0" topLeftCell="W7">
      <selection activeCell="AG15" sqref="AG15"/>
    </sheetView>
  </sheetViews>
  <sheetFormatPr defaultColWidth="9.140625" defaultRowHeight="12.75"/>
  <cols>
    <col min="1" max="1" width="42.00390625" style="1" customWidth="1"/>
    <col min="2" max="2" width="11.421875" style="63" customWidth="1"/>
    <col min="3" max="3" width="12.7109375" style="1" customWidth="1"/>
    <col min="4" max="5" width="12.140625" style="1" customWidth="1"/>
    <col min="6" max="6" width="11.8515625" style="1" customWidth="1"/>
    <col min="7" max="7" width="12.7109375" style="1" customWidth="1"/>
    <col min="8" max="13" width="12.140625" style="1" customWidth="1"/>
    <col min="14" max="14" width="42.57421875" style="1" customWidth="1"/>
    <col min="15" max="21" width="12.140625" style="1" customWidth="1"/>
    <col min="22" max="22" width="10.140625" style="1" customWidth="1"/>
    <col min="23" max="23" width="9.8515625" style="1" customWidth="1"/>
    <col min="24" max="24" width="11.421875" style="1" customWidth="1"/>
    <col min="25" max="25" width="10.7109375" style="1" customWidth="1"/>
    <col min="26" max="26" width="10.140625" style="1" customWidth="1"/>
    <col min="27" max="27" width="10.00390625" style="1" customWidth="1"/>
    <col min="28" max="28" width="42.57421875" style="1" customWidth="1"/>
    <col min="29" max="31" width="12.140625" style="1" customWidth="1"/>
    <col min="32" max="32" width="13.57421875" style="1" customWidth="1"/>
    <col min="33" max="34" width="12.140625" style="1" customWidth="1"/>
    <col min="35" max="16384" width="9.140625" style="1" customWidth="1"/>
  </cols>
  <sheetData>
    <row r="1" spans="1:34" ht="12.75" customHeight="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1" t="s">
        <v>292</v>
      </c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180" t="s">
        <v>292</v>
      </c>
      <c r="AA1" s="180"/>
      <c r="AB1" s="82"/>
      <c r="AC1" s="82"/>
      <c r="AD1" s="82"/>
      <c r="AE1" s="82"/>
      <c r="AF1" s="82"/>
      <c r="AG1" s="180" t="s">
        <v>292</v>
      </c>
      <c r="AH1" s="180"/>
    </row>
    <row r="2" spans="1:34" ht="20.25" customHeight="1">
      <c r="A2" s="257" t="s">
        <v>0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 t="s">
        <v>0</v>
      </c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 t="s">
        <v>0</v>
      </c>
      <c r="AC2" s="257"/>
      <c r="AD2" s="257"/>
      <c r="AE2" s="257"/>
      <c r="AF2" s="257"/>
      <c r="AG2" s="257"/>
      <c r="AH2" s="257"/>
    </row>
    <row r="3" spans="1:34" ht="14.25" customHeight="1">
      <c r="A3" s="180" t="s">
        <v>55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 t="s">
        <v>56</v>
      </c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 t="s">
        <v>71</v>
      </c>
      <c r="AC3" s="180"/>
      <c r="AD3" s="180"/>
      <c r="AE3" s="180"/>
      <c r="AF3" s="180"/>
      <c r="AG3" s="180"/>
      <c r="AH3" s="180"/>
    </row>
    <row r="4" spans="1:34" ht="15" customHeight="1">
      <c r="A4" s="276" t="s">
        <v>1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6" t="s">
        <v>2</v>
      </c>
      <c r="N4" s="276" t="s">
        <v>1</v>
      </c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5"/>
      <c r="AA4" s="6" t="s">
        <v>2</v>
      </c>
      <c r="AB4" s="276" t="s">
        <v>1</v>
      </c>
      <c r="AC4" s="276"/>
      <c r="AD4" s="276"/>
      <c r="AE4" s="276"/>
      <c r="AF4" s="276"/>
      <c r="AG4" s="276"/>
      <c r="AH4" s="6" t="s">
        <v>2</v>
      </c>
    </row>
    <row r="5" spans="1:34" ht="15" customHeight="1">
      <c r="A5" s="273" t="s">
        <v>3</v>
      </c>
      <c r="B5" s="196" t="s">
        <v>4</v>
      </c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273" t="s">
        <v>3</v>
      </c>
      <c r="O5" s="196" t="s">
        <v>4</v>
      </c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273" t="s">
        <v>3</v>
      </c>
      <c r="AC5" s="196" t="s">
        <v>4</v>
      </c>
      <c r="AD5" s="196"/>
      <c r="AE5" s="196"/>
      <c r="AF5" s="196"/>
      <c r="AG5" s="196"/>
      <c r="AH5" s="196"/>
    </row>
    <row r="6" spans="1:34" ht="15" customHeight="1">
      <c r="A6" s="278"/>
      <c r="B6" s="10">
        <v>360000</v>
      </c>
      <c r="C6" s="10">
        <v>522001</v>
      </c>
      <c r="D6" s="10">
        <v>680001</v>
      </c>
      <c r="E6" s="10">
        <v>811000</v>
      </c>
      <c r="F6" s="10">
        <v>813000</v>
      </c>
      <c r="G6" s="10">
        <v>841112</v>
      </c>
      <c r="H6" s="10">
        <v>841191</v>
      </c>
      <c r="I6" s="10">
        <v>841352</v>
      </c>
      <c r="J6" s="10">
        <v>841383</v>
      </c>
      <c r="K6" s="10">
        <v>841402</v>
      </c>
      <c r="L6" s="8">
        <v>841403</v>
      </c>
      <c r="M6" s="8">
        <v>841902</v>
      </c>
      <c r="N6" s="278"/>
      <c r="O6" s="10">
        <v>841906</v>
      </c>
      <c r="P6" s="10">
        <v>862301</v>
      </c>
      <c r="Q6" s="10">
        <v>869037</v>
      </c>
      <c r="R6" s="10">
        <v>869039</v>
      </c>
      <c r="S6" s="10">
        <v>869041</v>
      </c>
      <c r="T6" s="10">
        <v>882111</v>
      </c>
      <c r="U6" s="10">
        <v>882112</v>
      </c>
      <c r="V6" s="10">
        <v>882113</v>
      </c>
      <c r="W6" s="10">
        <v>882115</v>
      </c>
      <c r="X6" s="10">
        <v>882117</v>
      </c>
      <c r="Y6" s="8">
        <v>882119</v>
      </c>
      <c r="Z6" s="8">
        <v>882122</v>
      </c>
      <c r="AA6" s="8">
        <v>882123</v>
      </c>
      <c r="AB6" s="278"/>
      <c r="AC6" s="10">
        <v>882124</v>
      </c>
      <c r="AD6" s="10">
        <v>882129</v>
      </c>
      <c r="AE6" s="10">
        <v>882203</v>
      </c>
      <c r="AF6" s="10">
        <v>890442</v>
      </c>
      <c r="AG6" s="10">
        <v>960302</v>
      </c>
      <c r="AH6" s="262" t="s">
        <v>77</v>
      </c>
    </row>
    <row r="7" spans="1:34" ht="61.5" customHeight="1">
      <c r="A7" s="274"/>
      <c r="B7" s="45" t="s">
        <v>43</v>
      </c>
      <c r="C7" s="10" t="s">
        <v>44</v>
      </c>
      <c r="D7" s="10" t="s">
        <v>45</v>
      </c>
      <c r="E7" s="10" t="s">
        <v>46</v>
      </c>
      <c r="F7" s="10" t="s">
        <v>47</v>
      </c>
      <c r="G7" s="10" t="s">
        <v>48</v>
      </c>
      <c r="H7" s="10" t="s">
        <v>49</v>
      </c>
      <c r="I7" s="10" t="s">
        <v>50</v>
      </c>
      <c r="J7" s="10" t="s">
        <v>51</v>
      </c>
      <c r="K7" s="9" t="s">
        <v>52</v>
      </c>
      <c r="L7" s="10" t="s">
        <v>53</v>
      </c>
      <c r="M7" s="10" t="s">
        <v>54</v>
      </c>
      <c r="N7" s="274"/>
      <c r="O7" s="45" t="s">
        <v>57</v>
      </c>
      <c r="P7" s="10" t="s">
        <v>59</v>
      </c>
      <c r="Q7" s="10" t="s">
        <v>60</v>
      </c>
      <c r="R7" s="10" t="s">
        <v>61</v>
      </c>
      <c r="S7" s="10" t="s">
        <v>62</v>
      </c>
      <c r="T7" s="10" t="s">
        <v>63</v>
      </c>
      <c r="U7" s="10" t="s">
        <v>64</v>
      </c>
      <c r="V7" s="10" t="s">
        <v>65</v>
      </c>
      <c r="W7" s="10" t="s">
        <v>66</v>
      </c>
      <c r="X7" s="10" t="s">
        <v>67</v>
      </c>
      <c r="Y7" s="10" t="s">
        <v>68</v>
      </c>
      <c r="Z7" s="10" t="s">
        <v>69</v>
      </c>
      <c r="AA7" s="10" t="s">
        <v>70</v>
      </c>
      <c r="AB7" s="274"/>
      <c r="AC7" s="45" t="s">
        <v>72</v>
      </c>
      <c r="AD7" s="10" t="s">
        <v>73</v>
      </c>
      <c r="AE7" s="10" t="s">
        <v>74</v>
      </c>
      <c r="AF7" s="69" t="s">
        <v>75</v>
      </c>
      <c r="AG7" s="10" t="s">
        <v>76</v>
      </c>
      <c r="AH7" s="264"/>
    </row>
    <row r="8" spans="1:34" ht="13.5" customHeight="1">
      <c r="A8" s="11" t="s">
        <v>6</v>
      </c>
      <c r="B8" s="46"/>
      <c r="C8" s="42"/>
      <c r="D8" s="42"/>
      <c r="E8" s="42">
        <v>3622</v>
      </c>
      <c r="F8" s="42"/>
      <c r="G8" s="42"/>
      <c r="H8" s="42"/>
      <c r="I8" s="42">
        <v>2842</v>
      </c>
      <c r="J8" s="42"/>
      <c r="K8" s="42"/>
      <c r="L8" s="42">
        <v>6536</v>
      </c>
      <c r="M8" s="42"/>
      <c r="N8" s="11" t="s">
        <v>6</v>
      </c>
      <c r="O8" s="46"/>
      <c r="P8" s="42">
        <v>2011</v>
      </c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11" t="s">
        <v>6</v>
      </c>
      <c r="AC8" s="46"/>
      <c r="AD8" s="46"/>
      <c r="AE8" s="46"/>
      <c r="AF8" s="46">
        <v>75246</v>
      </c>
      <c r="AG8" s="46"/>
      <c r="AH8" s="76">
        <f>SUM(AC8+AD8+AE8+AF8+AG8)+AA8+Z8+Y8+X8+W8+V8+U8+T8+S8+R8+Q8+P8+O8+M8+L8+K8+J8+I8+H8+G8+F8+E8+D8+C8+B8</f>
        <v>90257</v>
      </c>
    </row>
    <row r="9" spans="1:34" ht="13.5" customHeight="1">
      <c r="A9" s="15" t="s">
        <v>7</v>
      </c>
      <c r="B9" s="46"/>
      <c r="C9" s="42"/>
      <c r="D9" s="42"/>
      <c r="E9" s="42">
        <v>978</v>
      </c>
      <c r="F9" s="42"/>
      <c r="G9" s="42"/>
      <c r="H9" s="42"/>
      <c r="I9" s="42">
        <v>767</v>
      </c>
      <c r="J9" s="42"/>
      <c r="K9" s="42"/>
      <c r="L9" s="42">
        <v>1765</v>
      </c>
      <c r="M9" s="42"/>
      <c r="N9" s="15" t="s">
        <v>7</v>
      </c>
      <c r="O9" s="46"/>
      <c r="P9" s="42">
        <v>542</v>
      </c>
      <c r="Q9" s="42"/>
      <c r="R9" s="42"/>
      <c r="S9" s="42"/>
      <c r="T9" s="42"/>
      <c r="U9" s="42"/>
      <c r="V9" s="42"/>
      <c r="W9" s="42">
        <v>288</v>
      </c>
      <c r="X9" s="42"/>
      <c r="Y9" s="42"/>
      <c r="Z9" s="42"/>
      <c r="AA9" s="42"/>
      <c r="AB9" s="15" t="s">
        <v>7</v>
      </c>
      <c r="AC9" s="46"/>
      <c r="AD9" s="46"/>
      <c r="AE9" s="46"/>
      <c r="AF9" s="46">
        <v>10732</v>
      </c>
      <c r="AG9" s="46"/>
      <c r="AH9" s="76">
        <f aca="true" t="shared" si="0" ref="AH9:AH30">SUM(AC9+AD9+AE9+AF9+AG9)+AA9+Z9+Y9+X9+W9+V9+U9+T9+S9+R9+Q9+P9+O9+M9+L9+K9+J9+I9+H9+G9+F9+E9+D9+C9+B9</f>
        <v>15072</v>
      </c>
    </row>
    <row r="10" spans="1:34" ht="13.5" customHeight="1">
      <c r="A10" s="11" t="s">
        <v>8</v>
      </c>
      <c r="B10" s="46">
        <v>1270</v>
      </c>
      <c r="C10" s="42">
        <v>1904</v>
      </c>
      <c r="D10" s="42">
        <v>127</v>
      </c>
      <c r="E10" s="42"/>
      <c r="F10" s="42">
        <v>5461</v>
      </c>
      <c r="G10" s="42">
        <v>635</v>
      </c>
      <c r="H10" s="42">
        <v>635</v>
      </c>
      <c r="I10" s="42">
        <v>1665</v>
      </c>
      <c r="J10" s="42"/>
      <c r="K10" s="42">
        <v>5461</v>
      </c>
      <c r="L10" s="42">
        <v>8730</v>
      </c>
      <c r="M10" s="42">
        <v>659</v>
      </c>
      <c r="N10" s="11" t="s">
        <v>8</v>
      </c>
      <c r="O10" s="46"/>
      <c r="P10" s="42">
        <v>229</v>
      </c>
      <c r="Q10" s="42">
        <v>1818</v>
      </c>
      <c r="R10" s="42">
        <v>1982</v>
      </c>
      <c r="S10" s="42">
        <v>331</v>
      </c>
      <c r="T10" s="42"/>
      <c r="U10" s="42"/>
      <c r="V10" s="42"/>
      <c r="W10" s="42"/>
      <c r="X10" s="42"/>
      <c r="Y10" s="42"/>
      <c r="Z10" s="42"/>
      <c r="AA10" s="42"/>
      <c r="AB10" s="11" t="s">
        <v>8</v>
      </c>
      <c r="AC10" s="46"/>
      <c r="AD10" s="46"/>
      <c r="AE10" s="46">
        <v>108</v>
      </c>
      <c r="AF10" s="46">
        <v>18613</v>
      </c>
      <c r="AG10" s="46">
        <v>109</v>
      </c>
      <c r="AH10" s="76">
        <f t="shared" si="0"/>
        <v>49737</v>
      </c>
    </row>
    <row r="11" spans="1:34" ht="13.5" customHeight="1">
      <c r="A11" s="16" t="s">
        <v>9</v>
      </c>
      <c r="B11" s="46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16" t="s">
        <v>9</v>
      </c>
      <c r="O11" s="46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16" t="s">
        <v>9</v>
      </c>
      <c r="AC11" s="46"/>
      <c r="AD11" s="46"/>
      <c r="AE11" s="46"/>
      <c r="AF11" s="46"/>
      <c r="AG11" s="46"/>
      <c r="AH11" s="76">
        <f t="shared" si="0"/>
        <v>0</v>
      </c>
    </row>
    <row r="12" spans="1:34" ht="13.5" customHeight="1">
      <c r="A12" s="11" t="s">
        <v>10</v>
      </c>
      <c r="B12" s="46"/>
      <c r="C12" s="42"/>
      <c r="D12" s="42"/>
      <c r="E12" s="42"/>
      <c r="F12" s="42"/>
      <c r="G12" s="42"/>
      <c r="H12" s="42"/>
      <c r="I12" s="42"/>
      <c r="J12" s="42"/>
      <c r="K12" s="42"/>
      <c r="L12" s="42">
        <f>SUM(L17+L16+L15+L14+L13)</f>
        <v>1547</v>
      </c>
      <c r="M12" s="42"/>
      <c r="N12" s="11" t="s">
        <v>10</v>
      </c>
      <c r="O12" s="46"/>
      <c r="P12" s="42"/>
      <c r="Q12" s="42"/>
      <c r="R12" s="42"/>
      <c r="S12" s="42"/>
      <c r="T12" s="42">
        <f>SUM(T17+T16+T15+T14+T13)</f>
        <v>50798</v>
      </c>
      <c r="U12" s="42">
        <f aca="true" t="shared" si="1" ref="U12:AA12">SUM(U17+U16+U15+U14+U13)</f>
        <v>23</v>
      </c>
      <c r="V12" s="42">
        <f t="shared" si="1"/>
        <v>15394</v>
      </c>
      <c r="W12" s="42">
        <v>1066</v>
      </c>
      <c r="X12" s="42">
        <f t="shared" si="1"/>
        <v>3932</v>
      </c>
      <c r="Y12" s="42">
        <f t="shared" si="1"/>
        <v>1060</v>
      </c>
      <c r="Z12" s="42">
        <f t="shared" si="1"/>
        <v>4339</v>
      </c>
      <c r="AA12" s="42">
        <f t="shared" si="1"/>
        <v>55</v>
      </c>
      <c r="AB12" s="11" t="s">
        <v>10</v>
      </c>
      <c r="AC12" s="46">
        <f>SUM(AC13+AC14+AC15+AC16+AC17)</f>
        <v>50</v>
      </c>
      <c r="AD12" s="46">
        <f>SUM(AD13+AD14+AD15+AD16+AD17)</f>
        <v>500</v>
      </c>
      <c r="AE12" s="46">
        <f>SUM(AE13+AE14+AE15+AE16+AE17)</f>
        <v>400</v>
      </c>
      <c r="AF12" s="46"/>
      <c r="AG12" s="46"/>
      <c r="AH12" s="76">
        <f t="shared" si="0"/>
        <v>79164</v>
      </c>
    </row>
    <row r="13" spans="1:34" ht="13.5" customHeight="1">
      <c r="A13" s="11" t="s">
        <v>11</v>
      </c>
      <c r="B13" s="46"/>
      <c r="C13" s="42"/>
      <c r="D13" s="42"/>
      <c r="E13" s="42"/>
      <c r="F13" s="42"/>
      <c r="G13" s="42"/>
      <c r="H13" s="42"/>
      <c r="I13" s="42"/>
      <c r="J13" s="42">
        <v>5523</v>
      </c>
      <c r="K13" s="42"/>
      <c r="L13" s="42">
        <v>47</v>
      </c>
      <c r="M13" s="42"/>
      <c r="N13" s="11" t="s">
        <v>11</v>
      </c>
      <c r="O13" s="46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11" t="s">
        <v>11</v>
      </c>
      <c r="AC13" s="46"/>
      <c r="AD13" s="46"/>
      <c r="AE13" s="46"/>
      <c r="AF13" s="46"/>
      <c r="AG13" s="46"/>
      <c r="AH13" s="76">
        <f t="shared" si="0"/>
        <v>5570</v>
      </c>
    </row>
    <row r="14" spans="1:34" ht="13.5" customHeight="1">
      <c r="A14" s="17" t="s">
        <v>12</v>
      </c>
      <c r="B14" s="47"/>
      <c r="C14" s="43"/>
      <c r="D14" s="42"/>
      <c r="E14" s="42"/>
      <c r="F14" s="42"/>
      <c r="G14" s="42"/>
      <c r="H14" s="42"/>
      <c r="I14" s="42"/>
      <c r="J14" s="42">
        <v>620</v>
      </c>
      <c r="K14" s="42"/>
      <c r="L14" s="42">
        <v>1500</v>
      </c>
      <c r="M14" s="42"/>
      <c r="N14" s="17" t="s">
        <v>12</v>
      </c>
      <c r="O14" s="47"/>
      <c r="P14" s="43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17" t="s">
        <v>12</v>
      </c>
      <c r="AC14" s="47"/>
      <c r="AD14" s="47"/>
      <c r="AE14" s="46"/>
      <c r="AF14" s="46"/>
      <c r="AG14" s="46"/>
      <c r="AH14" s="76">
        <f t="shared" si="0"/>
        <v>2120</v>
      </c>
    </row>
    <row r="15" spans="1:34" ht="13.5" customHeight="1">
      <c r="A15" s="18" t="s">
        <v>13</v>
      </c>
      <c r="B15" s="48"/>
      <c r="C15" s="44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18" t="s">
        <v>13</v>
      </c>
      <c r="O15" s="48"/>
      <c r="P15" s="44"/>
      <c r="Q15" s="42"/>
      <c r="R15" s="42"/>
      <c r="S15" s="42"/>
      <c r="T15" s="42">
        <v>50798</v>
      </c>
      <c r="U15" s="42">
        <v>23</v>
      </c>
      <c r="V15" s="42">
        <v>15394</v>
      </c>
      <c r="W15" s="42">
        <v>1066</v>
      </c>
      <c r="X15" s="42">
        <v>3932</v>
      </c>
      <c r="Y15" s="42">
        <v>1060</v>
      </c>
      <c r="Z15" s="42">
        <v>4339</v>
      </c>
      <c r="AA15" s="42">
        <v>55</v>
      </c>
      <c r="AB15" s="18" t="s">
        <v>13</v>
      </c>
      <c r="AC15" s="48">
        <v>50</v>
      </c>
      <c r="AD15" s="48">
        <v>500</v>
      </c>
      <c r="AE15" s="46">
        <v>400</v>
      </c>
      <c r="AF15" s="46"/>
      <c r="AG15" s="46"/>
      <c r="AH15" s="76">
        <f t="shared" si="0"/>
        <v>77617</v>
      </c>
    </row>
    <row r="16" spans="1:34" ht="13.5" customHeight="1">
      <c r="A16" s="16" t="s">
        <v>14</v>
      </c>
      <c r="B16" s="48"/>
      <c r="C16" s="44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16" t="s">
        <v>14</v>
      </c>
      <c r="O16" s="48"/>
      <c r="P16" s="44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16" t="s">
        <v>14</v>
      </c>
      <c r="AC16" s="48"/>
      <c r="AD16" s="48"/>
      <c r="AE16" s="46"/>
      <c r="AF16" s="46"/>
      <c r="AG16" s="46"/>
      <c r="AH16" s="76">
        <f t="shared" si="0"/>
        <v>0</v>
      </c>
    </row>
    <row r="17" spans="1:34" ht="13.5" customHeight="1">
      <c r="A17" s="16" t="s">
        <v>15</v>
      </c>
      <c r="B17" s="48"/>
      <c r="C17" s="44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16" t="s">
        <v>15</v>
      </c>
      <c r="O17" s="48"/>
      <c r="P17" s="44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16" t="s">
        <v>15</v>
      </c>
      <c r="AC17" s="48"/>
      <c r="AD17" s="48"/>
      <c r="AE17" s="46"/>
      <c r="AF17" s="46"/>
      <c r="AG17" s="46"/>
      <c r="AH17" s="76">
        <f t="shared" si="0"/>
        <v>0</v>
      </c>
    </row>
    <row r="18" spans="1:34" ht="13.5" customHeight="1">
      <c r="A18" s="16"/>
      <c r="B18" s="48"/>
      <c r="C18" s="44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16"/>
      <c r="O18" s="48"/>
      <c r="P18" s="44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16"/>
      <c r="AC18" s="48"/>
      <c r="AD18" s="48"/>
      <c r="AE18" s="46"/>
      <c r="AF18" s="46"/>
      <c r="AG18" s="46"/>
      <c r="AH18" s="76">
        <f t="shared" si="0"/>
        <v>0</v>
      </c>
    </row>
    <row r="19" spans="1:34" ht="13.5" customHeight="1">
      <c r="A19" s="13" t="s">
        <v>16</v>
      </c>
      <c r="B19" s="48"/>
      <c r="C19" s="44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13" t="s">
        <v>16</v>
      </c>
      <c r="O19" s="48"/>
      <c r="P19" s="44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13" t="s">
        <v>16</v>
      </c>
      <c r="AC19" s="48"/>
      <c r="AD19" s="48"/>
      <c r="AE19" s="46"/>
      <c r="AF19" s="46"/>
      <c r="AG19" s="46"/>
      <c r="AH19" s="76">
        <f t="shared" si="0"/>
        <v>0</v>
      </c>
    </row>
    <row r="20" spans="1:34" ht="13.5" customHeight="1">
      <c r="A20" s="13" t="s">
        <v>17</v>
      </c>
      <c r="B20" s="48"/>
      <c r="C20" s="44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13" t="s">
        <v>17</v>
      </c>
      <c r="O20" s="48"/>
      <c r="P20" s="44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13" t="s">
        <v>17</v>
      </c>
      <c r="AC20" s="48"/>
      <c r="AD20" s="48"/>
      <c r="AE20" s="46"/>
      <c r="AF20" s="46"/>
      <c r="AG20" s="46"/>
      <c r="AH20" s="76">
        <f t="shared" si="0"/>
        <v>0</v>
      </c>
    </row>
    <row r="21" spans="1:34" ht="13.5" customHeight="1">
      <c r="A21" s="19" t="s">
        <v>18</v>
      </c>
      <c r="B21" s="64">
        <f aca="true" t="shared" si="2" ref="B21:M21">SUM(B8+B9+B10+B11+B12+B19+B20)</f>
        <v>1270</v>
      </c>
      <c r="C21" s="64">
        <f t="shared" si="2"/>
        <v>1904</v>
      </c>
      <c r="D21" s="64">
        <f t="shared" si="2"/>
        <v>127</v>
      </c>
      <c r="E21" s="64">
        <f t="shared" si="2"/>
        <v>4600</v>
      </c>
      <c r="F21" s="64">
        <f t="shared" si="2"/>
        <v>5461</v>
      </c>
      <c r="G21" s="64">
        <f t="shared" si="2"/>
        <v>635</v>
      </c>
      <c r="H21" s="64">
        <f t="shared" si="2"/>
        <v>635</v>
      </c>
      <c r="I21" s="64">
        <f t="shared" si="2"/>
        <v>5274</v>
      </c>
      <c r="J21" s="64">
        <f>SUM(J8+J9+J10+J11+J12+J19+J20)+J13+J14</f>
        <v>6143</v>
      </c>
      <c r="K21" s="64">
        <f t="shared" si="2"/>
        <v>5461</v>
      </c>
      <c r="L21" s="64">
        <f t="shared" si="2"/>
        <v>18578</v>
      </c>
      <c r="M21" s="64">
        <f t="shared" si="2"/>
        <v>659</v>
      </c>
      <c r="N21" s="19" t="s">
        <v>18</v>
      </c>
      <c r="O21" s="64">
        <f aca="true" t="shared" si="3" ref="O21:AA21">SUM(O8+O9+O10+O11+O12+O19+O20)</f>
        <v>0</v>
      </c>
      <c r="P21" s="64">
        <f t="shared" si="3"/>
        <v>2782</v>
      </c>
      <c r="Q21" s="64">
        <f t="shared" si="3"/>
        <v>1818</v>
      </c>
      <c r="R21" s="64">
        <f t="shared" si="3"/>
        <v>1982</v>
      </c>
      <c r="S21" s="64">
        <f t="shared" si="3"/>
        <v>331</v>
      </c>
      <c r="T21" s="64">
        <f t="shared" si="3"/>
        <v>50798</v>
      </c>
      <c r="U21" s="64">
        <f t="shared" si="3"/>
        <v>23</v>
      </c>
      <c r="V21" s="64">
        <f t="shared" si="3"/>
        <v>15394</v>
      </c>
      <c r="W21" s="64">
        <f t="shared" si="3"/>
        <v>1354</v>
      </c>
      <c r="X21" s="64">
        <f t="shared" si="3"/>
        <v>3932</v>
      </c>
      <c r="Y21" s="64">
        <f t="shared" si="3"/>
        <v>1060</v>
      </c>
      <c r="Z21" s="64">
        <f t="shared" si="3"/>
        <v>4339</v>
      </c>
      <c r="AA21" s="64">
        <f t="shared" si="3"/>
        <v>55</v>
      </c>
      <c r="AB21" s="19" t="s">
        <v>18</v>
      </c>
      <c r="AC21" s="64">
        <f>SUM(AC8+AC9+AC10+AC11+AC12+AC19+AC20)</f>
        <v>50</v>
      </c>
      <c r="AD21" s="64">
        <f>SUM(AD8+AD9+AD10+AD11+AD12+AD19+AD20)</f>
        <v>500</v>
      </c>
      <c r="AE21" s="64">
        <f>SUM(AE8+AE9+AE10+AE11+AE12+AE19+AE20)</f>
        <v>508</v>
      </c>
      <c r="AF21" s="64">
        <f>SUM(AF8+AF9+AF10+AF11+AF12+AF19+AF20)</f>
        <v>104591</v>
      </c>
      <c r="AG21" s="64">
        <f>SUM(AG8+AG9+AG10+AG11+AG12+AG19+AG20)</f>
        <v>109</v>
      </c>
      <c r="AH21" s="84">
        <f t="shared" si="0"/>
        <v>240373</v>
      </c>
    </row>
    <row r="22" spans="1:34" ht="13.5" customHeight="1">
      <c r="A22" s="20"/>
      <c r="B22" s="48"/>
      <c r="C22" s="44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20"/>
      <c r="O22" s="48"/>
      <c r="P22" s="44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20"/>
      <c r="AC22" s="48"/>
      <c r="AD22" s="48"/>
      <c r="AE22" s="46"/>
      <c r="AF22" s="46"/>
      <c r="AG22" s="46"/>
      <c r="AH22" s="76">
        <f t="shared" si="0"/>
        <v>0</v>
      </c>
    </row>
    <row r="23" spans="1:34" ht="13.5" customHeight="1">
      <c r="A23" s="21" t="s">
        <v>19</v>
      </c>
      <c r="B23" s="46"/>
      <c r="C23" s="44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21" t="s">
        <v>19</v>
      </c>
      <c r="O23" s="46"/>
      <c r="P23" s="44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21" t="s">
        <v>19</v>
      </c>
      <c r="AC23" s="46"/>
      <c r="AD23" s="48"/>
      <c r="AE23" s="46"/>
      <c r="AF23" s="46"/>
      <c r="AG23" s="46"/>
      <c r="AH23" s="76">
        <f t="shared" si="0"/>
        <v>0</v>
      </c>
    </row>
    <row r="24" spans="1:34" ht="13.5" customHeight="1">
      <c r="A24" s="21" t="s">
        <v>20</v>
      </c>
      <c r="B24" s="46"/>
      <c r="C24" s="44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21" t="s">
        <v>20</v>
      </c>
      <c r="O24" s="46"/>
      <c r="P24" s="44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21" t="s">
        <v>20</v>
      </c>
      <c r="AC24" s="46"/>
      <c r="AD24" s="48"/>
      <c r="AE24" s="46"/>
      <c r="AF24" s="46"/>
      <c r="AG24" s="46"/>
      <c r="AH24" s="76">
        <f t="shared" si="0"/>
        <v>0</v>
      </c>
    </row>
    <row r="25" spans="1:34" ht="13.5" customHeight="1">
      <c r="A25" s="24" t="s">
        <v>21</v>
      </c>
      <c r="B25" s="49"/>
      <c r="C25" s="44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24" t="s">
        <v>21</v>
      </c>
      <c r="O25" s="49"/>
      <c r="P25" s="44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24" t="s">
        <v>21</v>
      </c>
      <c r="AC25" s="49"/>
      <c r="AD25" s="48"/>
      <c r="AE25" s="46"/>
      <c r="AF25" s="46"/>
      <c r="AG25" s="46"/>
      <c r="AH25" s="76">
        <f t="shared" si="0"/>
        <v>0</v>
      </c>
    </row>
    <row r="26" spans="1:34" ht="13.5" customHeight="1">
      <c r="A26" s="21" t="s">
        <v>22</v>
      </c>
      <c r="B26" s="46"/>
      <c r="C26" s="44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21" t="s">
        <v>22</v>
      </c>
      <c r="O26" s="46"/>
      <c r="P26" s="44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21" t="s">
        <v>22</v>
      </c>
      <c r="AC26" s="46"/>
      <c r="AD26" s="48"/>
      <c r="AE26" s="46"/>
      <c r="AF26" s="46"/>
      <c r="AG26" s="46"/>
      <c r="AH26" s="76">
        <f t="shared" si="0"/>
        <v>0</v>
      </c>
    </row>
    <row r="27" spans="1:34" ht="13.5" customHeight="1">
      <c r="A27" s="26"/>
      <c r="B27" s="50"/>
      <c r="C27" s="44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26"/>
      <c r="O27" s="50"/>
      <c r="P27" s="44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26"/>
      <c r="AC27" s="50"/>
      <c r="AD27" s="48"/>
      <c r="AE27" s="46"/>
      <c r="AF27" s="46"/>
      <c r="AG27" s="46"/>
      <c r="AH27" s="76">
        <f t="shared" si="0"/>
        <v>0</v>
      </c>
    </row>
    <row r="28" spans="1:34" ht="13.5" customHeight="1">
      <c r="A28" s="27" t="s">
        <v>23</v>
      </c>
      <c r="B28" s="51">
        <f>SUM(B23+B24+B25+B26)</f>
        <v>0</v>
      </c>
      <c r="C28" s="51">
        <f aca="true" t="shared" si="4" ref="C28:M28">SUM(C23+C24+C25+C26)</f>
        <v>0</v>
      </c>
      <c r="D28" s="51">
        <f t="shared" si="4"/>
        <v>0</v>
      </c>
      <c r="E28" s="51">
        <f t="shared" si="4"/>
        <v>0</v>
      </c>
      <c r="F28" s="51">
        <f t="shared" si="4"/>
        <v>0</v>
      </c>
      <c r="G28" s="51">
        <f t="shared" si="4"/>
        <v>0</v>
      </c>
      <c r="H28" s="51">
        <f t="shared" si="4"/>
        <v>0</v>
      </c>
      <c r="I28" s="51">
        <f t="shared" si="4"/>
        <v>0</v>
      </c>
      <c r="J28" s="51">
        <f t="shared" si="4"/>
        <v>0</v>
      </c>
      <c r="K28" s="51">
        <f t="shared" si="4"/>
        <v>0</v>
      </c>
      <c r="L28" s="51">
        <f t="shared" si="4"/>
        <v>0</v>
      </c>
      <c r="M28" s="51">
        <f t="shared" si="4"/>
        <v>0</v>
      </c>
      <c r="N28" s="27" t="s">
        <v>23</v>
      </c>
      <c r="O28" s="51">
        <f>SUM(O23+O24+O25+O26)</f>
        <v>0</v>
      </c>
      <c r="P28" s="51">
        <f aca="true" t="shared" si="5" ref="P28:AA28">SUM(P23+P24+P25+P26)</f>
        <v>0</v>
      </c>
      <c r="Q28" s="51">
        <f t="shared" si="5"/>
        <v>0</v>
      </c>
      <c r="R28" s="51">
        <f t="shared" si="5"/>
        <v>0</v>
      </c>
      <c r="S28" s="51">
        <f t="shared" si="5"/>
        <v>0</v>
      </c>
      <c r="T28" s="51">
        <f t="shared" si="5"/>
        <v>0</v>
      </c>
      <c r="U28" s="51">
        <f t="shared" si="5"/>
        <v>0</v>
      </c>
      <c r="V28" s="51">
        <f t="shared" si="5"/>
        <v>0</v>
      </c>
      <c r="W28" s="51">
        <f t="shared" si="5"/>
        <v>0</v>
      </c>
      <c r="X28" s="51">
        <f t="shared" si="5"/>
        <v>0</v>
      </c>
      <c r="Y28" s="51">
        <f t="shared" si="5"/>
        <v>0</v>
      </c>
      <c r="Z28" s="51">
        <f t="shared" si="5"/>
        <v>0</v>
      </c>
      <c r="AA28" s="51">
        <f t="shared" si="5"/>
        <v>0</v>
      </c>
      <c r="AB28" s="27" t="s">
        <v>23</v>
      </c>
      <c r="AC28" s="51">
        <f>SUM(AC23+AC24+AC25+AC26)</f>
        <v>0</v>
      </c>
      <c r="AD28" s="51">
        <f>SUM(AD23+AD24+AD25+AD26)</f>
        <v>0</v>
      </c>
      <c r="AE28" s="51">
        <f>SUM(AE23+AE24+AE25+AE26)</f>
        <v>0</v>
      </c>
      <c r="AF28" s="51">
        <f>SUM(AF23+AF24+AF25+AF26)</f>
        <v>0</v>
      </c>
      <c r="AG28" s="51">
        <f>SUM(AG23+AG24+AG25+AG26)</f>
        <v>0</v>
      </c>
      <c r="AH28" s="76">
        <f t="shared" si="0"/>
        <v>0</v>
      </c>
    </row>
    <row r="29" spans="1:34" ht="12.75">
      <c r="A29" s="27"/>
      <c r="B29" s="51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27"/>
      <c r="O29" s="51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27"/>
      <c r="AC29" s="51"/>
      <c r="AD29" s="46"/>
      <c r="AE29" s="46"/>
      <c r="AF29" s="46"/>
      <c r="AG29" s="46"/>
      <c r="AH29" s="76">
        <f t="shared" si="0"/>
        <v>0</v>
      </c>
    </row>
    <row r="30" spans="1:34" ht="13.5" customHeight="1">
      <c r="A30" s="28" t="s">
        <v>24</v>
      </c>
      <c r="B30" s="51">
        <f>SUM(B21+B28)</f>
        <v>1270</v>
      </c>
      <c r="C30" s="51">
        <f aca="true" t="shared" si="6" ref="C30:M30">SUM(C21+C28)</f>
        <v>1904</v>
      </c>
      <c r="D30" s="51">
        <f t="shared" si="6"/>
        <v>127</v>
      </c>
      <c r="E30" s="51">
        <f t="shared" si="6"/>
        <v>4600</v>
      </c>
      <c r="F30" s="51">
        <f t="shared" si="6"/>
        <v>5461</v>
      </c>
      <c r="G30" s="51">
        <f t="shared" si="6"/>
        <v>635</v>
      </c>
      <c r="H30" s="51">
        <f t="shared" si="6"/>
        <v>635</v>
      </c>
      <c r="I30" s="51">
        <f t="shared" si="6"/>
        <v>5274</v>
      </c>
      <c r="J30" s="51">
        <f t="shared" si="6"/>
        <v>6143</v>
      </c>
      <c r="K30" s="51">
        <f t="shared" si="6"/>
        <v>5461</v>
      </c>
      <c r="L30" s="51">
        <f t="shared" si="6"/>
        <v>18578</v>
      </c>
      <c r="M30" s="51">
        <f t="shared" si="6"/>
        <v>659</v>
      </c>
      <c r="N30" s="28" t="s">
        <v>24</v>
      </c>
      <c r="O30" s="51">
        <f>SUM(O21+O28)</f>
        <v>0</v>
      </c>
      <c r="P30" s="51">
        <f aca="true" t="shared" si="7" ref="P30:AA30">SUM(P21+P28)</f>
        <v>2782</v>
      </c>
      <c r="Q30" s="51">
        <f t="shared" si="7"/>
        <v>1818</v>
      </c>
      <c r="R30" s="51">
        <f t="shared" si="7"/>
        <v>1982</v>
      </c>
      <c r="S30" s="51">
        <f t="shared" si="7"/>
        <v>331</v>
      </c>
      <c r="T30" s="51">
        <f t="shared" si="7"/>
        <v>50798</v>
      </c>
      <c r="U30" s="51">
        <f t="shared" si="7"/>
        <v>23</v>
      </c>
      <c r="V30" s="51">
        <f t="shared" si="7"/>
        <v>15394</v>
      </c>
      <c r="W30" s="51">
        <f t="shared" si="7"/>
        <v>1354</v>
      </c>
      <c r="X30" s="51">
        <f t="shared" si="7"/>
        <v>3932</v>
      </c>
      <c r="Y30" s="51">
        <f t="shared" si="7"/>
        <v>1060</v>
      </c>
      <c r="Z30" s="51">
        <f t="shared" si="7"/>
        <v>4339</v>
      </c>
      <c r="AA30" s="51">
        <f t="shared" si="7"/>
        <v>55</v>
      </c>
      <c r="AB30" s="28" t="s">
        <v>24</v>
      </c>
      <c r="AC30" s="51">
        <f>SUM(AC21+AC28)</f>
        <v>50</v>
      </c>
      <c r="AD30" s="51">
        <f>SUM(AD21+AD28)</f>
        <v>500</v>
      </c>
      <c r="AE30" s="51">
        <f>SUM(AE21+AE28)</f>
        <v>508</v>
      </c>
      <c r="AF30" s="51">
        <f>SUM(AF21+AF28)</f>
        <v>104591</v>
      </c>
      <c r="AG30" s="51">
        <f>SUM(AG21+AG28)</f>
        <v>109</v>
      </c>
      <c r="AH30" s="84">
        <f t="shared" si="0"/>
        <v>240373</v>
      </c>
    </row>
    <row r="31" spans="1:34" ht="13.5" customHeight="1">
      <c r="A31" s="30"/>
      <c r="B31" s="52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0"/>
      <c r="O31" s="52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0"/>
      <c r="AC31" s="52"/>
      <c r="AD31" s="31"/>
      <c r="AE31" s="31"/>
      <c r="AF31" s="31"/>
      <c r="AG31" s="31"/>
      <c r="AH31" s="31"/>
    </row>
    <row r="32" spans="1:34" ht="13.5" customHeight="1">
      <c r="A32" s="276" t="s">
        <v>25</v>
      </c>
      <c r="B32" s="276"/>
      <c r="C32" s="276"/>
      <c r="D32" s="276"/>
      <c r="E32" s="5"/>
      <c r="F32" s="5"/>
      <c r="G32" s="5"/>
      <c r="H32" s="5"/>
      <c r="I32" s="5"/>
      <c r="J32" s="5"/>
      <c r="K32" s="5"/>
      <c r="L32" s="5"/>
      <c r="M32" s="5"/>
      <c r="N32" s="276" t="s">
        <v>25</v>
      </c>
      <c r="O32" s="276"/>
      <c r="P32" s="276"/>
      <c r="Q32" s="276"/>
      <c r="R32" s="276"/>
      <c r="S32" s="276"/>
      <c r="T32" s="276"/>
      <c r="U32" s="276"/>
      <c r="V32" s="276"/>
      <c r="W32" s="276"/>
      <c r="X32" s="276"/>
      <c r="Y32" s="276"/>
      <c r="Z32" s="276"/>
      <c r="AA32" s="276"/>
      <c r="AB32" s="276" t="s">
        <v>25</v>
      </c>
      <c r="AC32" s="276"/>
      <c r="AD32" s="276"/>
      <c r="AE32" s="276"/>
      <c r="AF32" s="276"/>
      <c r="AG32" s="276"/>
      <c r="AH32" s="276"/>
    </row>
    <row r="33" spans="1:34" ht="13.5" customHeight="1">
      <c r="A33" s="22" t="s">
        <v>26</v>
      </c>
      <c r="B33" s="53"/>
      <c r="C33" s="13"/>
      <c r="D33" s="13"/>
      <c r="E33" s="13"/>
      <c r="F33" s="13"/>
      <c r="G33" s="13"/>
      <c r="H33" s="13"/>
      <c r="I33" s="13"/>
      <c r="J33" s="13">
        <v>5573</v>
      </c>
      <c r="K33" s="13"/>
      <c r="L33" s="13"/>
      <c r="M33" s="13"/>
      <c r="N33" s="22" t="s">
        <v>26</v>
      </c>
      <c r="O33" s="5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22" t="s">
        <v>26</v>
      </c>
      <c r="AC33" s="53"/>
      <c r="AD33" s="54"/>
      <c r="AE33" s="54"/>
      <c r="AF33" s="54">
        <v>6072</v>
      </c>
      <c r="AG33" s="54"/>
      <c r="AH33" s="54">
        <f>SUM(AG33+AF33+AE33+AD33+AC33)+B33+C33+D33+E33+F33+G33+H33+I33+J33+K33+L33+M33+O33+P33+Q33+R33+S33+T33+U33+V33+W33+X33+Y33+Z33+AA33</f>
        <v>11645</v>
      </c>
    </row>
    <row r="34" spans="1:34" ht="13.5" customHeight="1">
      <c r="A34" s="21" t="s">
        <v>27</v>
      </c>
      <c r="B34" s="53"/>
      <c r="C34" s="13"/>
      <c r="D34" s="13"/>
      <c r="E34" s="13"/>
      <c r="F34" s="13"/>
      <c r="G34" s="13"/>
      <c r="H34" s="13"/>
      <c r="I34" s="13"/>
      <c r="J34" s="13">
        <v>10167</v>
      </c>
      <c r="K34" s="13"/>
      <c r="L34" s="13"/>
      <c r="M34" s="13"/>
      <c r="N34" s="21" t="s">
        <v>27</v>
      </c>
      <c r="O34" s="5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21" t="s">
        <v>27</v>
      </c>
      <c r="AC34" s="53"/>
      <c r="AD34" s="54"/>
      <c r="AE34" s="54"/>
      <c r="AF34" s="54"/>
      <c r="AG34" s="54"/>
      <c r="AH34" s="54">
        <f aca="true" t="shared" si="8" ref="AH34:AH54">SUM(AG34+AF34+AE34+AD34+AC34)+B34+C34+D34+E34+F34+G34+H34+I34+J34+K34+L34+M34+O34+P34+Q34+R34+S34+T34+U34+V34+W34+X34+Y34+Z34+AA34</f>
        <v>10167</v>
      </c>
    </row>
    <row r="35" spans="1:34" ht="13.5" customHeight="1">
      <c r="A35" s="11" t="s">
        <v>28</v>
      </c>
      <c r="B35" s="54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1" t="s">
        <v>28</v>
      </c>
      <c r="O35" s="54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1" t="s">
        <v>28</v>
      </c>
      <c r="AC35" s="54"/>
      <c r="AD35" s="54"/>
      <c r="AE35" s="54"/>
      <c r="AF35" s="54"/>
      <c r="AG35" s="54"/>
      <c r="AH35" s="54">
        <f t="shared" si="8"/>
        <v>0</v>
      </c>
    </row>
    <row r="36" spans="1:34" ht="13.5" customHeight="1">
      <c r="A36" s="11" t="s">
        <v>11</v>
      </c>
      <c r="B36" s="54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1" t="s">
        <v>11</v>
      </c>
      <c r="O36" s="54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1" t="s">
        <v>11</v>
      </c>
      <c r="AC36" s="54"/>
      <c r="AD36" s="54"/>
      <c r="AE36" s="54"/>
      <c r="AF36" s="54"/>
      <c r="AG36" s="54"/>
      <c r="AH36" s="54">
        <f t="shared" si="8"/>
        <v>0</v>
      </c>
    </row>
    <row r="37" spans="1:34" ht="13.5" customHeight="1">
      <c r="A37" s="17" t="s">
        <v>29</v>
      </c>
      <c r="B37" s="55"/>
      <c r="C37" s="17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7" t="s">
        <v>29</v>
      </c>
      <c r="O37" s="55"/>
      <c r="P37" s="17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7" t="s">
        <v>29</v>
      </c>
      <c r="AC37" s="55"/>
      <c r="AD37" s="55"/>
      <c r="AE37" s="54"/>
      <c r="AF37" s="54"/>
      <c r="AG37" s="54"/>
      <c r="AH37" s="54">
        <f t="shared" si="8"/>
        <v>0</v>
      </c>
    </row>
    <row r="38" spans="1:34" ht="13.5" customHeight="1">
      <c r="A38" s="17" t="s">
        <v>30</v>
      </c>
      <c r="B38" s="55"/>
      <c r="C38" s="17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7" t="s">
        <v>30</v>
      </c>
      <c r="O38" s="55"/>
      <c r="P38" s="17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7" t="s">
        <v>30</v>
      </c>
      <c r="AC38" s="55"/>
      <c r="AD38" s="55"/>
      <c r="AE38" s="54"/>
      <c r="AF38" s="54"/>
      <c r="AG38" s="54"/>
      <c r="AH38" s="54">
        <f t="shared" si="8"/>
        <v>0</v>
      </c>
    </row>
    <row r="39" spans="1:34" ht="13.5" customHeight="1">
      <c r="A39" s="32"/>
      <c r="B39" s="55"/>
      <c r="C39" s="17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32"/>
      <c r="O39" s="55"/>
      <c r="P39" s="17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32"/>
      <c r="AC39" s="55"/>
      <c r="AD39" s="55"/>
      <c r="AE39" s="54"/>
      <c r="AF39" s="54"/>
      <c r="AG39" s="54"/>
      <c r="AH39" s="54">
        <f t="shared" si="8"/>
        <v>0</v>
      </c>
    </row>
    <row r="40" spans="1:34" ht="13.5" customHeight="1">
      <c r="A40" s="13" t="s">
        <v>31</v>
      </c>
      <c r="B40" s="53"/>
      <c r="C40" s="22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 t="s">
        <v>31</v>
      </c>
      <c r="O40" s="53"/>
      <c r="P40" s="22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 t="s">
        <v>31</v>
      </c>
      <c r="AC40" s="53"/>
      <c r="AD40" s="53"/>
      <c r="AE40" s="54"/>
      <c r="AF40" s="54"/>
      <c r="AG40" s="54"/>
      <c r="AH40" s="54">
        <f t="shared" si="8"/>
        <v>0</v>
      </c>
    </row>
    <row r="41" spans="1:34" ht="13.5" customHeight="1">
      <c r="A41" s="13" t="s">
        <v>32</v>
      </c>
      <c r="B41" s="56"/>
      <c r="C41" s="29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 t="s">
        <v>32</v>
      </c>
      <c r="O41" s="56"/>
      <c r="P41" s="29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 t="s">
        <v>32</v>
      </c>
      <c r="AC41" s="56"/>
      <c r="AD41" s="56"/>
      <c r="AE41" s="54"/>
      <c r="AF41" s="54"/>
      <c r="AG41" s="54"/>
      <c r="AH41" s="54">
        <f t="shared" si="8"/>
        <v>0</v>
      </c>
    </row>
    <row r="42" spans="1:34" ht="13.5" customHeight="1">
      <c r="A42" s="33"/>
      <c r="B42" s="57"/>
      <c r="C42" s="34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3"/>
      <c r="O42" s="57"/>
      <c r="P42" s="34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3"/>
      <c r="AC42" s="57"/>
      <c r="AD42" s="57"/>
      <c r="AE42" s="83"/>
      <c r="AF42" s="83"/>
      <c r="AG42" s="83"/>
      <c r="AH42" s="54">
        <f t="shared" si="8"/>
        <v>0</v>
      </c>
    </row>
    <row r="43" spans="1:34" ht="13.5" customHeight="1">
      <c r="A43" s="28" t="s">
        <v>33</v>
      </c>
      <c r="B43" s="58">
        <f>SUM(B33+B34+B35+B40+B41)</f>
        <v>0</v>
      </c>
      <c r="C43" s="58">
        <f aca="true" t="shared" si="9" ref="C43:M43">SUM(C33+C34+C35+C40+C41)</f>
        <v>0</v>
      </c>
      <c r="D43" s="58">
        <f t="shared" si="9"/>
        <v>0</v>
      </c>
      <c r="E43" s="58">
        <f t="shared" si="9"/>
        <v>0</v>
      </c>
      <c r="F43" s="58">
        <f t="shared" si="9"/>
        <v>0</v>
      </c>
      <c r="G43" s="58">
        <f t="shared" si="9"/>
        <v>0</v>
      </c>
      <c r="H43" s="58">
        <f t="shared" si="9"/>
        <v>0</v>
      </c>
      <c r="I43" s="58">
        <f t="shared" si="9"/>
        <v>0</v>
      </c>
      <c r="J43" s="58">
        <f t="shared" si="9"/>
        <v>15740</v>
      </c>
      <c r="K43" s="58">
        <f t="shared" si="9"/>
        <v>0</v>
      </c>
      <c r="L43" s="58">
        <f t="shared" si="9"/>
        <v>0</v>
      </c>
      <c r="M43" s="58">
        <f t="shared" si="9"/>
        <v>0</v>
      </c>
      <c r="N43" s="28" t="s">
        <v>33</v>
      </c>
      <c r="O43" s="58">
        <f>SUM(O33+O34+O35+O40+O41)</f>
        <v>0</v>
      </c>
      <c r="P43" s="58">
        <f aca="true" t="shared" si="10" ref="P43:AA43">SUM(P33+P34+P35+P40+P41)</f>
        <v>0</v>
      </c>
      <c r="Q43" s="58">
        <f t="shared" si="10"/>
        <v>0</v>
      </c>
      <c r="R43" s="58">
        <f t="shared" si="10"/>
        <v>0</v>
      </c>
      <c r="S43" s="58">
        <f t="shared" si="10"/>
        <v>0</v>
      </c>
      <c r="T43" s="58">
        <f t="shared" si="10"/>
        <v>0</v>
      </c>
      <c r="U43" s="58">
        <f t="shared" si="10"/>
        <v>0</v>
      </c>
      <c r="V43" s="58">
        <f t="shared" si="10"/>
        <v>0</v>
      </c>
      <c r="W43" s="58">
        <f t="shared" si="10"/>
        <v>0</v>
      </c>
      <c r="X43" s="58">
        <f t="shared" si="10"/>
        <v>0</v>
      </c>
      <c r="Y43" s="58">
        <f t="shared" si="10"/>
        <v>0</v>
      </c>
      <c r="Z43" s="58">
        <f t="shared" si="10"/>
        <v>0</v>
      </c>
      <c r="AA43" s="58">
        <f t="shared" si="10"/>
        <v>0</v>
      </c>
      <c r="AB43" s="28" t="s">
        <v>33</v>
      </c>
      <c r="AC43" s="58">
        <f>SUM(AC33+AC34+AC35+AC40+AC41)</f>
        <v>0</v>
      </c>
      <c r="AD43" s="58">
        <f>SUM(AD33+AD34+AD35+AD40+AD41)</f>
        <v>0</v>
      </c>
      <c r="AE43" s="58">
        <f>SUM(AE33+AE34+AE35+AE40+AE41)</f>
        <v>0</v>
      </c>
      <c r="AF43" s="58">
        <f>SUM(AF33+AF34+AF35+AF40+AF41)</f>
        <v>6072</v>
      </c>
      <c r="AG43" s="58">
        <f>SUM(AG33+AG34+AG35+AG40+AG41)</f>
        <v>0</v>
      </c>
      <c r="AH43" s="56">
        <f t="shared" si="8"/>
        <v>21812</v>
      </c>
    </row>
    <row r="44" spans="1:34" ht="13.5" customHeight="1">
      <c r="A44" s="37"/>
      <c r="B44" s="59"/>
      <c r="C44" s="36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37"/>
      <c r="O44" s="59"/>
      <c r="P44" s="36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37"/>
      <c r="AC44" s="59"/>
      <c r="AD44" s="59"/>
      <c r="AE44" s="54"/>
      <c r="AF44" s="54"/>
      <c r="AG44" s="54"/>
      <c r="AH44" s="54">
        <f t="shared" si="8"/>
        <v>0</v>
      </c>
    </row>
    <row r="45" spans="1:34" ht="13.5" customHeight="1">
      <c r="A45" s="22" t="s">
        <v>19</v>
      </c>
      <c r="B45" s="53"/>
      <c r="C45" s="36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22" t="s">
        <v>19</v>
      </c>
      <c r="O45" s="53"/>
      <c r="P45" s="36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22" t="s">
        <v>19</v>
      </c>
      <c r="AC45" s="53"/>
      <c r="AD45" s="59"/>
      <c r="AE45" s="54"/>
      <c r="AF45" s="54"/>
      <c r="AG45" s="54"/>
      <c r="AH45" s="54">
        <f t="shared" si="8"/>
        <v>0</v>
      </c>
    </row>
    <row r="46" spans="1:34" ht="13.5" customHeight="1">
      <c r="A46" s="38" t="s">
        <v>34</v>
      </c>
      <c r="B46" s="60"/>
      <c r="C46" s="36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38" t="s">
        <v>34</v>
      </c>
      <c r="O46" s="60"/>
      <c r="P46" s="36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38" t="s">
        <v>34</v>
      </c>
      <c r="AC46" s="60"/>
      <c r="AD46" s="59"/>
      <c r="AE46" s="54"/>
      <c r="AF46" s="54"/>
      <c r="AG46" s="54"/>
      <c r="AH46" s="54">
        <f t="shared" si="8"/>
        <v>0</v>
      </c>
    </row>
    <row r="47" spans="1:34" ht="13.5" customHeight="1">
      <c r="A47" s="25" t="s">
        <v>21</v>
      </c>
      <c r="B47" s="61"/>
      <c r="C47" s="2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25" t="s">
        <v>21</v>
      </c>
      <c r="O47" s="61"/>
      <c r="P47" s="23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25" t="s">
        <v>21</v>
      </c>
      <c r="AC47" s="61"/>
      <c r="AD47" s="77"/>
      <c r="AE47" s="78"/>
      <c r="AF47" s="78"/>
      <c r="AG47" s="78"/>
      <c r="AH47" s="54">
        <f t="shared" si="8"/>
        <v>0</v>
      </c>
    </row>
    <row r="48" spans="1:34" ht="13.5" customHeight="1">
      <c r="A48" s="22" t="s">
        <v>35</v>
      </c>
      <c r="B48" s="53"/>
      <c r="C48" s="39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22" t="s">
        <v>35</v>
      </c>
      <c r="O48" s="53"/>
      <c r="P48" s="39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22" t="s">
        <v>35</v>
      </c>
      <c r="AC48" s="53"/>
      <c r="AD48" s="77"/>
      <c r="AE48" s="78"/>
      <c r="AF48" s="78"/>
      <c r="AG48" s="78"/>
      <c r="AH48" s="54">
        <f t="shared" si="8"/>
        <v>0</v>
      </c>
    </row>
    <row r="49" spans="1:34" ht="13.5" customHeight="1">
      <c r="A49" s="22" t="s">
        <v>36</v>
      </c>
      <c r="B49" s="53"/>
      <c r="C49" s="23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22" t="s">
        <v>36</v>
      </c>
      <c r="O49" s="53">
        <v>26530</v>
      </c>
      <c r="P49" s="23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22" t="s">
        <v>36</v>
      </c>
      <c r="AC49" s="53"/>
      <c r="AD49" s="77"/>
      <c r="AE49" s="78"/>
      <c r="AF49" s="78"/>
      <c r="AG49" s="78"/>
      <c r="AH49" s="54">
        <f t="shared" si="8"/>
        <v>26530</v>
      </c>
    </row>
    <row r="50" spans="1:34" ht="13.5" customHeight="1">
      <c r="A50" s="28" t="s">
        <v>37</v>
      </c>
      <c r="B50" s="58">
        <f aca="true" t="shared" si="11" ref="B50:M50">SUM(B45+B46+B47+B48+B49)</f>
        <v>0</v>
      </c>
      <c r="C50" s="58">
        <f t="shared" si="11"/>
        <v>0</v>
      </c>
      <c r="D50" s="58">
        <f t="shared" si="11"/>
        <v>0</v>
      </c>
      <c r="E50" s="58">
        <f t="shared" si="11"/>
        <v>0</v>
      </c>
      <c r="F50" s="58">
        <f t="shared" si="11"/>
        <v>0</v>
      </c>
      <c r="G50" s="58">
        <f t="shared" si="11"/>
        <v>0</v>
      </c>
      <c r="H50" s="58">
        <f t="shared" si="11"/>
        <v>0</v>
      </c>
      <c r="I50" s="58">
        <f t="shared" si="11"/>
        <v>0</v>
      </c>
      <c r="J50" s="58">
        <f t="shared" si="11"/>
        <v>0</v>
      </c>
      <c r="K50" s="58">
        <f t="shared" si="11"/>
        <v>0</v>
      </c>
      <c r="L50" s="58">
        <f t="shared" si="11"/>
        <v>0</v>
      </c>
      <c r="M50" s="58">
        <f t="shared" si="11"/>
        <v>0</v>
      </c>
      <c r="N50" s="28" t="s">
        <v>37</v>
      </c>
      <c r="O50" s="58">
        <f aca="true" t="shared" si="12" ref="O50:AA50">SUM(O45+O46+O47+O48+O49)</f>
        <v>26530</v>
      </c>
      <c r="P50" s="58">
        <f t="shared" si="12"/>
        <v>0</v>
      </c>
      <c r="Q50" s="58">
        <f t="shared" si="12"/>
        <v>0</v>
      </c>
      <c r="R50" s="58">
        <f t="shared" si="12"/>
        <v>0</v>
      </c>
      <c r="S50" s="58">
        <f t="shared" si="12"/>
        <v>0</v>
      </c>
      <c r="T50" s="58">
        <f t="shared" si="12"/>
        <v>0</v>
      </c>
      <c r="U50" s="58">
        <f t="shared" si="12"/>
        <v>0</v>
      </c>
      <c r="V50" s="58">
        <f t="shared" si="12"/>
        <v>0</v>
      </c>
      <c r="W50" s="58">
        <f t="shared" si="12"/>
        <v>0</v>
      </c>
      <c r="X50" s="58">
        <f t="shared" si="12"/>
        <v>0</v>
      </c>
      <c r="Y50" s="58">
        <f t="shared" si="12"/>
        <v>0</v>
      </c>
      <c r="Z50" s="58">
        <f t="shared" si="12"/>
        <v>0</v>
      </c>
      <c r="AA50" s="58">
        <f t="shared" si="12"/>
        <v>0</v>
      </c>
      <c r="AB50" s="28" t="s">
        <v>37</v>
      </c>
      <c r="AC50" s="58">
        <f>SUM(AC45+AC46+AC47+AC48+AC49)</f>
        <v>0</v>
      </c>
      <c r="AD50" s="58">
        <f>SUM(AD45+AD46+AD47+AD48+AD49)</f>
        <v>0</v>
      </c>
      <c r="AE50" s="58">
        <f>SUM(AE45+AE46+AE47+AE48+AE49)</f>
        <v>0</v>
      </c>
      <c r="AF50" s="58">
        <f>SUM(AF45+AF46+AF47+AF48+AF49)</f>
        <v>0</v>
      </c>
      <c r="AG50" s="58">
        <f>SUM(AG45+AG46+AG47+AG48+AG49)</f>
        <v>0</v>
      </c>
      <c r="AH50" s="56">
        <f t="shared" si="8"/>
        <v>26530</v>
      </c>
    </row>
    <row r="51" spans="1:34" ht="13.5" customHeight="1">
      <c r="A51" s="40"/>
      <c r="B51" s="62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40"/>
      <c r="O51" s="62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40"/>
      <c r="AC51" s="62"/>
      <c r="AD51" s="54"/>
      <c r="AE51" s="54"/>
      <c r="AF51" s="54"/>
      <c r="AG51" s="54"/>
      <c r="AH51" s="54">
        <f t="shared" si="8"/>
        <v>0</v>
      </c>
    </row>
    <row r="52" spans="1:34" ht="13.5" customHeight="1">
      <c r="A52" s="28" t="s">
        <v>38</v>
      </c>
      <c r="B52" s="58">
        <f>SUM(B43+B50)</f>
        <v>0</v>
      </c>
      <c r="C52" s="58">
        <f aca="true" t="shared" si="13" ref="C52:M52">SUM(C43+C50)</f>
        <v>0</v>
      </c>
      <c r="D52" s="58">
        <f t="shared" si="13"/>
        <v>0</v>
      </c>
      <c r="E52" s="58">
        <f t="shared" si="13"/>
        <v>0</v>
      </c>
      <c r="F52" s="58">
        <f t="shared" si="13"/>
        <v>0</v>
      </c>
      <c r="G52" s="58">
        <f t="shared" si="13"/>
        <v>0</v>
      </c>
      <c r="H52" s="58">
        <f t="shared" si="13"/>
        <v>0</v>
      </c>
      <c r="I52" s="58">
        <f t="shared" si="13"/>
        <v>0</v>
      </c>
      <c r="J52" s="58">
        <f t="shared" si="13"/>
        <v>15740</v>
      </c>
      <c r="K52" s="58">
        <f t="shared" si="13"/>
        <v>0</v>
      </c>
      <c r="L52" s="58">
        <f t="shared" si="13"/>
        <v>0</v>
      </c>
      <c r="M52" s="58">
        <f t="shared" si="13"/>
        <v>0</v>
      </c>
      <c r="N52" s="28" t="s">
        <v>38</v>
      </c>
      <c r="O52" s="58">
        <f>SUM(O43+O50)</f>
        <v>26530</v>
      </c>
      <c r="P52" s="58">
        <f aca="true" t="shared" si="14" ref="P52:AA52">SUM(P43+P50)</f>
        <v>0</v>
      </c>
      <c r="Q52" s="58">
        <f t="shared" si="14"/>
        <v>0</v>
      </c>
      <c r="R52" s="58">
        <f t="shared" si="14"/>
        <v>0</v>
      </c>
      <c r="S52" s="58">
        <f t="shared" si="14"/>
        <v>0</v>
      </c>
      <c r="T52" s="58">
        <f t="shared" si="14"/>
        <v>0</v>
      </c>
      <c r="U52" s="58">
        <f t="shared" si="14"/>
        <v>0</v>
      </c>
      <c r="V52" s="58">
        <f t="shared" si="14"/>
        <v>0</v>
      </c>
      <c r="W52" s="58">
        <f t="shared" si="14"/>
        <v>0</v>
      </c>
      <c r="X52" s="58">
        <f t="shared" si="14"/>
        <v>0</v>
      </c>
      <c r="Y52" s="58">
        <f t="shared" si="14"/>
        <v>0</v>
      </c>
      <c r="Z52" s="58">
        <f t="shared" si="14"/>
        <v>0</v>
      </c>
      <c r="AA52" s="58">
        <f t="shared" si="14"/>
        <v>0</v>
      </c>
      <c r="AB52" s="28" t="s">
        <v>38</v>
      </c>
      <c r="AC52" s="58">
        <f>SUM(AC43+AC50)</f>
        <v>0</v>
      </c>
      <c r="AD52" s="58">
        <f>SUM(AD43+AD50)</f>
        <v>0</v>
      </c>
      <c r="AE52" s="58">
        <f>SUM(AE43+AE50)</f>
        <v>0</v>
      </c>
      <c r="AF52" s="58">
        <f>SUM(AF43+AF50)</f>
        <v>6072</v>
      </c>
      <c r="AG52" s="58">
        <f>SUM(AG43+AG50)</f>
        <v>0</v>
      </c>
      <c r="AH52" s="56">
        <f t="shared" si="8"/>
        <v>48342</v>
      </c>
    </row>
    <row r="53" spans="1:34" ht="13.5" customHeight="1">
      <c r="A53" s="65"/>
      <c r="B53" s="66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6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6"/>
      <c r="AD53" s="66"/>
      <c r="AE53" s="66"/>
      <c r="AF53" s="66"/>
      <c r="AG53" s="66"/>
      <c r="AH53" s="54">
        <f>SUM(AG53+AF53+AE53+AD53+AC53)+B53+C53+D53+E53+F53+G53+H53+I53+J53+K53+L53+M53+O53+P53+Q53+R53+S53+T53+U53+V53+W53+X53+Y53+Z53+AA53</f>
        <v>0</v>
      </c>
    </row>
    <row r="54" spans="1:34" ht="15" customHeight="1">
      <c r="A54" s="41" t="s">
        <v>39</v>
      </c>
      <c r="B54" s="59">
        <f>SUM(B30+B52)</f>
        <v>1270</v>
      </c>
      <c r="C54" s="59">
        <f aca="true" t="shared" si="15" ref="C54:M54">SUM(C30+C52)</f>
        <v>1904</v>
      </c>
      <c r="D54" s="59">
        <f t="shared" si="15"/>
        <v>127</v>
      </c>
      <c r="E54" s="59">
        <f t="shared" si="15"/>
        <v>4600</v>
      </c>
      <c r="F54" s="59">
        <f t="shared" si="15"/>
        <v>5461</v>
      </c>
      <c r="G54" s="59">
        <f t="shared" si="15"/>
        <v>635</v>
      </c>
      <c r="H54" s="59">
        <f t="shared" si="15"/>
        <v>635</v>
      </c>
      <c r="I54" s="59">
        <f t="shared" si="15"/>
        <v>5274</v>
      </c>
      <c r="J54" s="59">
        <f t="shared" si="15"/>
        <v>21883</v>
      </c>
      <c r="K54" s="59">
        <f t="shared" si="15"/>
        <v>5461</v>
      </c>
      <c r="L54" s="59">
        <f t="shared" si="15"/>
        <v>18578</v>
      </c>
      <c r="M54" s="59">
        <f t="shared" si="15"/>
        <v>659</v>
      </c>
      <c r="N54" s="41" t="s">
        <v>39</v>
      </c>
      <c r="O54" s="59">
        <f>SUM(O30+O52)</f>
        <v>26530</v>
      </c>
      <c r="P54" s="59">
        <f aca="true" t="shared" si="16" ref="P54:AA54">SUM(P30+P52)</f>
        <v>2782</v>
      </c>
      <c r="Q54" s="59">
        <f t="shared" si="16"/>
        <v>1818</v>
      </c>
      <c r="R54" s="59">
        <f t="shared" si="16"/>
        <v>1982</v>
      </c>
      <c r="S54" s="59">
        <f t="shared" si="16"/>
        <v>331</v>
      </c>
      <c r="T54" s="59">
        <f t="shared" si="16"/>
        <v>50798</v>
      </c>
      <c r="U54" s="59">
        <f t="shared" si="16"/>
        <v>23</v>
      </c>
      <c r="V54" s="59">
        <f t="shared" si="16"/>
        <v>15394</v>
      </c>
      <c r="W54" s="59">
        <f t="shared" si="16"/>
        <v>1354</v>
      </c>
      <c r="X54" s="59">
        <f t="shared" si="16"/>
        <v>3932</v>
      </c>
      <c r="Y54" s="59">
        <f t="shared" si="16"/>
        <v>1060</v>
      </c>
      <c r="Z54" s="59">
        <f t="shared" si="16"/>
        <v>4339</v>
      </c>
      <c r="AA54" s="59">
        <f t="shared" si="16"/>
        <v>55</v>
      </c>
      <c r="AB54" s="41" t="s">
        <v>39</v>
      </c>
      <c r="AC54" s="59">
        <f>SUM(AC30+AC52)</f>
        <v>50</v>
      </c>
      <c r="AD54" s="59">
        <f>SUM(AD30+AD52)</f>
        <v>500</v>
      </c>
      <c r="AE54" s="59">
        <f>SUM(AE30+AE52)</f>
        <v>508</v>
      </c>
      <c r="AF54" s="59">
        <f>SUM(AF30+AF52)</f>
        <v>110663</v>
      </c>
      <c r="AG54" s="59">
        <f>SUM(AG30+AG52)</f>
        <v>109</v>
      </c>
      <c r="AH54" s="56">
        <f t="shared" si="8"/>
        <v>288715</v>
      </c>
    </row>
    <row r="55" spans="15:29" ht="12.75">
      <c r="O55" s="63"/>
      <c r="AC55" s="63"/>
    </row>
  </sheetData>
  <mergeCells count="21">
    <mergeCell ref="A2:M2"/>
    <mergeCell ref="A3:M3"/>
    <mergeCell ref="N2:AA2"/>
    <mergeCell ref="N3:AA3"/>
    <mergeCell ref="N4:Y4"/>
    <mergeCell ref="N5:N7"/>
    <mergeCell ref="O5:AA5"/>
    <mergeCell ref="N32:AA32"/>
    <mergeCell ref="A5:A7"/>
    <mergeCell ref="A32:D32"/>
    <mergeCell ref="A4:L4"/>
    <mergeCell ref="B5:M5"/>
    <mergeCell ref="Z1:AA1"/>
    <mergeCell ref="AB2:AH2"/>
    <mergeCell ref="AB3:AH3"/>
    <mergeCell ref="AG1:AH1"/>
    <mergeCell ref="AB5:AB7"/>
    <mergeCell ref="AC5:AH5"/>
    <mergeCell ref="AB32:AH32"/>
    <mergeCell ref="AB4:AG4"/>
    <mergeCell ref="AH6:AH7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48"/>
  <sheetViews>
    <sheetView workbookViewId="0" topLeftCell="A1">
      <selection activeCell="F5" sqref="F5:I7"/>
    </sheetView>
  </sheetViews>
  <sheetFormatPr defaultColWidth="9.140625" defaultRowHeight="12.75"/>
  <cols>
    <col min="1" max="1" width="43.28125" style="1" customWidth="1"/>
    <col min="2" max="2" width="12.7109375" style="1" customWidth="1"/>
    <col min="3" max="3" width="11.421875" style="1" customWidth="1"/>
    <col min="4" max="4" width="11.57421875" style="1" customWidth="1"/>
    <col min="5" max="5" width="11.28125" style="190" customWidth="1"/>
    <col min="6" max="7" width="11.8515625" style="1" customWidth="1"/>
    <col min="8" max="8" width="12.140625" style="1" customWidth="1"/>
    <col min="9" max="9" width="10.140625" style="1" customWidth="1"/>
    <col min="10" max="10" width="9.8515625" style="1" customWidth="1"/>
    <col min="11" max="11" width="11.421875" style="1" customWidth="1"/>
    <col min="12" max="12" width="10.140625" style="1" customWidth="1"/>
    <col min="13" max="14" width="10.00390625" style="1" customWidth="1"/>
    <col min="15" max="15" width="9.421875" style="1" customWidth="1"/>
    <col min="16" max="16" width="10.140625" style="1" customWidth="1"/>
    <col min="17" max="17" width="11.421875" style="1" customWidth="1"/>
    <col min="18" max="18" width="12.7109375" style="1" customWidth="1"/>
    <col min="19" max="16384" width="9.140625" style="1" customWidth="1"/>
  </cols>
  <sheetData>
    <row r="1" spans="1:8" ht="12.75" customHeight="1">
      <c r="A1" s="268" t="s">
        <v>293</v>
      </c>
      <c r="B1" s="268"/>
      <c r="C1" s="268"/>
      <c r="D1" s="268"/>
      <c r="E1" s="268"/>
      <c r="F1" s="268"/>
      <c r="G1" s="268"/>
      <c r="H1" s="268"/>
    </row>
    <row r="2" spans="1:10" ht="18" customHeight="1">
      <c r="A2" s="180" t="s">
        <v>396</v>
      </c>
      <c r="B2" s="180"/>
      <c r="C2" s="180"/>
      <c r="D2" s="180"/>
      <c r="E2" s="180"/>
      <c r="F2" s="180"/>
      <c r="G2" s="180"/>
      <c r="H2" s="180"/>
      <c r="I2" s="2"/>
      <c r="J2" s="3"/>
    </row>
    <row r="3" spans="1:10" ht="12.75" customHeight="1">
      <c r="A3" s="4"/>
      <c r="B3" s="4"/>
      <c r="C3" s="4"/>
      <c r="D3" s="4"/>
      <c r="E3" s="236"/>
      <c r="F3" s="4"/>
      <c r="G3" s="4"/>
      <c r="H3" s="4"/>
      <c r="I3" s="2"/>
      <c r="J3" s="3"/>
    </row>
    <row r="4" spans="1:10" ht="15.75" customHeight="1">
      <c r="A4" s="276" t="s">
        <v>1</v>
      </c>
      <c r="B4" s="276"/>
      <c r="C4" s="276"/>
      <c r="D4" s="276"/>
      <c r="E4" s="276"/>
      <c r="F4" s="279"/>
      <c r="G4" s="279"/>
      <c r="H4" s="67" t="s">
        <v>2</v>
      </c>
      <c r="I4" s="2"/>
      <c r="J4" s="7"/>
    </row>
    <row r="5" spans="1:9" ht="15" customHeight="1">
      <c r="A5" s="197" t="s">
        <v>3</v>
      </c>
      <c r="B5" s="196">
        <v>841126</v>
      </c>
      <c r="C5" s="196"/>
      <c r="D5" s="196"/>
      <c r="E5" s="196"/>
      <c r="F5" s="196" t="s">
        <v>5</v>
      </c>
      <c r="G5" s="196"/>
      <c r="H5" s="196"/>
      <c r="I5" s="196"/>
    </row>
    <row r="6" spans="1:9" ht="21.75" customHeight="1">
      <c r="A6" s="197"/>
      <c r="B6" s="280" t="s">
        <v>41</v>
      </c>
      <c r="C6" s="281"/>
      <c r="D6" s="281"/>
      <c r="E6" s="282"/>
      <c r="F6" s="196"/>
      <c r="G6" s="196"/>
      <c r="H6" s="196"/>
      <c r="I6" s="196"/>
    </row>
    <row r="7" spans="1:9" ht="29.25" customHeight="1">
      <c r="A7" s="197"/>
      <c r="B7" s="173" t="s">
        <v>362</v>
      </c>
      <c r="C7" s="70" t="s">
        <v>382</v>
      </c>
      <c r="D7" s="70" t="s">
        <v>350</v>
      </c>
      <c r="E7" s="232" t="s">
        <v>351</v>
      </c>
      <c r="F7" s="173" t="s">
        <v>362</v>
      </c>
      <c r="G7" s="70" t="s">
        <v>382</v>
      </c>
      <c r="H7" s="70" t="s">
        <v>350</v>
      </c>
      <c r="I7" s="232" t="s">
        <v>351</v>
      </c>
    </row>
    <row r="8" spans="1:18" ht="13.5" customHeight="1">
      <c r="A8" s="11" t="s">
        <v>6</v>
      </c>
      <c r="B8" s="74">
        <v>25868</v>
      </c>
      <c r="C8" s="74">
        <v>25443</v>
      </c>
      <c r="D8" s="75">
        <v>25443</v>
      </c>
      <c r="E8" s="237">
        <f>SUM(D8/C8)</f>
        <v>1</v>
      </c>
      <c r="F8" s="74">
        <v>25868</v>
      </c>
      <c r="G8" s="74">
        <v>25443</v>
      </c>
      <c r="H8" s="75">
        <v>25443</v>
      </c>
      <c r="I8" s="237">
        <f>SUM(H8/G8)</f>
        <v>1</v>
      </c>
      <c r="J8" s="14"/>
      <c r="L8" s="14"/>
      <c r="M8" s="14"/>
      <c r="N8" s="14"/>
      <c r="O8" s="14"/>
      <c r="P8" s="14"/>
      <c r="R8" s="14"/>
    </row>
    <row r="9" spans="1:18" ht="13.5" customHeight="1">
      <c r="A9" s="15" t="s">
        <v>7</v>
      </c>
      <c r="B9" s="46">
        <v>6666</v>
      </c>
      <c r="C9" s="46">
        <v>6814</v>
      </c>
      <c r="D9" s="46">
        <v>6814</v>
      </c>
      <c r="E9" s="237">
        <f>SUM(D9/C9)</f>
        <v>1</v>
      </c>
      <c r="F9" s="46">
        <v>6666</v>
      </c>
      <c r="G9" s="46">
        <v>6814</v>
      </c>
      <c r="H9" s="46">
        <v>6814</v>
      </c>
      <c r="I9" s="237">
        <f>SUM(H9/G9)</f>
        <v>1</v>
      </c>
      <c r="J9" s="14"/>
      <c r="L9" s="14"/>
      <c r="M9" s="14"/>
      <c r="N9" s="14"/>
      <c r="O9" s="14"/>
      <c r="P9" s="14"/>
      <c r="R9" s="14"/>
    </row>
    <row r="10" spans="1:18" ht="13.5" customHeight="1">
      <c r="A10" s="11" t="s">
        <v>8</v>
      </c>
      <c r="B10" s="46">
        <v>5667</v>
      </c>
      <c r="C10" s="46">
        <v>3504</v>
      </c>
      <c r="D10" s="46">
        <v>3504</v>
      </c>
      <c r="E10" s="237">
        <f>SUM(D10/C10)</f>
        <v>1</v>
      </c>
      <c r="F10" s="46">
        <v>5667</v>
      </c>
      <c r="G10" s="46">
        <v>3504</v>
      </c>
      <c r="H10" s="46">
        <v>3504</v>
      </c>
      <c r="I10" s="237">
        <f>SUM(H10/G10)</f>
        <v>1</v>
      </c>
      <c r="J10" s="14"/>
      <c r="L10" s="14"/>
      <c r="M10" s="14"/>
      <c r="N10" s="14"/>
      <c r="O10" s="14"/>
      <c r="P10" s="14"/>
      <c r="R10" s="14"/>
    </row>
    <row r="11" spans="1:18" ht="13.5" customHeight="1">
      <c r="A11" s="16" t="s">
        <v>9</v>
      </c>
      <c r="B11" s="46"/>
      <c r="C11" s="46"/>
      <c r="D11" s="46"/>
      <c r="E11" s="237"/>
      <c r="F11" s="46"/>
      <c r="G11" s="46"/>
      <c r="H11" s="46"/>
      <c r="I11" s="237"/>
      <c r="J11" s="14"/>
      <c r="L11" s="14"/>
      <c r="M11" s="14"/>
      <c r="N11" s="14"/>
      <c r="O11" s="14"/>
      <c r="P11" s="14"/>
      <c r="R11" s="14"/>
    </row>
    <row r="12" spans="1:18" ht="13.5" customHeight="1">
      <c r="A12" s="11" t="s">
        <v>10</v>
      </c>
      <c r="B12" s="46"/>
      <c r="C12" s="46"/>
      <c r="D12" s="46"/>
      <c r="E12" s="237"/>
      <c r="F12" s="46"/>
      <c r="G12" s="46"/>
      <c r="H12" s="46"/>
      <c r="I12" s="237"/>
      <c r="J12" s="14"/>
      <c r="L12" s="14"/>
      <c r="M12" s="14"/>
      <c r="N12" s="14"/>
      <c r="O12" s="14"/>
      <c r="P12" s="14"/>
      <c r="R12" s="14"/>
    </row>
    <row r="13" spans="1:18" ht="13.5" customHeight="1">
      <c r="A13" s="11" t="s">
        <v>11</v>
      </c>
      <c r="B13" s="46"/>
      <c r="C13" s="46"/>
      <c r="D13" s="46"/>
      <c r="E13" s="237"/>
      <c r="F13" s="46"/>
      <c r="G13" s="46"/>
      <c r="H13" s="46"/>
      <c r="I13" s="237"/>
      <c r="J13" s="14"/>
      <c r="L13" s="14"/>
      <c r="M13" s="14"/>
      <c r="N13" s="14"/>
      <c r="O13" s="14"/>
      <c r="P13" s="14"/>
      <c r="R13" s="14"/>
    </row>
    <row r="14" spans="1:18" ht="13.5" customHeight="1">
      <c r="A14" s="17" t="s">
        <v>12</v>
      </c>
      <c r="B14" s="47"/>
      <c r="C14" s="47"/>
      <c r="D14" s="47"/>
      <c r="E14" s="237"/>
      <c r="F14" s="47"/>
      <c r="G14" s="47"/>
      <c r="H14" s="47"/>
      <c r="I14" s="237"/>
      <c r="J14" s="14"/>
      <c r="L14" s="14"/>
      <c r="M14" s="14"/>
      <c r="N14" s="14"/>
      <c r="O14" s="14"/>
      <c r="P14" s="14"/>
      <c r="R14" s="14"/>
    </row>
    <row r="15" spans="1:18" ht="13.5" customHeight="1">
      <c r="A15" s="18" t="s">
        <v>13</v>
      </c>
      <c r="B15" s="48"/>
      <c r="C15" s="48"/>
      <c r="D15" s="48"/>
      <c r="E15" s="237"/>
      <c r="F15" s="48"/>
      <c r="G15" s="48"/>
      <c r="H15" s="48"/>
      <c r="I15" s="237"/>
      <c r="J15" s="14"/>
      <c r="L15" s="14"/>
      <c r="M15" s="14"/>
      <c r="N15" s="14"/>
      <c r="O15" s="14"/>
      <c r="P15" s="14"/>
      <c r="R15" s="14"/>
    </row>
    <row r="16" spans="1:18" ht="13.5" customHeight="1">
      <c r="A16" s="16" t="s">
        <v>14</v>
      </c>
      <c r="B16" s="48"/>
      <c r="C16" s="48"/>
      <c r="D16" s="48"/>
      <c r="E16" s="237"/>
      <c r="F16" s="48"/>
      <c r="G16" s="48"/>
      <c r="H16" s="48"/>
      <c r="I16" s="237"/>
      <c r="J16" s="14"/>
      <c r="L16" s="14"/>
      <c r="M16" s="14"/>
      <c r="N16" s="14"/>
      <c r="O16" s="14"/>
      <c r="P16" s="14"/>
      <c r="R16" s="14"/>
    </row>
    <row r="17" spans="1:18" ht="13.5" customHeight="1">
      <c r="A17" s="16" t="s">
        <v>15</v>
      </c>
      <c r="B17" s="48"/>
      <c r="C17" s="48"/>
      <c r="D17" s="48"/>
      <c r="E17" s="237"/>
      <c r="F17" s="48"/>
      <c r="G17" s="48"/>
      <c r="H17" s="48"/>
      <c r="I17" s="237"/>
      <c r="J17" s="14"/>
      <c r="L17" s="14"/>
      <c r="M17" s="14"/>
      <c r="N17" s="14"/>
      <c r="O17" s="14"/>
      <c r="P17" s="14"/>
      <c r="R17" s="14"/>
    </row>
    <row r="18" spans="1:18" ht="13.5" customHeight="1">
      <c r="A18" s="16"/>
      <c r="B18" s="48"/>
      <c r="C18" s="48"/>
      <c r="D18" s="48"/>
      <c r="E18" s="237"/>
      <c r="F18" s="48"/>
      <c r="G18" s="48"/>
      <c r="H18" s="48"/>
      <c r="I18" s="237"/>
      <c r="J18" s="14"/>
      <c r="L18" s="14"/>
      <c r="M18" s="14"/>
      <c r="N18" s="14"/>
      <c r="O18" s="14"/>
      <c r="P18" s="14"/>
      <c r="R18" s="14"/>
    </row>
    <row r="19" spans="1:18" ht="13.5" customHeight="1">
      <c r="A19" s="13" t="s">
        <v>16</v>
      </c>
      <c r="B19" s="48"/>
      <c r="C19" s="48"/>
      <c r="D19" s="48"/>
      <c r="E19" s="237"/>
      <c r="F19" s="48"/>
      <c r="G19" s="48"/>
      <c r="H19" s="48"/>
      <c r="I19" s="237"/>
      <c r="J19" s="14"/>
      <c r="L19" s="14"/>
      <c r="M19" s="14"/>
      <c r="N19" s="14"/>
      <c r="O19" s="14"/>
      <c r="P19" s="14"/>
      <c r="R19" s="14"/>
    </row>
    <row r="20" spans="1:18" ht="13.5" customHeight="1">
      <c r="A20" s="13" t="s">
        <v>17</v>
      </c>
      <c r="B20" s="48"/>
      <c r="C20" s="48"/>
      <c r="D20" s="48"/>
      <c r="E20" s="237"/>
      <c r="F20" s="48"/>
      <c r="G20" s="48"/>
      <c r="H20" s="48"/>
      <c r="I20" s="237"/>
      <c r="J20" s="14"/>
      <c r="L20" s="14"/>
      <c r="M20" s="14"/>
      <c r="N20" s="14"/>
      <c r="O20" s="14"/>
      <c r="P20" s="14"/>
      <c r="R20" s="14"/>
    </row>
    <row r="21" spans="1:18" ht="13.5" customHeight="1">
      <c r="A21" s="19" t="s">
        <v>18</v>
      </c>
      <c r="B21" s="64">
        <f>SUM(B8+B9+B10+B11+B12+B19+B20)</f>
        <v>38201</v>
      </c>
      <c r="C21" s="64">
        <f>SUM(C8+C9+C10+C11+C12+C19+C20)</f>
        <v>35761</v>
      </c>
      <c r="D21" s="64">
        <f>SUM(D8+D9+D10+D11+D12+D19+D20)</f>
        <v>35761</v>
      </c>
      <c r="E21" s="238">
        <f>SUM(D21/C21)</f>
        <v>1</v>
      </c>
      <c r="F21" s="64">
        <f>SUM(F8+F9+F10+F11+F12+F19+F20)</f>
        <v>38201</v>
      </c>
      <c r="G21" s="64">
        <f>SUM(G8+G9+G10+G11+G12+G19+G20)</f>
        <v>35761</v>
      </c>
      <c r="H21" s="64">
        <f>SUM(H8+H9+H10+H11+H12+H19+H20)</f>
        <v>35761</v>
      </c>
      <c r="I21" s="238">
        <f>SUM(H21/G21)</f>
        <v>1</v>
      </c>
      <c r="J21" s="14"/>
      <c r="L21" s="14"/>
      <c r="M21" s="14"/>
      <c r="N21" s="14"/>
      <c r="O21" s="14"/>
      <c r="P21" s="14"/>
      <c r="R21" s="14"/>
    </row>
    <row r="22" spans="1:18" ht="13.5" customHeight="1">
      <c r="A22" s="20"/>
      <c r="B22" s="48"/>
      <c r="C22" s="48"/>
      <c r="D22" s="48"/>
      <c r="E22" s="237"/>
      <c r="F22" s="48"/>
      <c r="G22" s="48"/>
      <c r="H22" s="48"/>
      <c r="I22" s="237"/>
      <c r="J22" s="14"/>
      <c r="L22" s="14"/>
      <c r="M22" s="14"/>
      <c r="N22" s="14"/>
      <c r="O22" s="14"/>
      <c r="P22" s="14"/>
      <c r="R22" s="14"/>
    </row>
    <row r="23" spans="1:18" ht="13.5" customHeight="1">
      <c r="A23" s="21" t="s">
        <v>19</v>
      </c>
      <c r="B23" s="48"/>
      <c r="C23" s="48"/>
      <c r="D23" s="48"/>
      <c r="E23" s="237"/>
      <c r="F23" s="48"/>
      <c r="G23" s="48"/>
      <c r="H23" s="48"/>
      <c r="I23" s="237"/>
      <c r="J23" s="14"/>
      <c r="L23" s="14"/>
      <c r="M23" s="14"/>
      <c r="N23" s="14"/>
      <c r="O23" s="14"/>
      <c r="P23" s="14"/>
      <c r="R23" s="14"/>
    </row>
    <row r="24" spans="1:18" ht="13.5" customHeight="1">
      <c r="A24" s="26"/>
      <c r="B24" s="48"/>
      <c r="C24" s="48"/>
      <c r="D24" s="48"/>
      <c r="E24" s="237"/>
      <c r="F24" s="48"/>
      <c r="G24" s="48"/>
      <c r="H24" s="48"/>
      <c r="I24" s="237"/>
      <c r="J24" s="14"/>
      <c r="L24" s="14"/>
      <c r="M24" s="14"/>
      <c r="N24" s="14"/>
      <c r="O24" s="14"/>
      <c r="P24" s="14"/>
      <c r="R24" s="14"/>
    </row>
    <row r="25" spans="1:18" ht="13.5" customHeight="1">
      <c r="A25" s="27" t="s">
        <v>23</v>
      </c>
      <c r="B25" s="48">
        <f>SUM(B23)</f>
        <v>0</v>
      </c>
      <c r="C25" s="48"/>
      <c r="D25" s="48"/>
      <c r="E25" s="237"/>
      <c r="F25" s="48">
        <f>SUM(F23)</f>
        <v>0</v>
      </c>
      <c r="G25" s="48"/>
      <c r="H25" s="48"/>
      <c r="I25" s="237"/>
      <c r="J25" s="14"/>
      <c r="L25" s="14"/>
      <c r="M25" s="14"/>
      <c r="N25" s="14"/>
      <c r="O25" s="14"/>
      <c r="P25" s="14"/>
      <c r="R25" s="14"/>
    </row>
    <row r="26" spans="1:18" ht="13.5" customHeight="1">
      <c r="A26" s="27"/>
      <c r="B26" s="51"/>
      <c r="C26" s="51"/>
      <c r="D26" s="51"/>
      <c r="E26" s="237"/>
      <c r="F26" s="51"/>
      <c r="G26" s="51"/>
      <c r="H26" s="51"/>
      <c r="I26" s="237"/>
      <c r="J26" s="14"/>
      <c r="L26" s="14"/>
      <c r="M26" s="14"/>
      <c r="N26" s="14"/>
      <c r="O26" s="14"/>
      <c r="P26" s="14"/>
      <c r="R26" s="14"/>
    </row>
    <row r="27" spans="1:18" ht="12.75">
      <c r="A27" s="28" t="s">
        <v>24</v>
      </c>
      <c r="B27" s="51">
        <f>SUM(B21+B25)</f>
        <v>38201</v>
      </c>
      <c r="C27" s="51">
        <f>SUM(C21+C25)</f>
        <v>35761</v>
      </c>
      <c r="D27" s="51">
        <f>SUM(D21+D25)</f>
        <v>35761</v>
      </c>
      <c r="E27" s="238">
        <f>SUM(D27/C27)</f>
        <v>1</v>
      </c>
      <c r="F27" s="51">
        <f>SUM(F21+F25)</f>
        <v>38201</v>
      </c>
      <c r="G27" s="51">
        <f>SUM(G21+G25)</f>
        <v>35761</v>
      </c>
      <c r="H27" s="51">
        <f>SUM(H21+H25)</f>
        <v>35761</v>
      </c>
      <c r="I27" s="238">
        <f>SUM(H27/G27)</f>
        <v>1</v>
      </c>
      <c r="J27" s="14"/>
      <c r="L27" s="14"/>
      <c r="M27" s="14"/>
      <c r="N27" s="14"/>
      <c r="O27" s="14"/>
      <c r="P27" s="14"/>
      <c r="R27" s="14"/>
    </row>
    <row r="28" spans="1:18" ht="13.5" customHeight="1">
      <c r="A28" s="30"/>
      <c r="B28" s="31"/>
      <c r="C28" s="31"/>
      <c r="D28" s="31"/>
      <c r="E28" s="212"/>
      <c r="F28" s="31"/>
      <c r="G28" s="31"/>
      <c r="H28" s="31"/>
      <c r="I28" s="14"/>
      <c r="J28" s="14"/>
      <c r="L28" s="14"/>
      <c r="M28" s="14"/>
      <c r="N28" s="14"/>
      <c r="O28" s="14"/>
      <c r="P28" s="14"/>
      <c r="R28" s="14"/>
    </row>
    <row r="29" spans="1:18" ht="26.25" customHeight="1">
      <c r="A29" s="276" t="s">
        <v>40</v>
      </c>
      <c r="B29" s="276"/>
      <c r="C29" s="276"/>
      <c r="D29" s="276"/>
      <c r="E29" s="276"/>
      <c r="F29" s="276"/>
      <c r="G29" s="276"/>
      <c r="H29" s="67" t="s">
        <v>2</v>
      </c>
      <c r="I29" s="14"/>
      <c r="J29" s="14"/>
      <c r="L29" s="14"/>
      <c r="M29" s="14"/>
      <c r="N29" s="14"/>
      <c r="O29" s="14"/>
      <c r="P29" s="14"/>
      <c r="R29" s="14"/>
    </row>
    <row r="30" spans="1:18" ht="13.5" customHeight="1">
      <c r="A30" s="22" t="s">
        <v>26</v>
      </c>
      <c r="B30" s="46"/>
      <c r="C30" s="46"/>
      <c r="D30" s="46"/>
      <c r="E30" s="230"/>
      <c r="F30" s="46"/>
      <c r="G30" s="46"/>
      <c r="H30" s="46"/>
      <c r="I30" s="50"/>
      <c r="J30" s="14"/>
      <c r="L30" s="14"/>
      <c r="M30" s="14"/>
      <c r="N30" s="14"/>
      <c r="O30" s="14"/>
      <c r="P30" s="14"/>
      <c r="R30" s="14"/>
    </row>
    <row r="31" spans="1:18" ht="13.5" customHeight="1">
      <c r="A31" s="21" t="s">
        <v>27</v>
      </c>
      <c r="B31" s="46"/>
      <c r="C31" s="46"/>
      <c r="D31" s="46"/>
      <c r="E31" s="230"/>
      <c r="F31" s="46"/>
      <c r="G31" s="46"/>
      <c r="H31" s="46"/>
      <c r="I31" s="50"/>
      <c r="J31" s="14"/>
      <c r="L31" s="14"/>
      <c r="M31" s="14"/>
      <c r="N31" s="14"/>
      <c r="O31" s="14"/>
      <c r="P31" s="14"/>
      <c r="R31" s="14"/>
    </row>
    <row r="32" spans="1:18" ht="13.5" customHeight="1">
      <c r="A32" s="11" t="s">
        <v>28</v>
      </c>
      <c r="B32" s="46"/>
      <c r="C32" s="46"/>
      <c r="D32" s="46"/>
      <c r="E32" s="230"/>
      <c r="F32" s="46"/>
      <c r="G32" s="46"/>
      <c r="H32" s="46"/>
      <c r="I32" s="50"/>
      <c r="J32" s="14"/>
      <c r="L32" s="14"/>
      <c r="M32" s="14"/>
      <c r="N32" s="14"/>
      <c r="O32" s="14"/>
      <c r="P32" s="14"/>
      <c r="R32" s="14"/>
    </row>
    <row r="33" spans="1:18" ht="13.5" customHeight="1">
      <c r="A33" s="11" t="s">
        <v>11</v>
      </c>
      <c r="B33" s="46"/>
      <c r="C33" s="46"/>
      <c r="D33" s="46"/>
      <c r="E33" s="230"/>
      <c r="F33" s="46"/>
      <c r="G33" s="46"/>
      <c r="H33" s="46"/>
      <c r="I33" s="50"/>
      <c r="J33" s="14"/>
      <c r="L33" s="14"/>
      <c r="M33" s="14"/>
      <c r="N33" s="14"/>
      <c r="O33" s="14"/>
      <c r="P33" s="14"/>
      <c r="R33" s="14"/>
    </row>
    <row r="34" spans="1:18" ht="13.5" customHeight="1">
      <c r="A34" s="17" t="s">
        <v>29</v>
      </c>
      <c r="B34" s="46"/>
      <c r="C34" s="46"/>
      <c r="D34" s="46"/>
      <c r="E34" s="230"/>
      <c r="F34" s="46"/>
      <c r="G34" s="46"/>
      <c r="H34" s="46"/>
      <c r="I34" s="50"/>
      <c r="J34" s="14"/>
      <c r="L34" s="14"/>
      <c r="M34" s="14"/>
      <c r="N34" s="14"/>
      <c r="O34" s="14"/>
      <c r="P34" s="14"/>
      <c r="R34" s="14"/>
    </row>
    <row r="35" spans="1:12" ht="13.5" customHeight="1">
      <c r="A35" s="71"/>
      <c r="B35" s="48"/>
      <c r="C35" s="48"/>
      <c r="D35" s="48"/>
      <c r="E35" s="233"/>
      <c r="F35" s="48"/>
      <c r="G35" s="48"/>
      <c r="H35" s="46"/>
      <c r="I35" s="50"/>
      <c r="J35" s="14"/>
      <c r="L35" s="14"/>
    </row>
    <row r="36" spans="1:12" ht="13.5" customHeight="1">
      <c r="A36" s="13" t="s">
        <v>31</v>
      </c>
      <c r="B36" s="48"/>
      <c r="C36" s="48"/>
      <c r="D36" s="48"/>
      <c r="E36" s="233"/>
      <c r="F36" s="48"/>
      <c r="G36" s="48"/>
      <c r="H36" s="46"/>
      <c r="I36" s="50"/>
      <c r="J36" s="14"/>
      <c r="L36" s="14"/>
    </row>
    <row r="37" spans="1:12" ht="13.5" customHeight="1">
      <c r="A37" s="13" t="s">
        <v>32</v>
      </c>
      <c r="B37" s="46"/>
      <c r="C37" s="46"/>
      <c r="D37" s="46"/>
      <c r="E37" s="230"/>
      <c r="F37" s="46"/>
      <c r="G37" s="46"/>
      <c r="H37" s="46"/>
      <c r="I37" s="50"/>
      <c r="J37" s="14"/>
      <c r="L37" s="14"/>
    </row>
    <row r="38" spans="1:12" ht="13.5" customHeight="1">
      <c r="A38" s="33"/>
      <c r="B38" s="51"/>
      <c r="C38" s="51"/>
      <c r="D38" s="51"/>
      <c r="E38" s="229"/>
      <c r="F38" s="51"/>
      <c r="G38" s="51"/>
      <c r="H38" s="46"/>
      <c r="I38" s="50"/>
      <c r="J38" s="14"/>
      <c r="L38" s="14"/>
    </row>
    <row r="39" spans="1:12" ht="13.5" customHeight="1">
      <c r="A39" s="28" t="s">
        <v>33</v>
      </c>
      <c r="B39" s="51">
        <f>SUM(B30+B31+B32+B36+B37)</f>
        <v>0</v>
      </c>
      <c r="C39" s="51">
        <f aca="true" t="shared" si="0" ref="C39:I39">SUM(C30+C31+C32+C36+C37)</f>
        <v>0</v>
      </c>
      <c r="D39" s="51">
        <f t="shared" si="0"/>
        <v>0</v>
      </c>
      <c r="E39" s="229">
        <f t="shared" si="0"/>
        <v>0</v>
      </c>
      <c r="F39" s="51">
        <f t="shared" si="0"/>
        <v>0</v>
      </c>
      <c r="G39" s="51">
        <f t="shared" si="0"/>
        <v>0</v>
      </c>
      <c r="H39" s="51">
        <f t="shared" si="0"/>
        <v>0</v>
      </c>
      <c r="I39" s="51">
        <f t="shared" si="0"/>
        <v>0</v>
      </c>
      <c r="J39" s="14"/>
      <c r="L39" s="14"/>
    </row>
    <row r="40" spans="1:12" ht="13.5" customHeight="1">
      <c r="A40" s="37"/>
      <c r="B40" s="79"/>
      <c r="C40" s="79"/>
      <c r="D40" s="79"/>
      <c r="E40" s="222"/>
      <c r="F40" s="79"/>
      <c r="G40" s="79"/>
      <c r="H40" s="46"/>
      <c r="I40" s="50"/>
      <c r="J40" s="14"/>
      <c r="L40" s="14"/>
    </row>
    <row r="41" spans="1:12" ht="13.5" customHeight="1">
      <c r="A41" s="22" t="s">
        <v>19</v>
      </c>
      <c r="B41" s="79"/>
      <c r="C41" s="79"/>
      <c r="D41" s="79"/>
      <c r="E41" s="222"/>
      <c r="F41" s="79"/>
      <c r="G41" s="79"/>
      <c r="H41" s="46"/>
      <c r="I41" s="50"/>
      <c r="J41" s="14"/>
      <c r="L41" s="14"/>
    </row>
    <row r="42" spans="1:12" ht="13.5" customHeight="1">
      <c r="A42" s="38" t="s">
        <v>34</v>
      </c>
      <c r="B42" s="79"/>
      <c r="C42" s="79"/>
      <c r="D42" s="79"/>
      <c r="E42" s="222"/>
      <c r="F42" s="79"/>
      <c r="G42" s="79"/>
      <c r="H42" s="46"/>
      <c r="I42" s="50"/>
      <c r="J42" s="14"/>
      <c r="L42" s="14"/>
    </row>
    <row r="43" spans="1:9" ht="13.5" customHeight="1">
      <c r="A43" s="28" t="s">
        <v>37</v>
      </c>
      <c r="B43" s="64">
        <f>SUM(B41+B42)</f>
        <v>0</v>
      </c>
      <c r="C43" s="64">
        <f aca="true" t="shared" si="1" ref="C43:I43">SUM(C41+C42)</f>
        <v>0</v>
      </c>
      <c r="D43" s="64">
        <f t="shared" si="1"/>
        <v>0</v>
      </c>
      <c r="E43" s="239">
        <f t="shared" si="1"/>
        <v>0</v>
      </c>
      <c r="F43" s="64">
        <f t="shared" si="1"/>
        <v>0</v>
      </c>
      <c r="G43" s="64">
        <f t="shared" si="1"/>
        <v>0</v>
      </c>
      <c r="H43" s="64">
        <f t="shared" si="1"/>
        <v>0</v>
      </c>
      <c r="I43" s="64">
        <f t="shared" si="1"/>
        <v>0</v>
      </c>
    </row>
    <row r="44" spans="1:9" ht="13.5" customHeight="1">
      <c r="A44" s="40"/>
      <c r="B44" s="46"/>
      <c r="C44" s="46"/>
      <c r="D44" s="46"/>
      <c r="E44" s="230"/>
      <c r="F44" s="46"/>
      <c r="G44" s="46"/>
      <c r="H44" s="46"/>
      <c r="I44" s="50"/>
    </row>
    <row r="45" spans="1:9" ht="13.5" customHeight="1">
      <c r="A45" s="28" t="s">
        <v>38</v>
      </c>
      <c r="B45" s="51">
        <f>SUM(B39+B43)</f>
        <v>0</v>
      </c>
      <c r="C45" s="51">
        <f aca="true" t="shared" si="2" ref="C45:I45">SUM(C39+C43)</f>
        <v>0</v>
      </c>
      <c r="D45" s="51">
        <f t="shared" si="2"/>
        <v>0</v>
      </c>
      <c r="E45" s="229">
        <f t="shared" si="2"/>
        <v>0</v>
      </c>
      <c r="F45" s="51">
        <f t="shared" si="2"/>
        <v>0</v>
      </c>
      <c r="G45" s="51">
        <f t="shared" si="2"/>
        <v>0</v>
      </c>
      <c r="H45" s="51">
        <f t="shared" si="2"/>
        <v>0</v>
      </c>
      <c r="I45" s="51">
        <f t="shared" si="2"/>
        <v>0</v>
      </c>
    </row>
    <row r="46" spans="1:9" ht="13.5" customHeight="1">
      <c r="A46" s="13"/>
      <c r="B46" s="46"/>
      <c r="C46" s="46"/>
      <c r="D46" s="46"/>
      <c r="E46" s="230"/>
      <c r="F46" s="46"/>
      <c r="G46" s="46"/>
      <c r="H46" s="46"/>
      <c r="I46" s="50"/>
    </row>
    <row r="47" spans="1:9" ht="15" customHeight="1">
      <c r="A47" s="41" t="s">
        <v>39</v>
      </c>
      <c r="B47" s="51">
        <f>SUM(B27+B45)</f>
        <v>38201</v>
      </c>
      <c r="C47" s="51">
        <f aca="true" t="shared" si="3" ref="C47:I47">SUM(C27+C45)</f>
        <v>35761</v>
      </c>
      <c r="D47" s="51">
        <f t="shared" si="3"/>
        <v>35761</v>
      </c>
      <c r="E47" s="229">
        <f t="shared" si="3"/>
        <v>1</v>
      </c>
      <c r="F47" s="51">
        <f t="shared" si="3"/>
        <v>38201</v>
      </c>
      <c r="G47" s="51">
        <f t="shared" si="3"/>
        <v>35761</v>
      </c>
      <c r="H47" s="51">
        <f t="shared" si="3"/>
        <v>35761</v>
      </c>
      <c r="I47" s="229">
        <f t="shared" si="3"/>
        <v>1</v>
      </c>
    </row>
    <row r="48" spans="1:8" ht="15" customHeight="1">
      <c r="A48" s="14"/>
      <c r="B48" s="72"/>
      <c r="C48" s="72"/>
      <c r="D48" s="72"/>
      <c r="E48" s="240"/>
      <c r="F48" s="72"/>
      <c r="G48" s="72"/>
      <c r="H48" s="73"/>
    </row>
  </sheetData>
  <mergeCells count="8">
    <mergeCell ref="A29:G29"/>
    <mergeCell ref="A4:G4"/>
    <mergeCell ref="A1:H1"/>
    <mergeCell ref="A2:H2"/>
    <mergeCell ref="A5:A7"/>
    <mergeCell ref="B5:E5"/>
    <mergeCell ref="B6:E6"/>
    <mergeCell ref="F5:I6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47"/>
  <sheetViews>
    <sheetView workbookViewId="0" topLeftCell="A1">
      <selection activeCell="G17" sqref="G17"/>
    </sheetView>
  </sheetViews>
  <sheetFormatPr defaultColWidth="9.140625" defaultRowHeight="12.75"/>
  <cols>
    <col min="1" max="1" width="42.8515625" style="1" customWidth="1"/>
    <col min="2" max="2" width="11.421875" style="1" customWidth="1"/>
    <col min="3" max="7" width="12.7109375" style="1" customWidth="1"/>
    <col min="8" max="8" width="12.140625" style="1" customWidth="1"/>
    <col min="9" max="9" width="10.140625" style="1" customWidth="1"/>
    <col min="10" max="10" width="9.8515625" style="1" customWidth="1"/>
    <col min="11" max="11" width="11.421875" style="1" customWidth="1"/>
    <col min="12" max="12" width="10.140625" style="1" customWidth="1"/>
    <col min="13" max="14" width="10.00390625" style="1" customWidth="1"/>
    <col min="15" max="15" width="9.421875" style="1" customWidth="1"/>
    <col min="16" max="16" width="10.140625" style="1" customWidth="1"/>
    <col min="17" max="17" width="11.421875" style="1" customWidth="1"/>
    <col min="18" max="18" width="12.7109375" style="1" customWidth="1"/>
    <col min="19" max="16384" width="9.140625" style="1" customWidth="1"/>
  </cols>
  <sheetData>
    <row r="1" spans="1:8" ht="12.75" customHeight="1">
      <c r="A1" s="268" t="s">
        <v>90</v>
      </c>
      <c r="B1" s="268"/>
      <c r="C1" s="268"/>
      <c r="D1" s="268"/>
      <c r="E1" s="268"/>
      <c r="F1" s="268"/>
      <c r="G1" s="268"/>
      <c r="H1" s="268"/>
    </row>
    <row r="2" spans="1:10" ht="24" customHeight="1">
      <c r="A2" s="257" t="s">
        <v>397</v>
      </c>
      <c r="B2" s="257"/>
      <c r="C2" s="257"/>
      <c r="D2" s="257"/>
      <c r="E2" s="257"/>
      <c r="F2" s="257"/>
      <c r="G2" s="257"/>
      <c r="H2" s="257"/>
      <c r="I2" s="2"/>
      <c r="J2" s="3"/>
    </row>
    <row r="3" spans="1:10" ht="12.75" customHeight="1">
      <c r="A3" s="4"/>
      <c r="B3" s="4"/>
      <c r="C3" s="4"/>
      <c r="D3" s="4"/>
      <c r="E3" s="4"/>
      <c r="F3" s="4"/>
      <c r="G3" s="4"/>
      <c r="H3" s="4"/>
      <c r="I3" s="2"/>
      <c r="J3" s="3"/>
    </row>
    <row r="4" spans="1:10" ht="14.25" customHeight="1">
      <c r="A4" s="183" t="s">
        <v>78</v>
      </c>
      <c r="B4" s="183"/>
      <c r="C4" s="183"/>
      <c r="D4" s="183"/>
      <c r="E4" s="183"/>
      <c r="F4" s="183"/>
      <c r="G4" s="183"/>
      <c r="H4" s="183"/>
      <c r="I4" s="2"/>
      <c r="J4" s="3"/>
    </row>
    <row r="5" spans="1:10" ht="20.25" customHeight="1">
      <c r="A5" s="276" t="s">
        <v>1</v>
      </c>
      <c r="B5" s="276"/>
      <c r="C5" s="276"/>
      <c r="D5" s="276"/>
      <c r="E5" s="276"/>
      <c r="F5" s="276"/>
      <c r="G5" s="276"/>
      <c r="H5" s="6" t="s">
        <v>2</v>
      </c>
      <c r="I5" s="2"/>
      <c r="J5" s="7"/>
    </row>
    <row r="6" spans="1:8" ht="15" customHeight="1">
      <c r="A6" s="273" t="s">
        <v>3</v>
      </c>
      <c r="B6" s="10">
        <v>910123</v>
      </c>
      <c r="C6" s="10">
        <v>910502</v>
      </c>
      <c r="D6" s="10">
        <v>562912</v>
      </c>
      <c r="E6" s="10">
        <v>562913</v>
      </c>
      <c r="F6" s="10">
        <v>562917</v>
      </c>
      <c r="G6" s="10">
        <v>851011</v>
      </c>
      <c r="H6" s="262" t="s">
        <v>5</v>
      </c>
    </row>
    <row r="7" spans="1:8" ht="53.25" customHeight="1">
      <c r="A7" s="274"/>
      <c r="B7" s="70" t="s">
        <v>79</v>
      </c>
      <c r="C7" s="70" t="s">
        <v>80</v>
      </c>
      <c r="D7" s="89" t="s">
        <v>81</v>
      </c>
      <c r="E7" s="89" t="s">
        <v>82</v>
      </c>
      <c r="F7" s="89" t="s">
        <v>83</v>
      </c>
      <c r="G7" s="89" t="s">
        <v>84</v>
      </c>
      <c r="H7" s="264"/>
    </row>
    <row r="8" spans="1:18" ht="13.5" customHeight="1">
      <c r="A8" s="11" t="s">
        <v>6</v>
      </c>
      <c r="B8" s="46">
        <v>2286</v>
      </c>
      <c r="C8" s="46">
        <v>843</v>
      </c>
      <c r="D8" s="46">
        <v>3690</v>
      </c>
      <c r="E8" s="46">
        <v>7574</v>
      </c>
      <c r="F8" s="1">
        <v>1950</v>
      </c>
      <c r="G8" s="46">
        <v>26005</v>
      </c>
      <c r="H8" s="46">
        <f>SUM(B8+C8+D8+E8+F9+G8)</f>
        <v>40925</v>
      </c>
      <c r="I8" s="14"/>
      <c r="J8" s="14"/>
      <c r="L8" s="14"/>
      <c r="M8" s="14"/>
      <c r="N8" s="14"/>
      <c r="O8" s="14"/>
      <c r="P8" s="14"/>
      <c r="R8" s="14"/>
    </row>
    <row r="9" spans="1:18" ht="13.5" customHeight="1">
      <c r="A9" s="15" t="s">
        <v>7</v>
      </c>
      <c r="B9" s="46">
        <v>617</v>
      </c>
      <c r="C9" s="46">
        <v>228</v>
      </c>
      <c r="D9" s="46">
        <v>963</v>
      </c>
      <c r="E9" s="46">
        <v>1877</v>
      </c>
      <c r="F9" s="46">
        <v>527</v>
      </c>
      <c r="G9" s="46">
        <v>7114</v>
      </c>
      <c r="H9" s="46" t="e">
        <f>SUM(B9+C9+D9+E9+#REF!+G9)</f>
        <v>#REF!</v>
      </c>
      <c r="I9" s="14"/>
      <c r="J9" s="14"/>
      <c r="L9" s="14"/>
      <c r="M9" s="14"/>
      <c r="N9" s="14"/>
      <c r="O9" s="14"/>
      <c r="P9" s="14"/>
      <c r="R9" s="14"/>
    </row>
    <row r="10" spans="1:18" ht="13.5" customHeight="1">
      <c r="A10" s="11" t="s">
        <v>8</v>
      </c>
      <c r="B10" s="46"/>
      <c r="C10" s="46">
        <v>1752</v>
      </c>
      <c r="D10" s="46">
        <v>14995</v>
      </c>
      <c r="E10" s="46">
        <v>19974</v>
      </c>
      <c r="F10" s="46">
        <v>6007</v>
      </c>
      <c r="G10" s="46">
        <v>9667</v>
      </c>
      <c r="H10" s="46">
        <f aca="true" t="shared" si="0" ref="H10:H27">SUM(B10+C10+D10+E10+F10+G10)</f>
        <v>52395</v>
      </c>
      <c r="I10" s="14"/>
      <c r="J10" s="14"/>
      <c r="L10" s="14"/>
      <c r="M10" s="14"/>
      <c r="N10" s="14"/>
      <c r="O10" s="14"/>
      <c r="P10" s="14"/>
      <c r="R10" s="14"/>
    </row>
    <row r="11" spans="1:18" ht="13.5" customHeight="1">
      <c r="A11" s="16" t="s">
        <v>9</v>
      </c>
      <c r="B11" s="46"/>
      <c r="C11" s="46"/>
      <c r="D11" s="46"/>
      <c r="E11" s="46"/>
      <c r="F11" s="46"/>
      <c r="G11" s="46"/>
      <c r="H11" s="46">
        <f t="shared" si="0"/>
        <v>0</v>
      </c>
      <c r="I11" s="14"/>
      <c r="J11" s="14"/>
      <c r="L11" s="14"/>
      <c r="M11" s="14"/>
      <c r="N11" s="14"/>
      <c r="O11" s="14"/>
      <c r="P11" s="14"/>
      <c r="R11" s="14"/>
    </row>
    <row r="12" spans="1:18" ht="13.5" customHeight="1">
      <c r="A12" s="11" t="s">
        <v>10</v>
      </c>
      <c r="B12" s="46"/>
      <c r="C12" s="46"/>
      <c r="D12" s="46"/>
      <c r="E12" s="46"/>
      <c r="F12" s="46"/>
      <c r="G12" s="46"/>
      <c r="H12" s="46">
        <f t="shared" si="0"/>
        <v>0</v>
      </c>
      <c r="I12" s="14"/>
      <c r="J12" s="14"/>
      <c r="L12" s="14"/>
      <c r="M12" s="14"/>
      <c r="N12" s="14"/>
      <c r="O12" s="14"/>
      <c r="P12" s="14"/>
      <c r="R12" s="14"/>
    </row>
    <row r="13" spans="1:18" ht="13.5" customHeight="1">
      <c r="A13" s="11" t="s">
        <v>11</v>
      </c>
      <c r="B13" s="46"/>
      <c r="C13" s="46"/>
      <c r="D13" s="46"/>
      <c r="E13" s="46"/>
      <c r="F13" s="46"/>
      <c r="G13" s="46"/>
      <c r="H13" s="46">
        <f t="shared" si="0"/>
        <v>0</v>
      </c>
      <c r="I13" s="14"/>
      <c r="J13" s="14"/>
      <c r="L13" s="14"/>
      <c r="M13" s="14"/>
      <c r="N13" s="14"/>
      <c r="O13" s="14"/>
      <c r="P13" s="14"/>
      <c r="R13" s="14"/>
    </row>
    <row r="14" spans="1:18" ht="13.5" customHeight="1">
      <c r="A14" s="17" t="s">
        <v>12</v>
      </c>
      <c r="B14" s="47"/>
      <c r="C14" s="47"/>
      <c r="D14" s="47"/>
      <c r="E14" s="47"/>
      <c r="F14" s="47"/>
      <c r="G14" s="47"/>
      <c r="H14" s="46">
        <f t="shared" si="0"/>
        <v>0</v>
      </c>
      <c r="I14" s="14"/>
      <c r="J14" s="14"/>
      <c r="L14" s="14"/>
      <c r="M14" s="14"/>
      <c r="N14" s="14"/>
      <c r="O14" s="14"/>
      <c r="P14" s="14"/>
      <c r="R14" s="14"/>
    </row>
    <row r="15" spans="1:18" ht="13.5" customHeight="1">
      <c r="A15" s="18" t="s">
        <v>13</v>
      </c>
      <c r="B15" s="48"/>
      <c r="C15" s="48"/>
      <c r="D15" s="48"/>
      <c r="E15" s="48"/>
      <c r="F15" s="48"/>
      <c r="G15" s="48"/>
      <c r="H15" s="46">
        <f t="shared" si="0"/>
        <v>0</v>
      </c>
      <c r="I15" s="14"/>
      <c r="J15" s="14"/>
      <c r="L15" s="14"/>
      <c r="M15" s="14"/>
      <c r="N15" s="14"/>
      <c r="O15" s="14"/>
      <c r="P15" s="14"/>
      <c r="R15" s="14"/>
    </row>
    <row r="16" spans="1:18" ht="13.5" customHeight="1">
      <c r="A16" s="16" t="s">
        <v>14</v>
      </c>
      <c r="B16" s="48"/>
      <c r="C16" s="48"/>
      <c r="D16" s="48"/>
      <c r="E16" s="48"/>
      <c r="F16" s="48"/>
      <c r="G16" s="48"/>
      <c r="H16" s="46">
        <f t="shared" si="0"/>
        <v>0</v>
      </c>
      <c r="I16" s="14"/>
      <c r="J16" s="14"/>
      <c r="L16" s="14"/>
      <c r="M16" s="14"/>
      <c r="N16" s="14"/>
      <c r="O16" s="14"/>
      <c r="P16" s="14"/>
      <c r="R16" s="14"/>
    </row>
    <row r="17" spans="1:18" ht="13.5" customHeight="1">
      <c r="A17" s="16" t="s">
        <v>15</v>
      </c>
      <c r="B17" s="48"/>
      <c r="C17" s="48"/>
      <c r="D17" s="48"/>
      <c r="E17" s="48"/>
      <c r="F17" s="48"/>
      <c r="G17" s="48"/>
      <c r="H17" s="46">
        <f t="shared" si="0"/>
        <v>0</v>
      </c>
      <c r="I17" s="14"/>
      <c r="J17" s="14"/>
      <c r="L17" s="14"/>
      <c r="M17" s="14"/>
      <c r="N17" s="14"/>
      <c r="O17" s="14"/>
      <c r="P17" s="14"/>
      <c r="R17" s="14"/>
    </row>
    <row r="18" spans="1:18" ht="13.5" customHeight="1">
      <c r="A18" s="16"/>
      <c r="B18" s="48"/>
      <c r="C18" s="48"/>
      <c r="D18" s="48"/>
      <c r="E18" s="48"/>
      <c r="F18" s="48"/>
      <c r="G18" s="48"/>
      <c r="H18" s="46">
        <f t="shared" si="0"/>
        <v>0</v>
      </c>
      <c r="I18" s="14"/>
      <c r="J18" s="14"/>
      <c r="L18" s="14"/>
      <c r="M18" s="14"/>
      <c r="N18" s="14"/>
      <c r="O18" s="14"/>
      <c r="P18" s="14"/>
      <c r="R18" s="14"/>
    </row>
    <row r="19" spans="1:18" ht="13.5" customHeight="1">
      <c r="A19" s="13" t="s">
        <v>16</v>
      </c>
      <c r="B19" s="48"/>
      <c r="C19" s="48"/>
      <c r="D19" s="48"/>
      <c r="E19" s="48"/>
      <c r="F19" s="48"/>
      <c r="G19" s="48"/>
      <c r="H19" s="46">
        <f t="shared" si="0"/>
        <v>0</v>
      </c>
      <c r="I19" s="14"/>
      <c r="J19" s="14"/>
      <c r="L19" s="14"/>
      <c r="M19" s="14"/>
      <c r="N19" s="14"/>
      <c r="O19" s="14"/>
      <c r="P19" s="14"/>
      <c r="R19" s="14"/>
    </row>
    <row r="20" spans="1:18" ht="13.5" customHeight="1">
      <c r="A20" s="13" t="s">
        <v>17</v>
      </c>
      <c r="B20" s="48"/>
      <c r="C20" s="48"/>
      <c r="D20" s="48"/>
      <c r="E20" s="48"/>
      <c r="F20" s="48"/>
      <c r="G20" s="48"/>
      <c r="H20" s="46">
        <f t="shared" si="0"/>
        <v>0</v>
      </c>
      <c r="I20" s="14"/>
      <c r="J20" s="14"/>
      <c r="L20" s="14"/>
      <c r="M20" s="14"/>
      <c r="N20" s="14"/>
      <c r="O20" s="14"/>
      <c r="P20" s="14"/>
      <c r="R20" s="14"/>
    </row>
    <row r="21" spans="1:18" ht="13.5" customHeight="1">
      <c r="A21" s="19" t="s">
        <v>18</v>
      </c>
      <c r="B21" s="64">
        <f aca="true" t="shared" si="1" ref="B21:G21">SUM(B8+B9+B10+B11+B12+B19+B20)</f>
        <v>2903</v>
      </c>
      <c r="C21" s="64">
        <f t="shared" si="1"/>
        <v>2823</v>
      </c>
      <c r="D21" s="64">
        <f t="shared" si="1"/>
        <v>19648</v>
      </c>
      <c r="E21" s="64">
        <f t="shared" si="1"/>
        <v>29425</v>
      </c>
      <c r="F21" s="64">
        <f t="shared" si="1"/>
        <v>8484</v>
      </c>
      <c r="G21" s="64">
        <f t="shared" si="1"/>
        <v>42786</v>
      </c>
      <c r="H21" s="51">
        <f t="shared" si="0"/>
        <v>106069</v>
      </c>
      <c r="I21" s="14"/>
      <c r="J21" s="14"/>
      <c r="L21" s="14"/>
      <c r="M21" s="14"/>
      <c r="N21" s="14"/>
      <c r="O21" s="14"/>
      <c r="P21" s="14"/>
      <c r="R21" s="14"/>
    </row>
    <row r="22" spans="1:18" ht="13.5" customHeight="1">
      <c r="A22" s="20"/>
      <c r="B22" s="48"/>
      <c r="C22" s="48"/>
      <c r="D22" s="48"/>
      <c r="E22" s="48"/>
      <c r="F22" s="48"/>
      <c r="G22" s="48"/>
      <c r="H22" s="46">
        <f t="shared" si="0"/>
        <v>0</v>
      </c>
      <c r="I22" s="14"/>
      <c r="J22" s="14"/>
      <c r="L22" s="14"/>
      <c r="M22" s="14"/>
      <c r="N22" s="14"/>
      <c r="O22" s="14"/>
      <c r="P22" s="14"/>
      <c r="R22" s="14"/>
    </row>
    <row r="23" spans="1:18" ht="13.5" customHeight="1">
      <c r="A23" s="21" t="s">
        <v>19</v>
      </c>
      <c r="B23" s="46"/>
      <c r="C23" s="48"/>
      <c r="D23" s="48"/>
      <c r="E23" s="48"/>
      <c r="F23" s="48"/>
      <c r="G23" s="48"/>
      <c r="H23" s="46">
        <f t="shared" si="0"/>
        <v>0</v>
      </c>
      <c r="I23" s="14"/>
      <c r="J23" s="14"/>
      <c r="L23" s="14"/>
      <c r="M23" s="14"/>
      <c r="N23" s="14"/>
      <c r="O23" s="14"/>
      <c r="P23" s="14"/>
      <c r="R23" s="14"/>
    </row>
    <row r="24" spans="1:18" ht="13.5" customHeight="1">
      <c r="A24" s="26"/>
      <c r="B24" s="50"/>
      <c r="C24" s="48"/>
      <c r="D24" s="48"/>
      <c r="E24" s="48"/>
      <c r="F24" s="48"/>
      <c r="G24" s="48"/>
      <c r="H24" s="46">
        <f t="shared" si="0"/>
        <v>0</v>
      </c>
      <c r="I24" s="14"/>
      <c r="J24" s="14"/>
      <c r="L24" s="14"/>
      <c r="M24" s="14"/>
      <c r="N24" s="14"/>
      <c r="O24" s="14"/>
      <c r="P24" s="14"/>
      <c r="R24" s="14"/>
    </row>
    <row r="25" spans="1:18" ht="13.5" customHeight="1">
      <c r="A25" s="27" t="s">
        <v>23</v>
      </c>
      <c r="B25" s="51">
        <f aca="true" t="shared" si="2" ref="B25:G25">SUM(B23)</f>
        <v>0</v>
      </c>
      <c r="C25" s="51">
        <f t="shared" si="2"/>
        <v>0</v>
      </c>
      <c r="D25" s="51">
        <f t="shared" si="2"/>
        <v>0</v>
      </c>
      <c r="E25" s="51">
        <f t="shared" si="2"/>
        <v>0</v>
      </c>
      <c r="F25" s="51">
        <f t="shared" si="2"/>
        <v>0</v>
      </c>
      <c r="G25" s="51">
        <f t="shared" si="2"/>
        <v>0</v>
      </c>
      <c r="H25" s="46">
        <f t="shared" si="0"/>
        <v>0</v>
      </c>
      <c r="I25" s="14"/>
      <c r="J25" s="14"/>
      <c r="L25" s="14"/>
      <c r="M25" s="14"/>
      <c r="N25" s="14"/>
      <c r="O25" s="14"/>
      <c r="P25" s="14"/>
      <c r="R25" s="14"/>
    </row>
    <row r="26" spans="1:18" ht="12.75">
      <c r="A26" s="27"/>
      <c r="B26" s="51"/>
      <c r="C26" s="46"/>
      <c r="D26" s="46"/>
      <c r="E26" s="46"/>
      <c r="F26" s="46"/>
      <c r="G26" s="46"/>
      <c r="H26" s="46">
        <f t="shared" si="0"/>
        <v>0</v>
      </c>
      <c r="I26" s="14"/>
      <c r="J26" s="14"/>
      <c r="L26" s="14"/>
      <c r="M26" s="14"/>
      <c r="N26" s="14"/>
      <c r="O26" s="14"/>
      <c r="P26" s="14"/>
      <c r="R26" s="14"/>
    </row>
    <row r="27" spans="1:18" ht="13.5" customHeight="1">
      <c r="A27" s="28" t="s">
        <v>24</v>
      </c>
      <c r="B27" s="51">
        <f aca="true" t="shared" si="3" ref="B27:G27">SUM(B21+B25)</f>
        <v>2903</v>
      </c>
      <c r="C27" s="51">
        <f t="shared" si="3"/>
        <v>2823</v>
      </c>
      <c r="D27" s="51">
        <f t="shared" si="3"/>
        <v>19648</v>
      </c>
      <c r="E27" s="51">
        <f t="shared" si="3"/>
        <v>29425</v>
      </c>
      <c r="F27" s="51">
        <f t="shared" si="3"/>
        <v>8484</v>
      </c>
      <c r="G27" s="51">
        <f t="shared" si="3"/>
        <v>42786</v>
      </c>
      <c r="H27" s="51">
        <f t="shared" si="0"/>
        <v>106069</v>
      </c>
      <c r="I27" s="14"/>
      <c r="J27" s="14"/>
      <c r="L27" s="14"/>
      <c r="M27" s="14"/>
      <c r="N27" s="14"/>
      <c r="O27" s="14"/>
      <c r="P27" s="14"/>
      <c r="R27" s="14"/>
    </row>
    <row r="28" spans="1:18" ht="13.5" customHeight="1">
      <c r="A28" s="30"/>
      <c r="B28" s="30"/>
      <c r="C28" s="31"/>
      <c r="D28" s="31"/>
      <c r="E28" s="31"/>
      <c r="F28" s="31"/>
      <c r="G28" s="31"/>
      <c r="H28" s="31"/>
      <c r="I28" s="14"/>
      <c r="J28" s="14"/>
      <c r="L28" s="14"/>
      <c r="M28" s="14"/>
      <c r="N28" s="14"/>
      <c r="O28" s="14"/>
      <c r="P28" s="14"/>
      <c r="R28" s="14"/>
    </row>
    <row r="29" spans="1:18" ht="13.5" customHeight="1">
      <c r="A29" s="276" t="s">
        <v>40</v>
      </c>
      <c r="B29" s="276"/>
      <c r="C29" s="276"/>
      <c r="D29" s="276"/>
      <c r="E29" s="276"/>
      <c r="F29" s="276"/>
      <c r="G29" s="276"/>
      <c r="H29" s="80" t="s">
        <v>2</v>
      </c>
      <c r="I29" s="14"/>
      <c r="J29" s="14"/>
      <c r="L29" s="14"/>
      <c r="M29" s="14"/>
      <c r="N29" s="14"/>
      <c r="O29" s="14"/>
      <c r="P29" s="14"/>
      <c r="R29" s="14"/>
    </row>
    <row r="30" spans="1:18" ht="13.5" customHeight="1">
      <c r="A30" s="22" t="s">
        <v>26</v>
      </c>
      <c r="B30" s="46"/>
      <c r="C30" s="46"/>
      <c r="D30" s="46"/>
      <c r="E30" s="46"/>
      <c r="F30" s="46"/>
      <c r="G30" s="46"/>
      <c r="H30" s="46"/>
      <c r="I30" s="14"/>
      <c r="J30" s="14"/>
      <c r="L30" s="14"/>
      <c r="M30" s="14"/>
      <c r="N30" s="14"/>
      <c r="O30" s="14"/>
      <c r="P30" s="14"/>
      <c r="R30" s="14"/>
    </row>
    <row r="31" spans="1:18" ht="13.5" customHeight="1">
      <c r="A31" s="21" t="s">
        <v>27</v>
      </c>
      <c r="B31" s="46"/>
      <c r="C31" s="46"/>
      <c r="D31" s="46"/>
      <c r="E31" s="46"/>
      <c r="F31" s="46"/>
      <c r="G31" s="46"/>
      <c r="H31" s="46"/>
      <c r="I31" s="14"/>
      <c r="J31" s="14"/>
      <c r="L31" s="14"/>
      <c r="M31" s="14"/>
      <c r="N31" s="14"/>
      <c r="O31" s="14"/>
      <c r="P31" s="14"/>
      <c r="R31" s="14"/>
    </row>
    <row r="32" spans="1:18" ht="13.5" customHeight="1">
      <c r="A32" s="11" t="s">
        <v>28</v>
      </c>
      <c r="B32" s="46"/>
      <c r="C32" s="46"/>
      <c r="D32" s="46"/>
      <c r="E32" s="46"/>
      <c r="F32" s="46"/>
      <c r="G32" s="46"/>
      <c r="H32" s="46"/>
      <c r="I32" s="14"/>
      <c r="J32" s="14"/>
      <c r="L32" s="14"/>
      <c r="M32" s="14"/>
      <c r="N32" s="14"/>
      <c r="O32" s="14"/>
      <c r="P32" s="14"/>
      <c r="R32" s="14"/>
    </row>
    <row r="33" spans="1:18" ht="13.5" customHeight="1">
      <c r="A33" s="11" t="s">
        <v>11</v>
      </c>
      <c r="B33" s="46"/>
      <c r="C33" s="46"/>
      <c r="D33" s="46"/>
      <c r="E33" s="46"/>
      <c r="F33" s="46"/>
      <c r="G33" s="46"/>
      <c r="H33" s="46"/>
      <c r="I33" s="14"/>
      <c r="J33" s="14"/>
      <c r="L33" s="14"/>
      <c r="M33" s="14"/>
      <c r="N33" s="14"/>
      <c r="O33" s="14"/>
      <c r="P33" s="14"/>
      <c r="R33" s="14"/>
    </row>
    <row r="34" spans="1:12" ht="13.5" customHeight="1">
      <c r="A34" s="17" t="s">
        <v>29</v>
      </c>
      <c r="B34" s="48"/>
      <c r="C34" s="48"/>
      <c r="D34" s="48"/>
      <c r="E34" s="48"/>
      <c r="F34" s="48"/>
      <c r="G34" s="48"/>
      <c r="H34" s="46"/>
      <c r="I34" s="14"/>
      <c r="J34" s="14"/>
      <c r="L34" s="14"/>
    </row>
    <row r="35" spans="1:12" ht="13.5" customHeight="1">
      <c r="A35" s="71"/>
      <c r="B35" s="48"/>
      <c r="C35" s="48"/>
      <c r="D35" s="48"/>
      <c r="E35" s="48"/>
      <c r="F35" s="48"/>
      <c r="G35" s="48"/>
      <c r="H35" s="46"/>
      <c r="I35" s="14"/>
      <c r="J35" s="14"/>
      <c r="L35" s="14"/>
    </row>
    <row r="36" spans="1:12" ht="13.5" customHeight="1">
      <c r="A36" s="13" t="s">
        <v>31</v>
      </c>
      <c r="B36" s="46"/>
      <c r="C36" s="46"/>
      <c r="D36" s="46"/>
      <c r="E36" s="46"/>
      <c r="F36" s="46"/>
      <c r="G36" s="46"/>
      <c r="H36" s="46"/>
      <c r="I36" s="14"/>
      <c r="J36" s="14"/>
      <c r="L36" s="14"/>
    </row>
    <row r="37" spans="1:12" ht="13.5" customHeight="1">
      <c r="A37" s="13" t="s">
        <v>32</v>
      </c>
      <c r="B37" s="51"/>
      <c r="C37" s="51"/>
      <c r="D37" s="51"/>
      <c r="E37" s="51"/>
      <c r="F37" s="51"/>
      <c r="G37" s="51"/>
      <c r="H37" s="46"/>
      <c r="I37" s="14"/>
      <c r="J37" s="14"/>
      <c r="L37" s="14"/>
    </row>
    <row r="38" spans="1:12" ht="13.5" customHeight="1">
      <c r="A38" s="33"/>
      <c r="B38" s="85"/>
      <c r="C38" s="85"/>
      <c r="D38" s="85"/>
      <c r="E38" s="85"/>
      <c r="F38" s="85"/>
      <c r="G38" s="85"/>
      <c r="H38" s="86"/>
      <c r="I38" s="14"/>
      <c r="J38" s="14"/>
      <c r="L38" s="14"/>
    </row>
    <row r="39" spans="1:12" ht="13.5" customHeight="1">
      <c r="A39" s="28" t="s">
        <v>33</v>
      </c>
      <c r="B39" s="51">
        <f>SUM(B30+B31+B32)+B36+B37</f>
        <v>0</v>
      </c>
      <c r="C39" s="51">
        <f aca="true" t="shared" si="4" ref="C39:H39">SUM(C30+C31+C32)+C36+C37</f>
        <v>0</v>
      </c>
      <c r="D39" s="51">
        <f t="shared" si="4"/>
        <v>0</v>
      </c>
      <c r="E39" s="51">
        <f t="shared" si="4"/>
        <v>0</v>
      </c>
      <c r="F39" s="51">
        <f t="shared" si="4"/>
        <v>0</v>
      </c>
      <c r="G39" s="51">
        <f t="shared" si="4"/>
        <v>0</v>
      </c>
      <c r="H39" s="51">
        <f t="shared" si="4"/>
        <v>0</v>
      </c>
      <c r="I39" s="14"/>
      <c r="J39" s="14"/>
      <c r="L39" s="14"/>
    </row>
    <row r="40" spans="1:12" ht="13.5" customHeight="1">
      <c r="A40" s="37"/>
      <c r="B40" s="79"/>
      <c r="C40" s="79"/>
      <c r="D40" s="79"/>
      <c r="E40" s="79"/>
      <c r="F40" s="79"/>
      <c r="G40" s="79"/>
      <c r="H40" s="46"/>
      <c r="I40" s="14"/>
      <c r="J40" s="14"/>
      <c r="L40" s="14"/>
    </row>
    <row r="41" spans="1:12" ht="13.5" customHeight="1">
      <c r="A41" s="22" t="s">
        <v>19</v>
      </c>
      <c r="B41" s="46"/>
      <c r="C41" s="79"/>
      <c r="D41" s="79"/>
      <c r="E41" s="79"/>
      <c r="F41" s="79"/>
      <c r="G41" s="79"/>
      <c r="H41" s="46"/>
      <c r="I41" s="14"/>
      <c r="J41" s="14"/>
      <c r="L41" s="14"/>
    </row>
    <row r="42" spans="1:12" ht="13.5" customHeight="1">
      <c r="A42" s="38" t="s">
        <v>34</v>
      </c>
      <c r="B42" s="87"/>
      <c r="C42" s="79"/>
      <c r="D42" s="79"/>
      <c r="E42" s="79"/>
      <c r="F42" s="79"/>
      <c r="G42" s="79"/>
      <c r="H42" s="46"/>
      <c r="I42" s="14"/>
      <c r="J42" s="14"/>
      <c r="L42" s="14"/>
    </row>
    <row r="43" spans="1:8" ht="13.5" customHeight="1">
      <c r="A43" s="28" t="s">
        <v>37</v>
      </c>
      <c r="B43" s="51">
        <f>SUM(B41+B42)</f>
        <v>0</v>
      </c>
      <c r="C43" s="51">
        <f aca="true" t="shared" si="5" ref="C43:H43">SUM(C41+C42)</f>
        <v>0</v>
      </c>
      <c r="D43" s="51">
        <f t="shared" si="5"/>
        <v>0</v>
      </c>
      <c r="E43" s="51">
        <f t="shared" si="5"/>
        <v>0</v>
      </c>
      <c r="F43" s="51">
        <f t="shared" si="5"/>
        <v>0</v>
      </c>
      <c r="G43" s="51">
        <f t="shared" si="5"/>
        <v>0</v>
      </c>
      <c r="H43" s="51">
        <f t="shared" si="5"/>
        <v>0</v>
      </c>
    </row>
    <row r="44" spans="1:8" ht="13.5" customHeight="1">
      <c r="A44" s="40"/>
      <c r="B44" s="88"/>
      <c r="C44" s="46"/>
      <c r="D44" s="46"/>
      <c r="E44" s="46"/>
      <c r="F44" s="46"/>
      <c r="G44" s="46"/>
      <c r="H44" s="46"/>
    </row>
    <row r="45" spans="1:8" ht="13.5" customHeight="1">
      <c r="A45" s="28" t="s">
        <v>38</v>
      </c>
      <c r="B45" s="51">
        <f>SUM(B39+B43)</f>
        <v>0</v>
      </c>
      <c r="C45" s="51">
        <f aca="true" t="shared" si="6" ref="C45:H45">SUM(C39+C43)</f>
        <v>0</v>
      </c>
      <c r="D45" s="51">
        <f t="shared" si="6"/>
        <v>0</v>
      </c>
      <c r="E45" s="51">
        <f t="shared" si="6"/>
        <v>0</v>
      </c>
      <c r="F45" s="51">
        <f t="shared" si="6"/>
        <v>0</v>
      </c>
      <c r="G45" s="51">
        <f t="shared" si="6"/>
        <v>0</v>
      </c>
      <c r="H45" s="51">
        <f t="shared" si="6"/>
        <v>0</v>
      </c>
    </row>
    <row r="46" spans="1:8" ht="13.5" customHeight="1">
      <c r="A46" s="13"/>
      <c r="B46" s="46"/>
      <c r="C46" s="46"/>
      <c r="D46" s="46"/>
      <c r="E46" s="46"/>
      <c r="F46" s="46"/>
      <c r="G46" s="46"/>
      <c r="H46" s="46"/>
    </row>
    <row r="47" spans="1:8" ht="15" customHeight="1">
      <c r="A47" s="41" t="s">
        <v>39</v>
      </c>
      <c r="B47" s="79">
        <f>SUM(B27+B45)</f>
        <v>2903</v>
      </c>
      <c r="C47" s="79">
        <f aca="true" t="shared" si="7" ref="C47:H47">SUM(C27+C45)</f>
        <v>2823</v>
      </c>
      <c r="D47" s="79">
        <f t="shared" si="7"/>
        <v>19648</v>
      </c>
      <c r="E47" s="79">
        <f t="shared" si="7"/>
        <v>29425</v>
      </c>
      <c r="F47" s="79">
        <f t="shared" si="7"/>
        <v>8484</v>
      </c>
      <c r="G47" s="79">
        <f t="shared" si="7"/>
        <v>42786</v>
      </c>
      <c r="H47" s="79">
        <f t="shared" si="7"/>
        <v>106069</v>
      </c>
    </row>
  </sheetData>
  <mergeCells count="7">
    <mergeCell ref="A6:A7"/>
    <mergeCell ref="H6:H7"/>
    <mergeCell ref="A29:G29"/>
    <mergeCell ref="A1:H1"/>
    <mergeCell ref="A2:H2"/>
    <mergeCell ref="A4:H4"/>
    <mergeCell ref="A5:G5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B21" sqref="B21:E21"/>
    </sheetView>
  </sheetViews>
  <sheetFormatPr defaultColWidth="9.140625" defaultRowHeight="12.75"/>
  <cols>
    <col min="1" max="1" width="40.7109375" style="1" customWidth="1"/>
    <col min="2" max="2" width="12.00390625" style="1" customWidth="1"/>
    <col min="3" max="3" width="10.57421875" style="1" customWidth="1"/>
    <col min="4" max="4" width="11.7109375" style="1" customWidth="1"/>
    <col min="5" max="5" width="10.7109375" style="1" customWidth="1"/>
    <col min="6" max="16384" width="9.140625" style="1" customWidth="1"/>
  </cols>
  <sheetData>
    <row r="1" spans="1:5" ht="12.75">
      <c r="A1" s="198" t="s">
        <v>398</v>
      </c>
      <c r="B1" s="198"/>
      <c r="C1" s="198"/>
      <c r="D1" s="198"/>
      <c r="E1" s="198"/>
    </row>
    <row r="2" spans="1:2" ht="12.75">
      <c r="A2" s="96"/>
      <c r="B2" s="96"/>
    </row>
    <row r="3" spans="1:5" ht="12.75">
      <c r="A3" s="275" t="s">
        <v>100</v>
      </c>
      <c r="B3" s="275"/>
      <c r="C3" s="275"/>
      <c r="D3" s="275"/>
      <c r="E3" s="275"/>
    </row>
    <row r="4" spans="1:5" ht="12.75">
      <c r="A4" s="255" t="s">
        <v>101</v>
      </c>
      <c r="B4" s="255"/>
      <c r="C4" s="255"/>
      <c r="D4" s="255"/>
      <c r="E4" s="255"/>
    </row>
    <row r="5" spans="1:5" ht="15" customHeight="1">
      <c r="A5" s="273" t="s">
        <v>102</v>
      </c>
      <c r="B5" s="269" t="s">
        <v>103</v>
      </c>
      <c r="C5" s="270"/>
      <c r="D5" s="270"/>
      <c r="E5" s="271"/>
    </row>
    <row r="6" spans="1:5" ht="19.5" customHeight="1">
      <c r="A6" s="277"/>
      <c r="B6" s="104" t="s">
        <v>399</v>
      </c>
      <c r="C6" s="104" t="s">
        <v>349</v>
      </c>
      <c r="D6" s="104" t="s">
        <v>373</v>
      </c>
      <c r="E6" s="22" t="s">
        <v>351</v>
      </c>
    </row>
    <row r="7" spans="1:5" ht="15" customHeight="1">
      <c r="A7" s="13" t="s">
        <v>111</v>
      </c>
      <c r="B7" s="13">
        <v>633753</v>
      </c>
      <c r="C7" s="33"/>
      <c r="D7" s="33"/>
      <c r="E7" s="33"/>
    </row>
    <row r="8" spans="1:5" ht="15" customHeight="1">
      <c r="A8" s="13" t="s">
        <v>112</v>
      </c>
      <c r="B8" s="13">
        <v>3975</v>
      </c>
      <c r="C8" s="33"/>
      <c r="D8" s="33"/>
      <c r="E8" s="33"/>
    </row>
    <row r="9" spans="1:5" ht="15" customHeight="1">
      <c r="A9" s="13" t="s">
        <v>113</v>
      </c>
      <c r="B9" s="13">
        <v>53472</v>
      </c>
      <c r="C9" s="33"/>
      <c r="D9" s="33"/>
      <c r="E9" s="33"/>
    </row>
    <row r="10" spans="1:5" ht="15" customHeight="1">
      <c r="A10" s="13" t="s">
        <v>400</v>
      </c>
      <c r="B10" s="13"/>
      <c r="C10" s="33">
        <v>8050</v>
      </c>
      <c r="D10" s="33">
        <v>8050</v>
      </c>
      <c r="E10" s="201">
        <f>SUM(D10/C10)</f>
        <v>1</v>
      </c>
    </row>
    <row r="11" spans="1:5" ht="15" customHeight="1">
      <c r="A11" s="13" t="s">
        <v>401</v>
      </c>
      <c r="B11" s="13"/>
      <c r="C11" s="33">
        <v>850</v>
      </c>
      <c r="D11" s="33">
        <v>850</v>
      </c>
      <c r="E11" s="201">
        <f>SUM(D11/C11)</f>
        <v>1</v>
      </c>
    </row>
    <row r="12" spans="1:5" ht="15" customHeight="1">
      <c r="A12" s="13" t="s">
        <v>402</v>
      </c>
      <c r="B12" s="13"/>
      <c r="C12" s="33">
        <v>2745</v>
      </c>
      <c r="D12" s="33">
        <v>2745</v>
      </c>
      <c r="E12" s="201">
        <f>SUM(D12/C12)</f>
        <v>1</v>
      </c>
    </row>
    <row r="13" spans="1:5" ht="12.75" customHeight="1">
      <c r="A13" s="99" t="s">
        <v>104</v>
      </c>
      <c r="B13" s="99">
        <f>SUM(B7:B10)</f>
        <v>691200</v>
      </c>
      <c r="C13" s="99">
        <f>SUM(C7:C10)+C11+C12</f>
        <v>11645</v>
      </c>
      <c r="D13" s="99">
        <f>SUM(D7:D10)+D11+D12</f>
        <v>11645</v>
      </c>
      <c r="E13" s="202">
        <f>SUM(D13/C13)</f>
        <v>1</v>
      </c>
    </row>
    <row r="14" spans="1:2" ht="12.75">
      <c r="A14" s="96"/>
      <c r="B14" s="96"/>
    </row>
    <row r="15" spans="1:5" ht="12.75" customHeight="1">
      <c r="A15" s="198" t="s">
        <v>404</v>
      </c>
      <c r="B15" s="198"/>
      <c r="C15" s="198"/>
      <c r="D15" s="198"/>
      <c r="E15" s="198"/>
    </row>
    <row r="16" spans="1:2" ht="12.75">
      <c r="A16" s="96"/>
      <c r="B16" s="96"/>
    </row>
    <row r="17" spans="1:5" ht="12.75">
      <c r="A17" s="275" t="s">
        <v>105</v>
      </c>
      <c r="B17" s="275"/>
      <c r="C17" s="275"/>
      <c r="D17" s="275"/>
      <c r="E17" s="275"/>
    </row>
    <row r="18" spans="1:2" ht="12.75">
      <c r="A18" s="98"/>
      <c r="B18" s="101"/>
    </row>
    <row r="19" spans="1:5" ht="12.75">
      <c r="A19" s="255" t="s">
        <v>101</v>
      </c>
      <c r="B19" s="255"/>
      <c r="C19" s="255"/>
      <c r="D19" s="255"/>
      <c r="E19" s="255"/>
    </row>
    <row r="20" spans="1:5" ht="12.75">
      <c r="A20" s="273" t="s">
        <v>106</v>
      </c>
      <c r="B20" s="269" t="s">
        <v>103</v>
      </c>
      <c r="C20" s="270"/>
      <c r="D20" s="270"/>
      <c r="E20" s="271"/>
    </row>
    <row r="21" spans="1:5" ht="12.75">
      <c r="A21" s="274"/>
      <c r="B21" s="104" t="s">
        <v>399</v>
      </c>
      <c r="C21" s="104" t="s">
        <v>349</v>
      </c>
      <c r="D21" s="104" t="s">
        <v>373</v>
      </c>
      <c r="E21" s="22" t="s">
        <v>351</v>
      </c>
    </row>
    <row r="22" spans="1:5" ht="12.75">
      <c r="A22" s="22" t="s">
        <v>167</v>
      </c>
      <c r="B22" s="13"/>
      <c r="C22" s="33">
        <v>6941</v>
      </c>
      <c r="D22" s="33">
        <v>6941</v>
      </c>
      <c r="E22" s="201">
        <f>SUM(D22/C22)</f>
        <v>1</v>
      </c>
    </row>
    <row r="23" spans="1:5" ht="12.75">
      <c r="A23" s="13" t="s">
        <v>403</v>
      </c>
      <c r="B23" s="13"/>
      <c r="C23" s="33">
        <v>3226</v>
      </c>
      <c r="D23" s="33">
        <v>3226</v>
      </c>
      <c r="E23" s="201">
        <f>SUM(D23/C23)</f>
        <v>1</v>
      </c>
    </row>
    <row r="24" spans="1:5" ht="12.75">
      <c r="A24" s="13"/>
      <c r="B24" s="13"/>
      <c r="C24" s="33"/>
      <c r="D24" s="33"/>
      <c r="E24" s="33"/>
    </row>
    <row r="25" spans="1:5" ht="12.75">
      <c r="A25" s="102" t="s">
        <v>107</v>
      </c>
      <c r="B25" s="36">
        <v>0</v>
      </c>
      <c r="C25" s="106">
        <f>SUM(C22:C24)</f>
        <v>10167</v>
      </c>
      <c r="D25" s="106">
        <f>SUM(D22:D24)</f>
        <v>10167</v>
      </c>
      <c r="E25" s="202">
        <f>SUM(D25/C25)</f>
        <v>1</v>
      </c>
    </row>
    <row r="26" spans="1:2" ht="12.75">
      <c r="A26" s="96"/>
      <c r="B26" s="96"/>
    </row>
    <row r="27" spans="1:5" ht="12.75">
      <c r="A27" s="198" t="s">
        <v>405</v>
      </c>
      <c r="B27" s="198"/>
      <c r="C27" s="198"/>
      <c r="D27" s="198"/>
      <c r="E27" s="198"/>
    </row>
    <row r="28" spans="1:2" ht="12.75">
      <c r="A28" s="96"/>
      <c r="B28" s="96"/>
    </row>
    <row r="29" spans="1:5" ht="12.75">
      <c r="A29" s="275" t="s">
        <v>108</v>
      </c>
      <c r="B29" s="275"/>
      <c r="C29" s="275"/>
      <c r="D29" s="275"/>
      <c r="E29" s="275"/>
    </row>
    <row r="30" spans="1:2" ht="12.75">
      <c r="A30" s="98"/>
      <c r="B30" s="101"/>
    </row>
    <row r="31" spans="1:5" ht="12.75">
      <c r="A31" s="255" t="s">
        <v>101</v>
      </c>
      <c r="B31" s="255"/>
      <c r="C31" s="103"/>
      <c r="D31" s="103"/>
      <c r="E31" s="103"/>
    </row>
    <row r="32" spans="1:5" ht="12.75" customHeight="1">
      <c r="A32" s="194" t="s">
        <v>109</v>
      </c>
      <c r="B32" s="269" t="s">
        <v>103</v>
      </c>
      <c r="C32" s="270"/>
      <c r="D32" s="270"/>
      <c r="E32" s="271"/>
    </row>
    <row r="33" spans="1:5" ht="12.75">
      <c r="A33" s="195"/>
      <c r="B33" s="104" t="s">
        <v>399</v>
      </c>
      <c r="C33" s="104" t="s">
        <v>349</v>
      </c>
      <c r="D33" s="104" t="s">
        <v>373</v>
      </c>
      <c r="E33" s="22" t="s">
        <v>351</v>
      </c>
    </row>
    <row r="34" spans="1:5" ht="12.75">
      <c r="A34" s="22"/>
      <c r="B34" s="13"/>
      <c r="C34" s="33"/>
      <c r="D34" s="33"/>
      <c r="E34" s="33"/>
    </row>
    <row r="35" spans="1:5" ht="12.75">
      <c r="A35" s="13"/>
      <c r="B35" s="13"/>
      <c r="C35" s="33"/>
      <c r="D35" s="33"/>
      <c r="E35" s="33"/>
    </row>
    <row r="36" spans="1:5" ht="12.75">
      <c r="A36" s="13"/>
      <c r="B36" s="13"/>
      <c r="C36" s="33"/>
      <c r="D36" s="33"/>
      <c r="E36" s="33"/>
    </row>
    <row r="37" spans="1:5" ht="12.75">
      <c r="A37" s="13"/>
      <c r="B37" s="13"/>
      <c r="C37" s="33"/>
      <c r="D37" s="33"/>
      <c r="E37" s="33"/>
    </row>
    <row r="38" spans="1:5" ht="12.75">
      <c r="A38" s="102" t="s">
        <v>110</v>
      </c>
      <c r="B38" s="36">
        <v>0</v>
      </c>
      <c r="C38" s="33"/>
      <c r="D38" s="33"/>
      <c r="E38" s="33"/>
    </row>
  </sheetData>
  <mergeCells count="15">
    <mergeCell ref="A27:E27"/>
    <mergeCell ref="A29:E29"/>
    <mergeCell ref="A31:B31"/>
    <mergeCell ref="A32:A33"/>
    <mergeCell ref="B32:E32"/>
    <mergeCell ref="A15:E15"/>
    <mergeCell ref="A17:E17"/>
    <mergeCell ref="A19:E19"/>
    <mergeCell ref="A20:A21"/>
    <mergeCell ref="B20:E20"/>
    <mergeCell ref="A1:E1"/>
    <mergeCell ref="A3:E3"/>
    <mergeCell ref="A4:E4"/>
    <mergeCell ref="A5:A6"/>
    <mergeCell ref="B5:E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3">
      <selection activeCell="H21" sqref="H21"/>
    </sheetView>
  </sheetViews>
  <sheetFormatPr defaultColWidth="9.140625" defaultRowHeight="12.75"/>
  <cols>
    <col min="1" max="1" width="44.28125" style="1" customWidth="1"/>
    <col min="2" max="2" width="10.7109375" style="1" customWidth="1"/>
    <col min="3" max="3" width="7.8515625" style="1" customWidth="1"/>
    <col min="4" max="4" width="9.28125" style="1" customWidth="1"/>
    <col min="5" max="5" width="9.140625" style="190" customWidth="1"/>
    <col min="6" max="16384" width="9.140625" style="1" customWidth="1"/>
  </cols>
  <sheetData>
    <row r="1" spans="1:2" ht="12.75">
      <c r="A1" s="108"/>
      <c r="B1" s="108" t="s">
        <v>406</v>
      </c>
    </row>
    <row r="2" spans="1:2" ht="12.75">
      <c r="A2" s="96"/>
      <c r="B2" s="96"/>
    </row>
    <row r="3" spans="1:5" ht="12.75">
      <c r="A3" s="275" t="s">
        <v>115</v>
      </c>
      <c r="B3" s="275"/>
      <c r="C3" s="275"/>
      <c r="D3" s="275"/>
      <c r="E3" s="275"/>
    </row>
    <row r="4" spans="1:2" ht="12.75">
      <c r="A4" s="107"/>
      <c r="B4" s="107"/>
    </row>
    <row r="5" spans="1:2" ht="12.75">
      <c r="A5" s="96"/>
      <c r="B5" s="96"/>
    </row>
    <row r="6" spans="1:5" ht="21.75" customHeight="1">
      <c r="A6" s="273" t="s">
        <v>116</v>
      </c>
      <c r="B6" s="283" t="s">
        <v>117</v>
      </c>
      <c r="C6" s="283"/>
      <c r="D6" s="283"/>
      <c r="E6" s="283"/>
    </row>
    <row r="7" spans="1:5" ht="12.75">
      <c r="A7" s="274"/>
      <c r="B7" s="39" t="s">
        <v>399</v>
      </c>
      <c r="C7" s="39" t="s">
        <v>349</v>
      </c>
      <c r="D7" s="39" t="s">
        <v>373</v>
      </c>
      <c r="E7" s="242" t="s">
        <v>351</v>
      </c>
    </row>
    <row r="8" spans="1:5" ht="12.75">
      <c r="A8" s="29" t="s">
        <v>119</v>
      </c>
      <c r="B8" s="29">
        <f>SUM(B9+B10+B11)</f>
        <v>5</v>
      </c>
      <c r="C8" s="29">
        <f>SUM(C9+C10+C11)</f>
        <v>6</v>
      </c>
      <c r="D8" s="29">
        <f>SUM(D9+D10+D11)</f>
        <v>6</v>
      </c>
      <c r="E8" s="202">
        <f>SUM(D8/C8)</f>
        <v>1</v>
      </c>
    </row>
    <row r="9" spans="1:5" ht="15" customHeight="1">
      <c r="A9" s="110" t="s">
        <v>122</v>
      </c>
      <c r="B9" s="13">
        <v>2</v>
      </c>
      <c r="C9" s="33">
        <v>3</v>
      </c>
      <c r="D9" s="33">
        <v>3</v>
      </c>
      <c r="E9" s="201">
        <f aca="true" t="shared" si="0" ref="E9:E23">SUM(D9/C9)</f>
        <v>1</v>
      </c>
    </row>
    <row r="10" spans="1:5" ht="15" customHeight="1">
      <c r="A10" s="110" t="s">
        <v>121</v>
      </c>
      <c r="B10" s="13">
        <v>1</v>
      </c>
      <c r="C10" s="33">
        <v>1</v>
      </c>
      <c r="D10" s="33">
        <v>1</v>
      </c>
      <c r="E10" s="201">
        <f t="shared" si="0"/>
        <v>1</v>
      </c>
    </row>
    <row r="11" spans="1:5" ht="15" customHeight="1">
      <c r="A11" s="110" t="s">
        <v>123</v>
      </c>
      <c r="B11" s="13">
        <v>2</v>
      </c>
      <c r="C11" s="33">
        <v>2</v>
      </c>
      <c r="D11" s="33">
        <v>2</v>
      </c>
      <c r="E11" s="201">
        <f t="shared" si="0"/>
        <v>1</v>
      </c>
    </row>
    <row r="12" spans="1:5" ht="15" customHeight="1">
      <c r="A12" s="110" t="s">
        <v>409</v>
      </c>
      <c r="B12" s="13"/>
      <c r="C12" s="33">
        <v>1</v>
      </c>
      <c r="D12" s="33">
        <v>1</v>
      </c>
      <c r="E12" s="201">
        <f t="shared" si="0"/>
        <v>1</v>
      </c>
    </row>
    <row r="13" spans="1:5" ht="24" customHeight="1">
      <c r="A13" s="241" t="s">
        <v>408</v>
      </c>
      <c r="B13" s="29">
        <f>SUM(B14)</f>
        <v>7.125</v>
      </c>
      <c r="C13" s="29">
        <f>SUM(C14)</f>
        <v>10</v>
      </c>
      <c r="D13" s="29">
        <f>SUM(D14)</f>
        <v>10</v>
      </c>
      <c r="E13" s="202">
        <f t="shared" si="0"/>
        <v>1</v>
      </c>
    </row>
    <row r="14" spans="1:5" ht="29.25" customHeight="1">
      <c r="A14" s="111" t="s">
        <v>120</v>
      </c>
      <c r="B14" s="13">
        <v>7.125</v>
      </c>
      <c r="C14" s="33">
        <v>10</v>
      </c>
      <c r="D14" s="33">
        <v>10</v>
      </c>
      <c r="E14" s="201">
        <f t="shared" si="0"/>
        <v>1</v>
      </c>
    </row>
    <row r="15" spans="1:5" ht="15" customHeight="1">
      <c r="A15" s="110"/>
      <c r="B15" s="13"/>
      <c r="C15" s="33"/>
      <c r="D15" s="33"/>
      <c r="E15" s="201"/>
    </row>
    <row r="16" spans="1:5" ht="15" customHeight="1">
      <c r="A16" s="112" t="s">
        <v>88</v>
      </c>
      <c r="B16" s="29">
        <f>SUM(B17+B18+B19+B20)</f>
        <v>17</v>
      </c>
      <c r="C16" s="29">
        <f>SUM(C17+C18+C19+C20)</f>
        <v>24</v>
      </c>
      <c r="D16" s="29">
        <f>SUM(D17+D18+D19+D20)</f>
        <v>24</v>
      </c>
      <c r="E16" s="202">
        <f t="shared" si="0"/>
        <v>1</v>
      </c>
    </row>
    <row r="17" spans="1:5" ht="15" customHeight="1">
      <c r="A17" s="110" t="s">
        <v>125</v>
      </c>
      <c r="B17" s="13">
        <v>1</v>
      </c>
      <c r="C17" s="33">
        <v>1</v>
      </c>
      <c r="D17" s="33">
        <v>1</v>
      </c>
      <c r="E17" s="201">
        <f t="shared" si="0"/>
        <v>1</v>
      </c>
    </row>
    <row r="18" spans="1:5" ht="15" customHeight="1">
      <c r="A18" s="110" t="s">
        <v>126</v>
      </c>
      <c r="B18" s="13">
        <v>2</v>
      </c>
      <c r="C18" s="33">
        <v>4</v>
      </c>
      <c r="D18" s="33">
        <v>4</v>
      </c>
      <c r="E18" s="201">
        <f t="shared" si="0"/>
        <v>1</v>
      </c>
    </row>
    <row r="19" spans="1:5" ht="15" customHeight="1">
      <c r="A19" s="110" t="s">
        <v>127</v>
      </c>
      <c r="B19" s="13">
        <v>2</v>
      </c>
      <c r="C19" s="33">
        <v>3</v>
      </c>
      <c r="D19" s="33">
        <v>3</v>
      </c>
      <c r="E19" s="201">
        <f t="shared" si="0"/>
        <v>1</v>
      </c>
    </row>
    <row r="20" spans="1:5" ht="15" customHeight="1">
      <c r="A20" s="110" t="s">
        <v>128</v>
      </c>
      <c r="B20" s="13">
        <v>12</v>
      </c>
      <c r="C20" s="33">
        <v>16</v>
      </c>
      <c r="D20" s="33">
        <v>16</v>
      </c>
      <c r="E20" s="201">
        <f t="shared" si="0"/>
        <v>1</v>
      </c>
    </row>
    <row r="21" spans="1:5" ht="15" customHeight="1">
      <c r="A21" s="110"/>
      <c r="B21" s="13"/>
      <c r="C21" s="33"/>
      <c r="D21" s="33"/>
      <c r="E21" s="201"/>
    </row>
    <row r="22" spans="1:5" ht="14.25" customHeight="1">
      <c r="A22" s="110"/>
      <c r="B22" s="13"/>
      <c r="C22" s="33"/>
      <c r="D22" s="33"/>
      <c r="E22" s="201"/>
    </row>
    <row r="23" spans="1:5" ht="15.75" customHeight="1">
      <c r="A23" s="36" t="s">
        <v>5</v>
      </c>
      <c r="B23" s="36">
        <f>SUM(B8+B13+B16)</f>
        <v>29.125</v>
      </c>
      <c r="C23" s="36">
        <f>SUM(C8+C13+C16)</f>
        <v>40</v>
      </c>
      <c r="D23" s="36">
        <f>SUM(D8+D13+D16)</f>
        <v>40</v>
      </c>
      <c r="E23" s="202">
        <f t="shared" si="0"/>
        <v>1</v>
      </c>
    </row>
    <row r="26" spans="1:4" ht="12.75">
      <c r="A26" s="198" t="s">
        <v>407</v>
      </c>
      <c r="B26" s="198"/>
      <c r="C26" s="198"/>
      <c r="D26" s="198"/>
    </row>
    <row r="27" spans="1:4" ht="12.75">
      <c r="A27" s="96"/>
      <c r="B27" s="90"/>
      <c r="C27" s="96"/>
      <c r="D27" s="96"/>
    </row>
    <row r="28" spans="1:5" ht="12.75">
      <c r="A28" s="275" t="s">
        <v>118</v>
      </c>
      <c r="B28" s="275"/>
      <c r="C28" s="275"/>
      <c r="D28" s="275"/>
      <c r="E28" s="275"/>
    </row>
    <row r="29" spans="1:4" ht="12.75">
      <c r="A29" s="96"/>
      <c r="B29" s="96"/>
      <c r="C29" s="96"/>
      <c r="D29" s="96"/>
    </row>
    <row r="30" spans="1:5" ht="12.75">
      <c r="A30" s="273" t="s">
        <v>116</v>
      </c>
      <c r="B30" s="258" t="s">
        <v>117</v>
      </c>
      <c r="C30" s="258"/>
      <c r="D30" s="258"/>
      <c r="E30" s="258"/>
    </row>
    <row r="31" spans="1:5" ht="12.75">
      <c r="A31" s="274"/>
      <c r="B31" s="39" t="s">
        <v>399</v>
      </c>
      <c r="C31" s="39" t="s">
        <v>349</v>
      </c>
      <c r="D31" s="39" t="s">
        <v>373</v>
      </c>
      <c r="E31" s="242" t="s">
        <v>351</v>
      </c>
    </row>
    <row r="32" spans="1:5" ht="15" customHeight="1">
      <c r="A32" s="29" t="s">
        <v>119</v>
      </c>
      <c r="B32" s="29">
        <v>80</v>
      </c>
      <c r="C32" s="29">
        <v>77</v>
      </c>
      <c r="D32" s="29">
        <v>77</v>
      </c>
      <c r="E32" s="202">
        <f>SUM(D32/C32)</f>
        <v>1</v>
      </c>
    </row>
    <row r="33" spans="1:5" ht="28.5" customHeight="1">
      <c r="A33" s="104" t="s">
        <v>124</v>
      </c>
      <c r="B33" s="13">
        <v>80</v>
      </c>
      <c r="C33" s="13">
        <v>77</v>
      </c>
      <c r="D33" s="13">
        <v>77</v>
      </c>
      <c r="E33" s="201">
        <f>SUM(D33/C33)</f>
        <v>1</v>
      </c>
    </row>
    <row r="34" spans="1:5" ht="15" customHeight="1">
      <c r="A34" s="13"/>
      <c r="B34" s="13"/>
      <c r="C34" s="13"/>
      <c r="D34" s="13"/>
      <c r="E34" s="201"/>
    </row>
    <row r="35" spans="1:5" ht="15.75" customHeight="1">
      <c r="A35" s="36" t="s">
        <v>5</v>
      </c>
      <c r="B35" s="36">
        <f>SUM(B32)</f>
        <v>80</v>
      </c>
      <c r="C35" s="29">
        <f>SUM(C33:C34)</f>
        <v>77</v>
      </c>
      <c r="D35" s="29">
        <f>SUM(D33:D34)</f>
        <v>77</v>
      </c>
      <c r="E35" s="202">
        <f>SUM(D35/C35)</f>
        <v>1</v>
      </c>
    </row>
  </sheetData>
  <mergeCells count="7">
    <mergeCell ref="A3:E3"/>
    <mergeCell ref="A28:E28"/>
    <mergeCell ref="A30:A31"/>
    <mergeCell ref="A26:D26"/>
    <mergeCell ref="A6:A7"/>
    <mergeCell ref="B6:E6"/>
    <mergeCell ref="B30:E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B10" sqref="B10:E10"/>
    </sheetView>
  </sheetViews>
  <sheetFormatPr defaultColWidth="9.140625" defaultRowHeight="12.75"/>
  <cols>
    <col min="1" max="1" width="31.140625" style="1" customWidth="1"/>
    <col min="2" max="4" width="12.140625" style="1" customWidth="1"/>
    <col min="5" max="5" width="13.140625" style="190" customWidth="1"/>
    <col min="6" max="16384" width="9.140625" style="1" customWidth="1"/>
  </cols>
  <sheetData>
    <row r="1" ht="12.75">
      <c r="E1" s="214" t="s">
        <v>410</v>
      </c>
    </row>
    <row r="4" spans="1:5" ht="12.75" customHeight="1">
      <c r="A4" s="180" t="s">
        <v>129</v>
      </c>
      <c r="B4" s="180"/>
      <c r="C4" s="180"/>
      <c r="D4" s="180"/>
      <c r="E4" s="180"/>
    </row>
    <row r="5" spans="1:5" ht="12.75" customHeight="1">
      <c r="A5" s="180" t="s">
        <v>130</v>
      </c>
      <c r="B5" s="180"/>
      <c r="C5" s="180"/>
      <c r="D5" s="180"/>
      <c r="E5" s="180"/>
    </row>
    <row r="8" ht="12.75">
      <c r="E8" s="243" t="s">
        <v>131</v>
      </c>
    </row>
    <row r="9" spans="1:5" ht="12.75">
      <c r="A9" s="106" t="s">
        <v>132</v>
      </c>
      <c r="B9" s="284" t="s">
        <v>133</v>
      </c>
      <c r="C9" s="285"/>
      <c r="D9" s="285"/>
      <c r="E9" s="286"/>
    </row>
    <row r="10" spans="1:5" ht="12.75">
      <c r="A10" s="13" t="s">
        <v>134</v>
      </c>
      <c r="B10" s="33" t="s">
        <v>362</v>
      </c>
      <c r="C10" s="33" t="s">
        <v>382</v>
      </c>
      <c r="D10" s="33" t="s">
        <v>350</v>
      </c>
      <c r="E10" s="201" t="s">
        <v>351</v>
      </c>
    </row>
    <row r="11" spans="1:5" ht="12.75">
      <c r="A11" s="13" t="s">
        <v>135</v>
      </c>
      <c r="B11" s="33">
        <v>9740</v>
      </c>
      <c r="C11" s="33">
        <v>530</v>
      </c>
      <c r="D11" s="33">
        <v>530</v>
      </c>
      <c r="E11" s="201">
        <f>SUM(D11/C11)</f>
        <v>1</v>
      </c>
    </row>
    <row r="12" spans="1:5" ht="12.75">
      <c r="A12" s="13" t="s">
        <v>136</v>
      </c>
      <c r="B12" s="33">
        <v>26000</v>
      </c>
      <c r="C12" s="33">
        <v>26000</v>
      </c>
      <c r="D12" s="33">
        <v>26000</v>
      </c>
      <c r="E12" s="201">
        <f>SUM(D12/C12)</f>
        <v>1</v>
      </c>
    </row>
    <row r="13" spans="1:5" ht="12.75">
      <c r="A13" s="13"/>
      <c r="B13" s="33"/>
      <c r="C13" s="33"/>
      <c r="D13" s="33"/>
      <c r="E13" s="201"/>
    </row>
    <row r="14" spans="1:5" ht="12.75">
      <c r="A14" s="115" t="s">
        <v>5</v>
      </c>
      <c r="B14" s="115">
        <f>SUM(B11:B13)</f>
        <v>35740</v>
      </c>
      <c r="C14" s="115">
        <f>SUM(C11:C13)</f>
        <v>26530</v>
      </c>
      <c r="D14" s="115">
        <f>SUM(D11:D13)</f>
        <v>26530</v>
      </c>
      <c r="E14" s="202">
        <f>SUM(D14/C14)</f>
        <v>1</v>
      </c>
    </row>
  </sheetData>
  <mergeCells count="3">
    <mergeCell ref="A4:E4"/>
    <mergeCell ref="A5:E5"/>
    <mergeCell ref="B9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25">
      <selection activeCell="H27" sqref="H27"/>
    </sheetView>
  </sheetViews>
  <sheetFormatPr defaultColWidth="9.140625" defaultRowHeight="12.75"/>
  <cols>
    <col min="1" max="1" width="60.28125" style="1" customWidth="1"/>
    <col min="2" max="3" width="7.57421875" style="1" customWidth="1"/>
    <col min="4" max="4" width="7.140625" style="1" customWidth="1"/>
    <col min="5" max="5" width="8.140625" style="190" customWidth="1"/>
    <col min="6" max="16384" width="9.140625" style="1" customWidth="1"/>
  </cols>
  <sheetData>
    <row r="1" spans="1:2" ht="12.75">
      <c r="A1" s="82"/>
      <c r="B1" s="93" t="s">
        <v>411</v>
      </c>
    </row>
    <row r="4" spans="1:2" ht="12.75">
      <c r="A4" s="287" t="s">
        <v>137</v>
      </c>
      <c r="B4" s="287"/>
    </row>
    <row r="5" spans="1:2" ht="12.75">
      <c r="A5" s="180" t="s">
        <v>138</v>
      </c>
      <c r="B5" s="288"/>
    </row>
    <row r="6" spans="1:2" ht="12.75">
      <c r="A6" s="4"/>
      <c r="B6" s="81"/>
    </row>
    <row r="8" ht="12.75">
      <c r="B8" s="93" t="s">
        <v>139</v>
      </c>
    </row>
    <row r="9" spans="1:5" ht="17.25" customHeight="1">
      <c r="A9" s="181" t="s">
        <v>140</v>
      </c>
      <c r="B9" s="289" t="s">
        <v>141</v>
      </c>
      <c r="C9" s="289"/>
      <c r="D9" s="289"/>
      <c r="E9" s="289"/>
    </row>
    <row r="10" spans="1:5" ht="12.75" customHeight="1">
      <c r="A10" s="182"/>
      <c r="B10" s="33" t="s">
        <v>362</v>
      </c>
      <c r="C10" s="33" t="s">
        <v>382</v>
      </c>
      <c r="D10" s="33" t="s">
        <v>350</v>
      </c>
      <c r="E10" s="201" t="s">
        <v>351</v>
      </c>
    </row>
    <row r="11" spans="1:5" ht="13.5" customHeight="1">
      <c r="A11" s="116" t="s">
        <v>142</v>
      </c>
      <c r="B11" s="117"/>
      <c r="C11" s="33"/>
      <c r="D11" s="33"/>
      <c r="E11" s="201"/>
    </row>
    <row r="12" spans="1:5" ht="13.5" customHeight="1">
      <c r="A12" s="116" t="s">
        <v>143</v>
      </c>
      <c r="B12" s="117"/>
      <c r="C12" s="33"/>
      <c r="D12" s="33"/>
      <c r="E12" s="201"/>
    </row>
    <row r="13" spans="1:5" ht="13.5" customHeight="1">
      <c r="A13" s="33" t="s">
        <v>144</v>
      </c>
      <c r="B13" s="117"/>
      <c r="C13" s="33"/>
      <c r="D13" s="33"/>
      <c r="E13" s="201"/>
    </row>
    <row r="14" spans="1:5" ht="13.5" customHeight="1">
      <c r="A14" s="119" t="s">
        <v>145</v>
      </c>
      <c r="B14" s="117"/>
      <c r="C14" s="33"/>
      <c r="D14" s="33"/>
      <c r="E14" s="201"/>
    </row>
    <row r="15" spans="1:5" ht="13.5" customHeight="1">
      <c r="A15" s="119" t="s">
        <v>146</v>
      </c>
      <c r="B15" s="117"/>
      <c r="C15" s="33"/>
      <c r="D15" s="33"/>
      <c r="E15" s="201"/>
    </row>
    <row r="16" spans="1:5" ht="13.5" customHeight="1">
      <c r="A16" s="119" t="s">
        <v>147</v>
      </c>
      <c r="B16" s="117"/>
      <c r="C16" s="33"/>
      <c r="D16" s="33"/>
      <c r="E16" s="201"/>
    </row>
    <row r="17" spans="1:5" ht="13.5" customHeight="1">
      <c r="A17" s="119" t="s">
        <v>148</v>
      </c>
      <c r="B17" s="117"/>
      <c r="C17" s="33"/>
      <c r="D17" s="33"/>
      <c r="E17" s="201"/>
    </row>
    <row r="18" spans="1:5" ht="13.5" customHeight="1">
      <c r="A18" s="119" t="s">
        <v>149</v>
      </c>
      <c r="B18" s="117"/>
      <c r="C18" s="33"/>
      <c r="D18" s="33"/>
      <c r="E18" s="201"/>
    </row>
    <row r="19" spans="1:5" ht="13.5" customHeight="1">
      <c r="A19" s="119" t="s">
        <v>150</v>
      </c>
      <c r="B19" s="117"/>
      <c r="C19" s="33"/>
      <c r="D19" s="33"/>
      <c r="E19" s="201"/>
    </row>
    <row r="20" spans="1:5" ht="13.5" customHeight="1">
      <c r="A20" s="119" t="s">
        <v>151</v>
      </c>
      <c r="B20" s="117"/>
      <c r="C20" s="33"/>
      <c r="D20" s="33"/>
      <c r="E20" s="201"/>
    </row>
    <row r="21" spans="1:5" ht="13.5" customHeight="1">
      <c r="A21" s="120" t="s">
        <v>152</v>
      </c>
      <c r="B21" s="117"/>
      <c r="C21" s="33"/>
      <c r="D21" s="33"/>
      <c r="E21" s="201"/>
    </row>
    <row r="22" spans="1:5" ht="13.5" customHeight="1">
      <c r="A22" s="120" t="s">
        <v>153</v>
      </c>
      <c r="B22" s="117"/>
      <c r="C22" s="33"/>
      <c r="D22" s="33"/>
      <c r="E22" s="201"/>
    </row>
    <row r="23" spans="1:5" ht="13.5" customHeight="1">
      <c r="A23" s="118" t="s">
        <v>154</v>
      </c>
      <c r="B23" s="117">
        <v>150</v>
      </c>
      <c r="C23" s="33">
        <v>150</v>
      </c>
      <c r="D23" s="33">
        <v>150</v>
      </c>
      <c r="E23" s="201">
        <f>SUM(D23/C23)</f>
        <v>1</v>
      </c>
    </row>
    <row r="24" spans="1:5" ht="13.5" customHeight="1">
      <c r="A24" s="33" t="s">
        <v>155</v>
      </c>
      <c r="B24" s="117"/>
      <c r="C24" s="33"/>
      <c r="D24" s="33"/>
      <c r="E24" s="201"/>
    </row>
    <row r="25" spans="1:5" ht="13.5" customHeight="1">
      <c r="A25" s="119" t="s">
        <v>145</v>
      </c>
      <c r="B25" s="117"/>
      <c r="C25" s="33"/>
      <c r="D25" s="33"/>
      <c r="E25" s="201"/>
    </row>
    <row r="26" spans="1:5" ht="13.5" customHeight="1">
      <c r="A26" s="119" t="s">
        <v>146</v>
      </c>
      <c r="B26" s="117"/>
      <c r="C26" s="33"/>
      <c r="D26" s="33"/>
      <c r="E26" s="201"/>
    </row>
    <row r="27" spans="1:5" ht="13.5" customHeight="1">
      <c r="A27" s="119" t="s">
        <v>147</v>
      </c>
      <c r="B27" s="117"/>
      <c r="C27" s="33"/>
      <c r="D27" s="33"/>
      <c r="E27" s="201"/>
    </row>
    <row r="28" spans="1:5" ht="13.5" customHeight="1">
      <c r="A28" s="119" t="s">
        <v>148</v>
      </c>
      <c r="B28" s="117"/>
      <c r="C28" s="33"/>
      <c r="D28" s="33"/>
      <c r="E28" s="201"/>
    </row>
    <row r="29" spans="1:5" ht="13.5" customHeight="1">
      <c r="A29" s="119" t="s">
        <v>149</v>
      </c>
      <c r="B29" s="117"/>
      <c r="C29" s="33"/>
      <c r="D29" s="33"/>
      <c r="E29" s="201"/>
    </row>
    <row r="30" spans="1:5" ht="13.5" customHeight="1">
      <c r="A30" s="119" t="s">
        <v>150</v>
      </c>
      <c r="B30" s="117"/>
      <c r="C30" s="33"/>
      <c r="D30" s="33"/>
      <c r="E30" s="201"/>
    </row>
    <row r="31" spans="1:5" ht="13.5" customHeight="1">
      <c r="A31" s="119" t="s">
        <v>151</v>
      </c>
      <c r="B31" s="117"/>
      <c r="C31" s="33"/>
      <c r="D31" s="33"/>
      <c r="E31" s="201"/>
    </row>
    <row r="32" spans="1:5" ht="13.5" customHeight="1">
      <c r="A32" s="120" t="s">
        <v>152</v>
      </c>
      <c r="B32" s="117"/>
      <c r="C32" s="33"/>
      <c r="D32" s="33"/>
      <c r="E32" s="201"/>
    </row>
    <row r="33" spans="1:5" ht="13.5" customHeight="1">
      <c r="A33" s="120" t="s">
        <v>153</v>
      </c>
      <c r="B33" s="117"/>
      <c r="C33" s="33"/>
      <c r="D33" s="33"/>
      <c r="E33" s="201"/>
    </row>
    <row r="34" spans="1:5" ht="13.5" customHeight="1">
      <c r="A34" s="118" t="s">
        <v>156</v>
      </c>
      <c r="B34" s="117">
        <v>415</v>
      </c>
      <c r="C34" s="33">
        <v>415</v>
      </c>
      <c r="D34" s="33">
        <v>415</v>
      </c>
      <c r="E34" s="201">
        <f>SUM(D34/C34)</f>
        <v>1</v>
      </c>
    </row>
    <row r="35" spans="1:5" ht="13.5" customHeight="1">
      <c r="A35" s="116" t="s">
        <v>157</v>
      </c>
      <c r="B35" s="117"/>
      <c r="C35" s="33"/>
      <c r="D35" s="33"/>
      <c r="E35" s="201"/>
    </row>
    <row r="36" spans="1:5" ht="13.5" customHeight="1">
      <c r="A36" s="116" t="s">
        <v>158</v>
      </c>
      <c r="B36" s="117"/>
      <c r="C36" s="33"/>
      <c r="D36" s="33"/>
      <c r="E36" s="201"/>
    </row>
    <row r="37" spans="1:5" ht="13.5" customHeight="1">
      <c r="A37" s="116" t="s">
        <v>159</v>
      </c>
      <c r="B37" s="117"/>
      <c r="C37" s="33"/>
      <c r="D37" s="33"/>
      <c r="E37" s="201"/>
    </row>
    <row r="38" spans="1:5" ht="15" customHeight="1">
      <c r="A38" s="106" t="s">
        <v>160</v>
      </c>
      <c r="B38" s="121">
        <f>B11+B12+B13+B23+B24+B34+B35+B36+B37</f>
        <v>565</v>
      </c>
      <c r="C38" s="121">
        <f>C11+C12+C13+C23+C24+C34+C35+C36+C37</f>
        <v>565</v>
      </c>
      <c r="D38" s="121">
        <f>D11+D12+D13+D23+D24+D34+D35+D36+D37</f>
        <v>565</v>
      </c>
      <c r="E38" s="201">
        <f>SUM(D38/C38)</f>
        <v>1</v>
      </c>
    </row>
    <row r="40" ht="12.75">
      <c r="A40" s="122" t="s">
        <v>161</v>
      </c>
    </row>
    <row r="41" ht="12.75">
      <c r="A41" s="1" t="s">
        <v>162</v>
      </c>
    </row>
    <row r="42" ht="12.75">
      <c r="A42" s="1" t="s">
        <v>163</v>
      </c>
    </row>
    <row r="43" ht="12.75">
      <c r="A43" s="1" t="s">
        <v>164</v>
      </c>
    </row>
    <row r="44" ht="12.75">
      <c r="A44" s="1" t="s">
        <v>165</v>
      </c>
    </row>
    <row r="45" ht="12.75">
      <c r="A45" s="1" t="s">
        <v>166</v>
      </c>
    </row>
  </sheetData>
  <mergeCells count="4">
    <mergeCell ref="A4:B4"/>
    <mergeCell ref="A5:B5"/>
    <mergeCell ref="B9:E9"/>
    <mergeCell ref="A9:A10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D13" sqref="D13"/>
    </sheetView>
  </sheetViews>
  <sheetFormatPr defaultColWidth="9.140625" defaultRowHeight="12.75"/>
  <cols>
    <col min="1" max="1" width="42.421875" style="3" customWidth="1"/>
    <col min="2" max="2" width="27.421875" style="3" customWidth="1"/>
    <col min="3" max="16384" width="9.140625" style="3" customWidth="1"/>
  </cols>
  <sheetData>
    <row r="1" spans="1:2" ht="15.75">
      <c r="A1" s="290" t="s">
        <v>431</v>
      </c>
      <c r="B1" s="290"/>
    </row>
    <row r="3" spans="1:2" ht="15.75">
      <c r="A3" s="290" t="s">
        <v>412</v>
      </c>
      <c r="B3" s="290"/>
    </row>
    <row r="4" ht="16.5" thickBot="1"/>
    <row r="5" spans="1:2" ht="32.25" thickBot="1">
      <c r="A5" s="291" t="s">
        <v>413</v>
      </c>
      <c r="B5" s="292" t="s">
        <v>414</v>
      </c>
    </row>
    <row r="6" spans="1:2" ht="15.75">
      <c r="A6" s="293" t="s">
        <v>415</v>
      </c>
      <c r="B6" s="293">
        <v>6501</v>
      </c>
    </row>
    <row r="7" spans="1:2" ht="31.5">
      <c r="A7" s="294" t="s">
        <v>416</v>
      </c>
      <c r="B7" s="295"/>
    </row>
    <row r="8" spans="1:2" ht="31.5">
      <c r="A8" s="294" t="s">
        <v>417</v>
      </c>
      <c r="B8" s="295">
        <v>156</v>
      </c>
    </row>
    <row r="9" spans="1:2" ht="31.5">
      <c r="A9" s="294" t="s">
        <v>418</v>
      </c>
      <c r="B9" s="295">
        <v>0</v>
      </c>
    </row>
    <row r="10" spans="1:2" ht="31.5">
      <c r="A10" s="294" t="s">
        <v>419</v>
      </c>
      <c r="B10" s="295"/>
    </row>
    <row r="11" spans="1:2" ht="32.25" thickBot="1">
      <c r="A11" s="296" t="s">
        <v>420</v>
      </c>
      <c r="B11" s="297">
        <v>6657</v>
      </c>
    </row>
  </sheetData>
  <mergeCells count="2">
    <mergeCell ref="A1:B1"/>
    <mergeCell ref="A3:B3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8"/>
  <sheetViews>
    <sheetView workbookViewId="0" topLeftCell="A1">
      <selection activeCell="A1" sqref="A1:N1"/>
    </sheetView>
  </sheetViews>
  <sheetFormatPr defaultColWidth="9.140625" defaultRowHeight="12.75"/>
  <cols>
    <col min="1" max="1" width="45.00390625" style="1" customWidth="1"/>
    <col min="2" max="4" width="7.00390625" style="1" customWidth="1"/>
    <col min="5" max="5" width="7.00390625" style="190" customWidth="1"/>
    <col min="6" max="6" width="7.421875" style="1" customWidth="1"/>
    <col min="7" max="8" width="8.8515625" style="1" customWidth="1"/>
    <col min="9" max="9" width="8.00390625" style="1" customWidth="1"/>
    <col min="10" max="12" width="7.00390625" style="1" customWidth="1"/>
    <col min="13" max="13" width="7.00390625" style="190" customWidth="1"/>
    <col min="14" max="14" width="9.00390625" style="1" customWidth="1"/>
    <col min="15" max="16" width="9.140625" style="1" customWidth="1"/>
    <col min="17" max="17" width="9.140625" style="190" customWidth="1"/>
    <col min="18" max="16384" width="9.140625" style="1" customWidth="1"/>
  </cols>
  <sheetData>
    <row r="1" spans="1:14" ht="12.75">
      <c r="A1" s="198" t="s">
        <v>356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</row>
    <row r="2" spans="1:14" ht="8.25" customHeight="1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</row>
    <row r="3" spans="1:14" ht="12.75">
      <c r="A3" s="180" t="s">
        <v>215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</row>
    <row r="4" spans="1:14" ht="12.75" customHeight="1">
      <c r="A4" s="180" t="s">
        <v>86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</row>
    <row r="5" spans="1:14" ht="12.75">
      <c r="A5" s="255" t="s">
        <v>2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193"/>
    </row>
    <row r="6" spans="1:17" ht="26.25" customHeight="1">
      <c r="A6" s="194" t="s">
        <v>203</v>
      </c>
      <c r="B6" s="196" t="s">
        <v>87</v>
      </c>
      <c r="C6" s="196"/>
      <c r="D6" s="196"/>
      <c r="E6" s="196"/>
      <c r="F6" s="196" t="s">
        <v>353</v>
      </c>
      <c r="G6" s="196"/>
      <c r="H6" s="196"/>
      <c r="I6" s="196"/>
      <c r="J6" s="196" t="s">
        <v>88</v>
      </c>
      <c r="K6" s="196"/>
      <c r="L6" s="196"/>
      <c r="M6" s="196"/>
      <c r="N6" s="197" t="s">
        <v>5</v>
      </c>
      <c r="O6" s="197"/>
      <c r="P6" s="197"/>
      <c r="Q6" s="197"/>
    </row>
    <row r="7" spans="1:17" ht="20.25" customHeight="1">
      <c r="A7" s="195"/>
      <c r="B7" s="127" t="s">
        <v>348</v>
      </c>
      <c r="C7" s="127" t="s">
        <v>349</v>
      </c>
      <c r="D7" s="127" t="s">
        <v>350</v>
      </c>
      <c r="E7" s="191" t="s">
        <v>351</v>
      </c>
      <c r="F7" s="127" t="s">
        <v>348</v>
      </c>
      <c r="G7" s="127" t="s">
        <v>349</v>
      </c>
      <c r="H7" s="127" t="s">
        <v>350</v>
      </c>
      <c r="I7" s="191" t="s">
        <v>351</v>
      </c>
      <c r="J7" s="127" t="s">
        <v>348</v>
      </c>
      <c r="K7" s="127" t="s">
        <v>349</v>
      </c>
      <c r="L7" s="127" t="s">
        <v>350</v>
      </c>
      <c r="M7" s="191" t="s">
        <v>351</v>
      </c>
      <c r="N7" s="127" t="s">
        <v>348</v>
      </c>
      <c r="O7" s="127" t="s">
        <v>349</v>
      </c>
      <c r="P7" s="127" t="s">
        <v>350</v>
      </c>
      <c r="Q7" s="191" t="s">
        <v>351</v>
      </c>
    </row>
    <row r="8" spans="1:17" ht="12.75">
      <c r="A8" s="102" t="s">
        <v>204</v>
      </c>
      <c r="B8" s="36">
        <f>SUM(B9+B10+B11+B12)</f>
        <v>15100</v>
      </c>
      <c r="C8" s="36">
        <f>SUM(C9+C10+C11+C12)</f>
        <v>15214</v>
      </c>
      <c r="D8" s="36">
        <f>SUM(D9+D10+D11+D12)</f>
        <v>15211</v>
      </c>
      <c r="E8" s="204">
        <f>SUM(D8/C8)</f>
        <v>0.9998028131983699</v>
      </c>
      <c r="F8" s="36">
        <f>SUM(F9+F10+F11+F12)</f>
        <v>1285</v>
      </c>
      <c r="G8" s="36"/>
      <c r="H8" s="36"/>
      <c r="I8" s="36"/>
      <c r="J8" s="36">
        <f>SUM(J9+J10+J11+J12)</f>
        <v>7600</v>
      </c>
      <c r="K8" s="36">
        <f>SUM(K9+K10+K11+K12)</f>
        <v>9245</v>
      </c>
      <c r="L8" s="36">
        <f>SUM(L9+L10+L11+L12)</f>
        <v>9244</v>
      </c>
      <c r="M8" s="204">
        <f>SUM(L8/K8)</f>
        <v>0.9998918334234721</v>
      </c>
      <c r="N8" s="36">
        <f>SUM(N9+N10+N11+N12)</f>
        <v>23985</v>
      </c>
      <c r="O8" s="36">
        <f>SUM(O9+O10+O11+O12)</f>
        <v>24459</v>
      </c>
      <c r="P8" s="36">
        <f>SUM(P9+P10+P11+P12)</f>
        <v>24455</v>
      </c>
      <c r="Q8" s="202">
        <f>SUM(P8/O8)</f>
        <v>0.9998364610163948</v>
      </c>
    </row>
    <row r="9" spans="1:17" ht="12.75">
      <c r="A9" s="11" t="s">
        <v>205</v>
      </c>
      <c r="B9" s="13">
        <v>14950</v>
      </c>
      <c r="C9" s="13">
        <v>15093</v>
      </c>
      <c r="D9" s="13">
        <v>15090</v>
      </c>
      <c r="E9" s="204">
        <f>SUM(D9/C9)</f>
        <v>0.9998012323593719</v>
      </c>
      <c r="F9" s="13">
        <v>885</v>
      </c>
      <c r="G9" s="13"/>
      <c r="H9" s="13"/>
      <c r="I9" s="13"/>
      <c r="J9" s="13"/>
      <c r="K9" s="13"/>
      <c r="L9" s="13"/>
      <c r="M9" s="204"/>
      <c r="N9" s="13">
        <f aca="true" t="shared" si="0" ref="N9:P10">SUM(B9+F9+J9)</f>
        <v>15835</v>
      </c>
      <c r="O9" s="13">
        <f t="shared" si="0"/>
        <v>15093</v>
      </c>
      <c r="P9" s="13">
        <f t="shared" si="0"/>
        <v>15090</v>
      </c>
      <c r="Q9" s="201">
        <f aca="true" t="shared" si="1" ref="Q9:Q38">SUM(P9/O9)</f>
        <v>0.9998012323593719</v>
      </c>
    </row>
    <row r="10" spans="1:17" ht="12.75">
      <c r="A10" s="22" t="s">
        <v>206</v>
      </c>
      <c r="B10" s="13"/>
      <c r="C10" s="13"/>
      <c r="D10" s="13"/>
      <c r="E10" s="204"/>
      <c r="F10" s="13">
        <v>400</v>
      </c>
      <c r="G10" s="13"/>
      <c r="H10" s="13"/>
      <c r="I10" s="13"/>
      <c r="J10" s="13">
        <v>7600</v>
      </c>
      <c r="K10" s="13">
        <v>9245</v>
      </c>
      <c r="L10" s="13">
        <v>9244</v>
      </c>
      <c r="M10" s="206">
        <f>SUM(L10/K10)</f>
        <v>0.9998918334234721</v>
      </c>
      <c r="N10" s="13">
        <f t="shared" si="0"/>
        <v>8000</v>
      </c>
      <c r="O10" s="13">
        <f t="shared" si="0"/>
        <v>9245</v>
      </c>
      <c r="P10" s="13">
        <f t="shared" si="0"/>
        <v>9244</v>
      </c>
      <c r="Q10" s="201">
        <f t="shared" si="1"/>
        <v>0.9998918334234721</v>
      </c>
    </row>
    <row r="11" spans="1:17" ht="12.75">
      <c r="A11" s="11" t="s">
        <v>207</v>
      </c>
      <c r="B11" s="13">
        <v>0</v>
      </c>
      <c r="C11" s="13"/>
      <c r="D11" s="13"/>
      <c r="E11" s="204"/>
      <c r="F11" s="13"/>
      <c r="G11" s="13"/>
      <c r="H11" s="13"/>
      <c r="I11" s="13"/>
      <c r="J11" s="13"/>
      <c r="K11" s="13"/>
      <c r="L11" s="13"/>
      <c r="M11" s="204"/>
      <c r="N11" s="13">
        <f>SUM(B11+F11+J11)</f>
        <v>0</v>
      </c>
      <c r="O11" s="33"/>
      <c r="P11" s="33"/>
      <c r="Q11" s="201"/>
    </row>
    <row r="12" spans="1:17" ht="12.75">
      <c r="A12" s="11" t="s">
        <v>208</v>
      </c>
      <c r="B12" s="13">
        <v>150</v>
      </c>
      <c r="C12" s="13">
        <v>121</v>
      </c>
      <c r="D12" s="13">
        <v>121</v>
      </c>
      <c r="E12" s="206">
        <f>SUM(D12/C12)</f>
        <v>1</v>
      </c>
      <c r="F12" s="13"/>
      <c r="G12" s="13"/>
      <c r="H12" s="13"/>
      <c r="I12" s="13"/>
      <c r="J12" s="13"/>
      <c r="K12" s="13"/>
      <c r="L12" s="13"/>
      <c r="M12" s="204"/>
      <c r="N12" s="13">
        <f>SUM(B12+F12+J12)</f>
        <v>150</v>
      </c>
      <c r="O12" s="13">
        <f>SUM(C12+G12+K12)</f>
        <v>121</v>
      </c>
      <c r="P12" s="13">
        <f>SUM(D12+H12+L12)</f>
        <v>121</v>
      </c>
      <c r="Q12" s="201">
        <f t="shared" si="1"/>
        <v>1</v>
      </c>
    </row>
    <row r="13" spans="1:17" ht="12.75">
      <c r="A13" s="12"/>
      <c r="B13" s="13"/>
      <c r="C13" s="13"/>
      <c r="D13" s="13"/>
      <c r="E13" s="204"/>
      <c r="F13" s="13"/>
      <c r="G13" s="13"/>
      <c r="H13" s="13"/>
      <c r="I13" s="13"/>
      <c r="J13" s="13"/>
      <c r="K13" s="13"/>
      <c r="L13" s="13"/>
      <c r="M13" s="204"/>
      <c r="N13" s="13"/>
      <c r="O13" s="33"/>
      <c r="P13" s="33"/>
      <c r="Q13" s="201"/>
    </row>
    <row r="14" spans="1:17" ht="12.75" customHeight="1">
      <c r="A14" s="137" t="s">
        <v>332</v>
      </c>
      <c r="B14" s="29">
        <f>SUM(B15+B16+B17+B18)</f>
        <v>175342</v>
      </c>
      <c r="C14" s="29">
        <f>SUM(C15+C16+C17+C18)+C19</f>
        <v>204805</v>
      </c>
      <c r="D14" s="29">
        <f>SUM(D15+D16+D17+D18)+D19</f>
        <v>204805</v>
      </c>
      <c r="E14" s="204">
        <f aca="true" t="shared" si="2" ref="E14:E20">SUM(D14/C14)</f>
        <v>1</v>
      </c>
      <c r="F14" s="13"/>
      <c r="G14" s="13"/>
      <c r="H14" s="13"/>
      <c r="I14" s="13"/>
      <c r="J14" s="13"/>
      <c r="K14" s="13"/>
      <c r="L14" s="13"/>
      <c r="M14" s="204"/>
      <c r="N14" s="29">
        <f>SUM(B14+F14+J14)</f>
        <v>175342</v>
      </c>
      <c r="O14" s="29">
        <f aca="true" t="shared" si="3" ref="O14:P16">SUM(C14+G14+K14)</f>
        <v>204805</v>
      </c>
      <c r="P14" s="29">
        <f t="shared" si="3"/>
        <v>204805</v>
      </c>
      <c r="Q14" s="201">
        <f t="shared" si="1"/>
        <v>1</v>
      </c>
    </row>
    <row r="15" spans="1:17" ht="12.75" customHeight="1">
      <c r="A15" s="15" t="s">
        <v>297</v>
      </c>
      <c r="B15" s="13">
        <v>37204</v>
      </c>
      <c r="C15" s="13">
        <v>38958</v>
      </c>
      <c r="D15" s="13">
        <v>38958</v>
      </c>
      <c r="E15" s="204">
        <f t="shared" si="2"/>
        <v>1</v>
      </c>
      <c r="F15" s="13"/>
      <c r="G15" s="13"/>
      <c r="H15" s="13"/>
      <c r="I15" s="13"/>
      <c r="J15" s="13"/>
      <c r="K15" s="13"/>
      <c r="L15" s="13"/>
      <c r="M15" s="204"/>
      <c r="N15" s="13">
        <f>SUM(B15+F15+J15)</f>
        <v>37204</v>
      </c>
      <c r="O15" s="13">
        <f t="shared" si="3"/>
        <v>38958</v>
      </c>
      <c r="P15" s="13">
        <f t="shared" si="3"/>
        <v>38958</v>
      </c>
      <c r="Q15" s="201">
        <f t="shared" si="1"/>
        <v>1</v>
      </c>
    </row>
    <row r="16" spans="1:17" ht="22.5">
      <c r="A16" s="15" t="s">
        <v>298</v>
      </c>
      <c r="B16" s="13">
        <v>63636</v>
      </c>
      <c r="C16" s="13">
        <v>68785</v>
      </c>
      <c r="D16" s="13">
        <v>68785</v>
      </c>
      <c r="E16" s="204">
        <f t="shared" si="2"/>
        <v>1</v>
      </c>
      <c r="F16" s="13"/>
      <c r="G16" s="13"/>
      <c r="H16" s="13"/>
      <c r="I16" s="13"/>
      <c r="J16" s="13"/>
      <c r="K16" s="13"/>
      <c r="L16" s="13"/>
      <c r="M16" s="204"/>
      <c r="N16" s="13">
        <f>SUM(B16+F16+J16)</f>
        <v>63636</v>
      </c>
      <c r="O16" s="13">
        <f t="shared" si="3"/>
        <v>68785</v>
      </c>
      <c r="P16" s="13">
        <f t="shared" si="3"/>
        <v>68785</v>
      </c>
      <c r="Q16" s="201">
        <f t="shared" si="1"/>
        <v>1</v>
      </c>
    </row>
    <row r="17" spans="1:17" ht="22.5">
      <c r="A17" s="17" t="s">
        <v>299</v>
      </c>
      <c r="B17" s="13">
        <v>72411</v>
      </c>
      <c r="C17" s="13">
        <v>74515</v>
      </c>
      <c r="D17" s="13">
        <v>74515</v>
      </c>
      <c r="E17" s="204">
        <f t="shared" si="2"/>
        <v>1</v>
      </c>
      <c r="F17" s="13"/>
      <c r="G17" s="13"/>
      <c r="H17" s="13"/>
      <c r="I17" s="13"/>
      <c r="J17" s="13"/>
      <c r="K17" s="13"/>
      <c r="L17" s="13"/>
      <c r="M17" s="204"/>
      <c r="N17" s="13">
        <f>SUM(B17+F17+J17)</f>
        <v>72411</v>
      </c>
      <c r="O17" s="13">
        <f aca="true" t="shared" si="4" ref="O17:P20">SUM(C17+G17+K17)</f>
        <v>74515</v>
      </c>
      <c r="P17" s="13">
        <f t="shared" si="4"/>
        <v>74515</v>
      </c>
      <c r="Q17" s="201">
        <f t="shared" si="1"/>
        <v>1</v>
      </c>
    </row>
    <row r="18" spans="1:17" ht="14.25" customHeight="1">
      <c r="A18" s="17" t="s">
        <v>300</v>
      </c>
      <c r="B18" s="13">
        <v>2091</v>
      </c>
      <c r="C18" s="13">
        <v>2091</v>
      </c>
      <c r="D18" s="13">
        <v>2091</v>
      </c>
      <c r="E18" s="204">
        <f t="shared" si="2"/>
        <v>1</v>
      </c>
      <c r="F18" s="13"/>
      <c r="G18" s="13"/>
      <c r="H18" s="13"/>
      <c r="I18" s="13"/>
      <c r="J18" s="13"/>
      <c r="K18" s="13"/>
      <c r="L18" s="13"/>
      <c r="M18" s="204"/>
      <c r="N18" s="13">
        <f>SUM(B18+F18+J18)</f>
        <v>2091</v>
      </c>
      <c r="O18" s="13">
        <f t="shared" si="4"/>
        <v>2091</v>
      </c>
      <c r="P18" s="13">
        <f t="shared" si="4"/>
        <v>2091</v>
      </c>
      <c r="Q18" s="201">
        <f t="shared" si="1"/>
        <v>1</v>
      </c>
    </row>
    <row r="19" spans="1:17" ht="12.75">
      <c r="A19" s="138" t="s">
        <v>354</v>
      </c>
      <c r="B19" s="13"/>
      <c r="C19" s="13">
        <v>20456</v>
      </c>
      <c r="D19" s="13">
        <v>20456</v>
      </c>
      <c r="E19" s="204">
        <f t="shared" si="2"/>
        <v>1</v>
      </c>
      <c r="F19" s="13"/>
      <c r="G19" s="13"/>
      <c r="H19" s="13"/>
      <c r="I19" s="13"/>
      <c r="J19" s="13"/>
      <c r="K19" s="13"/>
      <c r="L19" s="13"/>
      <c r="M19" s="204"/>
      <c r="N19" s="13"/>
      <c r="O19" s="33">
        <f t="shared" si="4"/>
        <v>20456</v>
      </c>
      <c r="P19" s="33">
        <f t="shared" si="4"/>
        <v>20456</v>
      </c>
      <c r="Q19" s="201">
        <f t="shared" si="1"/>
        <v>1</v>
      </c>
    </row>
    <row r="20" spans="1:17" ht="12.75">
      <c r="A20" s="139" t="s">
        <v>333</v>
      </c>
      <c r="B20" s="29">
        <v>5</v>
      </c>
      <c r="C20" s="29">
        <v>6930</v>
      </c>
      <c r="D20" s="29">
        <v>6930</v>
      </c>
      <c r="E20" s="204">
        <f t="shared" si="2"/>
        <v>1</v>
      </c>
      <c r="F20" s="29"/>
      <c r="G20" s="29"/>
      <c r="H20" s="29"/>
      <c r="I20" s="29"/>
      <c r="J20" s="29"/>
      <c r="K20" s="29"/>
      <c r="L20" s="29"/>
      <c r="M20" s="204"/>
      <c r="N20" s="29">
        <f>SUM(B20+F20+J20)</f>
        <v>5</v>
      </c>
      <c r="O20" s="29">
        <f t="shared" si="4"/>
        <v>6930</v>
      </c>
      <c r="P20" s="29">
        <f t="shared" si="4"/>
        <v>6930</v>
      </c>
      <c r="Q20" s="201">
        <f t="shared" si="1"/>
        <v>1</v>
      </c>
    </row>
    <row r="21" spans="1:17" ht="12.75">
      <c r="A21" s="140"/>
      <c r="B21" s="13"/>
      <c r="C21" s="13"/>
      <c r="D21" s="13"/>
      <c r="E21" s="204"/>
      <c r="F21" s="13"/>
      <c r="G21" s="13"/>
      <c r="H21" s="13"/>
      <c r="I21" s="13"/>
      <c r="J21" s="13"/>
      <c r="K21" s="13"/>
      <c r="L21" s="13"/>
      <c r="M21" s="204"/>
      <c r="N21" s="13"/>
      <c r="O21" s="33"/>
      <c r="P21" s="33"/>
      <c r="Q21" s="201"/>
    </row>
    <row r="22" spans="1:17" ht="12.75">
      <c r="A22" s="139" t="s">
        <v>334</v>
      </c>
      <c r="B22" s="29">
        <v>25945</v>
      </c>
      <c r="C22" s="29">
        <v>14900</v>
      </c>
      <c r="D22" s="29">
        <v>14900</v>
      </c>
      <c r="E22" s="204">
        <f>SUM(D22/C22)</f>
        <v>1</v>
      </c>
      <c r="F22" s="29"/>
      <c r="G22" s="29"/>
      <c r="H22" s="29"/>
      <c r="I22" s="29"/>
      <c r="J22" s="29"/>
      <c r="K22" s="29"/>
      <c r="L22" s="29"/>
      <c r="M22" s="204"/>
      <c r="N22" s="29">
        <f>SUM(B22+F22+J22)</f>
        <v>25945</v>
      </c>
      <c r="O22" s="29">
        <f>SUM(C22+G22+K22)</f>
        <v>14900</v>
      </c>
      <c r="P22" s="29">
        <f>SUM(D22+H22+L22)</f>
        <v>14900</v>
      </c>
      <c r="Q22" s="201">
        <f t="shared" si="1"/>
        <v>1</v>
      </c>
    </row>
    <row r="23" spans="1:17" ht="12.75">
      <c r="A23" s="100"/>
      <c r="B23" s="13"/>
      <c r="C23" s="13"/>
      <c r="D23" s="13"/>
      <c r="E23" s="204"/>
      <c r="F23" s="13"/>
      <c r="G23" s="13"/>
      <c r="H23" s="13"/>
      <c r="I23" s="13"/>
      <c r="J23" s="13"/>
      <c r="K23" s="13"/>
      <c r="L23" s="13"/>
      <c r="M23" s="204"/>
      <c r="N23" s="13"/>
      <c r="O23" s="33"/>
      <c r="P23" s="33"/>
      <c r="Q23" s="201"/>
    </row>
    <row r="24" spans="1:17" ht="12.75">
      <c r="A24" s="131" t="s">
        <v>335</v>
      </c>
      <c r="B24" s="29">
        <v>95402</v>
      </c>
      <c r="C24" s="29">
        <v>129646</v>
      </c>
      <c r="D24" s="29">
        <v>92569</v>
      </c>
      <c r="E24" s="204">
        <f>SUM(D24/C24)</f>
        <v>0.7140135445752279</v>
      </c>
      <c r="F24" s="29"/>
      <c r="G24" s="29"/>
      <c r="H24" s="29"/>
      <c r="I24" s="29"/>
      <c r="J24" s="29"/>
      <c r="K24" s="29"/>
      <c r="L24" s="29"/>
      <c r="M24" s="204"/>
      <c r="N24" s="29">
        <f>SUM(B24+F24+J24)</f>
        <v>95402</v>
      </c>
      <c r="O24" s="29">
        <f>SUM(C24+G24+K24)</f>
        <v>129646</v>
      </c>
      <c r="P24" s="29">
        <f>SUM(D24+H24+L24)</f>
        <v>92569</v>
      </c>
      <c r="Q24" s="201">
        <f t="shared" si="1"/>
        <v>0.7140135445752279</v>
      </c>
    </row>
    <row r="25" spans="1:17" ht="12.75">
      <c r="A25" s="141"/>
      <c r="B25" s="13"/>
      <c r="C25" s="13"/>
      <c r="D25" s="13"/>
      <c r="E25" s="204"/>
      <c r="F25" s="13"/>
      <c r="G25" s="13"/>
      <c r="H25" s="13"/>
      <c r="I25" s="13"/>
      <c r="J25" s="13"/>
      <c r="K25" s="13"/>
      <c r="L25" s="13"/>
      <c r="M25" s="204"/>
      <c r="N25" s="13"/>
      <c r="O25" s="33"/>
      <c r="P25" s="33"/>
      <c r="Q25" s="201"/>
    </row>
    <row r="26" spans="1:17" ht="12.75">
      <c r="A26" s="142" t="s">
        <v>336</v>
      </c>
      <c r="B26" s="29">
        <v>100</v>
      </c>
      <c r="C26" s="29">
        <v>83</v>
      </c>
      <c r="D26" s="29">
        <v>83</v>
      </c>
      <c r="E26" s="204">
        <f>SUM(D26/C26)</f>
        <v>1</v>
      </c>
      <c r="F26" s="29"/>
      <c r="G26" s="29"/>
      <c r="H26" s="29"/>
      <c r="I26" s="29"/>
      <c r="J26" s="29"/>
      <c r="K26" s="29"/>
      <c r="L26" s="29"/>
      <c r="M26" s="204"/>
      <c r="N26" s="29">
        <f>SUM(B26+F26+J26)</f>
        <v>100</v>
      </c>
      <c r="O26" s="29">
        <f>SUM(C26+G26+K26)</f>
        <v>83</v>
      </c>
      <c r="P26" s="29">
        <f>SUM(D26+H26+L26)</f>
        <v>83</v>
      </c>
      <c r="Q26" s="201">
        <f t="shared" si="1"/>
        <v>1</v>
      </c>
    </row>
    <row r="27" spans="1:17" ht="12.75">
      <c r="A27" s="142"/>
      <c r="B27" s="13"/>
      <c r="C27" s="13"/>
      <c r="D27" s="13"/>
      <c r="E27" s="204"/>
      <c r="F27" s="13"/>
      <c r="G27" s="13"/>
      <c r="H27" s="13"/>
      <c r="I27" s="13"/>
      <c r="J27" s="13"/>
      <c r="K27" s="13"/>
      <c r="L27" s="13"/>
      <c r="M27" s="204"/>
      <c r="N27" s="13"/>
      <c r="O27" s="33"/>
      <c r="P27" s="33"/>
      <c r="Q27" s="201"/>
    </row>
    <row r="28" spans="1:17" ht="12.75">
      <c r="A28" s="131" t="s">
        <v>337</v>
      </c>
      <c r="B28" s="29">
        <f>SUM(B8+B14+B20+B22+B24+B26)</f>
        <v>311894</v>
      </c>
      <c r="C28" s="29">
        <f>SUM(C8+C14+C20+C22+C24+C26)</f>
        <v>371578</v>
      </c>
      <c r="D28" s="29">
        <f>SUM(D8+D14+D20+D22+D24+D26)</f>
        <v>334498</v>
      </c>
      <c r="E28" s="204">
        <f>SUM(D28/C28)</f>
        <v>0.9002093773043613</v>
      </c>
      <c r="F28" s="29">
        <f>SUM(F8+F14+F20+F22+F24+F26)</f>
        <v>1285</v>
      </c>
      <c r="G28" s="29"/>
      <c r="H28" s="29"/>
      <c r="I28" s="29"/>
      <c r="J28" s="29">
        <f>SUM(J8+J14+J20+J22+J24+J26)</f>
        <v>7600</v>
      </c>
      <c r="K28" s="29">
        <f>SUM(K8+K14+K20+K22+K24+K26)</f>
        <v>9245</v>
      </c>
      <c r="L28" s="29">
        <f>SUM(L8+L14+L20+L22+L24+L26)</f>
        <v>9244</v>
      </c>
      <c r="M28" s="204">
        <f>SUM(L28/K28)</f>
        <v>0.9998918334234721</v>
      </c>
      <c r="N28" s="29">
        <f>SUM(N8+N14+N20+N22+N24+N26)</f>
        <v>320779</v>
      </c>
      <c r="O28" s="29">
        <f>SUM(O8+O14+O20+O22+O24+O26)</f>
        <v>380823</v>
      </c>
      <c r="P28" s="29">
        <f>SUM(P8+P14+P20+P22+P24+P26)</f>
        <v>343742</v>
      </c>
      <c r="Q28" s="202">
        <f t="shared" si="1"/>
        <v>0.9026293054778729</v>
      </c>
    </row>
    <row r="29" spans="1:17" ht="12.75">
      <c r="A29" s="131"/>
      <c r="B29" s="29"/>
      <c r="C29" s="29"/>
      <c r="D29" s="29"/>
      <c r="E29" s="204"/>
      <c r="F29" s="13"/>
      <c r="G29" s="13"/>
      <c r="H29" s="13"/>
      <c r="I29" s="13"/>
      <c r="J29" s="13"/>
      <c r="K29" s="13"/>
      <c r="L29" s="13"/>
      <c r="M29" s="204"/>
      <c r="N29" s="13"/>
      <c r="O29" s="33"/>
      <c r="P29" s="33"/>
      <c r="Q29" s="201"/>
    </row>
    <row r="30" spans="1:17" ht="12.75">
      <c r="A30" s="143" t="s">
        <v>182</v>
      </c>
      <c r="B30" s="13"/>
      <c r="C30" s="13"/>
      <c r="D30" s="13"/>
      <c r="E30" s="204"/>
      <c r="F30" s="13"/>
      <c r="G30" s="13"/>
      <c r="H30" s="13"/>
      <c r="I30" s="13"/>
      <c r="J30" s="13"/>
      <c r="K30" s="13"/>
      <c r="L30" s="13"/>
      <c r="M30" s="204"/>
      <c r="N30" s="13"/>
      <c r="O30" s="33"/>
      <c r="P30" s="33"/>
      <c r="Q30" s="201"/>
    </row>
    <row r="31" spans="1:17" ht="24" customHeight="1">
      <c r="A31" s="15" t="s">
        <v>210</v>
      </c>
      <c r="B31" s="13"/>
      <c r="C31" s="13"/>
      <c r="D31" s="13"/>
      <c r="E31" s="204"/>
      <c r="F31" s="13"/>
      <c r="G31" s="13"/>
      <c r="H31" s="13"/>
      <c r="I31" s="13"/>
      <c r="J31" s="13"/>
      <c r="K31" s="13"/>
      <c r="L31" s="13"/>
      <c r="M31" s="204"/>
      <c r="N31" s="13"/>
      <c r="O31" s="33"/>
      <c r="P31" s="33"/>
      <c r="Q31" s="201"/>
    </row>
    <row r="32" spans="1:17" ht="12.75">
      <c r="A32" s="11" t="s">
        <v>211</v>
      </c>
      <c r="B32" s="29"/>
      <c r="C32" s="29"/>
      <c r="D32" s="29"/>
      <c r="E32" s="204"/>
      <c r="F32" s="13"/>
      <c r="G32" s="13"/>
      <c r="H32" s="13"/>
      <c r="I32" s="13"/>
      <c r="J32" s="13"/>
      <c r="K32" s="13"/>
      <c r="L32" s="13"/>
      <c r="M32" s="204"/>
      <c r="N32" s="13"/>
      <c r="O32" s="33"/>
      <c r="P32" s="33"/>
      <c r="Q32" s="201"/>
    </row>
    <row r="33" spans="1:17" ht="12.75">
      <c r="A33" s="143" t="s">
        <v>212</v>
      </c>
      <c r="B33" s="13"/>
      <c r="C33" s="13"/>
      <c r="D33" s="13"/>
      <c r="E33" s="204"/>
      <c r="F33" s="13"/>
      <c r="G33" s="13"/>
      <c r="H33" s="13"/>
      <c r="I33" s="13"/>
      <c r="J33" s="13"/>
      <c r="K33" s="13"/>
      <c r="L33" s="13"/>
      <c r="M33" s="204"/>
      <c r="N33" s="13"/>
      <c r="O33" s="33"/>
      <c r="P33" s="33"/>
      <c r="Q33" s="201"/>
    </row>
    <row r="34" spans="1:17" ht="12.75">
      <c r="A34" s="11" t="s">
        <v>197</v>
      </c>
      <c r="B34" s="13"/>
      <c r="C34" s="13"/>
      <c r="D34" s="13"/>
      <c r="E34" s="204"/>
      <c r="F34" s="13"/>
      <c r="G34" s="13"/>
      <c r="H34" s="13"/>
      <c r="I34" s="13"/>
      <c r="J34" s="13"/>
      <c r="K34" s="13"/>
      <c r="L34" s="13"/>
      <c r="M34" s="204"/>
      <c r="N34" s="13"/>
      <c r="O34" s="33"/>
      <c r="P34" s="33"/>
      <c r="Q34" s="201"/>
    </row>
    <row r="35" spans="1:17" ht="12.75">
      <c r="A35" s="11"/>
      <c r="B35" s="13"/>
      <c r="C35" s="13"/>
      <c r="D35" s="13"/>
      <c r="E35" s="204"/>
      <c r="F35" s="13"/>
      <c r="G35" s="13"/>
      <c r="H35" s="13"/>
      <c r="I35" s="13"/>
      <c r="J35" s="13"/>
      <c r="K35" s="13"/>
      <c r="L35" s="13"/>
      <c r="M35" s="204"/>
      <c r="N35" s="13"/>
      <c r="O35" s="33"/>
      <c r="P35" s="33"/>
      <c r="Q35" s="201"/>
    </row>
    <row r="36" spans="1:17" ht="12.75">
      <c r="A36" s="131" t="s">
        <v>213</v>
      </c>
      <c r="B36" s="29"/>
      <c r="C36" s="29"/>
      <c r="D36" s="29"/>
      <c r="E36" s="204"/>
      <c r="F36" s="13"/>
      <c r="G36" s="13"/>
      <c r="H36" s="13"/>
      <c r="I36" s="13"/>
      <c r="J36" s="13"/>
      <c r="K36" s="13"/>
      <c r="L36" s="13"/>
      <c r="M36" s="204"/>
      <c r="N36" s="29"/>
      <c r="O36" s="33"/>
      <c r="P36" s="33"/>
      <c r="Q36" s="201"/>
    </row>
    <row r="37" spans="1:17" ht="12.75">
      <c r="A37" s="109"/>
      <c r="B37" s="29"/>
      <c r="C37" s="29"/>
      <c r="D37" s="29"/>
      <c r="E37" s="204"/>
      <c r="F37" s="13"/>
      <c r="G37" s="13"/>
      <c r="H37" s="13"/>
      <c r="I37" s="13"/>
      <c r="J37" s="13"/>
      <c r="K37" s="13"/>
      <c r="L37" s="13"/>
      <c r="M37" s="204"/>
      <c r="N37" s="13"/>
      <c r="O37" s="33"/>
      <c r="P37" s="33"/>
      <c r="Q37" s="201"/>
    </row>
    <row r="38" spans="1:17" ht="12.75">
      <c r="A38" s="131" t="s">
        <v>214</v>
      </c>
      <c r="B38" s="29">
        <f>SUM(B28+B36)</f>
        <v>311894</v>
      </c>
      <c r="C38" s="29">
        <f>SUM(C28+C36)</f>
        <v>371578</v>
      </c>
      <c r="D38" s="29">
        <f>SUM(D28+D36)</f>
        <v>334498</v>
      </c>
      <c r="E38" s="204">
        <f>SUM(D38/C38)</f>
        <v>0.9002093773043613</v>
      </c>
      <c r="F38" s="29">
        <f>SUM(F28+F36)</f>
        <v>1285</v>
      </c>
      <c r="G38" s="29"/>
      <c r="H38" s="29"/>
      <c r="I38" s="29"/>
      <c r="J38" s="29">
        <f>SUM(J28+J36)</f>
        <v>7600</v>
      </c>
      <c r="K38" s="29">
        <f>SUM(K28+K36)</f>
        <v>9245</v>
      </c>
      <c r="L38" s="29">
        <f>SUM(L28+L36)</f>
        <v>9244</v>
      </c>
      <c r="M38" s="204">
        <f>SUM(L38/K38)</f>
        <v>0.9998918334234721</v>
      </c>
      <c r="N38" s="29">
        <f>SUM(N28+N36)</f>
        <v>320779</v>
      </c>
      <c r="O38" s="29">
        <f>SUM(O28+O36)</f>
        <v>380823</v>
      </c>
      <c r="P38" s="29">
        <f>SUM(P28+P36)</f>
        <v>343742</v>
      </c>
      <c r="Q38" s="202">
        <f t="shared" si="1"/>
        <v>0.9026293054778729</v>
      </c>
    </row>
  </sheetData>
  <mergeCells count="10">
    <mergeCell ref="A1:N1"/>
    <mergeCell ref="A2:N2"/>
    <mergeCell ref="A3:N3"/>
    <mergeCell ref="A4:N4"/>
    <mergeCell ref="A5:N5"/>
    <mergeCell ref="A6:A7"/>
    <mergeCell ref="B6:E6"/>
    <mergeCell ref="F6:I6"/>
    <mergeCell ref="J6:M6"/>
    <mergeCell ref="N6:Q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C13"/>
  <sheetViews>
    <sheetView tabSelected="1" workbookViewId="0" topLeftCell="A1">
      <selection activeCell="E13" sqref="E13"/>
    </sheetView>
  </sheetViews>
  <sheetFormatPr defaultColWidth="9.140625" defaultRowHeight="12.75"/>
  <cols>
    <col min="1" max="1" width="63.8515625" style="92" customWidth="1"/>
    <col min="2" max="2" width="10.8515625" style="1" customWidth="1"/>
    <col min="3" max="16384" width="9.140625" style="1" customWidth="1"/>
  </cols>
  <sheetData>
    <row r="2" ht="12.75">
      <c r="B2" s="1" t="s">
        <v>432</v>
      </c>
    </row>
    <row r="4" ht="12.75">
      <c r="A4" s="298" t="s">
        <v>421</v>
      </c>
    </row>
    <row r="5" ht="12.75">
      <c r="A5" s="298" t="s">
        <v>422</v>
      </c>
    </row>
    <row r="6" ht="12.75">
      <c r="A6" s="298" t="s">
        <v>423</v>
      </c>
    </row>
    <row r="7" ht="13.5" thickBot="1"/>
    <row r="8" spans="1:3" ht="18" customHeight="1" thickBot="1">
      <c r="A8" s="299" t="s">
        <v>132</v>
      </c>
      <c r="B8" s="300" t="s">
        <v>424</v>
      </c>
      <c r="C8" s="301"/>
    </row>
    <row r="9" spans="1:3" ht="18" customHeight="1" thickBot="1">
      <c r="A9" s="302"/>
      <c r="B9" s="303" t="s">
        <v>425</v>
      </c>
      <c r="C9" s="304" t="s">
        <v>426</v>
      </c>
    </row>
    <row r="10" spans="1:3" ht="18" customHeight="1">
      <c r="A10" s="305" t="s">
        <v>427</v>
      </c>
      <c r="B10" s="306">
        <v>43039</v>
      </c>
      <c r="C10" s="307">
        <v>43039</v>
      </c>
    </row>
    <row r="11" spans="1:3" ht="18" customHeight="1">
      <c r="A11" s="305" t="s">
        <v>428</v>
      </c>
      <c r="B11" s="306">
        <v>1047719</v>
      </c>
      <c r="C11" s="308">
        <v>393656</v>
      </c>
    </row>
    <row r="12" spans="1:3" ht="18" customHeight="1" thickBot="1">
      <c r="A12" s="309" t="s">
        <v>429</v>
      </c>
      <c r="B12" s="310">
        <v>1047719</v>
      </c>
      <c r="C12" s="311">
        <v>430194</v>
      </c>
    </row>
    <row r="13" spans="1:3" ht="18" customHeight="1" thickBot="1">
      <c r="A13" s="312" t="s">
        <v>430</v>
      </c>
      <c r="B13" s="313">
        <f>SUM(B10+B11-B12)</f>
        <v>43039</v>
      </c>
      <c r="C13" s="314">
        <f>SUM(C10+C11-C12)</f>
        <v>6501</v>
      </c>
    </row>
  </sheetData>
  <mergeCells count="2">
    <mergeCell ref="A8:A9"/>
    <mergeCell ref="B8:C8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1"/>
  <sheetViews>
    <sheetView workbookViewId="0" topLeftCell="A1">
      <selection activeCell="J51" sqref="J51"/>
    </sheetView>
  </sheetViews>
  <sheetFormatPr defaultColWidth="9.140625" defaultRowHeight="12.75"/>
  <cols>
    <col min="1" max="1" width="43.57421875" style="1" customWidth="1"/>
    <col min="2" max="2" width="9.00390625" style="1" customWidth="1"/>
    <col min="3" max="4" width="6.57421875" style="1" customWidth="1"/>
    <col min="5" max="5" width="7.8515625" style="214" customWidth="1"/>
    <col min="6" max="9" width="6.57421875" style="1" customWidth="1"/>
    <col min="10" max="12" width="6.8515625" style="1" customWidth="1"/>
    <col min="13" max="13" width="6.8515625" style="190" customWidth="1"/>
    <col min="14" max="14" width="7.00390625" style="1" customWidth="1"/>
    <col min="15" max="16" width="9.140625" style="1" customWidth="1"/>
    <col min="17" max="17" width="8.28125" style="190" customWidth="1"/>
    <col min="18" max="16384" width="9.140625" style="1" customWidth="1"/>
  </cols>
  <sheetData>
    <row r="1" spans="1:14" ht="12.75">
      <c r="A1" s="198" t="s">
        <v>357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</row>
    <row r="2" spans="1:14" ht="16.5" customHeight="1">
      <c r="A2" s="180" t="s">
        <v>216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</row>
    <row r="3" spans="1:14" ht="12" customHeight="1">
      <c r="A3" s="255" t="s">
        <v>2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193"/>
    </row>
    <row r="4" spans="1:17" ht="17.25" customHeight="1">
      <c r="A4" s="184" t="s">
        <v>203</v>
      </c>
      <c r="B4" s="197" t="s">
        <v>87</v>
      </c>
      <c r="C4" s="197"/>
      <c r="D4" s="197"/>
      <c r="E4" s="197"/>
      <c r="F4" s="196" t="s">
        <v>355</v>
      </c>
      <c r="G4" s="196"/>
      <c r="H4" s="196"/>
      <c r="I4" s="196"/>
      <c r="J4" s="196" t="s">
        <v>88</v>
      </c>
      <c r="K4" s="196"/>
      <c r="L4" s="196"/>
      <c r="M4" s="196"/>
      <c r="N4" s="197" t="s">
        <v>89</v>
      </c>
      <c r="O4" s="197"/>
      <c r="P4" s="197"/>
      <c r="Q4" s="197"/>
    </row>
    <row r="5" spans="1:17" ht="12.75" customHeight="1">
      <c r="A5" s="185"/>
      <c r="B5" s="127" t="s">
        <v>348</v>
      </c>
      <c r="C5" s="127" t="s">
        <v>349</v>
      </c>
      <c r="D5" s="127" t="s">
        <v>350</v>
      </c>
      <c r="E5" s="211" t="s">
        <v>351</v>
      </c>
      <c r="F5" s="127" t="s">
        <v>348</v>
      </c>
      <c r="G5" s="127" t="s">
        <v>349</v>
      </c>
      <c r="H5" s="127" t="s">
        <v>350</v>
      </c>
      <c r="I5" s="191" t="s">
        <v>351</v>
      </c>
      <c r="J5" s="127" t="s">
        <v>348</v>
      </c>
      <c r="K5" s="127" t="s">
        <v>349</v>
      </c>
      <c r="L5" s="127" t="s">
        <v>350</v>
      </c>
      <c r="M5" s="191" t="s">
        <v>351</v>
      </c>
      <c r="N5" s="127" t="s">
        <v>348</v>
      </c>
      <c r="O5" s="127" t="s">
        <v>349</v>
      </c>
      <c r="P5" s="127" t="s">
        <v>350</v>
      </c>
      <c r="Q5" s="191" t="s">
        <v>351</v>
      </c>
    </row>
    <row r="6" spans="1:17" ht="12.75">
      <c r="A6" s="144" t="s">
        <v>217</v>
      </c>
      <c r="B6" s="115"/>
      <c r="C6" s="115"/>
      <c r="D6" s="115"/>
      <c r="E6" s="204"/>
      <c r="F6" s="115"/>
      <c r="G6" s="115"/>
      <c r="H6" s="115"/>
      <c r="I6" s="115"/>
      <c r="J6" s="115"/>
      <c r="K6" s="115"/>
      <c r="L6" s="115"/>
      <c r="M6" s="207"/>
      <c r="N6" s="115">
        <f>SUM(B6+F6+J6)</f>
        <v>0</v>
      </c>
      <c r="O6" s="115">
        <f>SUM(C6+G6+K6)</f>
        <v>0</v>
      </c>
      <c r="P6" s="115">
        <f>SUM(D6+H6+L6)</f>
        <v>0</v>
      </c>
      <c r="Q6" s="201"/>
    </row>
    <row r="7" spans="1:17" ht="12.75">
      <c r="A7" s="146" t="s">
        <v>218</v>
      </c>
      <c r="B7" s="33"/>
      <c r="C7" s="33"/>
      <c r="D7" s="33"/>
      <c r="E7" s="205"/>
      <c r="F7" s="33"/>
      <c r="G7" s="33"/>
      <c r="H7" s="33"/>
      <c r="I7" s="33"/>
      <c r="J7" s="100"/>
      <c r="K7" s="100"/>
      <c r="L7" s="100"/>
      <c r="M7" s="215"/>
      <c r="N7" s="145"/>
      <c r="O7" s="33"/>
      <c r="P7" s="33"/>
      <c r="Q7" s="201"/>
    </row>
    <row r="8" spans="1:17" ht="12.75">
      <c r="A8" s="146" t="s">
        <v>315</v>
      </c>
      <c r="B8" s="106">
        <f>SUM(B9+B10+B11)</f>
        <v>4700</v>
      </c>
      <c r="C8" s="106">
        <f>SUM(C9+C10+C11)</f>
        <v>1929</v>
      </c>
      <c r="D8" s="106">
        <f>SUM(D9+D10+D11)</f>
        <v>1929</v>
      </c>
      <c r="E8" s="203">
        <f>SUM(D8/C8)</f>
        <v>1</v>
      </c>
      <c r="F8" s="106"/>
      <c r="G8" s="106"/>
      <c r="H8" s="106"/>
      <c r="I8" s="106"/>
      <c r="J8" s="106"/>
      <c r="K8" s="106"/>
      <c r="L8" s="106"/>
      <c r="M8" s="202"/>
      <c r="N8" s="115">
        <f>SUM(B8+F8+J8)</f>
        <v>4700</v>
      </c>
      <c r="O8" s="115">
        <f>SUM(C8+G8+K8)</f>
        <v>1929</v>
      </c>
      <c r="P8" s="115">
        <f>SUM(D8+H8+L8)</f>
        <v>1929</v>
      </c>
      <c r="Q8" s="202">
        <f>SUM(P8/O8)</f>
        <v>1</v>
      </c>
    </row>
    <row r="9" spans="1:17" ht="12.75">
      <c r="A9" s="146" t="s">
        <v>316</v>
      </c>
      <c r="B9" s="33">
        <v>4700</v>
      </c>
      <c r="C9" s="33">
        <v>1929</v>
      </c>
      <c r="D9" s="33">
        <v>1929</v>
      </c>
      <c r="E9" s="203">
        <f aca="true" t="shared" si="0" ref="E9:E23">SUM(D9/C9)</f>
        <v>1</v>
      </c>
      <c r="F9" s="33"/>
      <c r="G9" s="33"/>
      <c r="H9" s="33"/>
      <c r="I9" s="33"/>
      <c r="J9" s="33"/>
      <c r="K9" s="33"/>
      <c r="L9" s="33"/>
      <c r="M9" s="201"/>
      <c r="N9" s="145">
        <f>SUM(B9)</f>
        <v>4700</v>
      </c>
      <c r="O9" s="145">
        <f>SUM(C9)</f>
        <v>1929</v>
      </c>
      <c r="P9" s="145">
        <f>SUM(D9)</f>
        <v>1929</v>
      </c>
      <c r="Q9" s="201">
        <f aca="true" t="shared" si="1" ref="Q9:Q23">SUM(P9/O9)</f>
        <v>1</v>
      </c>
    </row>
    <row r="10" spans="1:17" ht="12.75">
      <c r="A10" s="146" t="s">
        <v>317</v>
      </c>
      <c r="B10" s="33"/>
      <c r="C10" s="33"/>
      <c r="D10" s="33"/>
      <c r="E10" s="203"/>
      <c r="F10" s="33"/>
      <c r="G10" s="33"/>
      <c r="H10" s="33"/>
      <c r="I10" s="33"/>
      <c r="J10" s="33"/>
      <c r="K10" s="33"/>
      <c r="L10" s="33"/>
      <c r="M10" s="201"/>
      <c r="N10" s="145"/>
      <c r="O10" s="33"/>
      <c r="P10" s="33"/>
      <c r="Q10" s="201"/>
    </row>
    <row r="11" spans="1:17" ht="25.5">
      <c r="A11" s="160" t="s">
        <v>318</v>
      </c>
      <c r="B11" s="33"/>
      <c r="C11" s="33"/>
      <c r="D11" s="33"/>
      <c r="E11" s="203"/>
      <c r="F11" s="33"/>
      <c r="G11" s="33"/>
      <c r="H11" s="33"/>
      <c r="I11" s="33"/>
      <c r="J11" s="33"/>
      <c r="K11" s="33"/>
      <c r="L11" s="33"/>
      <c r="M11" s="201"/>
      <c r="N11" s="145"/>
      <c r="O11" s="33"/>
      <c r="P11" s="33"/>
      <c r="Q11" s="201"/>
    </row>
    <row r="12" spans="1:17" ht="12.75">
      <c r="A12" s="160" t="s">
        <v>319</v>
      </c>
      <c r="B12" s="106">
        <f>SUM(B13+B14)</f>
        <v>9000</v>
      </c>
      <c r="C12" s="106">
        <f>SUM(C13+C14)</f>
        <v>11388</v>
      </c>
      <c r="D12" s="106">
        <f>SUM(D13+D14)</f>
        <v>11388</v>
      </c>
      <c r="E12" s="203">
        <f t="shared" si="0"/>
        <v>1</v>
      </c>
      <c r="F12" s="106"/>
      <c r="G12" s="106"/>
      <c r="H12" s="106"/>
      <c r="I12" s="106"/>
      <c r="J12" s="106"/>
      <c r="K12" s="106"/>
      <c r="L12" s="106"/>
      <c r="M12" s="202"/>
      <c r="N12" s="115">
        <f>SUM(B12+F12+J12)</f>
        <v>9000</v>
      </c>
      <c r="O12" s="115">
        <f aca="true" t="shared" si="2" ref="O12:P14">SUM(C12+G12+K12)</f>
        <v>11388</v>
      </c>
      <c r="P12" s="115">
        <f t="shared" si="2"/>
        <v>11388</v>
      </c>
      <c r="Q12" s="202">
        <f t="shared" si="1"/>
        <v>1</v>
      </c>
    </row>
    <row r="13" spans="1:17" ht="25.5">
      <c r="A13" s="160" t="s">
        <v>320</v>
      </c>
      <c r="B13" s="33">
        <v>7500</v>
      </c>
      <c r="C13" s="33">
        <v>10663</v>
      </c>
      <c r="D13" s="33">
        <v>10663</v>
      </c>
      <c r="E13" s="203">
        <f t="shared" si="0"/>
        <v>1</v>
      </c>
      <c r="F13" s="33"/>
      <c r="G13" s="33"/>
      <c r="H13" s="33"/>
      <c r="I13" s="33"/>
      <c r="J13" s="33"/>
      <c r="K13" s="33"/>
      <c r="L13" s="33"/>
      <c r="M13" s="201"/>
      <c r="N13" s="145">
        <f>SUM(B13+F13+J13)</f>
        <v>7500</v>
      </c>
      <c r="O13" s="145">
        <f t="shared" si="2"/>
        <v>10663</v>
      </c>
      <c r="P13" s="145">
        <f t="shared" si="2"/>
        <v>10663</v>
      </c>
      <c r="Q13" s="201">
        <f t="shared" si="1"/>
        <v>1</v>
      </c>
    </row>
    <row r="14" spans="1:17" ht="12.75">
      <c r="A14" s="160" t="s">
        <v>321</v>
      </c>
      <c r="B14" s="33">
        <v>1500</v>
      </c>
      <c r="C14" s="33">
        <v>725</v>
      </c>
      <c r="D14" s="33">
        <v>725</v>
      </c>
      <c r="E14" s="203">
        <f t="shared" si="0"/>
        <v>1</v>
      </c>
      <c r="F14" s="33"/>
      <c r="G14" s="33"/>
      <c r="H14" s="33"/>
      <c r="I14" s="33"/>
      <c r="J14" s="33"/>
      <c r="K14" s="33"/>
      <c r="L14" s="33"/>
      <c r="M14" s="201"/>
      <c r="N14" s="145">
        <f>SUM(B14+F14+J14)</f>
        <v>1500</v>
      </c>
      <c r="O14" s="145">
        <f t="shared" si="2"/>
        <v>725</v>
      </c>
      <c r="P14" s="145">
        <f t="shared" si="2"/>
        <v>725</v>
      </c>
      <c r="Q14" s="201">
        <f t="shared" si="1"/>
        <v>1</v>
      </c>
    </row>
    <row r="15" spans="1:17" ht="12.75">
      <c r="A15" s="160" t="s">
        <v>322</v>
      </c>
      <c r="B15" s="106">
        <v>100</v>
      </c>
      <c r="C15" s="106">
        <v>63</v>
      </c>
      <c r="D15" s="106">
        <v>63</v>
      </c>
      <c r="E15" s="203">
        <f t="shared" si="0"/>
        <v>1</v>
      </c>
      <c r="F15" s="106"/>
      <c r="G15" s="106"/>
      <c r="H15" s="106"/>
      <c r="I15" s="106"/>
      <c r="J15" s="106"/>
      <c r="K15" s="106"/>
      <c r="L15" s="106"/>
      <c r="M15" s="202"/>
      <c r="N15" s="115">
        <f>SUM(B15)</f>
        <v>100</v>
      </c>
      <c r="O15" s="115">
        <f>SUM(C15)</f>
        <v>63</v>
      </c>
      <c r="P15" s="115">
        <f>SUM(D15)</f>
        <v>63</v>
      </c>
      <c r="Q15" s="202">
        <f t="shared" si="1"/>
        <v>1</v>
      </c>
    </row>
    <row r="16" spans="1:17" ht="12.75">
      <c r="A16" s="160" t="s">
        <v>323</v>
      </c>
      <c r="B16" s="106">
        <f>SUM(B18:B21)</f>
        <v>1150</v>
      </c>
      <c r="C16" s="106">
        <f>SUM(C18:C21)</f>
        <v>0</v>
      </c>
      <c r="D16" s="106">
        <f>SUM(D18:D21)</f>
        <v>0</v>
      </c>
      <c r="E16" s="203"/>
      <c r="F16" s="106"/>
      <c r="G16" s="106"/>
      <c r="H16" s="106"/>
      <c r="I16" s="106"/>
      <c r="J16" s="106"/>
      <c r="K16" s="106"/>
      <c r="L16" s="106"/>
      <c r="M16" s="202"/>
      <c r="N16" s="106">
        <f>SUM(N17+N18+N19+N20+N21)</f>
        <v>1150</v>
      </c>
      <c r="O16" s="106">
        <f>SUM(O17+O18+O19+O20+O21)</f>
        <v>0</v>
      </c>
      <c r="P16" s="106">
        <f>SUM(P17+P18+P19+P20+P21)</f>
        <v>0</v>
      </c>
      <c r="Q16" s="202"/>
    </row>
    <row r="17" spans="1:17" ht="12.75">
      <c r="A17" s="160" t="s">
        <v>324</v>
      </c>
      <c r="B17" s="33"/>
      <c r="C17" s="33"/>
      <c r="D17" s="33"/>
      <c r="E17" s="203"/>
      <c r="F17" s="33"/>
      <c r="G17" s="33"/>
      <c r="H17" s="33"/>
      <c r="I17" s="33"/>
      <c r="J17" s="33"/>
      <c r="K17" s="33"/>
      <c r="L17" s="33"/>
      <c r="M17" s="201"/>
      <c r="N17" s="145"/>
      <c r="O17" s="33"/>
      <c r="P17" s="33"/>
      <c r="Q17" s="201"/>
    </row>
    <row r="18" spans="1:17" ht="12.75">
      <c r="A18" s="160" t="s">
        <v>325</v>
      </c>
      <c r="B18" s="33"/>
      <c r="C18" s="33"/>
      <c r="D18" s="33"/>
      <c r="E18" s="203"/>
      <c r="F18" s="33"/>
      <c r="G18" s="33"/>
      <c r="H18" s="33"/>
      <c r="I18" s="33"/>
      <c r="J18" s="33"/>
      <c r="K18" s="33"/>
      <c r="L18" s="33"/>
      <c r="M18" s="201"/>
      <c r="N18" s="145"/>
      <c r="O18" s="33"/>
      <c r="P18" s="33"/>
      <c r="Q18" s="201"/>
    </row>
    <row r="19" spans="1:17" ht="12.75">
      <c r="A19" s="160" t="s">
        <v>326</v>
      </c>
      <c r="B19" s="33"/>
      <c r="C19" s="33"/>
      <c r="D19" s="33"/>
      <c r="E19" s="203"/>
      <c r="F19" s="33"/>
      <c r="G19" s="33"/>
      <c r="H19" s="33"/>
      <c r="I19" s="33"/>
      <c r="J19" s="33"/>
      <c r="K19" s="33"/>
      <c r="L19" s="33"/>
      <c r="M19" s="201"/>
      <c r="N19" s="145"/>
      <c r="O19" s="33"/>
      <c r="P19" s="33"/>
      <c r="Q19" s="201"/>
    </row>
    <row r="20" spans="1:17" ht="12.75">
      <c r="A20" s="160" t="s">
        <v>327</v>
      </c>
      <c r="B20" s="33"/>
      <c r="C20" s="33"/>
      <c r="D20" s="33"/>
      <c r="E20" s="203"/>
      <c r="F20" s="33"/>
      <c r="G20" s="33"/>
      <c r="H20" s="33"/>
      <c r="I20" s="33"/>
      <c r="J20" s="33"/>
      <c r="K20" s="33"/>
      <c r="L20" s="33"/>
      <c r="M20" s="201"/>
      <c r="N20" s="145"/>
      <c r="O20" s="33"/>
      <c r="P20" s="33"/>
      <c r="Q20" s="201"/>
    </row>
    <row r="21" spans="1:17" ht="12.75">
      <c r="A21" s="160" t="s">
        <v>328</v>
      </c>
      <c r="B21" s="33">
        <v>1150</v>
      </c>
      <c r="C21" s="33">
        <v>0</v>
      </c>
      <c r="D21" s="33">
        <v>0</v>
      </c>
      <c r="E21" s="203"/>
      <c r="F21" s="33"/>
      <c r="G21" s="33"/>
      <c r="H21" s="33"/>
      <c r="I21" s="33"/>
      <c r="J21" s="33"/>
      <c r="K21" s="33"/>
      <c r="L21" s="33"/>
      <c r="M21" s="201"/>
      <c r="N21" s="145">
        <f>SUM(B21:J21)</f>
        <v>1150</v>
      </c>
      <c r="O21" s="145">
        <f>SUM(C21:K21)</f>
        <v>0</v>
      </c>
      <c r="P21" s="145">
        <f>SUM(D21:L21)</f>
        <v>0</v>
      </c>
      <c r="Q21" s="201"/>
    </row>
    <row r="22" spans="1:17" ht="12.75">
      <c r="A22" s="160" t="s">
        <v>329</v>
      </c>
      <c r="B22" s="33"/>
      <c r="C22" s="33">
        <v>293</v>
      </c>
      <c r="D22" s="33">
        <v>291</v>
      </c>
      <c r="E22" s="203">
        <f t="shared" si="0"/>
        <v>0.9931740614334471</v>
      </c>
      <c r="F22" s="33"/>
      <c r="G22" s="33"/>
      <c r="H22" s="33"/>
      <c r="I22" s="33"/>
      <c r="J22" s="33"/>
      <c r="K22" s="33"/>
      <c r="L22" s="33"/>
      <c r="M22" s="201"/>
      <c r="N22" s="145"/>
      <c r="O22" s="33">
        <v>293</v>
      </c>
      <c r="P22" s="33">
        <v>291</v>
      </c>
      <c r="Q22" s="201">
        <f t="shared" si="1"/>
        <v>0.9931740614334471</v>
      </c>
    </row>
    <row r="23" spans="1:17" ht="15" customHeight="1">
      <c r="A23" s="147" t="s">
        <v>219</v>
      </c>
      <c r="B23" s="106">
        <f>SUM(B6+B7+B8+B12+B15+B16+B22)</f>
        <v>14950</v>
      </c>
      <c r="C23" s="106">
        <f>SUM(C6+C7+C8+C12+C15+C16+C22)</f>
        <v>13673</v>
      </c>
      <c r="D23" s="106">
        <f>SUM(D6+D7+D8+D12+D15+D16+D22)</f>
        <v>13671</v>
      </c>
      <c r="E23" s="203">
        <f t="shared" si="0"/>
        <v>0.9998537263219484</v>
      </c>
      <c r="F23" s="106"/>
      <c r="G23" s="106"/>
      <c r="H23" s="106"/>
      <c r="I23" s="106"/>
      <c r="J23" s="106"/>
      <c r="K23" s="106"/>
      <c r="L23" s="106"/>
      <c r="M23" s="202"/>
      <c r="N23" s="106">
        <f>SUM(N6+N7+N8+N12+N15+N16+N22)</f>
        <v>14950</v>
      </c>
      <c r="O23" s="106">
        <f>SUM(O6+O7+O8+O12+O15+O16+O22)</f>
        <v>13673</v>
      </c>
      <c r="P23" s="106">
        <f>SUM(P6+P7+P8+P12+P15+P16+P22)</f>
        <v>13671</v>
      </c>
      <c r="Q23" s="202">
        <f t="shared" si="1"/>
        <v>0.9998537263219484</v>
      </c>
    </row>
    <row r="24" spans="1:14" ht="15" customHeight="1">
      <c r="A24" s="148"/>
      <c r="B24" s="14"/>
      <c r="C24" s="14"/>
      <c r="D24" s="14"/>
      <c r="E24" s="212"/>
      <c r="F24" s="14"/>
      <c r="G24" s="14"/>
      <c r="H24" s="14"/>
      <c r="I24" s="14"/>
      <c r="J24" s="14"/>
      <c r="K24" s="14"/>
      <c r="L24" s="14"/>
      <c r="M24" s="208"/>
      <c r="N24" s="14"/>
    </row>
    <row r="25" spans="1:14" ht="15" customHeight="1">
      <c r="A25" s="198" t="s">
        <v>358</v>
      </c>
      <c r="B25" s="198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</row>
    <row r="26" spans="1:14" ht="15" customHeight="1">
      <c r="A26" s="180" t="s">
        <v>220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</row>
    <row r="27" spans="1:14" ht="15" customHeight="1">
      <c r="A27" s="255" t="s">
        <v>2</v>
      </c>
      <c r="B27" s="255"/>
      <c r="C27" s="255"/>
      <c r="D27" s="255"/>
      <c r="E27" s="255"/>
      <c r="F27" s="255"/>
      <c r="G27" s="255"/>
      <c r="H27" s="255"/>
      <c r="I27" s="255"/>
      <c r="J27" s="255"/>
      <c r="K27" s="255"/>
      <c r="L27" s="255"/>
      <c r="M27" s="255"/>
      <c r="N27" s="255"/>
    </row>
    <row r="28" spans="1:17" ht="21" customHeight="1">
      <c r="A28" s="184" t="s">
        <v>203</v>
      </c>
      <c r="B28" s="197" t="s">
        <v>87</v>
      </c>
      <c r="C28" s="197"/>
      <c r="D28" s="197"/>
      <c r="E28" s="197"/>
      <c r="F28" s="196" t="s">
        <v>355</v>
      </c>
      <c r="G28" s="196"/>
      <c r="H28" s="196"/>
      <c r="I28" s="196"/>
      <c r="J28" s="196" t="s">
        <v>88</v>
      </c>
      <c r="K28" s="196"/>
      <c r="L28" s="196"/>
      <c r="M28" s="196"/>
      <c r="N28" s="197" t="s">
        <v>89</v>
      </c>
      <c r="O28" s="197"/>
      <c r="P28" s="197"/>
      <c r="Q28" s="197"/>
    </row>
    <row r="29" spans="1:17" ht="25.5" customHeight="1">
      <c r="A29" s="185"/>
      <c r="B29" s="127" t="s">
        <v>348</v>
      </c>
      <c r="C29" s="127" t="s">
        <v>349</v>
      </c>
      <c r="D29" s="127" t="s">
        <v>350</v>
      </c>
      <c r="E29" s="211" t="s">
        <v>351</v>
      </c>
      <c r="F29" s="127" t="s">
        <v>348</v>
      </c>
      <c r="G29" s="127" t="s">
        <v>349</v>
      </c>
      <c r="H29" s="127" t="s">
        <v>350</v>
      </c>
      <c r="I29" s="191" t="s">
        <v>351</v>
      </c>
      <c r="J29" s="127" t="s">
        <v>348</v>
      </c>
      <c r="K29" s="127" t="s">
        <v>349</v>
      </c>
      <c r="L29" s="127" t="s">
        <v>350</v>
      </c>
      <c r="M29" s="191" t="s">
        <v>351</v>
      </c>
      <c r="N29" s="127" t="s">
        <v>348</v>
      </c>
      <c r="O29" s="127" t="s">
        <v>349</v>
      </c>
      <c r="P29" s="127" t="s">
        <v>350</v>
      </c>
      <c r="Q29" s="191" t="s">
        <v>351</v>
      </c>
    </row>
    <row r="30" spans="1:17" ht="12.75" customHeight="1">
      <c r="A30" s="144" t="s">
        <v>221</v>
      </c>
      <c r="B30" s="145"/>
      <c r="C30" s="145"/>
      <c r="D30" s="145"/>
      <c r="E30" s="206"/>
      <c r="F30" s="175"/>
      <c r="G30" s="175"/>
      <c r="H30" s="175"/>
      <c r="I30" s="175"/>
      <c r="J30" s="175">
        <v>6600</v>
      </c>
      <c r="K30" s="175">
        <v>5561</v>
      </c>
      <c r="L30" s="175">
        <v>5559</v>
      </c>
      <c r="M30" s="221">
        <f>SUM(L30/K30)</f>
        <v>0.9996403524545945</v>
      </c>
      <c r="N30" s="175">
        <f aca="true" t="shared" si="3" ref="N30:P31">SUM(F30+J30)</f>
        <v>6600</v>
      </c>
      <c r="O30" s="175">
        <f t="shared" si="3"/>
        <v>5561</v>
      </c>
      <c r="P30" s="175">
        <f t="shared" si="3"/>
        <v>5559</v>
      </c>
      <c r="Q30" s="201">
        <f>SUM(P30/O30)</f>
        <v>0.9996403524545945</v>
      </c>
    </row>
    <row r="31" spans="1:17" ht="12.75" customHeight="1">
      <c r="A31" s="146" t="s">
        <v>222</v>
      </c>
      <c r="B31" s="145"/>
      <c r="C31" s="145"/>
      <c r="D31" s="145"/>
      <c r="E31" s="206"/>
      <c r="F31" s="50"/>
      <c r="G31" s="50"/>
      <c r="H31" s="50"/>
      <c r="I31" s="50"/>
      <c r="J31" s="50">
        <v>850</v>
      </c>
      <c r="K31" s="50">
        <v>1366</v>
      </c>
      <c r="L31" s="50">
        <v>1367</v>
      </c>
      <c r="M31" s="221">
        <f>SUM(L31/K31)</f>
        <v>1.000732064421669</v>
      </c>
      <c r="N31" s="175">
        <f t="shared" si="3"/>
        <v>850</v>
      </c>
      <c r="O31" s="175">
        <f t="shared" si="3"/>
        <v>1366</v>
      </c>
      <c r="P31" s="175">
        <f t="shared" si="3"/>
        <v>1367</v>
      </c>
      <c r="Q31" s="201">
        <f>SUM(P31/O31)</f>
        <v>1.000732064421669</v>
      </c>
    </row>
    <row r="32" spans="1:17" ht="12.75" customHeight="1">
      <c r="A32" s="149" t="s">
        <v>223</v>
      </c>
      <c r="B32" s="145">
        <v>150</v>
      </c>
      <c r="C32" s="145">
        <v>1541</v>
      </c>
      <c r="D32" s="145">
        <v>1540</v>
      </c>
      <c r="E32" s="206">
        <f>SUM(D32/C32)</f>
        <v>0.9993510707332901</v>
      </c>
      <c r="F32" s="50">
        <v>1285</v>
      </c>
      <c r="G32" s="50"/>
      <c r="H32" s="50"/>
      <c r="I32" s="50"/>
      <c r="J32" s="50">
        <v>150</v>
      </c>
      <c r="K32" s="50">
        <v>1818</v>
      </c>
      <c r="L32" s="50">
        <v>1818</v>
      </c>
      <c r="M32" s="221">
        <f>SUM(L32/K32)</f>
        <v>1</v>
      </c>
      <c r="N32" s="175">
        <f>SUM(B32+F32)+J32</f>
        <v>1585</v>
      </c>
      <c r="O32" s="175">
        <f>SUM(C32+G32)+K32</f>
        <v>3359</v>
      </c>
      <c r="P32" s="175">
        <f>SUM(D32+H32)+L32</f>
        <v>3358</v>
      </c>
      <c r="Q32" s="201">
        <f>SUM(P32/O32)</f>
        <v>0.9997022923489134</v>
      </c>
    </row>
    <row r="33" spans="1:17" ht="15" customHeight="1">
      <c r="A33" s="147" t="s">
        <v>224</v>
      </c>
      <c r="B33" s="145">
        <f>SUM(B30:B32)</f>
        <v>150</v>
      </c>
      <c r="C33" s="145">
        <f>SUM(C30:C32)</f>
        <v>1541</v>
      </c>
      <c r="D33" s="145">
        <f>SUM(D30:D32)</f>
        <v>1540</v>
      </c>
      <c r="E33" s="206">
        <f>SUM(D33/C33)</f>
        <v>0.9993510707332901</v>
      </c>
      <c r="F33" s="163">
        <f>SUM(F30:F32)</f>
        <v>1285</v>
      </c>
      <c r="G33" s="163"/>
      <c r="H33" s="163"/>
      <c r="I33" s="163"/>
      <c r="J33" s="163">
        <f>SUM(J30:J32)</f>
        <v>7600</v>
      </c>
      <c r="K33" s="163">
        <f>SUM(K30:K32)</f>
        <v>8745</v>
      </c>
      <c r="L33" s="163">
        <f>SUM(L30:L32)</f>
        <v>8744</v>
      </c>
      <c r="M33" s="222">
        <f>SUM(L33/K33)</f>
        <v>0.9998856489422527</v>
      </c>
      <c r="N33" s="163">
        <f>SUM(N30:N32)</f>
        <v>9035</v>
      </c>
      <c r="O33" s="163">
        <f>SUM(O30:O32)</f>
        <v>10286</v>
      </c>
      <c r="P33" s="163">
        <f>SUM(P30:P32)</f>
        <v>10284</v>
      </c>
      <c r="Q33" s="202">
        <f>SUM(P33/O33)</f>
        <v>0.9998055609566401</v>
      </c>
    </row>
    <row r="34" spans="1:14" ht="15" customHeight="1">
      <c r="A34" s="148"/>
      <c r="B34" s="14"/>
      <c r="C34" s="14"/>
      <c r="D34" s="14"/>
      <c r="E34" s="212"/>
      <c r="F34" s="14"/>
      <c r="G34" s="14"/>
      <c r="H34" s="14"/>
      <c r="I34" s="14"/>
      <c r="J34" s="14"/>
      <c r="K34" s="14"/>
      <c r="L34" s="14"/>
      <c r="M34" s="208"/>
      <c r="N34" s="14"/>
    </row>
    <row r="35" spans="1:14" ht="12" customHeight="1">
      <c r="A35" s="193" t="s">
        <v>359</v>
      </c>
      <c r="B35" s="193"/>
      <c r="C35" s="80"/>
      <c r="D35" s="80"/>
      <c r="E35" s="210"/>
      <c r="F35" s="154"/>
      <c r="G35" s="154"/>
      <c r="H35" s="154"/>
      <c r="I35" s="154"/>
      <c r="J35" s="14"/>
      <c r="K35" s="14"/>
      <c r="L35" s="14"/>
      <c r="M35" s="208"/>
      <c r="N35" s="14"/>
    </row>
    <row r="36" spans="1:14" ht="15">
      <c r="A36" s="183" t="s">
        <v>331</v>
      </c>
      <c r="B36" s="183"/>
      <c r="C36" s="124"/>
      <c r="D36" s="124"/>
      <c r="E36" s="213"/>
      <c r="F36" s="155"/>
      <c r="G36" s="155"/>
      <c r="H36" s="155"/>
      <c r="I36" s="155"/>
      <c r="J36" s="123"/>
      <c r="K36" s="123"/>
      <c r="L36" s="123"/>
      <c r="M36" s="217"/>
      <c r="N36" s="123"/>
    </row>
    <row r="37" spans="1:14" ht="12" customHeight="1">
      <c r="A37" s="255" t="s">
        <v>58</v>
      </c>
      <c r="B37" s="193"/>
      <c r="C37" s="80"/>
      <c r="D37" s="80"/>
      <c r="E37" s="210"/>
      <c r="J37" s="123"/>
      <c r="K37" s="123"/>
      <c r="L37" s="123"/>
      <c r="M37" s="217"/>
      <c r="N37" s="123"/>
    </row>
    <row r="38" spans="1:14" ht="15">
      <c r="A38" s="181" t="s">
        <v>203</v>
      </c>
      <c r="B38" s="197" t="s">
        <v>87</v>
      </c>
      <c r="C38" s="197"/>
      <c r="D38" s="197"/>
      <c r="E38" s="197"/>
      <c r="F38" s="150"/>
      <c r="G38" s="150"/>
      <c r="H38" s="150"/>
      <c r="I38" s="150"/>
      <c r="J38" s="123"/>
      <c r="K38" s="123"/>
      <c r="L38" s="123"/>
      <c r="M38" s="217"/>
      <c r="N38" s="123"/>
    </row>
    <row r="39" spans="1:14" ht="15">
      <c r="A39" s="182"/>
      <c r="B39" s="127" t="s">
        <v>348</v>
      </c>
      <c r="C39" s="127" t="s">
        <v>349</v>
      </c>
      <c r="D39" s="127" t="s">
        <v>350</v>
      </c>
      <c r="E39" s="211" t="s">
        <v>351</v>
      </c>
      <c r="F39" s="150"/>
      <c r="G39" s="150"/>
      <c r="H39" s="150"/>
      <c r="I39" s="150"/>
      <c r="J39" s="123"/>
      <c r="K39" s="123"/>
      <c r="L39" s="123"/>
      <c r="M39" s="217"/>
      <c r="N39" s="123"/>
    </row>
    <row r="40" spans="1:14" ht="12.75">
      <c r="A40" s="146" t="s">
        <v>233</v>
      </c>
      <c r="B40" s="33">
        <v>4700</v>
      </c>
      <c r="C40" s="33">
        <v>1929</v>
      </c>
      <c r="D40" s="33">
        <v>1929</v>
      </c>
      <c r="E40" s="205">
        <f>SUM(D40/C40)</f>
        <v>1</v>
      </c>
      <c r="F40" s="14"/>
      <c r="G40" s="14"/>
      <c r="H40" s="14"/>
      <c r="I40" s="14"/>
      <c r="J40" s="14"/>
      <c r="K40" s="14"/>
      <c r="L40" s="14"/>
      <c r="M40" s="208"/>
      <c r="N40" s="14"/>
    </row>
    <row r="41" spans="1:14" ht="12.75">
      <c r="A41" s="146" t="s">
        <v>234</v>
      </c>
      <c r="B41" s="33"/>
      <c r="C41" s="33"/>
      <c r="D41" s="33"/>
      <c r="E41" s="205"/>
      <c r="F41" s="14"/>
      <c r="G41" s="14"/>
      <c r="H41" s="14"/>
      <c r="I41" s="14"/>
      <c r="J41" s="156"/>
      <c r="K41" s="156"/>
      <c r="L41" s="156"/>
      <c r="M41" s="218"/>
      <c r="N41" s="156"/>
    </row>
    <row r="42" spans="1:14" ht="12.75">
      <c r="A42" s="144" t="s">
        <v>235</v>
      </c>
      <c r="B42" s="145"/>
      <c r="C42" s="145"/>
      <c r="D42" s="145"/>
      <c r="E42" s="205"/>
      <c r="F42" s="14"/>
      <c r="G42" s="14"/>
      <c r="H42" s="14"/>
      <c r="I42" s="14"/>
      <c r="J42" s="156"/>
      <c r="K42" s="156"/>
      <c r="L42" s="156"/>
      <c r="M42" s="218"/>
      <c r="N42" s="156"/>
    </row>
    <row r="43" spans="1:14" ht="12.75">
      <c r="A43" s="147" t="s">
        <v>331</v>
      </c>
      <c r="B43" s="106">
        <f>SUM(B40:B42)</f>
        <v>4700</v>
      </c>
      <c r="C43" s="106">
        <f>SUM(C40:C42)</f>
        <v>1929</v>
      </c>
      <c r="D43" s="106">
        <f>SUM(D40:D42)</f>
        <v>1929</v>
      </c>
      <c r="E43" s="203">
        <f>SUM(D43/C43)</f>
        <v>1</v>
      </c>
      <c r="F43" s="14"/>
      <c r="G43" s="14"/>
      <c r="H43" s="14"/>
      <c r="I43" s="14"/>
      <c r="J43" s="156"/>
      <c r="K43" s="156"/>
      <c r="L43" s="156"/>
      <c r="M43" s="218"/>
      <c r="N43" s="156"/>
    </row>
    <row r="44" spans="1:14" ht="12.75">
      <c r="A44" s="179"/>
      <c r="B44" s="148"/>
      <c r="C44" s="148"/>
      <c r="D44" s="148"/>
      <c r="E44" s="223"/>
      <c r="F44" s="14"/>
      <c r="G44" s="14"/>
      <c r="H44" s="14"/>
      <c r="I44" s="14"/>
      <c r="J44" s="156"/>
      <c r="K44" s="156"/>
      <c r="L44" s="156"/>
      <c r="M44" s="218"/>
      <c r="N44" s="156"/>
    </row>
    <row r="45" spans="1:14" ht="12.75">
      <c r="A45" s="179"/>
      <c r="B45" s="148"/>
      <c r="C45" s="148"/>
      <c r="D45" s="148"/>
      <c r="E45" s="223"/>
      <c r="F45" s="14"/>
      <c r="G45" s="14"/>
      <c r="H45" s="14"/>
      <c r="I45" s="14"/>
      <c r="J45" s="156"/>
      <c r="K45" s="156"/>
      <c r="L45" s="156"/>
      <c r="M45" s="218"/>
      <c r="N45" s="156"/>
    </row>
    <row r="46" spans="1:14" ht="12.75">
      <c r="A46" s="179"/>
      <c r="B46" s="148"/>
      <c r="C46" s="148"/>
      <c r="D46" s="148"/>
      <c r="E46" s="223"/>
      <c r="F46" s="14"/>
      <c r="G46" s="14"/>
      <c r="H46" s="14"/>
      <c r="I46" s="14"/>
      <c r="J46" s="156"/>
      <c r="K46" s="156"/>
      <c r="L46" s="156"/>
      <c r="M46" s="218"/>
      <c r="N46" s="156"/>
    </row>
    <row r="47" ht="12.75" customHeight="1"/>
    <row r="48" spans="1:14" ht="12.75">
      <c r="A48" s="193" t="s">
        <v>360</v>
      </c>
      <c r="B48" s="193"/>
      <c r="C48" s="80"/>
      <c r="D48" s="80"/>
      <c r="E48" s="210"/>
      <c r="F48" s="150"/>
      <c r="G48" s="150"/>
      <c r="H48" s="150"/>
      <c r="I48" s="150"/>
      <c r="J48" s="14"/>
      <c r="K48" s="14"/>
      <c r="L48" s="14"/>
      <c r="M48" s="208"/>
      <c r="N48" s="14"/>
    </row>
    <row r="49" spans="1:14" ht="15">
      <c r="A49" s="183" t="s">
        <v>330</v>
      </c>
      <c r="B49" s="183"/>
      <c r="C49" s="124"/>
      <c r="D49" s="124"/>
      <c r="E49" s="213"/>
      <c r="F49" s="124"/>
      <c r="G49" s="124"/>
      <c r="H49" s="124"/>
      <c r="I49" s="124"/>
      <c r="J49" s="123"/>
      <c r="K49" s="123"/>
      <c r="L49" s="123"/>
      <c r="M49" s="217"/>
      <c r="N49" s="123"/>
    </row>
    <row r="50" spans="1:14" ht="15">
      <c r="A50" s="255" t="s">
        <v>58</v>
      </c>
      <c r="B50" s="255"/>
      <c r="C50" s="80"/>
      <c r="D50" s="80"/>
      <c r="E50" s="210"/>
      <c r="J50" s="123"/>
      <c r="K50" s="123"/>
      <c r="L50" s="123"/>
      <c r="M50" s="217"/>
      <c r="N50" s="123"/>
    </row>
    <row r="51" spans="1:14" ht="12.75">
      <c r="A51" s="181" t="s">
        <v>203</v>
      </c>
      <c r="B51" s="197" t="s">
        <v>87</v>
      </c>
      <c r="C51" s="197"/>
      <c r="D51" s="197"/>
      <c r="E51" s="197"/>
      <c r="F51" s="151"/>
      <c r="G51" s="151"/>
      <c r="H51" s="151"/>
      <c r="I51" s="151"/>
      <c r="J51" s="148"/>
      <c r="K51" s="148"/>
      <c r="L51" s="148"/>
      <c r="M51" s="219"/>
      <c r="N51" s="148"/>
    </row>
    <row r="52" spans="1:14" ht="12.75">
      <c r="A52" s="182"/>
      <c r="B52" s="127" t="s">
        <v>348</v>
      </c>
      <c r="C52" s="127" t="s">
        <v>349</v>
      </c>
      <c r="D52" s="127" t="s">
        <v>350</v>
      </c>
      <c r="E52" s="211" t="s">
        <v>351</v>
      </c>
      <c r="F52" s="151"/>
      <c r="G52" s="151"/>
      <c r="H52" s="151"/>
      <c r="I52" s="151"/>
      <c r="J52" s="148"/>
      <c r="K52" s="148"/>
      <c r="L52" s="148"/>
      <c r="M52" s="219"/>
      <c r="N52" s="148"/>
    </row>
    <row r="53" spans="1:14" ht="12.75">
      <c r="A53" s="152" t="s">
        <v>225</v>
      </c>
      <c r="B53" s="68"/>
      <c r="C53" s="68"/>
      <c r="D53" s="68"/>
      <c r="E53" s="211"/>
      <c r="F53" s="148"/>
      <c r="G53" s="148"/>
      <c r="H53" s="148"/>
      <c r="I53" s="148"/>
      <c r="J53" s="148"/>
      <c r="K53" s="148"/>
      <c r="L53" s="148"/>
      <c r="M53" s="219"/>
      <c r="N53" s="148"/>
    </row>
    <row r="54" spans="1:14" ht="12.75">
      <c r="A54" s="146" t="s">
        <v>226</v>
      </c>
      <c r="B54" s="33"/>
      <c r="C54" s="33"/>
      <c r="D54" s="33"/>
      <c r="E54" s="205"/>
      <c r="F54" s="14"/>
      <c r="G54" s="14"/>
      <c r="H54" s="14"/>
      <c r="I54" s="14"/>
      <c r="J54" s="14"/>
      <c r="K54" s="14"/>
      <c r="L54" s="14"/>
      <c r="M54" s="208"/>
      <c r="N54" s="14"/>
    </row>
    <row r="55" spans="1:14" ht="12.75">
      <c r="A55" s="146" t="s">
        <v>227</v>
      </c>
      <c r="B55" s="33"/>
      <c r="C55" s="33"/>
      <c r="D55" s="33"/>
      <c r="E55" s="205"/>
      <c r="F55" s="14"/>
      <c r="G55" s="14"/>
      <c r="H55" s="14"/>
      <c r="I55" s="14"/>
      <c r="J55" s="14"/>
      <c r="K55" s="14"/>
      <c r="L55" s="14"/>
      <c r="M55" s="208"/>
      <c r="N55" s="14"/>
    </row>
    <row r="56" spans="1:14" ht="12.75">
      <c r="A56" s="146" t="s">
        <v>228</v>
      </c>
      <c r="B56" s="33"/>
      <c r="C56" s="33"/>
      <c r="D56" s="33"/>
      <c r="E56" s="205"/>
      <c r="F56" s="14"/>
      <c r="G56" s="14"/>
      <c r="H56" s="14"/>
      <c r="I56" s="14"/>
      <c r="J56" s="14"/>
      <c r="K56" s="14"/>
      <c r="L56" s="14"/>
      <c r="M56" s="208"/>
      <c r="N56" s="14"/>
    </row>
    <row r="57" spans="1:14" ht="12.75">
      <c r="A57" s="146" t="s">
        <v>229</v>
      </c>
      <c r="B57" s="33"/>
      <c r="C57" s="33"/>
      <c r="D57" s="33"/>
      <c r="E57" s="205"/>
      <c r="F57" s="14"/>
      <c r="G57" s="14"/>
      <c r="H57" s="14"/>
      <c r="I57" s="14"/>
      <c r="J57" s="156"/>
      <c r="K57" s="156"/>
      <c r="L57" s="156"/>
      <c r="M57" s="218"/>
      <c r="N57" s="156"/>
    </row>
    <row r="58" spans="1:14" ht="12.75">
      <c r="A58" s="144" t="s">
        <v>230</v>
      </c>
      <c r="B58" s="145"/>
      <c r="C58" s="145"/>
      <c r="D58" s="145"/>
      <c r="E58" s="206"/>
      <c r="F58" s="14"/>
      <c r="G58" s="14"/>
      <c r="H58" s="14"/>
      <c r="I58" s="14"/>
      <c r="J58" s="156"/>
      <c r="K58" s="156"/>
      <c r="L58" s="156"/>
      <c r="M58" s="218"/>
      <c r="N58" s="156"/>
    </row>
    <row r="59" spans="1:14" ht="25.5">
      <c r="A59" s="153" t="s">
        <v>231</v>
      </c>
      <c r="B59" s="145">
        <v>7500</v>
      </c>
      <c r="C59" s="145">
        <v>10663</v>
      </c>
      <c r="D59" s="145">
        <v>10663</v>
      </c>
      <c r="E59" s="206">
        <f>SUM(D59/C59)</f>
        <v>1</v>
      </c>
      <c r="F59" s="14"/>
      <c r="G59" s="14"/>
      <c r="H59" s="14"/>
      <c r="I59" s="14"/>
      <c r="J59" s="156"/>
      <c r="K59" s="156"/>
      <c r="L59" s="156"/>
      <c r="M59" s="218"/>
      <c r="N59" s="156"/>
    </row>
    <row r="60" spans="1:14" ht="25.5">
      <c r="A60" s="153" t="s">
        <v>232</v>
      </c>
      <c r="B60" s="145"/>
      <c r="C60" s="145"/>
      <c r="D60" s="145"/>
      <c r="E60" s="206"/>
      <c r="F60" s="14"/>
      <c r="G60" s="14"/>
      <c r="H60" s="14"/>
      <c r="I60" s="14"/>
      <c r="J60" s="156"/>
      <c r="K60" s="156"/>
      <c r="L60" s="156"/>
      <c r="M60" s="218"/>
      <c r="N60" s="156"/>
    </row>
    <row r="61" spans="1:14" ht="12.75">
      <c r="A61" s="147" t="s">
        <v>330</v>
      </c>
      <c r="B61" s="106">
        <f>SUM(B53:B60)</f>
        <v>7500</v>
      </c>
      <c r="C61" s="106">
        <f>SUM(C53:C60)</f>
        <v>10663</v>
      </c>
      <c r="D61" s="106">
        <f>SUM(D53:D60)</f>
        <v>10663</v>
      </c>
      <c r="E61" s="204">
        <f>SUM(D61/C61)</f>
        <v>1</v>
      </c>
      <c r="F61" s="14"/>
      <c r="G61" s="14"/>
      <c r="H61" s="14"/>
      <c r="I61" s="14"/>
      <c r="J61" s="14"/>
      <c r="K61" s="14"/>
      <c r="L61" s="14"/>
      <c r="M61" s="208"/>
      <c r="N61" s="14"/>
    </row>
  </sheetData>
  <mergeCells count="26">
    <mergeCell ref="A1:N1"/>
    <mergeCell ref="A2:N2"/>
    <mergeCell ref="A3:N3"/>
    <mergeCell ref="A4:A5"/>
    <mergeCell ref="A35:B35"/>
    <mergeCell ref="A36:B36"/>
    <mergeCell ref="A37:B37"/>
    <mergeCell ref="A25:N25"/>
    <mergeCell ref="A26:N26"/>
    <mergeCell ref="A27:N27"/>
    <mergeCell ref="A28:A29"/>
    <mergeCell ref="F4:I4"/>
    <mergeCell ref="J4:M4"/>
    <mergeCell ref="N4:Q4"/>
    <mergeCell ref="B28:E28"/>
    <mergeCell ref="F28:I28"/>
    <mergeCell ref="J28:M28"/>
    <mergeCell ref="N28:Q28"/>
    <mergeCell ref="B4:E4"/>
    <mergeCell ref="B38:E38"/>
    <mergeCell ref="A38:A39"/>
    <mergeCell ref="A51:A52"/>
    <mergeCell ref="B51:E51"/>
    <mergeCell ref="A48:B48"/>
    <mergeCell ref="A49:B49"/>
    <mergeCell ref="A50:B50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8"/>
  <sheetViews>
    <sheetView workbookViewId="0" topLeftCell="A1">
      <selection activeCell="A4" sqref="A4:A5"/>
    </sheetView>
  </sheetViews>
  <sheetFormatPr defaultColWidth="9.140625" defaultRowHeight="12.75"/>
  <cols>
    <col min="1" max="1" width="43.421875" style="1" customWidth="1"/>
    <col min="2" max="2" width="8.57421875" style="1" customWidth="1"/>
    <col min="3" max="3" width="9.421875" style="1" customWidth="1"/>
    <col min="4" max="4" width="9.00390625" style="1" customWidth="1"/>
    <col min="5" max="5" width="9.00390625" style="190" customWidth="1"/>
    <col min="6" max="16384" width="9.140625" style="1" customWidth="1"/>
  </cols>
  <sheetData>
    <row r="1" spans="1:6" ht="12" customHeight="1">
      <c r="A1" s="157"/>
      <c r="B1" s="158" t="s">
        <v>361</v>
      </c>
      <c r="C1" s="31"/>
      <c r="D1" s="31"/>
      <c r="E1" s="212"/>
      <c r="F1" s="96"/>
    </row>
    <row r="2" spans="1:5" ht="33.75" customHeight="1">
      <c r="A2" s="257" t="s">
        <v>342</v>
      </c>
      <c r="B2" s="257"/>
      <c r="C2" s="257"/>
      <c r="D2" s="257"/>
      <c r="E2" s="257"/>
    </row>
    <row r="3" spans="1:2" ht="12.75">
      <c r="A3" s="193" t="s">
        <v>236</v>
      </c>
      <c r="B3" s="193"/>
    </row>
    <row r="4" spans="1:5" ht="12.75">
      <c r="A4" s="259" t="s">
        <v>237</v>
      </c>
      <c r="B4" s="258" t="s">
        <v>114</v>
      </c>
      <c r="C4" s="258"/>
      <c r="D4" s="258"/>
      <c r="E4" s="258"/>
    </row>
    <row r="5" spans="1:5" ht="12.75">
      <c r="A5" s="259"/>
      <c r="B5" s="225" t="s">
        <v>362</v>
      </c>
      <c r="C5" s="105" t="s">
        <v>363</v>
      </c>
      <c r="D5" s="105" t="s">
        <v>350</v>
      </c>
      <c r="E5" s="224" t="s">
        <v>351</v>
      </c>
    </row>
    <row r="6" spans="1:5" ht="25.5">
      <c r="A6" s="161" t="s">
        <v>239</v>
      </c>
      <c r="B6" s="46">
        <f>SUM(B7+B8)</f>
        <v>22416</v>
      </c>
      <c r="C6" s="33">
        <v>22416</v>
      </c>
      <c r="D6" s="33">
        <v>22416</v>
      </c>
      <c r="E6" s="201">
        <f>SUM(D6/C6)</f>
        <v>1</v>
      </c>
    </row>
    <row r="7" spans="1:5" ht="25.5">
      <c r="A7" s="161" t="s">
        <v>364</v>
      </c>
      <c r="B7" s="46">
        <v>22416</v>
      </c>
      <c r="C7" s="33">
        <v>22416</v>
      </c>
      <c r="D7" s="33">
        <v>22416</v>
      </c>
      <c r="E7" s="201">
        <f aca="true" t="shared" si="0" ref="E7:E35">SUM(D7/C7)</f>
        <v>1</v>
      </c>
    </row>
    <row r="8" spans="1:5" ht="25.5">
      <c r="A8" s="161" t="s">
        <v>240</v>
      </c>
      <c r="B8" s="46"/>
      <c r="C8" s="33"/>
      <c r="D8" s="33"/>
      <c r="E8" s="201"/>
    </row>
    <row r="9" spans="1:5" ht="25.5">
      <c r="A9" s="161" t="s">
        <v>241</v>
      </c>
      <c r="B9" s="46">
        <f>SUM(B10+B11+B12+B13)</f>
        <v>11741</v>
      </c>
      <c r="C9" s="33">
        <v>11741</v>
      </c>
      <c r="D9" s="33">
        <v>11741</v>
      </c>
      <c r="E9" s="201">
        <f t="shared" si="0"/>
        <v>1</v>
      </c>
    </row>
    <row r="10" spans="1:5" ht="25.5">
      <c r="A10" s="161" t="s">
        <v>244</v>
      </c>
      <c r="B10" s="46">
        <v>5445</v>
      </c>
      <c r="C10" s="33">
        <v>5445</v>
      </c>
      <c r="D10" s="33">
        <v>5445</v>
      </c>
      <c r="E10" s="201">
        <f t="shared" si="0"/>
        <v>1</v>
      </c>
    </row>
    <row r="11" spans="1:5" ht="12.75">
      <c r="A11" s="161" t="s">
        <v>245</v>
      </c>
      <c r="B11" s="46">
        <v>4551</v>
      </c>
      <c r="C11" s="33">
        <v>4551</v>
      </c>
      <c r="D11" s="33">
        <v>4551</v>
      </c>
      <c r="E11" s="201">
        <f t="shared" si="0"/>
        <v>1</v>
      </c>
    </row>
    <row r="12" spans="1:5" ht="25.5">
      <c r="A12" s="161" t="s">
        <v>246</v>
      </c>
      <c r="B12" s="46">
        <v>171</v>
      </c>
      <c r="C12" s="33">
        <v>171</v>
      </c>
      <c r="D12" s="33">
        <v>171</v>
      </c>
      <c r="E12" s="201">
        <f t="shared" si="0"/>
        <v>1</v>
      </c>
    </row>
    <row r="13" spans="1:5" ht="12.75">
      <c r="A13" s="161" t="s">
        <v>247</v>
      </c>
      <c r="B13" s="46">
        <v>1574</v>
      </c>
      <c r="C13" s="33">
        <v>1574</v>
      </c>
      <c r="D13" s="33">
        <v>1574</v>
      </c>
      <c r="E13" s="201">
        <f t="shared" si="0"/>
        <v>1</v>
      </c>
    </row>
    <row r="14" spans="1:5" ht="12.75">
      <c r="A14" s="161" t="s">
        <v>242</v>
      </c>
      <c r="B14" s="46">
        <v>-1905</v>
      </c>
      <c r="C14" s="33">
        <v>-151</v>
      </c>
      <c r="D14" s="33">
        <v>-151</v>
      </c>
      <c r="E14" s="201">
        <f t="shared" si="0"/>
        <v>1</v>
      </c>
    </row>
    <row r="15" spans="1:5" ht="12.75">
      <c r="A15" s="162" t="s">
        <v>243</v>
      </c>
      <c r="B15" s="51">
        <f>SUM(B6+B9+B14)</f>
        <v>32252</v>
      </c>
      <c r="C15" s="51">
        <f>SUM(C6+C9+C14)</f>
        <v>34006</v>
      </c>
      <c r="D15" s="51">
        <f>SUM(D6+D9+D14)</f>
        <v>34006</v>
      </c>
      <c r="E15" s="202">
        <f t="shared" si="0"/>
        <v>1</v>
      </c>
    </row>
    <row r="16" spans="1:5" ht="25.5">
      <c r="A16" s="161" t="s">
        <v>248</v>
      </c>
      <c r="B16" s="46">
        <v>4952</v>
      </c>
      <c r="C16" s="33">
        <v>4952</v>
      </c>
      <c r="D16" s="33">
        <v>4952</v>
      </c>
      <c r="E16" s="201">
        <f t="shared" si="0"/>
        <v>1</v>
      </c>
    </row>
    <row r="17" spans="1:5" ht="25.5">
      <c r="A17" s="162" t="s">
        <v>249</v>
      </c>
      <c r="B17" s="163">
        <f>SUM(B15+B16)</f>
        <v>37204</v>
      </c>
      <c r="C17" s="163">
        <f>SUM(C15+C16)</f>
        <v>38958</v>
      </c>
      <c r="D17" s="163">
        <f>SUM(D15+D16)</f>
        <v>38958</v>
      </c>
      <c r="E17" s="202">
        <f t="shared" si="0"/>
        <v>1</v>
      </c>
    </row>
    <row r="18" spans="1:5" ht="25.5">
      <c r="A18" s="162" t="s">
        <v>250</v>
      </c>
      <c r="B18" s="163">
        <f>SUM(B17)</f>
        <v>37204</v>
      </c>
      <c r="C18" s="163">
        <f>SUM(C17)</f>
        <v>38958</v>
      </c>
      <c r="D18" s="163">
        <f>SUM(D17)</f>
        <v>38958</v>
      </c>
      <c r="E18" s="202">
        <f t="shared" si="0"/>
        <v>1</v>
      </c>
    </row>
    <row r="19" spans="1:5" ht="25.5">
      <c r="A19" s="161" t="s">
        <v>251</v>
      </c>
      <c r="B19" s="50">
        <v>31584</v>
      </c>
      <c r="C19" s="33">
        <v>36103</v>
      </c>
      <c r="D19" s="33">
        <v>36103</v>
      </c>
      <c r="E19" s="201">
        <f t="shared" si="0"/>
        <v>1</v>
      </c>
    </row>
    <row r="20" spans="1:5" ht="12.75">
      <c r="A20" s="161" t="s">
        <v>252</v>
      </c>
      <c r="B20" s="50">
        <v>5940</v>
      </c>
      <c r="C20" s="33">
        <v>6264</v>
      </c>
      <c r="D20" s="33">
        <v>6264</v>
      </c>
      <c r="E20" s="201">
        <f t="shared" si="0"/>
        <v>1</v>
      </c>
    </row>
    <row r="21" spans="1:5" ht="12.75">
      <c r="A21" s="161" t="s">
        <v>253</v>
      </c>
      <c r="B21" s="50">
        <v>26112</v>
      </c>
      <c r="C21" s="33">
        <v>26418</v>
      </c>
      <c r="D21" s="33">
        <v>26418</v>
      </c>
      <c r="E21" s="201">
        <f t="shared" si="0"/>
        <v>1</v>
      </c>
    </row>
    <row r="22" spans="1:5" ht="38.25">
      <c r="A22" s="162" t="s">
        <v>254</v>
      </c>
      <c r="B22" s="163">
        <f>SUM(B19:B21)</f>
        <v>63636</v>
      </c>
      <c r="C22" s="163">
        <f>SUM(C19:C21)</f>
        <v>68785</v>
      </c>
      <c r="D22" s="163">
        <f>SUM(D19:D21)</f>
        <v>68785</v>
      </c>
      <c r="E22" s="202">
        <f t="shared" si="0"/>
        <v>1</v>
      </c>
    </row>
    <row r="23" spans="1:5" ht="25.5">
      <c r="A23" s="162" t="s">
        <v>301</v>
      </c>
      <c r="B23" s="163">
        <f>SUM(B24+B32)</f>
        <v>72411</v>
      </c>
      <c r="C23" s="163">
        <f>SUM(C24+C32)</f>
        <v>74515</v>
      </c>
      <c r="D23" s="163">
        <f>SUM(D24+D32)</f>
        <v>74515</v>
      </c>
      <c r="E23" s="202">
        <f t="shared" si="0"/>
        <v>1</v>
      </c>
    </row>
    <row r="24" spans="1:5" ht="12.75">
      <c r="A24" s="162" t="s">
        <v>302</v>
      </c>
      <c r="B24" s="163">
        <f>SUM(B25:B31)</f>
        <v>51624</v>
      </c>
      <c r="C24" s="163">
        <f>SUM(C25:C31)</f>
        <v>53727</v>
      </c>
      <c r="D24" s="163">
        <f>SUM(D25:D31)</f>
        <v>53727</v>
      </c>
      <c r="E24" s="202">
        <f t="shared" si="0"/>
        <v>1</v>
      </c>
    </row>
    <row r="25" spans="1:5" ht="12.75">
      <c r="A25" s="161" t="s">
        <v>303</v>
      </c>
      <c r="B25" s="50">
        <v>4966</v>
      </c>
      <c r="C25" s="33">
        <v>3509</v>
      </c>
      <c r="D25" s="33">
        <v>3509</v>
      </c>
      <c r="E25" s="201">
        <f t="shared" si="0"/>
        <v>1</v>
      </c>
    </row>
    <row r="26" spans="1:5" ht="12.75">
      <c r="A26" s="161" t="s">
        <v>304</v>
      </c>
      <c r="B26" s="50">
        <v>31300</v>
      </c>
      <c r="C26" s="33">
        <v>34165</v>
      </c>
      <c r="D26" s="33">
        <v>34165</v>
      </c>
      <c r="E26" s="201">
        <f t="shared" si="0"/>
        <v>1</v>
      </c>
    </row>
    <row r="27" spans="1:5" ht="12.75">
      <c r="A27" s="161" t="s">
        <v>305</v>
      </c>
      <c r="B27" s="50">
        <v>21</v>
      </c>
      <c r="C27" s="33">
        <v>21</v>
      </c>
      <c r="D27" s="33">
        <v>21</v>
      </c>
      <c r="E27" s="201">
        <f t="shared" si="0"/>
        <v>1</v>
      </c>
    </row>
    <row r="28" spans="1:5" ht="12.75">
      <c r="A28" s="161" t="s">
        <v>306</v>
      </c>
      <c r="B28" s="50">
        <v>12880</v>
      </c>
      <c r="C28" s="33">
        <v>13855</v>
      </c>
      <c r="D28" s="33">
        <v>13855</v>
      </c>
      <c r="E28" s="201">
        <f t="shared" si="0"/>
        <v>1</v>
      </c>
    </row>
    <row r="29" spans="1:5" ht="12.75">
      <c r="A29" s="161" t="s">
        <v>307</v>
      </c>
      <c r="B29" s="50">
        <v>1097</v>
      </c>
      <c r="C29" s="33">
        <v>1097</v>
      </c>
      <c r="D29" s="33">
        <v>1097</v>
      </c>
      <c r="E29" s="201">
        <f t="shared" si="0"/>
        <v>1</v>
      </c>
    </row>
    <row r="30" spans="1:5" ht="12.75">
      <c r="A30" s="161" t="s">
        <v>308</v>
      </c>
      <c r="B30" s="50">
        <v>20</v>
      </c>
      <c r="C30" s="33">
        <v>20</v>
      </c>
      <c r="D30" s="33">
        <v>20</v>
      </c>
      <c r="E30" s="201">
        <f t="shared" si="0"/>
        <v>1</v>
      </c>
    </row>
    <row r="31" spans="1:5" ht="12.75">
      <c r="A31" s="161" t="s">
        <v>309</v>
      </c>
      <c r="B31" s="50">
        <v>1340</v>
      </c>
      <c r="C31" s="33">
        <v>1060</v>
      </c>
      <c r="D31" s="33">
        <v>1060</v>
      </c>
      <c r="E31" s="201">
        <f t="shared" si="0"/>
        <v>1</v>
      </c>
    </row>
    <row r="32" spans="1:5" ht="12.75">
      <c r="A32" s="162" t="s">
        <v>255</v>
      </c>
      <c r="B32" s="163">
        <v>20787</v>
      </c>
      <c r="C32" s="106">
        <v>20788</v>
      </c>
      <c r="D32" s="106">
        <v>20788</v>
      </c>
      <c r="E32" s="202">
        <f t="shared" si="0"/>
        <v>1</v>
      </c>
    </row>
    <row r="33" spans="1:5" ht="25.5">
      <c r="A33" s="162" t="s">
        <v>256</v>
      </c>
      <c r="B33" s="163">
        <v>2091</v>
      </c>
      <c r="C33" s="106">
        <v>2091</v>
      </c>
      <c r="D33" s="106">
        <v>2091</v>
      </c>
      <c r="E33" s="202">
        <f t="shared" si="0"/>
        <v>1</v>
      </c>
    </row>
    <row r="34" spans="1:5" ht="12.75">
      <c r="A34" s="162" t="s">
        <v>366</v>
      </c>
      <c r="B34" s="163"/>
      <c r="C34" s="106">
        <v>20456</v>
      </c>
      <c r="D34" s="106">
        <v>20456</v>
      </c>
      <c r="E34" s="202">
        <f t="shared" si="0"/>
        <v>1</v>
      </c>
    </row>
    <row r="35" spans="1:5" ht="21.75">
      <c r="A35" s="159" t="s">
        <v>365</v>
      </c>
      <c r="B35" s="163">
        <f>SUM(B18+B22+B33+B23)</f>
        <v>175342</v>
      </c>
      <c r="C35" s="163">
        <f>SUM(C18+C22+C33+C23)+C34</f>
        <v>204805</v>
      </c>
      <c r="D35" s="163">
        <f>SUM(D18+D22+D33+D23)+D34</f>
        <v>204805</v>
      </c>
      <c r="E35" s="202">
        <f t="shared" si="0"/>
        <v>1</v>
      </c>
    </row>
    <row r="36" spans="1:2" ht="12.75">
      <c r="A36" s="176"/>
      <c r="B36" s="164"/>
    </row>
    <row r="37" spans="1:2" ht="12.75">
      <c r="A37" s="176"/>
      <c r="B37" s="164"/>
    </row>
    <row r="38" spans="1:2" ht="12.75">
      <c r="A38" s="176"/>
      <c r="B38" s="164"/>
    </row>
    <row r="39" spans="1:2" ht="12.75">
      <c r="A39" s="176"/>
      <c r="B39" s="164"/>
    </row>
    <row r="40" spans="1:2" ht="12.75">
      <c r="A40" s="176"/>
      <c r="B40" s="164"/>
    </row>
    <row r="41" spans="1:2" ht="12.75">
      <c r="A41" s="176"/>
      <c r="B41" s="164"/>
    </row>
    <row r="42" spans="1:2" ht="12.75">
      <c r="A42" s="176"/>
      <c r="B42" s="164"/>
    </row>
    <row r="44" spans="1:6" ht="12" customHeight="1">
      <c r="A44" s="157"/>
      <c r="B44" s="158" t="s">
        <v>370</v>
      </c>
      <c r="C44" s="31"/>
      <c r="D44" s="31"/>
      <c r="E44" s="212"/>
      <c r="F44" s="96"/>
    </row>
    <row r="45" spans="1:2" ht="12.75">
      <c r="A45" s="180" t="s">
        <v>333</v>
      </c>
      <c r="B45" s="180"/>
    </row>
    <row r="46" spans="1:2" ht="12.75">
      <c r="A46" s="193" t="s">
        <v>236</v>
      </c>
      <c r="B46" s="193"/>
    </row>
    <row r="47" spans="1:5" ht="12.75">
      <c r="A47" s="260" t="s">
        <v>237</v>
      </c>
      <c r="B47" s="258" t="s">
        <v>114</v>
      </c>
      <c r="C47" s="258"/>
      <c r="D47" s="258"/>
      <c r="E47" s="258"/>
    </row>
    <row r="48" spans="1:5" ht="12.75">
      <c r="A48" s="261"/>
      <c r="B48" s="225" t="s">
        <v>362</v>
      </c>
      <c r="C48" s="105" t="s">
        <v>363</v>
      </c>
      <c r="D48" s="105" t="s">
        <v>350</v>
      </c>
      <c r="E48" s="224" t="s">
        <v>351</v>
      </c>
    </row>
    <row r="49" spans="1:5" ht="12.75">
      <c r="A49" s="146" t="s">
        <v>257</v>
      </c>
      <c r="B49" s="50"/>
      <c r="C49" s="33"/>
      <c r="D49" s="33"/>
      <c r="E49" s="201"/>
    </row>
    <row r="50" spans="1:5" ht="29.25" customHeight="1">
      <c r="A50" s="160" t="s">
        <v>258</v>
      </c>
      <c r="B50" s="50">
        <v>0</v>
      </c>
      <c r="C50" s="33"/>
      <c r="D50" s="33"/>
      <c r="E50" s="201"/>
    </row>
    <row r="51" spans="1:5" ht="12.75">
      <c r="A51" s="146" t="s">
        <v>368</v>
      </c>
      <c r="B51" s="50"/>
      <c r="C51" s="33">
        <v>6662</v>
      </c>
      <c r="D51" s="33">
        <v>6662</v>
      </c>
      <c r="E51" s="201">
        <f>SUM(D51/C51)</f>
        <v>1</v>
      </c>
    </row>
    <row r="52" spans="1:5" ht="12.75">
      <c r="A52" s="146" t="s">
        <v>367</v>
      </c>
      <c r="B52" s="50"/>
      <c r="C52" s="33">
        <v>263</v>
      </c>
      <c r="D52" s="33">
        <v>263</v>
      </c>
      <c r="E52" s="201">
        <f>SUM(D52/C52)</f>
        <v>1</v>
      </c>
    </row>
    <row r="53" spans="1:5" ht="12.75">
      <c r="A53" s="146" t="s">
        <v>261</v>
      </c>
      <c r="B53" s="50">
        <v>5</v>
      </c>
      <c r="C53" s="33">
        <v>5</v>
      </c>
      <c r="D53" s="33">
        <v>5</v>
      </c>
      <c r="E53" s="201">
        <f>SUM(D53/C53)</f>
        <v>1</v>
      </c>
    </row>
    <row r="54" spans="1:5" ht="12.75">
      <c r="A54" s="91" t="s">
        <v>343</v>
      </c>
      <c r="B54" s="163">
        <f>SUM(B50+B51+B52+B53)</f>
        <v>5</v>
      </c>
      <c r="C54" s="163">
        <f>SUM(C50+C51+C52+C53)</f>
        <v>6930</v>
      </c>
      <c r="D54" s="163">
        <f>SUM(D50+D51+D52+D53)</f>
        <v>6930</v>
      </c>
      <c r="E54" s="202">
        <f>SUM(D54/C54)</f>
        <v>1</v>
      </c>
    </row>
    <row r="55" spans="1:5" ht="12.75">
      <c r="A55" s="157"/>
      <c r="B55" s="164"/>
      <c r="E55" s="208"/>
    </row>
    <row r="56" spans="1:2" ht="12.75">
      <c r="A56" s="157"/>
      <c r="B56" s="164"/>
    </row>
    <row r="57" spans="1:2" ht="12.75">
      <c r="A57" s="157"/>
      <c r="B57" s="164"/>
    </row>
    <row r="58" spans="1:5" ht="12.75">
      <c r="A58" s="198" t="s">
        <v>371</v>
      </c>
      <c r="B58" s="198"/>
      <c r="C58" s="198"/>
      <c r="D58" s="198"/>
      <c r="E58" s="198"/>
    </row>
    <row r="59" spans="1:5" ht="12.75">
      <c r="A59" s="180" t="s">
        <v>340</v>
      </c>
      <c r="B59" s="180"/>
      <c r="C59" s="180"/>
      <c r="D59" s="180"/>
      <c r="E59" s="180"/>
    </row>
    <row r="60" spans="1:5" ht="12" customHeight="1">
      <c r="A60" s="255" t="s">
        <v>236</v>
      </c>
      <c r="B60" s="255"/>
      <c r="C60" s="255"/>
      <c r="D60" s="255"/>
      <c r="E60" s="255"/>
    </row>
    <row r="61" spans="1:5" ht="12.75">
      <c r="A61" s="181" t="s">
        <v>237</v>
      </c>
      <c r="B61" s="194" t="s">
        <v>114</v>
      </c>
      <c r="C61" s="186"/>
      <c r="D61" s="186"/>
      <c r="E61" s="256"/>
    </row>
    <row r="62" spans="1:5" ht="18" customHeight="1">
      <c r="A62" s="182"/>
      <c r="B62" s="225" t="s">
        <v>362</v>
      </c>
      <c r="C62" s="105" t="s">
        <v>363</v>
      </c>
      <c r="D62" s="105" t="s">
        <v>350</v>
      </c>
      <c r="E62" s="224" t="s">
        <v>351</v>
      </c>
    </row>
    <row r="63" spans="1:5" ht="12.75">
      <c r="A63" s="146" t="s">
        <v>262</v>
      </c>
      <c r="B63" s="50">
        <v>84417</v>
      </c>
      <c r="C63" s="175">
        <v>112043</v>
      </c>
      <c r="D63" s="175">
        <v>74966</v>
      </c>
      <c r="E63" s="201">
        <f aca="true" t="shared" si="1" ref="E63:E68">SUM(D63/C63)</f>
        <v>0.6690824058620352</v>
      </c>
    </row>
    <row r="64" spans="1:5" ht="12.75">
      <c r="A64" s="146" t="s">
        <v>263</v>
      </c>
      <c r="B64" s="50">
        <v>1800</v>
      </c>
      <c r="C64" s="175">
        <v>1800</v>
      </c>
      <c r="D64" s="175">
        <v>1800</v>
      </c>
      <c r="E64" s="201">
        <f t="shared" si="1"/>
        <v>1</v>
      </c>
    </row>
    <row r="65" spans="1:5" ht="12.75">
      <c r="A65" s="146" t="s">
        <v>264</v>
      </c>
      <c r="B65" s="50">
        <v>221</v>
      </c>
      <c r="C65" s="175">
        <v>232</v>
      </c>
      <c r="D65" s="175">
        <v>232</v>
      </c>
      <c r="E65" s="201">
        <f t="shared" si="1"/>
        <v>1</v>
      </c>
    </row>
    <row r="66" spans="1:5" ht="12.75">
      <c r="A66" s="146" t="s">
        <v>265</v>
      </c>
      <c r="B66" s="50">
        <v>4164</v>
      </c>
      <c r="C66" s="175">
        <v>3932</v>
      </c>
      <c r="D66" s="175">
        <v>3932</v>
      </c>
      <c r="E66" s="201">
        <f t="shared" si="1"/>
        <v>1</v>
      </c>
    </row>
    <row r="67" spans="1:5" ht="12.75">
      <c r="A67" s="146" t="s">
        <v>369</v>
      </c>
      <c r="B67" s="50">
        <v>4800</v>
      </c>
      <c r="C67" s="175">
        <v>12139</v>
      </c>
      <c r="D67" s="175">
        <v>12139</v>
      </c>
      <c r="E67" s="201">
        <f t="shared" si="1"/>
        <v>1</v>
      </c>
    </row>
    <row r="68" spans="1:5" ht="12.75">
      <c r="A68" s="91" t="s">
        <v>344</v>
      </c>
      <c r="B68" s="163">
        <f>SUM(B63:B67)</f>
        <v>95402</v>
      </c>
      <c r="C68" s="163">
        <f>SUM(C63:C67)</f>
        <v>130146</v>
      </c>
      <c r="D68" s="163">
        <f>SUM(D63:D67)</f>
        <v>93069</v>
      </c>
      <c r="E68" s="202">
        <f t="shared" si="1"/>
        <v>0.7151122585404085</v>
      </c>
    </row>
    <row r="70" spans="1:5" ht="12.75">
      <c r="A70" s="198" t="s">
        <v>372</v>
      </c>
      <c r="B70" s="198"/>
      <c r="C70" s="198"/>
      <c r="D70" s="198"/>
      <c r="E70" s="198"/>
    </row>
    <row r="71" spans="1:5" ht="12.75">
      <c r="A71" s="180" t="s">
        <v>311</v>
      </c>
      <c r="B71" s="180"/>
      <c r="C71" s="180"/>
      <c r="D71" s="180"/>
      <c r="E71" s="180"/>
    </row>
    <row r="72" spans="1:5" ht="12.75">
      <c r="A72" s="255" t="s">
        <v>236</v>
      </c>
      <c r="B72" s="255"/>
      <c r="C72" s="255"/>
      <c r="D72" s="255"/>
      <c r="E72" s="255"/>
    </row>
    <row r="73" spans="1:5" ht="12.75" customHeight="1">
      <c r="A73" s="226" t="s">
        <v>237</v>
      </c>
      <c r="B73" s="194" t="s">
        <v>114</v>
      </c>
      <c r="C73" s="186"/>
      <c r="D73" s="186"/>
      <c r="E73" s="256"/>
    </row>
    <row r="74" spans="1:5" ht="12.75">
      <c r="A74" s="227"/>
      <c r="B74" s="225" t="s">
        <v>362</v>
      </c>
      <c r="C74" s="105" t="s">
        <v>363</v>
      </c>
      <c r="D74" s="105" t="s">
        <v>350</v>
      </c>
      <c r="E74" s="224" t="s">
        <v>351</v>
      </c>
    </row>
    <row r="75" spans="1:5" ht="12.75">
      <c r="A75" s="146" t="s">
        <v>266</v>
      </c>
      <c r="B75" s="50">
        <v>100</v>
      </c>
      <c r="C75" s="175">
        <v>83</v>
      </c>
      <c r="D75" s="175">
        <v>83</v>
      </c>
      <c r="E75" s="216">
        <f>SUM(D75/C75)</f>
        <v>1</v>
      </c>
    </row>
    <row r="76" spans="1:5" ht="12.75">
      <c r="A76" s="146" t="s">
        <v>267</v>
      </c>
      <c r="B76" s="50"/>
      <c r="C76" s="175"/>
      <c r="D76" s="175"/>
      <c r="E76" s="216"/>
    </row>
    <row r="77" spans="1:5" ht="12.75">
      <c r="A77" s="146" t="s">
        <v>284</v>
      </c>
      <c r="B77" s="50"/>
      <c r="C77" s="175"/>
      <c r="D77" s="175"/>
      <c r="E77" s="216"/>
    </row>
    <row r="78" spans="1:5" ht="12.75">
      <c r="A78" s="91" t="s">
        <v>345</v>
      </c>
      <c r="B78" s="163">
        <f>SUM(B75:B77)</f>
        <v>100</v>
      </c>
      <c r="C78" s="163">
        <f>SUM(C75:C77)</f>
        <v>83</v>
      </c>
      <c r="D78" s="163">
        <f>SUM(D75:D77)</f>
        <v>83</v>
      </c>
      <c r="E78" s="220">
        <f>SUM(D78/C78)</f>
        <v>1</v>
      </c>
    </row>
  </sheetData>
  <mergeCells count="17">
    <mergeCell ref="A60:E60"/>
    <mergeCell ref="A61:A62"/>
    <mergeCell ref="A72:E72"/>
    <mergeCell ref="A45:B45"/>
    <mergeCell ref="A46:B46"/>
    <mergeCell ref="A58:E58"/>
    <mergeCell ref="A59:E59"/>
    <mergeCell ref="B61:E61"/>
    <mergeCell ref="B73:E73"/>
    <mergeCell ref="A2:E2"/>
    <mergeCell ref="B4:E4"/>
    <mergeCell ref="A4:A5"/>
    <mergeCell ref="B47:E47"/>
    <mergeCell ref="A47:A48"/>
    <mergeCell ref="A3:B3"/>
    <mergeCell ref="A70:E70"/>
    <mergeCell ref="A71:E7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B6" sqref="B6:E7"/>
    </sheetView>
  </sheetViews>
  <sheetFormatPr defaultColWidth="9.140625" defaultRowHeight="12.75"/>
  <cols>
    <col min="1" max="1" width="43.421875" style="1" customWidth="1"/>
    <col min="2" max="2" width="13.140625" style="1" customWidth="1"/>
    <col min="3" max="3" width="11.7109375" style="1" customWidth="1"/>
    <col min="4" max="4" width="11.8515625" style="1" customWidth="1"/>
    <col min="5" max="5" width="8.421875" style="190" customWidth="1"/>
    <col min="6" max="16384" width="9.140625" style="1" customWidth="1"/>
  </cols>
  <sheetData>
    <row r="1" spans="1:5" ht="12.75">
      <c r="A1" s="198" t="s">
        <v>374</v>
      </c>
      <c r="B1" s="198"/>
      <c r="C1" s="198"/>
      <c r="D1" s="198"/>
      <c r="E1" s="198"/>
    </row>
    <row r="2" spans="1:5" ht="12.75">
      <c r="A2" s="199"/>
      <c r="B2" s="199"/>
      <c r="C2" s="199"/>
      <c r="D2" s="199"/>
      <c r="E2" s="199"/>
    </row>
    <row r="3" spans="1:5" ht="12.75">
      <c r="A3" s="180" t="s">
        <v>268</v>
      </c>
      <c r="B3" s="180"/>
      <c r="C3" s="180"/>
      <c r="D3" s="180"/>
      <c r="E3" s="180"/>
    </row>
    <row r="4" spans="1:5" ht="12.75">
      <c r="A4" s="180" t="s">
        <v>86</v>
      </c>
      <c r="B4" s="180"/>
      <c r="C4" s="180"/>
      <c r="D4" s="180"/>
      <c r="E4" s="180"/>
    </row>
    <row r="5" spans="1:5" ht="12.75">
      <c r="A5" s="255" t="s">
        <v>2</v>
      </c>
      <c r="B5" s="255"/>
      <c r="C5" s="255"/>
      <c r="D5" s="255"/>
      <c r="E5" s="255"/>
    </row>
    <row r="6" spans="1:5" ht="12.75" customHeight="1">
      <c r="A6" s="197" t="s">
        <v>203</v>
      </c>
      <c r="B6" s="196" t="s">
        <v>114</v>
      </c>
      <c r="C6" s="196"/>
      <c r="D6" s="196"/>
      <c r="E6" s="196"/>
    </row>
    <row r="7" spans="1:5" ht="21" customHeight="1">
      <c r="A7" s="197"/>
      <c r="B7" s="9" t="s">
        <v>362</v>
      </c>
      <c r="C7" s="9" t="s">
        <v>349</v>
      </c>
      <c r="D7" s="9" t="s">
        <v>373</v>
      </c>
      <c r="E7" s="228" t="s">
        <v>351</v>
      </c>
    </row>
    <row r="8" spans="1:5" ht="12.75">
      <c r="A8" s="131" t="s">
        <v>189</v>
      </c>
      <c r="B8" s="51">
        <f>SUM(B9+B10+B11+B12)</f>
        <v>16737</v>
      </c>
      <c r="C8" s="51">
        <f>SUM(C9+C10+C11+C12)</f>
        <v>13364</v>
      </c>
      <c r="D8" s="51">
        <f>SUM(D9+D10+D11+D12)</f>
        <v>13364</v>
      </c>
      <c r="E8" s="229">
        <f>SUM(D8/C8)</f>
        <v>1</v>
      </c>
    </row>
    <row r="9" spans="1:5" ht="12.75">
      <c r="A9" s="143" t="s">
        <v>269</v>
      </c>
      <c r="B9" s="171"/>
      <c r="C9" s="46"/>
      <c r="D9" s="46"/>
      <c r="E9" s="229"/>
    </row>
    <row r="10" spans="1:5" ht="12.75" customHeight="1">
      <c r="A10" s="165" t="s">
        <v>270</v>
      </c>
      <c r="B10" s="171">
        <v>16737</v>
      </c>
      <c r="C10" s="46">
        <v>13364</v>
      </c>
      <c r="D10" s="46">
        <v>13364</v>
      </c>
      <c r="E10" s="229">
        <f>SUM(D10/C10)</f>
        <v>1</v>
      </c>
    </row>
    <row r="11" spans="1:5" ht="12.75" customHeight="1">
      <c r="A11" s="166" t="s">
        <v>271</v>
      </c>
      <c r="B11" s="171"/>
      <c r="C11" s="46"/>
      <c r="D11" s="46"/>
      <c r="E11" s="229"/>
    </row>
    <row r="12" spans="1:5" ht="12.75" customHeight="1">
      <c r="A12" s="166" t="s">
        <v>272</v>
      </c>
      <c r="B12" s="171"/>
      <c r="C12" s="46"/>
      <c r="D12" s="46"/>
      <c r="E12" s="229"/>
    </row>
    <row r="13" spans="1:5" ht="12.75" customHeight="1">
      <c r="A13" s="167"/>
      <c r="B13" s="171"/>
      <c r="C13" s="46"/>
      <c r="D13" s="46"/>
      <c r="E13" s="229"/>
    </row>
    <row r="14" spans="1:5" ht="12.75" customHeight="1">
      <c r="A14" s="168" t="s">
        <v>273</v>
      </c>
      <c r="B14" s="171"/>
      <c r="C14" s="46"/>
      <c r="D14" s="46"/>
      <c r="E14" s="229"/>
    </row>
    <row r="15" spans="1:5" ht="12.75" customHeight="1">
      <c r="A15" s="169"/>
      <c r="B15" s="171"/>
      <c r="C15" s="46"/>
      <c r="D15" s="46"/>
      <c r="E15" s="229"/>
    </row>
    <row r="16" spans="1:5" ht="12.75" customHeight="1">
      <c r="A16" s="170" t="s">
        <v>274</v>
      </c>
      <c r="B16" s="178">
        <v>692116</v>
      </c>
      <c r="C16" s="51">
        <v>28657</v>
      </c>
      <c r="D16" s="51">
        <v>28656</v>
      </c>
      <c r="E16" s="229">
        <f>SUM(D16/C16)</f>
        <v>0.9999651045119866</v>
      </c>
    </row>
    <row r="17" spans="1:5" ht="12.75">
      <c r="A17" s="131"/>
      <c r="B17" s="46"/>
      <c r="C17" s="46"/>
      <c r="D17" s="46"/>
      <c r="E17" s="229"/>
    </row>
    <row r="18" spans="1:5" ht="12.75">
      <c r="A18" s="177" t="s">
        <v>295</v>
      </c>
      <c r="B18" s="51">
        <v>667</v>
      </c>
      <c r="C18" s="51">
        <v>500</v>
      </c>
      <c r="D18" s="51">
        <v>500</v>
      </c>
      <c r="E18" s="229">
        <f>SUM(D18/C18)</f>
        <v>1</v>
      </c>
    </row>
    <row r="19" spans="1:5" ht="12.75">
      <c r="A19" s="141"/>
      <c r="B19" s="46"/>
      <c r="C19" s="46"/>
      <c r="D19" s="46"/>
      <c r="E19" s="229"/>
    </row>
    <row r="20" spans="1:5" ht="12.75">
      <c r="A20" s="142" t="s">
        <v>310</v>
      </c>
      <c r="B20" s="51">
        <v>17420</v>
      </c>
      <c r="C20" s="51">
        <v>7395</v>
      </c>
      <c r="D20" s="51">
        <v>7394</v>
      </c>
      <c r="E20" s="229">
        <f>SUM(D20/C20)</f>
        <v>0.9998647734956051</v>
      </c>
    </row>
    <row r="21" spans="1:5" ht="12.75">
      <c r="A21" s="141"/>
      <c r="B21" s="46"/>
      <c r="C21" s="46"/>
      <c r="D21" s="46"/>
      <c r="E21" s="229"/>
    </row>
    <row r="22" spans="1:5" ht="24" customHeight="1">
      <c r="A22" s="137" t="s">
        <v>341</v>
      </c>
      <c r="B22" s="51">
        <f>SUM(B8+B14+B16+B18+B20)</f>
        <v>726940</v>
      </c>
      <c r="C22" s="51">
        <f>SUM(C8+C14+C16+C18+C20)</f>
        <v>49916</v>
      </c>
      <c r="D22" s="51">
        <f>SUM(D8+D14+D16+D18+D20)</f>
        <v>49914</v>
      </c>
      <c r="E22" s="229">
        <f>SUM(D22/C22)</f>
        <v>0.999959932686914</v>
      </c>
    </row>
    <row r="23" spans="1:5" ht="12.75">
      <c r="A23" s="131"/>
      <c r="B23" s="50"/>
      <c r="C23" s="50"/>
      <c r="D23" s="50"/>
      <c r="E23" s="229"/>
    </row>
    <row r="24" spans="1:5" ht="12.75">
      <c r="A24" s="143" t="s">
        <v>182</v>
      </c>
      <c r="B24" s="50"/>
      <c r="C24" s="50"/>
      <c r="D24" s="50"/>
      <c r="E24" s="229"/>
    </row>
    <row r="25" spans="1:5" ht="24" customHeight="1">
      <c r="A25" s="15" t="s">
        <v>210</v>
      </c>
      <c r="B25" s="50"/>
      <c r="C25" s="50"/>
      <c r="D25" s="50"/>
      <c r="E25" s="229"/>
    </row>
    <row r="26" spans="1:5" ht="12.75">
      <c r="A26" s="11" t="s">
        <v>211</v>
      </c>
      <c r="B26" s="50"/>
      <c r="C26" s="50"/>
      <c r="D26" s="50"/>
      <c r="E26" s="229"/>
    </row>
    <row r="27" spans="1:5" ht="12.75">
      <c r="A27" s="143" t="s">
        <v>212</v>
      </c>
      <c r="B27" s="50"/>
      <c r="C27" s="50"/>
      <c r="D27" s="50"/>
      <c r="E27" s="229"/>
    </row>
    <row r="28" spans="1:5" ht="12.75">
      <c r="A28" s="11" t="s">
        <v>197</v>
      </c>
      <c r="B28" s="50"/>
      <c r="C28" s="50"/>
      <c r="D28" s="50"/>
      <c r="E28" s="229"/>
    </row>
    <row r="29" spans="1:5" ht="12.75">
      <c r="A29" s="12"/>
      <c r="B29" s="50"/>
      <c r="C29" s="50"/>
      <c r="D29" s="50"/>
      <c r="E29" s="229"/>
    </row>
    <row r="30" spans="1:5" ht="12.75">
      <c r="A30" s="131" t="s">
        <v>276</v>
      </c>
      <c r="B30" s="163">
        <v>0</v>
      </c>
      <c r="C30" s="163"/>
      <c r="D30" s="163"/>
      <c r="E30" s="229"/>
    </row>
    <row r="31" spans="1:5" ht="12.75">
      <c r="A31" s="109"/>
      <c r="B31" s="50"/>
      <c r="C31" s="50"/>
      <c r="D31" s="50"/>
      <c r="E31" s="229"/>
    </row>
    <row r="32" spans="1:5" ht="12.75">
      <c r="A32" s="131" t="s">
        <v>277</v>
      </c>
      <c r="B32" s="163">
        <f>SUM(B22+B30)</f>
        <v>726940</v>
      </c>
      <c r="C32" s="163">
        <f>SUM(C22+C30)</f>
        <v>49916</v>
      </c>
      <c r="D32" s="163">
        <f>SUM(D22+D30)</f>
        <v>49914</v>
      </c>
      <c r="E32" s="229">
        <f>SUM(D32/C32)</f>
        <v>0.999959932686914</v>
      </c>
    </row>
  </sheetData>
  <mergeCells count="7">
    <mergeCell ref="A5:E5"/>
    <mergeCell ref="A6:A7"/>
    <mergeCell ref="B6:E6"/>
    <mergeCell ref="A1:E1"/>
    <mergeCell ref="A2:E2"/>
    <mergeCell ref="A3:E3"/>
    <mergeCell ref="A4:E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16">
      <selection activeCell="H34" sqref="H34"/>
    </sheetView>
  </sheetViews>
  <sheetFormatPr defaultColWidth="9.140625" defaultRowHeight="12.75"/>
  <cols>
    <col min="1" max="1" width="39.57421875" style="0" customWidth="1"/>
    <col min="2" max="2" width="7.421875" style="0" customWidth="1"/>
    <col min="3" max="3" width="8.57421875" style="0" customWidth="1"/>
    <col min="4" max="4" width="9.57421875" style="0" customWidth="1"/>
    <col min="5" max="5" width="10.57421875" style="231" customWidth="1"/>
  </cols>
  <sheetData>
    <row r="1" spans="1:5" ht="12.75">
      <c r="A1" s="198" t="s">
        <v>378</v>
      </c>
      <c r="B1" s="198"/>
      <c r="C1" s="198"/>
      <c r="D1" s="198"/>
      <c r="E1" s="198"/>
    </row>
    <row r="2" spans="1:5" ht="12.75">
      <c r="A2" s="180" t="s">
        <v>278</v>
      </c>
      <c r="B2" s="180"/>
      <c r="C2" s="180"/>
      <c r="D2" s="180"/>
      <c r="E2" s="180"/>
    </row>
    <row r="3" spans="1:5" ht="12.75">
      <c r="A3" s="255" t="s">
        <v>2</v>
      </c>
      <c r="B3" s="255"/>
      <c r="C3" s="255"/>
      <c r="D3" s="255"/>
      <c r="E3" s="255"/>
    </row>
    <row r="4" spans="1:5" ht="12.75" customHeight="1">
      <c r="A4" s="184" t="s">
        <v>203</v>
      </c>
      <c r="B4" s="196" t="s">
        <v>114</v>
      </c>
      <c r="C4" s="196"/>
      <c r="D4" s="196"/>
      <c r="E4" s="196"/>
    </row>
    <row r="5" spans="1:5" ht="20.25" customHeight="1">
      <c r="A5" s="185"/>
      <c r="B5" s="9" t="s">
        <v>362</v>
      </c>
      <c r="C5" s="9" t="s">
        <v>349</v>
      </c>
      <c r="D5" s="9" t="s">
        <v>373</v>
      </c>
      <c r="E5" s="228" t="s">
        <v>351</v>
      </c>
    </row>
    <row r="6" spans="1:5" ht="12.75">
      <c r="A6" s="144" t="s">
        <v>280</v>
      </c>
      <c r="B6" s="145">
        <v>4737</v>
      </c>
      <c r="C6" s="145"/>
      <c r="D6" s="145"/>
      <c r="E6" s="209"/>
    </row>
    <row r="7" spans="1:5" ht="23.25" customHeight="1">
      <c r="A7" s="160" t="s">
        <v>281</v>
      </c>
      <c r="B7" s="33">
        <f>SUM(B8+B9)</f>
        <v>12000</v>
      </c>
      <c r="C7" s="117">
        <v>13364</v>
      </c>
      <c r="D7" s="117">
        <v>13364</v>
      </c>
      <c r="E7" s="209">
        <f>SUM(D7/C7)</f>
        <v>1</v>
      </c>
    </row>
    <row r="8" spans="1:5" ht="12.75">
      <c r="A8" s="146" t="s">
        <v>282</v>
      </c>
      <c r="B8" s="33">
        <v>4000</v>
      </c>
      <c r="C8" s="117">
        <v>13364</v>
      </c>
      <c r="D8" s="117">
        <v>13364</v>
      </c>
      <c r="E8" s="209">
        <f>SUM(D8/C8)</f>
        <v>1</v>
      </c>
    </row>
    <row r="9" spans="1:5" ht="12.75">
      <c r="A9" s="146" t="s">
        <v>283</v>
      </c>
      <c r="B9" s="33">
        <v>8000</v>
      </c>
      <c r="C9" s="117"/>
      <c r="D9" s="117"/>
      <c r="E9" s="209"/>
    </row>
    <row r="10" spans="1:5" ht="25.5">
      <c r="A10" s="172" t="s">
        <v>278</v>
      </c>
      <c r="B10" s="106">
        <f>SUM(B6+B7)</f>
        <v>16737</v>
      </c>
      <c r="C10" s="106">
        <f>SUM(C6+C7)</f>
        <v>13364</v>
      </c>
      <c r="D10" s="106">
        <f>SUM(D6+D7)</f>
        <v>13364</v>
      </c>
      <c r="E10" s="209">
        <f>SUM(D10/C10)</f>
        <v>1</v>
      </c>
    </row>
    <row r="11" spans="1:5" ht="12.75">
      <c r="A11" s="148"/>
      <c r="B11" s="14"/>
      <c r="C11" s="14"/>
      <c r="D11" s="14"/>
      <c r="E11" s="208"/>
    </row>
    <row r="12" spans="1:5" ht="12.75">
      <c r="A12" s="198" t="s">
        <v>379</v>
      </c>
      <c r="B12" s="198"/>
      <c r="C12" s="198"/>
      <c r="D12" s="198"/>
      <c r="E12" s="198"/>
    </row>
    <row r="13" spans="1:5" ht="12.75">
      <c r="A13" s="180" t="s">
        <v>279</v>
      </c>
      <c r="B13" s="180"/>
      <c r="C13" s="180"/>
      <c r="D13" s="180"/>
      <c r="E13" s="180"/>
    </row>
    <row r="14" spans="1:5" ht="12.75">
      <c r="A14" s="255" t="s">
        <v>2</v>
      </c>
      <c r="B14" s="255"/>
      <c r="C14" s="255"/>
      <c r="D14" s="255"/>
      <c r="E14" s="255"/>
    </row>
    <row r="15" spans="1:5" ht="12.75" customHeight="1">
      <c r="A15" s="184" t="s">
        <v>203</v>
      </c>
      <c r="B15" s="196" t="s">
        <v>114</v>
      </c>
      <c r="C15" s="196"/>
      <c r="D15" s="196"/>
      <c r="E15" s="196"/>
    </row>
    <row r="16" spans="1:5" ht="20.25" customHeight="1">
      <c r="A16" s="185"/>
      <c r="B16" s="9" t="s">
        <v>362</v>
      </c>
      <c r="C16" s="9" t="s">
        <v>349</v>
      </c>
      <c r="D16" s="9" t="s">
        <v>373</v>
      </c>
      <c r="E16" s="228" t="s">
        <v>351</v>
      </c>
    </row>
    <row r="17" spans="1:5" ht="12.75">
      <c r="A17" s="144" t="s">
        <v>375</v>
      </c>
      <c r="B17" s="145">
        <v>692783</v>
      </c>
      <c r="C17" s="145">
        <v>14534</v>
      </c>
      <c r="D17" s="145">
        <v>14534</v>
      </c>
      <c r="E17" s="209">
        <f>SUM(D17/C17)</f>
        <v>1</v>
      </c>
    </row>
    <row r="18" spans="1:5" ht="12.75">
      <c r="A18" s="146" t="s">
        <v>376</v>
      </c>
      <c r="B18" s="145"/>
      <c r="C18" s="33">
        <v>14123</v>
      </c>
      <c r="D18" s="117">
        <v>14122</v>
      </c>
      <c r="E18" s="209">
        <f>SUM(D18/C18)</f>
        <v>0.9999291935141259</v>
      </c>
    </row>
    <row r="19" spans="1:5" ht="25.5">
      <c r="A19" s="172" t="s">
        <v>279</v>
      </c>
      <c r="B19" s="115">
        <f>SUM(B17:B18)</f>
        <v>692783</v>
      </c>
      <c r="C19" s="115">
        <f>SUM(C17:C18)</f>
        <v>28657</v>
      </c>
      <c r="D19" s="115">
        <f>SUM(D17:D18)</f>
        <v>28656</v>
      </c>
      <c r="E19" s="207">
        <f>SUM(D19/C19)</f>
        <v>0.9999651045119866</v>
      </c>
    </row>
    <row r="21" spans="1:5" ht="12.75">
      <c r="A21" s="176"/>
      <c r="B21" s="164"/>
      <c r="C21" s="1"/>
      <c r="D21" s="1"/>
      <c r="E21" s="190"/>
    </row>
    <row r="22" spans="1:5" ht="12.75">
      <c r="A22" s="1"/>
      <c r="B22" s="1"/>
      <c r="C22" s="1"/>
      <c r="D22" s="1"/>
      <c r="E22" s="190"/>
    </row>
    <row r="23" spans="1:5" ht="12.75">
      <c r="A23" s="157"/>
      <c r="B23" s="158" t="s">
        <v>380</v>
      </c>
      <c r="C23" s="31"/>
      <c r="D23" s="31"/>
      <c r="E23" s="212"/>
    </row>
    <row r="24" spans="1:5" ht="12.75">
      <c r="A24" s="180" t="s">
        <v>175</v>
      </c>
      <c r="B24" s="180"/>
      <c r="C24" s="1"/>
      <c r="D24" s="1"/>
      <c r="E24" s="190"/>
    </row>
    <row r="25" spans="1:5" ht="12.75">
      <c r="A25" s="193" t="s">
        <v>236</v>
      </c>
      <c r="B25" s="193"/>
      <c r="C25" s="1"/>
      <c r="D25" s="1"/>
      <c r="E25" s="190"/>
    </row>
    <row r="26" spans="1:5" ht="12.75">
      <c r="A26" s="260" t="s">
        <v>237</v>
      </c>
      <c r="B26" s="196" t="s">
        <v>114</v>
      </c>
      <c r="C26" s="196"/>
      <c r="D26" s="196"/>
      <c r="E26" s="196"/>
    </row>
    <row r="27" spans="1:5" ht="12.75">
      <c r="A27" s="261"/>
      <c r="B27" s="9" t="s">
        <v>362</v>
      </c>
      <c r="C27" s="9" t="s">
        <v>349</v>
      </c>
      <c r="D27" s="9" t="s">
        <v>373</v>
      </c>
      <c r="E27" s="228" t="s">
        <v>351</v>
      </c>
    </row>
    <row r="28" spans="1:5" ht="12.75">
      <c r="A28" s="146" t="s">
        <v>257</v>
      </c>
      <c r="B28" s="50"/>
      <c r="C28" s="33"/>
      <c r="D28" s="33"/>
      <c r="E28" s="201"/>
    </row>
    <row r="29" spans="1:5" ht="38.25">
      <c r="A29" s="160" t="s">
        <v>258</v>
      </c>
      <c r="B29" s="50">
        <v>667</v>
      </c>
      <c r="C29" s="33">
        <v>500</v>
      </c>
      <c r="D29" s="33">
        <v>500</v>
      </c>
      <c r="E29" s="201">
        <f>SUM(D29/C29)</f>
        <v>1</v>
      </c>
    </row>
    <row r="30" spans="1:5" ht="12.75">
      <c r="A30" s="146" t="s">
        <v>259</v>
      </c>
      <c r="B30" s="50"/>
      <c r="C30" s="33"/>
      <c r="D30" s="33"/>
      <c r="E30" s="201"/>
    </row>
    <row r="31" spans="1:5" ht="12.75">
      <c r="A31" s="146" t="s">
        <v>260</v>
      </c>
      <c r="B31" s="50"/>
      <c r="C31" s="33"/>
      <c r="D31" s="33"/>
      <c r="E31" s="201"/>
    </row>
    <row r="32" spans="1:5" ht="12.75">
      <c r="A32" s="146" t="s">
        <v>261</v>
      </c>
      <c r="B32" s="50"/>
      <c r="C32" s="33"/>
      <c r="D32" s="33"/>
      <c r="E32" s="201"/>
    </row>
    <row r="33" spans="1:5" ht="12.75">
      <c r="A33" s="91" t="s">
        <v>238</v>
      </c>
      <c r="B33" s="163">
        <f>SUM(B29+B30+B31+B32)</f>
        <v>667</v>
      </c>
      <c r="C33" s="163">
        <f>SUM(C29+C30+C31+C32)</f>
        <v>500</v>
      </c>
      <c r="D33" s="163">
        <f>SUM(D29+D30+D31+D32)</f>
        <v>500</v>
      </c>
      <c r="E33" s="202">
        <f>SUM(D33/C33)</f>
        <v>1</v>
      </c>
    </row>
    <row r="34" spans="1:5" ht="12.75">
      <c r="A34" s="157"/>
      <c r="B34" s="164"/>
      <c r="C34" s="1"/>
      <c r="D34" s="1"/>
      <c r="E34" s="190"/>
    </row>
    <row r="35" spans="1:5" ht="12.75">
      <c r="A35" s="198" t="s">
        <v>381</v>
      </c>
      <c r="B35" s="198"/>
      <c r="C35" s="198"/>
      <c r="D35" s="198"/>
      <c r="E35" s="198"/>
    </row>
    <row r="36" spans="1:5" ht="12.75">
      <c r="A36" s="180" t="s">
        <v>296</v>
      </c>
      <c r="B36" s="180"/>
      <c r="C36" s="180"/>
      <c r="D36" s="180"/>
      <c r="E36" s="180"/>
    </row>
    <row r="37" spans="1:5" ht="12.75">
      <c r="A37" s="255" t="s">
        <v>236</v>
      </c>
      <c r="B37" s="255"/>
      <c r="C37" s="255"/>
      <c r="D37" s="255"/>
      <c r="E37" s="255"/>
    </row>
    <row r="38" spans="1:5" ht="12.75" customHeight="1">
      <c r="A38" s="181" t="s">
        <v>237</v>
      </c>
      <c r="B38" s="196" t="s">
        <v>114</v>
      </c>
      <c r="C38" s="196"/>
      <c r="D38" s="196"/>
      <c r="E38" s="196"/>
    </row>
    <row r="39" spans="1:5" ht="12.75">
      <c r="A39" s="182"/>
      <c r="B39" s="9" t="s">
        <v>362</v>
      </c>
      <c r="C39" s="9" t="s">
        <v>349</v>
      </c>
      <c r="D39" s="9" t="s">
        <v>373</v>
      </c>
      <c r="E39" s="228" t="s">
        <v>351</v>
      </c>
    </row>
    <row r="40" spans="1:5" ht="12.75">
      <c r="A40" s="146" t="s">
        <v>377</v>
      </c>
      <c r="B40" s="50">
        <v>400</v>
      </c>
      <c r="C40" s="175">
        <v>1413</v>
      </c>
      <c r="D40" s="175">
        <v>1413</v>
      </c>
      <c r="E40" s="216">
        <f>SUM(D40/C40)</f>
        <v>1</v>
      </c>
    </row>
    <row r="41" spans="1:5" ht="12.75">
      <c r="A41" s="146" t="s">
        <v>267</v>
      </c>
      <c r="B41" s="50">
        <v>17000</v>
      </c>
      <c r="C41" s="175">
        <v>5974</v>
      </c>
      <c r="D41" s="175">
        <v>5973</v>
      </c>
      <c r="E41" s="216">
        <f>SUM(D41/C41)</f>
        <v>0.9998326079678608</v>
      </c>
    </row>
    <row r="42" spans="1:5" ht="12.75">
      <c r="A42" s="146" t="s">
        <v>284</v>
      </c>
      <c r="B42" s="50">
        <v>20</v>
      </c>
      <c r="C42" s="175">
        <v>8</v>
      </c>
      <c r="D42" s="175">
        <v>8</v>
      </c>
      <c r="E42" s="216">
        <f>SUM(D42/C42)</f>
        <v>1</v>
      </c>
    </row>
    <row r="43" spans="1:5" ht="12.75">
      <c r="A43" s="91" t="s">
        <v>346</v>
      </c>
      <c r="B43" s="163">
        <f>SUM(B40:B42)</f>
        <v>17420</v>
      </c>
      <c r="C43" s="163">
        <f>SUM(C40:C42)</f>
        <v>7395</v>
      </c>
      <c r="D43" s="163">
        <f>SUM(D40:D42)</f>
        <v>7394</v>
      </c>
      <c r="E43" s="220">
        <f>SUM(D43/C43)</f>
        <v>0.9998647734956051</v>
      </c>
    </row>
  </sheetData>
  <mergeCells count="19">
    <mergeCell ref="A35:E35"/>
    <mergeCell ref="A36:E36"/>
    <mergeCell ref="A37:E37"/>
    <mergeCell ref="A38:A39"/>
    <mergeCell ref="B38:E38"/>
    <mergeCell ref="A1:E1"/>
    <mergeCell ref="A2:E2"/>
    <mergeCell ref="A3:E3"/>
    <mergeCell ref="A4:A5"/>
    <mergeCell ref="B4:E4"/>
    <mergeCell ref="B15:E15"/>
    <mergeCell ref="A26:A27"/>
    <mergeCell ref="B26:E26"/>
    <mergeCell ref="A12:E12"/>
    <mergeCell ref="A13:E13"/>
    <mergeCell ref="A14:E14"/>
    <mergeCell ref="A15:A16"/>
    <mergeCell ref="A24:B24"/>
    <mergeCell ref="A25:B25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7"/>
  <sheetViews>
    <sheetView workbookViewId="0" topLeftCell="A1">
      <selection activeCell="B4" sqref="B4:E5"/>
    </sheetView>
  </sheetViews>
  <sheetFormatPr defaultColWidth="9.140625" defaultRowHeight="12.75"/>
  <cols>
    <col min="1" max="1" width="45.421875" style="1" customWidth="1"/>
    <col min="2" max="2" width="10.00390625" style="1" customWidth="1"/>
    <col min="3" max="3" width="8.140625" style="1" customWidth="1"/>
    <col min="4" max="4" width="7.421875" style="1" customWidth="1"/>
    <col min="5" max="5" width="10.7109375" style="190" customWidth="1"/>
    <col min="6" max="6" width="10.140625" style="1" customWidth="1"/>
    <col min="7" max="7" width="9.8515625" style="1" customWidth="1"/>
    <col min="8" max="8" width="9.421875" style="1" customWidth="1"/>
    <col min="9" max="10" width="10.28125" style="1" customWidth="1"/>
    <col min="11" max="11" width="9.8515625" style="1" customWidth="1"/>
    <col min="12" max="12" width="8.57421875" style="1" customWidth="1"/>
    <col min="13" max="13" width="11.7109375" style="190" customWidth="1"/>
    <col min="14" max="14" width="9.28125" style="1" customWidth="1"/>
    <col min="15" max="15" width="10.28125" style="1" customWidth="1"/>
    <col min="16" max="16" width="10.00390625" style="1" customWidth="1"/>
    <col min="17" max="17" width="11.28125" style="190" customWidth="1"/>
    <col min="18" max="16384" width="9.140625" style="1" customWidth="1"/>
  </cols>
  <sheetData>
    <row r="1" spans="1:17" ht="12.75">
      <c r="A1" s="198" t="s">
        <v>384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</row>
    <row r="2" spans="1:17" ht="12.75">
      <c r="A2" s="180" t="s">
        <v>383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</row>
    <row r="3" spans="1:17" ht="12.75">
      <c r="A3" s="255" t="s">
        <v>2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</row>
    <row r="4" spans="1:17" ht="24" customHeight="1">
      <c r="A4" s="194" t="s">
        <v>203</v>
      </c>
      <c r="B4" s="196" t="s">
        <v>87</v>
      </c>
      <c r="C4" s="196"/>
      <c r="D4" s="196"/>
      <c r="E4" s="196"/>
      <c r="F4" s="196" t="s">
        <v>355</v>
      </c>
      <c r="G4" s="196"/>
      <c r="H4" s="196"/>
      <c r="I4" s="196"/>
      <c r="J4" s="196" t="s">
        <v>88</v>
      </c>
      <c r="K4" s="196"/>
      <c r="L4" s="196"/>
      <c r="M4" s="196"/>
      <c r="N4" s="197" t="s">
        <v>5</v>
      </c>
      <c r="O4" s="197"/>
      <c r="P4" s="197"/>
      <c r="Q4" s="197"/>
    </row>
    <row r="5" spans="1:17" ht="34.5" customHeight="1">
      <c r="A5" s="195"/>
      <c r="B5" s="173" t="s">
        <v>362</v>
      </c>
      <c r="C5" s="70" t="s">
        <v>382</v>
      </c>
      <c r="D5" s="70" t="s">
        <v>350</v>
      </c>
      <c r="E5" s="232" t="s">
        <v>351</v>
      </c>
      <c r="F5" s="173" t="s">
        <v>362</v>
      </c>
      <c r="G5" s="70" t="s">
        <v>382</v>
      </c>
      <c r="H5" s="70" t="s">
        <v>350</v>
      </c>
      <c r="I5" s="70" t="s">
        <v>351</v>
      </c>
      <c r="J5" s="173" t="s">
        <v>362</v>
      </c>
      <c r="K5" s="70" t="s">
        <v>382</v>
      </c>
      <c r="L5" s="70" t="s">
        <v>350</v>
      </c>
      <c r="M5" s="232" t="s">
        <v>351</v>
      </c>
      <c r="N5" s="173" t="s">
        <v>362</v>
      </c>
      <c r="O5" s="70" t="s">
        <v>382</v>
      </c>
      <c r="P5" s="70" t="s">
        <v>350</v>
      </c>
      <c r="Q5" s="232" t="s">
        <v>351</v>
      </c>
    </row>
    <row r="6" spans="1:17" s="113" customFormat="1" ht="12.75">
      <c r="A6" s="102" t="s">
        <v>204</v>
      </c>
      <c r="B6" s="36">
        <f>SUM(B7+B8+B9+B10)</f>
        <v>15100</v>
      </c>
      <c r="C6" s="36">
        <f>SUM(C7+C8+C9+C10)</f>
        <v>15214</v>
      </c>
      <c r="D6" s="36">
        <f>SUM(D7+D8+D9+D10)</f>
        <v>15211</v>
      </c>
      <c r="E6" s="204">
        <f>SUM(D6/C6)</f>
        <v>0.9998028131983699</v>
      </c>
      <c r="F6" s="36">
        <f>SUM(F7+F8+F9+F10)</f>
        <v>1285</v>
      </c>
      <c r="G6" s="36">
        <f>SUM(G7+G8+G9+G10)</f>
        <v>0</v>
      </c>
      <c r="H6" s="36">
        <f>SUM(H7+H8+H9+H10)</f>
        <v>0</v>
      </c>
      <c r="I6" s="36"/>
      <c r="J6" s="36">
        <f>SUM(J7+J8+J9+J10)</f>
        <v>7600</v>
      </c>
      <c r="K6" s="36">
        <f>SUM(K7+K8+K9+K10)</f>
        <v>9245</v>
      </c>
      <c r="L6" s="36">
        <f>SUM(L7+L8+L9+L10)</f>
        <v>9244</v>
      </c>
      <c r="M6" s="204">
        <f>SUM(L6/K6)</f>
        <v>0.9998918334234721</v>
      </c>
      <c r="N6" s="36">
        <f>SUM(B6+F6+J6)</f>
        <v>23985</v>
      </c>
      <c r="O6" s="36">
        <f aca="true" t="shared" si="0" ref="O6:P8">SUM(C6+G6+K6)</f>
        <v>24459</v>
      </c>
      <c r="P6" s="36">
        <f t="shared" si="0"/>
        <v>24455</v>
      </c>
      <c r="Q6" s="204">
        <f>SUM(P6/O6)</f>
        <v>0.9998364610163948</v>
      </c>
    </row>
    <row r="7" spans="1:17" ht="12.75">
      <c r="A7" s="11" t="s">
        <v>205</v>
      </c>
      <c r="B7" s="13">
        <v>14950</v>
      </c>
      <c r="C7" s="13">
        <v>15093</v>
      </c>
      <c r="D7" s="13">
        <v>15090</v>
      </c>
      <c r="E7" s="206">
        <f>SUM(D7/C7)</f>
        <v>0.9998012323593719</v>
      </c>
      <c r="F7" s="13">
        <v>885</v>
      </c>
      <c r="G7" s="13"/>
      <c r="H7" s="13"/>
      <c r="I7" s="13"/>
      <c r="J7" s="13"/>
      <c r="K7" s="13"/>
      <c r="L7" s="13"/>
      <c r="M7" s="204"/>
      <c r="N7" s="37">
        <f>SUM(B7+F7+J7)</f>
        <v>15835</v>
      </c>
      <c r="O7" s="37">
        <f t="shared" si="0"/>
        <v>15093</v>
      </c>
      <c r="P7" s="37">
        <f t="shared" si="0"/>
        <v>15090</v>
      </c>
      <c r="Q7" s="206">
        <f>SUM(P7/O7)</f>
        <v>0.9998012323593719</v>
      </c>
    </row>
    <row r="8" spans="1:17" ht="12.75">
      <c r="A8" s="22" t="s">
        <v>206</v>
      </c>
      <c r="B8" s="13"/>
      <c r="C8" s="13"/>
      <c r="D8" s="13"/>
      <c r="E8" s="204"/>
      <c r="F8" s="13">
        <v>400</v>
      </c>
      <c r="G8" s="13"/>
      <c r="H8" s="13"/>
      <c r="I8" s="13"/>
      <c r="J8" s="13">
        <v>7600</v>
      </c>
      <c r="K8" s="13">
        <v>9245</v>
      </c>
      <c r="L8" s="13">
        <v>9244</v>
      </c>
      <c r="M8" s="206">
        <f>SUM(L8/K8)</f>
        <v>0.9998918334234721</v>
      </c>
      <c r="N8" s="37">
        <f>SUM(B8+F8+J8)</f>
        <v>8000</v>
      </c>
      <c r="O8" s="37">
        <f t="shared" si="0"/>
        <v>9245</v>
      </c>
      <c r="P8" s="37">
        <f t="shared" si="0"/>
        <v>9244</v>
      </c>
      <c r="Q8" s="206">
        <f>SUM(P8/O8)</f>
        <v>0.9998918334234721</v>
      </c>
    </row>
    <row r="9" spans="1:17" ht="12.75">
      <c r="A9" s="11" t="s">
        <v>207</v>
      </c>
      <c r="B9" s="13"/>
      <c r="C9" s="13"/>
      <c r="D9" s="13"/>
      <c r="E9" s="204"/>
      <c r="F9" s="13"/>
      <c r="G9" s="13"/>
      <c r="H9" s="13"/>
      <c r="I9" s="13"/>
      <c r="J9" s="13"/>
      <c r="K9" s="13"/>
      <c r="L9" s="13"/>
      <c r="M9" s="204"/>
      <c r="N9" s="37">
        <f>SUM(B9+F9+J9)</f>
        <v>0</v>
      </c>
      <c r="O9" s="13"/>
      <c r="P9" s="13"/>
      <c r="Q9" s="204"/>
    </row>
    <row r="10" spans="1:17" ht="12.75">
      <c r="A10" s="11" t="s">
        <v>208</v>
      </c>
      <c r="B10" s="13">
        <v>150</v>
      </c>
      <c r="C10" s="13">
        <v>121</v>
      </c>
      <c r="D10" s="13">
        <v>121</v>
      </c>
      <c r="E10" s="206">
        <f>SUM(D10/C10)</f>
        <v>1</v>
      </c>
      <c r="F10" s="13"/>
      <c r="G10" s="13"/>
      <c r="H10" s="13"/>
      <c r="I10" s="13"/>
      <c r="J10" s="13"/>
      <c r="K10" s="13"/>
      <c r="L10" s="13"/>
      <c r="M10" s="204"/>
      <c r="N10" s="37">
        <f>SUM(B10+F10+J10)</f>
        <v>150</v>
      </c>
      <c r="O10" s="37">
        <f>SUM(C10+G10+K10)</f>
        <v>121</v>
      </c>
      <c r="P10" s="37">
        <f>SUM(D10+H10+L10)</f>
        <v>121</v>
      </c>
      <c r="Q10" s="206">
        <f>SUM(P10/O10)</f>
        <v>1</v>
      </c>
    </row>
    <row r="11" spans="1:17" s="113" customFormat="1" ht="12.75">
      <c r="A11" s="131"/>
      <c r="B11" s="29"/>
      <c r="C11" s="29"/>
      <c r="D11" s="29"/>
      <c r="E11" s="204"/>
      <c r="F11" s="29"/>
      <c r="G11" s="29"/>
      <c r="H11" s="29"/>
      <c r="I11" s="29"/>
      <c r="J11" s="29"/>
      <c r="K11" s="29"/>
      <c r="L11" s="29"/>
      <c r="M11" s="204"/>
      <c r="N11" s="36"/>
      <c r="O11" s="29"/>
      <c r="P11" s="29"/>
      <c r="Q11" s="204"/>
    </row>
    <row r="12" spans="1:17" ht="12.75">
      <c r="A12" s="11"/>
      <c r="B12" s="13"/>
      <c r="C12" s="13"/>
      <c r="D12" s="13"/>
      <c r="E12" s="204"/>
      <c r="F12" s="13"/>
      <c r="G12" s="13"/>
      <c r="H12" s="13"/>
      <c r="I12" s="13"/>
      <c r="J12" s="13"/>
      <c r="K12" s="13"/>
      <c r="L12" s="13"/>
      <c r="M12" s="204"/>
      <c r="N12" s="37"/>
      <c r="O12" s="13"/>
      <c r="P12" s="13"/>
      <c r="Q12" s="204"/>
    </row>
    <row r="13" spans="1:17" ht="12.75">
      <c r="A13" s="11"/>
      <c r="B13" s="13"/>
      <c r="C13" s="13"/>
      <c r="D13" s="13"/>
      <c r="E13" s="204"/>
      <c r="F13" s="13"/>
      <c r="G13" s="13"/>
      <c r="H13" s="13"/>
      <c r="I13" s="13"/>
      <c r="J13" s="13"/>
      <c r="K13" s="13"/>
      <c r="L13" s="13"/>
      <c r="M13" s="204"/>
      <c r="N13" s="37"/>
      <c r="O13" s="13"/>
      <c r="P13" s="13"/>
      <c r="Q13" s="204"/>
    </row>
    <row r="14" spans="1:17" ht="12.75">
      <c r="A14" s="11"/>
      <c r="B14" s="13"/>
      <c r="C14" s="13"/>
      <c r="D14" s="13"/>
      <c r="E14" s="204"/>
      <c r="F14" s="13"/>
      <c r="G14" s="13"/>
      <c r="H14" s="13"/>
      <c r="I14" s="13"/>
      <c r="J14" s="13"/>
      <c r="K14" s="13"/>
      <c r="L14" s="13"/>
      <c r="M14" s="204"/>
      <c r="N14" s="37"/>
      <c r="O14" s="13"/>
      <c r="P14" s="13"/>
      <c r="Q14" s="204"/>
    </row>
    <row r="15" spans="1:17" ht="12.75">
      <c r="A15" s="11"/>
      <c r="B15" s="13"/>
      <c r="C15" s="13"/>
      <c r="D15" s="13"/>
      <c r="E15" s="204"/>
      <c r="F15" s="13"/>
      <c r="G15" s="13"/>
      <c r="H15" s="13"/>
      <c r="I15" s="13"/>
      <c r="J15" s="13"/>
      <c r="K15" s="13"/>
      <c r="L15" s="13"/>
      <c r="M15" s="204"/>
      <c r="N15" s="37"/>
      <c r="O15" s="13"/>
      <c r="P15" s="13"/>
      <c r="Q15" s="204"/>
    </row>
    <row r="16" spans="1:17" s="113" customFormat="1" ht="12.75">
      <c r="A16" s="137" t="s">
        <v>332</v>
      </c>
      <c r="B16" s="29">
        <v>175342</v>
      </c>
      <c r="C16" s="29">
        <v>204805</v>
      </c>
      <c r="D16" s="29">
        <v>204805</v>
      </c>
      <c r="E16" s="204">
        <f aca="true" t="shared" si="1" ref="E16:E21">SUM(D16/C16)</f>
        <v>1</v>
      </c>
      <c r="F16" s="29"/>
      <c r="G16" s="29"/>
      <c r="H16" s="29"/>
      <c r="I16" s="29"/>
      <c r="J16" s="29"/>
      <c r="K16" s="29"/>
      <c r="L16" s="29"/>
      <c r="M16" s="204"/>
      <c r="N16" s="36">
        <f aca="true" t="shared" si="2" ref="N16:N21">SUM(B16+F16+J16)</f>
        <v>175342</v>
      </c>
      <c r="O16" s="36">
        <f aca="true" t="shared" si="3" ref="O16:O21">SUM(C16+G16+K16)</f>
        <v>204805</v>
      </c>
      <c r="P16" s="36">
        <f aca="true" t="shared" si="4" ref="P16:P21">SUM(D16+H16+L16)</f>
        <v>204805</v>
      </c>
      <c r="Q16" s="204">
        <f aca="true" t="shared" si="5" ref="Q16:Q21">SUM(P16/O16)</f>
        <v>1</v>
      </c>
    </row>
    <row r="17" spans="1:17" s="113" customFormat="1" ht="12.75">
      <c r="A17" s="139" t="s">
        <v>333</v>
      </c>
      <c r="B17" s="29">
        <v>5</v>
      </c>
      <c r="C17" s="29">
        <v>6930</v>
      </c>
      <c r="D17" s="29">
        <v>6930</v>
      </c>
      <c r="E17" s="204">
        <f t="shared" si="1"/>
        <v>1</v>
      </c>
      <c r="F17" s="29"/>
      <c r="G17" s="29"/>
      <c r="H17" s="29"/>
      <c r="I17" s="29"/>
      <c r="J17" s="29"/>
      <c r="K17" s="29"/>
      <c r="L17" s="29"/>
      <c r="M17" s="204"/>
      <c r="N17" s="36">
        <f t="shared" si="2"/>
        <v>5</v>
      </c>
      <c r="O17" s="36">
        <f t="shared" si="3"/>
        <v>6930</v>
      </c>
      <c r="P17" s="36">
        <f t="shared" si="4"/>
        <v>6930</v>
      </c>
      <c r="Q17" s="204">
        <f t="shared" si="5"/>
        <v>1</v>
      </c>
    </row>
    <row r="18" spans="1:17" s="113" customFormat="1" ht="12.75">
      <c r="A18" s="139" t="s">
        <v>334</v>
      </c>
      <c r="B18" s="29">
        <v>25945</v>
      </c>
      <c r="C18" s="29">
        <v>14900</v>
      </c>
      <c r="D18" s="29">
        <v>14900</v>
      </c>
      <c r="E18" s="204">
        <f t="shared" si="1"/>
        <v>1</v>
      </c>
      <c r="F18" s="29"/>
      <c r="G18" s="29"/>
      <c r="H18" s="29"/>
      <c r="I18" s="29"/>
      <c r="J18" s="29"/>
      <c r="K18" s="29"/>
      <c r="L18" s="29"/>
      <c r="M18" s="204"/>
      <c r="N18" s="36">
        <f t="shared" si="2"/>
        <v>25945</v>
      </c>
      <c r="O18" s="36">
        <f t="shared" si="3"/>
        <v>14900</v>
      </c>
      <c r="P18" s="36">
        <f t="shared" si="4"/>
        <v>14900</v>
      </c>
      <c r="Q18" s="204">
        <f t="shared" si="5"/>
        <v>1</v>
      </c>
    </row>
    <row r="19" spans="1:17" s="113" customFormat="1" ht="12.75">
      <c r="A19" s="131" t="s">
        <v>335</v>
      </c>
      <c r="B19" s="29">
        <v>95402</v>
      </c>
      <c r="C19" s="29">
        <v>129646</v>
      </c>
      <c r="D19" s="29">
        <v>92569</v>
      </c>
      <c r="E19" s="204">
        <f t="shared" si="1"/>
        <v>0.7140135445752279</v>
      </c>
      <c r="F19" s="29"/>
      <c r="G19" s="29"/>
      <c r="H19" s="29"/>
      <c r="I19" s="29"/>
      <c r="J19" s="29"/>
      <c r="K19" s="29"/>
      <c r="L19" s="29"/>
      <c r="M19" s="204"/>
      <c r="N19" s="36">
        <f t="shared" si="2"/>
        <v>95402</v>
      </c>
      <c r="O19" s="36">
        <f t="shared" si="3"/>
        <v>129646</v>
      </c>
      <c r="P19" s="36">
        <f t="shared" si="4"/>
        <v>92569</v>
      </c>
      <c r="Q19" s="204">
        <f t="shared" si="5"/>
        <v>0.7140135445752279</v>
      </c>
    </row>
    <row r="20" spans="1:17" s="113" customFormat="1" ht="12.75">
      <c r="A20" s="142" t="s">
        <v>336</v>
      </c>
      <c r="B20" s="29">
        <v>100</v>
      </c>
      <c r="C20" s="29">
        <v>83</v>
      </c>
      <c r="D20" s="29">
        <v>83</v>
      </c>
      <c r="E20" s="204">
        <f t="shared" si="1"/>
        <v>1</v>
      </c>
      <c r="F20" s="29"/>
      <c r="G20" s="29"/>
      <c r="H20" s="29"/>
      <c r="I20" s="29"/>
      <c r="J20" s="29"/>
      <c r="K20" s="29"/>
      <c r="L20" s="29"/>
      <c r="M20" s="204"/>
      <c r="N20" s="36">
        <f t="shared" si="2"/>
        <v>100</v>
      </c>
      <c r="O20" s="36">
        <f t="shared" si="3"/>
        <v>83</v>
      </c>
      <c r="P20" s="36">
        <f t="shared" si="4"/>
        <v>83</v>
      </c>
      <c r="Q20" s="204">
        <f t="shared" si="5"/>
        <v>1</v>
      </c>
    </row>
    <row r="21" spans="1:17" ht="12.75">
      <c r="A21" s="131" t="s">
        <v>337</v>
      </c>
      <c r="B21" s="29">
        <f>SUM(B6+B11+B16+B17+B18+B19+B20)</f>
        <v>311894</v>
      </c>
      <c r="C21" s="29">
        <v>371578</v>
      </c>
      <c r="D21" s="29">
        <v>334498</v>
      </c>
      <c r="E21" s="204">
        <f t="shared" si="1"/>
        <v>0.9002093773043613</v>
      </c>
      <c r="F21" s="29">
        <f>SUM(F6+F11+F16+F17+F18+F19+F20)</f>
        <v>1285</v>
      </c>
      <c r="G21" s="13"/>
      <c r="H21" s="13"/>
      <c r="I21" s="29"/>
      <c r="J21" s="29">
        <f>SUM(J6+J11+J16+J17+J18+J19+J20)</f>
        <v>7600</v>
      </c>
      <c r="K21" s="29">
        <f>SUM(K6+K11+K16+K17+K18+K19+K20)</f>
        <v>9245</v>
      </c>
      <c r="L21" s="29">
        <f>SUM(L6+L11+L16+L17+L18+L19+L20)</f>
        <v>9244</v>
      </c>
      <c r="M21" s="204">
        <f>SUM(L21/K21)</f>
        <v>0.9998918334234721</v>
      </c>
      <c r="N21" s="36">
        <f t="shared" si="2"/>
        <v>320779</v>
      </c>
      <c r="O21" s="36">
        <f t="shared" si="3"/>
        <v>380823</v>
      </c>
      <c r="P21" s="36">
        <f t="shared" si="4"/>
        <v>343742</v>
      </c>
      <c r="Q21" s="204">
        <f t="shared" si="5"/>
        <v>0.9026293054778729</v>
      </c>
    </row>
    <row r="22" spans="1:17" ht="12.75">
      <c r="A22" s="143" t="s">
        <v>182</v>
      </c>
      <c r="B22" s="13"/>
      <c r="C22" s="13"/>
      <c r="D22" s="13"/>
      <c r="E22" s="204"/>
      <c r="F22" s="13"/>
      <c r="G22" s="13"/>
      <c r="H22" s="13"/>
      <c r="I22" s="13"/>
      <c r="J22" s="13"/>
      <c r="K22" s="13"/>
      <c r="L22" s="13"/>
      <c r="M22" s="204"/>
      <c r="N22" s="36"/>
      <c r="O22" s="13"/>
      <c r="P22" s="13"/>
      <c r="Q22" s="204"/>
    </row>
    <row r="23" spans="1:17" ht="24" customHeight="1">
      <c r="A23" s="15" t="s">
        <v>210</v>
      </c>
      <c r="B23" s="13"/>
      <c r="C23" s="13"/>
      <c r="D23" s="13"/>
      <c r="E23" s="204"/>
      <c r="F23" s="13"/>
      <c r="G23" s="13"/>
      <c r="H23" s="13"/>
      <c r="I23" s="13"/>
      <c r="J23" s="13"/>
      <c r="K23" s="13"/>
      <c r="L23" s="13"/>
      <c r="M23" s="204"/>
      <c r="N23" s="36"/>
      <c r="O23" s="13"/>
      <c r="P23" s="13"/>
      <c r="Q23" s="204"/>
    </row>
    <row r="24" spans="1:17" ht="12.75">
      <c r="A24" s="11" t="s">
        <v>211</v>
      </c>
      <c r="B24" s="29"/>
      <c r="C24" s="29"/>
      <c r="D24" s="29"/>
      <c r="E24" s="204"/>
      <c r="F24" s="13"/>
      <c r="G24" s="13"/>
      <c r="H24" s="13"/>
      <c r="I24" s="13"/>
      <c r="J24" s="13"/>
      <c r="K24" s="13"/>
      <c r="L24" s="13"/>
      <c r="M24" s="204"/>
      <c r="N24" s="36"/>
      <c r="O24" s="13"/>
      <c r="P24" s="13"/>
      <c r="Q24" s="204"/>
    </row>
    <row r="25" spans="1:17" ht="12.75">
      <c r="A25" s="143" t="s">
        <v>212</v>
      </c>
      <c r="B25" s="13"/>
      <c r="C25" s="13"/>
      <c r="D25" s="13"/>
      <c r="E25" s="204"/>
      <c r="F25" s="13"/>
      <c r="G25" s="13"/>
      <c r="H25" s="13"/>
      <c r="I25" s="13"/>
      <c r="J25" s="13"/>
      <c r="K25" s="13"/>
      <c r="L25" s="13"/>
      <c r="M25" s="204"/>
      <c r="N25" s="36"/>
      <c r="O25" s="13"/>
      <c r="P25" s="13"/>
      <c r="Q25" s="204"/>
    </row>
    <row r="26" spans="1:17" ht="12.75">
      <c r="A26" s="11" t="s">
        <v>197</v>
      </c>
      <c r="B26" s="13"/>
      <c r="C26" s="13"/>
      <c r="D26" s="13"/>
      <c r="E26" s="204"/>
      <c r="F26" s="13"/>
      <c r="G26" s="13"/>
      <c r="H26" s="13"/>
      <c r="I26" s="13"/>
      <c r="J26" s="13"/>
      <c r="K26" s="13"/>
      <c r="L26" s="13"/>
      <c r="M26" s="204"/>
      <c r="N26" s="36"/>
      <c r="O26" s="13"/>
      <c r="P26" s="13"/>
      <c r="Q26" s="204"/>
    </row>
    <row r="27" spans="1:17" ht="12.75">
      <c r="A27" s="131" t="s">
        <v>213</v>
      </c>
      <c r="B27" s="29"/>
      <c r="C27" s="29"/>
      <c r="D27" s="29"/>
      <c r="E27" s="204"/>
      <c r="F27" s="29"/>
      <c r="G27" s="13"/>
      <c r="H27" s="13"/>
      <c r="I27" s="29"/>
      <c r="J27" s="29"/>
      <c r="K27" s="29"/>
      <c r="L27" s="29"/>
      <c r="M27" s="204"/>
      <c r="N27" s="36"/>
      <c r="O27" s="13"/>
      <c r="P27" s="13"/>
      <c r="Q27" s="204"/>
    </row>
    <row r="28" spans="1:17" s="113" customFormat="1" ht="12.75">
      <c r="A28" s="131" t="s">
        <v>214</v>
      </c>
      <c r="B28" s="29">
        <f>SUM(B21+B27)</f>
        <v>311894</v>
      </c>
      <c r="C28" s="29">
        <f>SUM(C21+C27)</f>
        <v>371578</v>
      </c>
      <c r="D28" s="29">
        <f>SUM(D21+D27)</f>
        <v>334498</v>
      </c>
      <c r="E28" s="204">
        <f>SUM(D28/C28)</f>
        <v>0.9002093773043613</v>
      </c>
      <c r="F28" s="29">
        <f>SUM(F21+F27)</f>
        <v>1285</v>
      </c>
      <c r="G28" s="29"/>
      <c r="H28" s="29"/>
      <c r="I28" s="29"/>
      <c r="J28" s="29">
        <f>SUM(J21+J27)</f>
        <v>7600</v>
      </c>
      <c r="K28" s="29">
        <f>SUM(K21+K27)</f>
        <v>9245</v>
      </c>
      <c r="L28" s="29">
        <f>SUM(L21+L27)</f>
        <v>9244</v>
      </c>
      <c r="M28" s="204">
        <f>SUM(L28/K28)</f>
        <v>0.9998918334234721</v>
      </c>
      <c r="N28" s="36">
        <f>SUM(B28+F28+J28)</f>
        <v>320779</v>
      </c>
      <c r="O28" s="36">
        <f>SUM(C28+G28+K28)</f>
        <v>380823</v>
      </c>
      <c r="P28" s="36">
        <f>SUM(D28+H28+L28)</f>
        <v>343742</v>
      </c>
      <c r="Q28" s="204">
        <f>SUM(P28/O28)</f>
        <v>0.9026293054778729</v>
      </c>
    </row>
    <row r="29" spans="1:17" ht="12.75">
      <c r="A29" s="131"/>
      <c r="B29" s="13"/>
      <c r="C29" s="13"/>
      <c r="D29" s="13"/>
      <c r="E29" s="204"/>
      <c r="F29" s="13"/>
      <c r="G29" s="13"/>
      <c r="H29" s="13"/>
      <c r="I29" s="13"/>
      <c r="J29" s="13"/>
      <c r="K29" s="13"/>
      <c r="L29" s="13"/>
      <c r="M29" s="204"/>
      <c r="N29" s="36"/>
      <c r="O29" s="13"/>
      <c r="P29" s="13"/>
      <c r="Q29" s="204"/>
    </row>
    <row r="30" spans="1:17" ht="12.75">
      <c r="A30" s="131" t="s">
        <v>189</v>
      </c>
      <c r="B30" s="51">
        <f>SUM(B31+B32+B33+B34)</f>
        <v>16737</v>
      </c>
      <c r="C30" s="51">
        <f>SUM(C31+C32+C33+C34)</f>
        <v>13364</v>
      </c>
      <c r="D30" s="51">
        <f>SUM(D31+D32+D33+D34)</f>
        <v>13364</v>
      </c>
      <c r="E30" s="204">
        <f>SUM(D30/C30)</f>
        <v>1</v>
      </c>
      <c r="F30" s="33"/>
      <c r="G30" s="33"/>
      <c r="H30" s="33"/>
      <c r="I30" s="33"/>
      <c r="J30" s="33"/>
      <c r="K30" s="33"/>
      <c r="L30" s="33"/>
      <c r="M30" s="204"/>
      <c r="N30" s="36">
        <f>SUM(B30+F30+J30)</f>
        <v>16737</v>
      </c>
      <c r="O30" s="36">
        <f>SUM(C30+G30+K30)</f>
        <v>13364</v>
      </c>
      <c r="P30" s="36">
        <f>SUM(D30+H30+L30)</f>
        <v>13364</v>
      </c>
      <c r="Q30" s="204">
        <f>SUM(P30/O30)</f>
        <v>1</v>
      </c>
    </row>
    <row r="31" spans="1:17" ht="12.75">
      <c r="A31" s="143" t="s">
        <v>269</v>
      </c>
      <c r="B31" s="171"/>
      <c r="C31" s="46"/>
      <c r="D31" s="46"/>
      <c r="E31" s="204"/>
      <c r="F31" s="33"/>
      <c r="G31" s="33"/>
      <c r="H31" s="33"/>
      <c r="I31" s="33"/>
      <c r="J31" s="33"/>
      <c r="K31" s="33"/>
      <c r="L31" s="33"/>
      <c r="M31" s="204"/>
      <c r="N31" s="37"/>
      <c r="O31" s="33"/>
      <c r="P31" s="33"/>
      <c r="Q31" s="204"/>
    </row>
    <row r="32" spans="1:17" ht="12.75" customHeight="1">
      <c r="A32" s="165" t="s">
        <v>270</v>
      </c>
      <c r="B32" s="171">
        <v>16737</v>
      </c>
      <c r="C32" s="46">
        <v>13364</v>
      </c>
      <c r="D32" s="46">
        <v>13364</v>
      </c>
      <c r="E32" s="206">
        <f>SUM(D32/C32)</f>
        <v>1</v>
      </c>
      <c r="F32" s="33"/>
      <c r="G32" s="33"/>
      <c r="H32" s="33"/>
      <c r="I32" s="33"/>
      <c r="J32" s="33"/>
      <c r="K32" s="33"/>
      <c r="L32" s="33"/>
      <c r="M32" s="204"/>
      <c r="N32" s="37">
        <f>SUM(B32+F32+J32)</f>
        <v>16737</v>
      </c>
      <c r="O32" s="37">
        <f>SUM(C32+G32+K32)</f>
        <v>13364</v>
      </c>
      <c r="P32" s="37">
        <f>SUM(D32+H32+L32)</f>
        <v>13364</v>
      </c>
      <c r="Q32" s="206">
        <f>SUM(P32/O32)</f>
        <v>1</v>
      </c>
    </row>
    <row r="33" spans="1:17" ht="12.75" customHeight="1">
      <c r="A33" s="166" t="s">
        <v>271</v>
      </c>
      <c r="B33" s="171"/>
      <c r="C33" s="46"/>
      <c r="D33" s="46"/>
      <c r="E33" s="204"/>
      <c r="F33" s="33"/>
      <c r="G33" s="33"/>
      <c r="H33" s="33"/>
      <c r="I33" s="33"/>
      <c r="J33" s="33"/>
      <c r="K33" s="33"/>
      <c r="L33" s="33"/>
      <c r="M33" s="204"/>
      <c r="N33" s="37"/>
      <c r="O33" s="33"/>
      <c r="P33" s="33"/>
      <c r="Q33" s="204"/>
    </row>
    <row r="34" spans="1:17" ht="12.75" customHeight="1">
      <c r="A34" s="166" t="s">
        <v>272</v>
      </c>
      <c r="B34" s="171"/>
      <c r="C34" s="46"/>
      <c r="D34" s="46"/>
      <c r="E34" s="204"/>
      <c r="F34" s="33"/>
      <c r="G34" s="33"/>
      <c r="H34" s="33"/>
      <c r="I34" s="33"/>
      <c r="J34" s="33"/>
      <c r="K34" s="33"/>
      <c r="L34" s="33"/>
      <c r="M34" s="204"/>
      <c r="N34" s="37"/>
      <c r="O34" s="33"/>
      <c r="P34" s="33"/>
      <c r="Q34" s="204"/>
    </row>
    <row r="35" spans="1:17" ht="12.75" customHeight="1">
      <c r="A35" s="168" t="s">
        <v>273</v>
      </c>
      <c r="B35" s="171"/>
      <c r="C35" s="46"/>
      <c r="D35" s="46"/>
      <c r="E35" s="204"/>
      <c r="F35" s="33"/>
      <c r="G35" s="33"/>
      <c r="H35" s="33"/>
      <c r="I35" s="33"/>
      <c r="J35" s="33"/>
      <c r="K35" s="33"/>
      <c r="L35" s="33"/>
      <c r="M35" s="204"/>
      <c r="N35" s="37"/>
      <c r="O35" s="33"/>
      <c r="P35" s="33"/>
      <c r="Q35" s="204"/>
    </row>
    <row r="36" spans="1:17" s="113" customFormat="1" ht="12.75" customHeight="1">
      <c r="A36" s="170" t="s">
        <v>274</v>
      </c>
      <c r="B36" s="178">
        <v>692116</v>
      </c>
      <c r="C36" s="51">
        <v>28657</v>
      </c>
      <c r="D36" s="51">
        <v>28656</v>
      </c>
      <c r="E36" s="204">
        <f>SUM(D36/C36)</f>
        <v>0.9999651045119866</v>
      </c>
      <c r="F36" s="106"/>
      <c r="G36" s="106"/>
      <c r="H36" s="106"/>
      <c r="I36" s="106"/>
      <c r="J36" s="106"/>
      <c r="K36" s="106"/>
      <c r="L36" s="106"/>
      <c r="M36" s="204"/>
      <c r="N36" s="36">
        <f aca="true" t="shared" si="6" ref="N36:P39">SUM(B36+F36+J36)</f>
        <v>692116</v>
      </c>
      <c r="O36" s="36">
        <f t="shared" si="6"/>
        <v>28657</v>
      </c>
      <c r="P36" s="36">
        <f t="shared" si="6"/>
        <v>28656</v>
      </c>
      <c r="Q36" s="204">
        <f>SUM(P36/O36)</f>
        <v>0.9999651045119866</v>
      </c>
    </row>
    <row r="37" spans="1:17" s="113" customFormat="1" ht="12.75" customHeight="1">
      <c r="A37" s="139" t="s">
        <v>175</v>
      </c>
      <c r="B37" s="178">
        <v>667</v>
      </c>
      <c r="C37" s="51">
        <v>500</v>
      </c>
      <c r="D37" s="51">
        <v>500</v>
      </c>
      <c r="E37" s="204">
        <f>SUM(D37/C37)</f>
        <v>1</v>
      </c>
      <c r="F37" s="106"/>
      <c r="G37" s="106"/>
      <c r="H37" s="106"/>
      <c r="I37" s="106"/>
      <c r="J37" s="106"/>
      <c r="K37" s="106"/>
      <c r="L37" s="106"/>
      <c r="M37" s="204"/>
      <c r="N37" s="36">
        <f t="shared" si="6"/>
        <v>667</v>
      </c>
      <c r="O37" s="36">
        <f t="shared" si="6"/>
        <v>500</v>
      </c>
      <c r="P37" s="36">
        <f t="shared" si="6"/>
        <v>500</v>
      </c>
      <c r="Q37" s="204">
        <f>SUM(P37/O37)</f>
        <v>1</v>
      </c>
    </row>
    <row r="38" spans="1:17" s="113" customFormat="1" ht="12.75">
      <c r="A38" s="142" t="s">
        <v>310</v>
      </c>
      <c r="B38" s="51">
        <v>17420</v>
      </c>
      <c r="C38" s="51">
        <v>7395</v>
      </c>
      <c r="D38" s="51">
        <v>7394</v>
      </c>
      <c r="E38" s="204">
        <f>SUM(D38/C38)</f>
        <v>0.9998647734956051</v>
      </c>
      <c r="F38" s="106"/>
      <c r="G38" s="106"/>
      <c r="H38" s="106"/>
      <c r="I38" s="106"/>
      <c r="J38" s="106"/>
      <c r="K38" s="106"/>
      <c r="L38" s="106"/>
      <c r="M38" s="204"/>
      <c r="N38" s="36">
        <f t="shared" si="6"/>
        <v>17420</v>
      </c>
      <c r="O38" s="36">
        <f t="shared" si="6"/>
        <v>7395</v>
      </c>
      <c r="P38" s="36">
        <f t="shared" si="6"/>
        <v>7394</v>
      </c>
      <c r="Q38" s="204">
        <f>SUM(P38/O38)</f>
        <v>0.9998647734956051</v>
      </c>
    </row>
    <row r="39" spans="1:17" ht="24" customHeight="1">
      <c r="A39" s="137" t="s">
        <v>312</v>
      </c>
      <c r="B39" s="51">
        <f>SUM(B30+B35+B36+B37+B38)</f>
        <v>726940</v>
      </c>
      <c r="C39" s="51">
        <f>SUM(C30+C35+C36+C37+C38)</f>
        <v>49916</v>
      </c>
      <c r="D39" s="51">
        <f>SUM(D30+D35+D36+D37+D38)</f>
        <v>49914</v>
      </c>
      <c r="E39" s="204">
        <f>SUM(D39/C39)</f>
        <v>0.999959932686914</v>
      </c>
      <c r="F39" s="29"/>
      <c r="G39" s="33"/>
      <c r="H39" s="33"/>
      <c r="I39" s="29"/>
      <c r="J39" s="106"/>
      <c r="K39" s="106"/>
      <c r="L39" s="106"/>
      <c r="M39" s="204"/>
      <c r="N39" s="36">
        <f t="shared" si="6"/>
        <v>726940</v>
      </c>
      <c r="O39" s="36">
        <f t="shared" si="6"/>
        <v>49916</v>
      </c>
      <c r="P39" s="36">
        <f t="shared" si="6"/>
        <v>49914</v>
      </c>
      <c r="Q39" s="204">
        <f>SUM(P39/O39)</f>
        <v>0.999959932686914</v>
      </c>
    </row>
    <row r="40" spans="1:17" ht="12.75">
      <c r="A40" s="143" t="s">
        <v>182</v>
      </c>
      <c r="B40" s="50"/>
      <c r="C40" s="50"/>
      <c r="D40" s="50"/>
      <c r="E40" s="204"/>
      <c r="F40" s="33"/>
      <c r="G40" s="33"/>
      <c r="H40" s="33"/>
      <c r="I40" s="33"/>
      <c r="J40" s="33"/>
      <c r="K40" s="33"/>
      <c r="L40" s="33"/>
      <c r="M40" s="204"/>
      <c r="N40" s="36"/>
      <c r="O40" s="33"/>
      <c r="P40" s="33"/>
      <c r="Q40" s="204"/>
    </row>
    <row r="41" spans="1:17" ht="24" customHeight="1">
      <c r="A41" s="15" t="s">
        <v>210</v>
      </c>
      <c r="B41" s="50"/>
      <c r="C41" s="50"/>
      <c r="D41" s="50"/>
      <c r="E41" s="204"/>
      <c r="F41" s="33"/>
      <c r="G41" s="33"/>
      <c r="H41" s="33"/>
      <c r="I41" s="33"/>
      <c r="J41" s="33"/>
      <c r="K41" s="33"/>
      <c r="L41" s="33"/>
      <c r="M41" s="204"/>
      <c r="N41" s="36"/>
      <c r="O41" s="33"/>
      <c r="P41" s="33"/>
      <c r="Q41" s="204"/>
    </row>
    <row r="42" spans="1:17" ht="12.75">
      <c r="A42" s="11" t="s">
        <v>211</v>
      </c>
      <c r="B42" s="50"/>
      <c r="C42" s="50"/>
      <c r="D42" s="50"/>
      <c r="E42" s="204"/>
      <c r="F42" s="33"/>
      <c r="G42" s="33"/>
      <c r="H42" s="33"/>
      <c r="I42" s="33"/>
      <c r="J42" s="33"/>
      <c r="K42" s="33"/>
      <c r="L42" s="33"/>
      <c r="M42" s="204"/>
      <c r="N42" s="36"/>
      <c r="O42" s="33"/>
      <c r="P42" s="33"/>
      <c r="Q42" s="204"/>
    </row>
    <row r="43" spans="1:17" ht="12.75">
      <c r="A43" s="143" t="s">
        <v>212</v>
      </c>
      <c r="B43" s="50"/>
      <c r="C43" s="50"/>
      <c r="D43" s="50"/>
      <c r="E43" s="204"/>
      <c r="F43" s="33"/>
      <c r="G43" s="33"/>
      <c r="H43" s="33"/>
      <c r="I43" s="33"/>
      <c r="J43" s="33"/>
      <c r="K43" s="33"/>
      <c r="L43" s="33"/>
      <c r="M43" s="204"/>
      <c r="N43" s="36"/>
      <c r="O43" s="33"/>
      <c r="P43" s="33"/>
      <c r="Q43" s="204"/>
    </row>
    <row r="44" spans="1:17" ht="12.75">
      <c r="A44" s="11" t="s">
        <v>197</v>
      </c>
      <c r="B44" s="50"/>
      <c r="C44" s="50"/>
      <c r="D44" s="50"/>
      <c r="E44" s="204"/>
      <c r="F44" s="33"/>
      <c r="G44" s="33"/>
      <c r="H44" s="33"/>
      <c r="I44" s="33"/>
      <c r="J44" s="33"/>
      <c r="K44" s="33"/>
      <c r="L44" s="33"/>
      <c r="M44" s="204"/>
      <c r="N44" s="36"/>
      <c r="O44" s="33"/>
      <c r="P44" s="33"/>
      <c r="Q44" s="204"/>
    </row>
    <row r="45" spans="1:17" ht="12.75">
      <c r="A45" s="131" t="s">
        <v>286</v>
      </c>
      <c r="B45" s="51"/>
      <c r="C45" s="50"/>
      <c r="D45" s="50"/>
      <c r="E45" s="204"/>
      <c r="F45" s="29"/>
      <c r="G45" s="29"/>
      <c r="H45" s="29"/>
      <c r="I45" s="29"/>
      <c r="J45" s="29"/>
      <c r="K45" s="29"/>
      <c r="L45" s="29"/>
      <c r="M45" s="204"/>
      <c r="N45" s="36"/>
      <c r="O45" s="33"/>
      <c r="P45" s="33"/>
      <c r="Q45" s="204"/>
    </row>
    <row r="46" spans="1:17" ht="12.75">
      <c r="A46" s="131" t="s">
        <v>313</v>
      </c>
      <c r="B46" s="51">
        <f>SUM(B39+B45)</f>
        <v>726940</v>
      </c>
      <c r="C46" s="51">
        <f>SUM(C39+C45)</f>
        <v>49916</v>
      </c>
      <c r="D46" s="51">
        <f>SUM(D39+D45)</f>
        <v>49914</v>
      </c>
      <c r="E46" s="204">
        <f>SUM(D46/C46)</f>
        <v>0.999959932686914</v>
      </c>
      <c r="F46" s="29"/>
      <c r="G46" s="29"/>
      <c r="H46" s="29"/>
      <c r="I46" s="29"/>
      <c r="J46" s="29"/>
      <c r="K46" s="29"/>
      <c r="L46" s="29"/>
      <c r="M46" s="204"/>
      <c r="N46" s="36">
        <f aca="true" t="shared" si="7" ref="N46:P47">SUM(B46+F46+J46)</f>
        <v>726940</v>
      </c>
      <c r="O46" s="36">
        <f t="shared" si="7"/>
        <v>49916</v>
      </c>
      <c r="P46" s="36">
        <f t="shared" si="7"/>
        <v>49914</v>
      </c>
      <c r="Q46" s="204">
        <f>SUM(P46/O46)</f>
        <v>0.999959932686914</v>
      </c>
    </row>
    <row r="47" spans="1:17" ht="12.75">
      <c r="A47" s="106" t="s">
        <v>314</v>
      </c>
      <c r="B47" s="84">
        <f>SUM(B28+B46)</f>
        <v>1038834</v>
      </c>
      <c r="C47" s="84">
        <f>SUM(C28+C46)</f>
        <v>421494</v>
      </c>
      <c r="D47" s="84">
        <f>SUM(D28+D46)</f>
        <v>384412</v>
      </c>
      <c r="E47" s="204">
        <f>SUM(D47/C47)</f>
        <v>0.9120224724432614</v>
      </c>
      <c r="F47" s="106">
        <f>SUM(F28+F46)</f>
        <v>1285</v>
      </c>
      <c r="G47" s="106"/>
      <c r="H47" s="106"/>
      <c r="I47" s="106"/>
      <c r="J47" s="106">
        <f>SUM(J28+J46)</f>
        <v>7600</v>
      </c>
      <c r="K47" s="106">
        <f>SUM(K28+K46)</f>
        <v>9245</v>
      </c>
      <c r="L47" s="106">
        <f>SUM(L28+L46)</f>
        <v>9244</v>
      </c>
      <c r="M47" s="204">
        <f>SUM(L47/K47)</f>
        <v>0.9998918334234721</v>
      </c>
      <c r="N47" s="36">
        <f t="shared" si="7"/>
        <v>1047719</v>
      </c>
      <c r="O47" s="36">
        <f t="shared" si="7"/>
        <v>430739</v>
      </c>
      <c r="P47" s="36">
        <f t="shared" si="7"/>
        <v>393656</v>
      </c>
      <c r="Q47" s="204">
        <f>SUM(P47/O47)</f>
        <v>0.9139084225017934</v>
      </c>
    </row>
  </sheetData>
  <mergeCells count="8">
    <mergeCell ref="A1:Q1"/>
    <mergeCell ref="A2:Q2"/>
    <mergeCell ref="B4:E4"/>
    <mergeCell ref="F4:I4"/>
    <mergeCell ref="J4:M4"/>
    <mergeCell ref="A3:Q3"/>
    <mergeCell ref="A4:A5"/>
    <mergeCell ref="N4:Q4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6">
      <selection activeCell="A13" sqref="A13"/>
    </sheetView>
  </sheetViews>
  <sheetFormatPr defaultColWidth="9.140625" defaultRowHeight="12.75"/>
  <cols>
    <col min="1" max="1" width="45.421875" style="1" customWidth="1"/>
    <col min="2" max="2" width="10.00390625" style="1" customWidth="1"/>
    <col min="3" max="3" width="11.7109375" style="1" customWidth="1"/>
    <col min="4" max="4" width="9.8515625" style="1" customWidth="1"/>
    <col min="5" max="5" width="10.7109375" style="1" customWidth="1"/>
    <col min="6" max="6" width="10.140625" style="1" customWidth="1"/>
    <col min="7" max="7" width="9.8515625" style="1" customWidth="1"/>
    <col min="8" max="8" width="9.421875" style="1" customWidth="1"/>
    <col min="9" max="9" width="10.28125" style="1" customWidth="1"/>
    <col min="10" max="10" width="11.28125" style="1" customWidth="1"/>
    <col min="11" max="16384" width="9.140625" style="1" customWidth="1"/>
  </cols>
  <sheetData>
    <row r="1" spans="1:10" ht="12.75">
      <c r="A1" s="198" t="s">
        <v>386</v>
      </c>
      <c r="B1" s="198"/>
      <c r="C1" s="198"/>
      <c r="D1" s="198"/>
      <c r="E1" s="198"/>
      <c r="F1" s="198"/>
      <c r="G1" s="198"/>
      <c r="H1" s="198"/>
      <c r="I1" s="198"/>
      <c r="J1" s="198"/>
    </row>
    <row r="2" spans="1:10" ht="8.25" customHeight="1">
      <c r="A2" s="199"/>
      <c r="B2" s="199"/>
      <c r="C2" s="199"/>
      <c r="D2" s="199"/>
      <c r="E2" s="199"/>
      <c r="F2" s="199"/>
      <c r="G2" s="199"/>
      <c r="H2" s="199"/>
      <c r="I2" s="199"/>
      <c r="J2" s="199"/>
    </row>
    <row r="3" spans="1:10" ht="12.75">
      <c r="A3" s="180" t="s">
        <v>385</v>
      </c>
      <c r="B3" s="180"/>
      <c r="C3" s="180"/>
      <c r="D3" s="180"/>
      <c r="E3" s="180"/>
      <c r="F3" s="180"/>
      <c r="G3" s="180"/>
      <c r="H3" s="180"/>
      <c r="I3" s="180"/>
      <c r="J3" s="180"/>
    </row>
    <row r="4" spans="1:10" ht="12.75">
      <c r="A4" s="255" t="s">
        <v>2</v>
      </c>
      <c r="B4" s="255"/>
      <c r="C4" s="255"/>
      <c r="D4" s="255"/>
      <c r="E4" s="255"/>
      <c r="F4" s="255"/>
      <c r="G4" s="255"/>
      <c r="H4" s="255"/>
      <c r="I4" s="255"/>
      <c r="J4" s="255"/>
    </row>
    <row r="5" spans="1:10" ht="16.5" customHeight="1">
      <c r="A5" s="194" t="s">
        <v>203</v>
      </c>
      <c r="B5" s="196" t="s">
        <v>88</v>
      </c>
      <c r="C5" s="196"/>
      <c r="D5" s="196"/>
      <c r="E5" s="196"/>
      <c r="F5" s="196"/>
      <c r="G5" s="196"/>
      <c r="H5" s="266" t="s">
        <v>355</v>
      </c>
      <c r="I5" s="267"/>
      <c r="J5" s="262" t="s">
        <v>42</v>
      </c>
    </row>
    <row r="6" spans="1:10" ht="15" customHeight="1">
      <c r="A6" s="265"/>
      <c r="B6" s="70">
        <v>562912</v>
      </c>
      <c r="C6" s="70">
        <v>562913</v>
      </c>
      <c r="D6" s="70">
        <v>562917</v>
      </c>
      <c r="E6" s="70">
        <v>851011</v>
      </c>
      <c r="F6" s="70">
        <v>910502</v>
      </c>
      <c r="G6" s="262" t="s">
        <v>42</v>
      </c>
      <c r="H6" s="70">
        <v>841126</v>
      </c>
      <c r="I6" s="70"/>
      <c r="J6" s="263"/>
    </row>
    <row r="7" spans="1:10" ht="74.25" customHeight="1">
      <c r="A7" s="195"/>
      <c r="B7" s="70" t="s">
        <v>287</v>
      </c>
      <c r="C7" s="70" t="s">
        <v>82</v>
      </c>
      <c r="D7" s="70" t="s">
        <v>83</v>
      </c>
      <c r="E7" s="70" t="s">
        <v>288</v>
      </c>
      <c r="F7" s="70" t="s">
        <v>80</v>
      </c>
      <c r="G7" s="264"/>
      <c r="H7" s="70" t="s">
        <v>289</v>
      </c>
      <c r="I7" s="70" t="s">
        <v>42</v>
      </c>
      <c r="J7" s="264"/>
    </row>
    <row r="8" spans="1:10" ht="12.75">
      <c r="A8" s="102" t="s">
        <v>204</v>
      </c>
      <c r="B8" s="36">
        <f>SUM(B9+B10+B11+B12)</f>
        <v>368</v>
      </c>
      <c r="C8" s="36">
        <f>SUM(C9+C10+C11+C12)</f>
        <v>130</v>
      </c>
      <c r="D8" s="36">
        <f>SUM(D9+D10+D11+D12)</f>
        <v>6428</v>
      </c>
      <c r="E8" s="36">
        <f>SUM(E9+E10+E11+E12)</f>
        <v>501</v>
      </c>
      <c r="F8" s="36">
        <f>SUM(F9+F10+F11+F12)</f>
        <v>1817</v>
      </c>
      <c r="G8" s="36">
        <f>SUM(B8:F8)</f>
        <v>9244</v>
      </c>
      <c r="H8" s="36">
        <v>0</v>
      </c>
      <c r="I8" s="36">
        <f>SUM(I9+I10)</f>
        <v>0</v>
      </c>
      <c r="J8" s="36">
        <f>SUM(G8+I8)</f>
        <v>9244</v>
      </c>
    </row>
    <row r="9" spans="1:10" ht="12.75">
      <c r="A9" s="11" t="s">
        <v>205</v>
      </c>
      <c r="B9" s="13"/>
      <c r="C9" s="13"/>
      <c r="D9" s="13"/>
      <c r="E9" s="13"/>
      <c r="F9" s="13"/>
      <c r="G9" s="37"/>
      <c r="H9" s="13">
        <v>0</v>
      </c>
      <c r="I9" s="13">
        <f>SUM(H9)</f>
        <v>0</v>
      </c>
      <c r="J9" s="13">
        <f>SUM(G9+I9)</f>
        <v>0</v>
      </c>
    </row>
    <row r="10" spans="1:10" ht="12.75">
      <c r="A10" s="22" t="s">
        <v>206</v>
      </c>
      <c r="B10" s="13">
        <v>368</v>
      </c>
      <c r="C10" s="13">
        <v>130</v>
      </c>
      <c r="D10" s="13">
        <v>6428</v>
      </c>
      <c r="E10" s="13">
        <v>1</v>
      </c>
      <c r="F10" s="13">
        <v>1817</v>
      </c>
      <c r="G10" s="37">
        <f>SUM(B10:F10)</f>
        <v>8744</v>
      </c>
      <c r="H10" s="13">
        <v>0</v>
      </c>
      <c r="I10" s="13">
        <f>SUM(H10)</f>
        <v>0</v>
      </c>
      <c r="J10" s="13">
        <f>SUM(G10+I10)</f>
        <v>8744</v>
      </c>
    </row>
    <row r="11" spans="1:10" ht="12.75">
      <c r="A11" s="11" t="s">
        <v>207</v>
      </c>
      <c r="B11" s="13"/>
      <c r="C11" s="13"/>
      <c r="D11" s="13"/>
      <c r="E11" s="13">
        <v>500</v>
      </c>
      <c r="F11" s="13"/>
      <c r="G11" s="37"/>
      <c r="H11" s="13"/>
      <c r="I11" s="13"/>
      <c r="J11" s="13"/>
    </row>
    <row r="12" spans="1:10" ht="12.75">
      <c r="A12" s="11" t="s">
        <v>208</v>
      </c>
      <c r="B12" s="13"/>
      <c r="C12" s="13"/>
      <c r="D12" s="13"/>
      <c r="E12" s="13"/>
      <c r="F12" s="13"/>
      <c r="G12" s="37"/>
      <c r="H12" s="13"/>
      <c r="I12" s="13"/>
      <c r="J12" s="13"/>
    </row>
    <row r="13" spans="1:10" ht="12.75">
      <c r="A13" s="131"/>
      <c r="B13" s="13"/>
      <c r="C13" s="13"/>
      <c r="D13" s="13"/>
      <c r="E13" s="13"/>
      <c r="F13" s="13"/>
      <c r="G13" s="37"/>
      <c r="H13" s="13"/>
      <c r="I13" s="13"/>
      <c r="J13" s="13"/>
    </row>
    <row r="14" spans="1:10" ht="12.75">
      <c r="A14" s="11"/>
      <c r="B14" s="13"/>
      <c r="C14" s="13"/>
      <c r="D14" s="13"/>
      <c r="E14" s="13"/>
      <c r="F14" s="13"/>
      <c r="G14" s="37"/>
      <c r="H14" s="13"/>
      <c r="I14" s="13"/>
      <c r="J14" s="13"/>
    </row>
    <row r="15" spans="1:10" ht="12.75">
      <c r="A15" s="11"/>
      <c r="B15" s="13"/>
      <c r="C15" s="13"/>
      <c r="D15" s="13"/>
      <c r="E15" s="13"/>
      <c r="F15" s="13"/>
      <c r="G15" s="37"/>
      <c r="H15" s="13"/>
      <c r="I15" s="13"/>
      <c r="J15" s="13"/>
    </row>
    <row r="16" spans="1:10" ht="12.75">
      <c r="A16" s="11"/>
      <c r="B16" s="13"/>
      <c r="C16" s="13"/>
      <c r="D16" s="13"/>
      <c r="E16" s="13"/>
      <c r="F16" s="13"/>
      <c r="G16" s="37"/>
      <c r="H16" s="13"/>
      <c r="I16" s="13"/>
      <c r="J16" s="13"/>
    </row>
    <row r="17" spans="1:10" ht="12.75">
      <c r="A17" s="11"/>
      <c r="B17" s="13"/>
      <c r="C17" s="13"/>
      <c r="D17" s="13"/>
      <c r="E17" s="13"/>
      <c r="F17" s="13"/>
      <c r="G17" s="37"/>
      <c r="H17" s="13"/>
      <c r="I17" s="13"/>
      <c r="J17" s="13"/>
    </row>
    <row r="18" spans="1:10" ht="12.75">
      <c r="A18" s="137" t="s">
        <v>332</v>
      </c>
      <c r="B18" s="13"/>
      <c r="C18" s="13"/>
      <c r="D18" s="13"/>
      <c r="E18" s="13"/>
      <c r="F18" s="13"/>
      <c r="G18" s="37"/>
      <c r="H18" s="13"/>
      <c r="I18" s="13"/>
      <c r="J18" s="13"/>
    </row>
    <row r="19" spans="1:10" ht="12.75">
      <c r="A19" s="139" t="s">
        <v>333</v>
      </c>
      <c r="B19" s="13"/>
      <c r="C19" s="13"/>
      <c r="D19" s="13"/>
      <c r="E19" s="13"/>
      <c r="F19" s="13"/>
      <c r="G19" s="37"/>
      <c r="H19" s="13"/>
      <c r="I19" s="13"/>
      <c r="J19" s="13"/>
    </row>
    <row r="20" spans="1:10" ht="12.75">
      <c r="A20" s="139" t="s">
        <v>334</v>
      </c>
      <c r="B20" s="13"/>
      <c r="C20" s="13"/>
      <c r="D20" s="13"/>
      <c r="E20" s="13"/>
      <c r="F20" s="13"/>
      <c r="G20" s="37"/>
      <c r="H20" s="13"/>
      <c r="I20" s="13"/>
      <c r="J20" s="13"/>
    </row>
    <row r="21" spans="1:10" ht="12.75">
      <c r="A21" s="131" t="s">
        <v>335</v>
      </c>
      <c r="B21" s="13"/>
      <c r="C21" s="13"/>
      <c r="D21" s="13"/>
      <c r="E21" s="13"/>
      <c r="F21" s="13"/>
      <c r="G21" s="37"/>
      <c r="H21" s="13"/>
      <c r="I21" s="13"/>
      <c r="J21" s="13"/>
    </row>
    <row r="22" spans="1:10" ht="12.75">
      <c r="A22" s="142" t="s">
        <v>336</v>
      </c>
      <c r="B22" s="13"/>
      <c r="C22" s="13"/>
      <c r="D22" s="13"/>
      <c r="E22" s="13"/>
      <c r="F22" s="13"/>
      <c r="G22" s="37"/>
      <c r="H22" s="13"/>
      <c r="I22" s="13"/>
      <c r="J22" s="13"/>
    </row>
    <row r="23" spans="1:10" ht="12.75">
      <c r="A23" s="131" t="s">
        <v>209</v>
      </c>
      <c r="B23" s="29">
        <f>SUM(B8+B13+B18+B19+B20+B21+B22)</f>
        <v>368</v>
      </c>
      <c r="C23" s="29">
        <f>SUM(C8+C13+C18+C19+C20+C21+C22)</f>
        <v>130</v>
      </c>
      <c r="D23" s="29">
        <f>SUM(D8+D13+D18+D19+D20+D21+D22)</f>
        <v>6428</v>
      </c>
      <c r="E23" s="29">
        <f>SUM(E8+E13+E18+E19+E20+E21+E22)</f>
        <v>501</v>
      </c>
      <c r="F23" s="29">
        <f>SUM(F8+F13+F18+F19+F20+F21+F22)</f>
        <v>1817</v>
      </c>
      <c r="G23" s="36">
        <f>SUM(B23:F23)</f>
        <v>9244</v>
      </c>
      <c r="H23" s="29">
        <f>SUM(H8+H13+H18+H19+H20+H21+H22)</f>
        <v>0</v>
      </c>
      <c r="I23" s="29">
        <f>SUM(I8+I13+I18+I19+I20+I21+I22)</f>
        <v>0</v>
      </c>
      <c r="J23" s="29">
        <f>SUM(J8+J13+J18+J19+J20+J21+J22)</f>
        <v>9244</v>
      </c>
    </row>
    <row r="24" spans="1:10" ht="12.75">
      <c r="A24" s="143" t="s">
        <v>182</v>
      </c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24" customHeight="1">
      <c r="A25" s="15" t="s">
        <v>210</v>
      </c>
      <c r="B25" s="13"/>
      <c r="C25" s="13"/>
      <c r="D25" s="13"/>
      <c r="E25" s="13"/>
      <c r="F25" s="13"/>
      <c r="G25" s="13"/>
      <c r="H25" s="13"/>
      <c r="I25" s="13"/>
      <c r="J25" s="13"/>
    </row>
    <row r="26" spans="1:10" ht="12.75">
      <c r="A26" s="11" t="s">
        <v>211</v>
      </c>
      <c r="B26" s="29"/>
      <c r="C26" s="29"/>
      <c r="D26" s="29"/>
      <c r="E26" s="29"/>
      <c r="F26" s="13"/>
      <c r="G26" s="13"/>
      <c r="H26" s="13"/>
      <c r="I26" s="13"/>
      <c r="J26" s="13"/>
    </row>
    <row r="27" spans="1:10" ht="12.75">
      <c r="A27" s="143" t="s">
        <v>212</v>
      </c>
      <c r="B27" s="13"/>
      <c r="C27" s="13"/>
      <c r="D27" s="13"/>
      <c r="E27" s="13"/>
      <c r="F27" s="13"/>
      <c r="G27" s="13"/>
      <c r="H27" s="13"/>
      <c r="I27" s="13"/>
      <c r="J27" s="13"/>
    </row>
    <row r="28" spans="1:10" ht="12.75">
      <c r="A28" s="11" t="s">
        <v>197</v>
      </c>
      <c r="B28" s="13"/>
      <c r="C28" s="13"/>
      <c r="D28" s="13"/>
      <c r="E28" s="13"/>
      <c r="F28" s="13"/>
      <c r="G28" s="13"/>
      <c r="H28" s="13"/>
      <c r="I28" s="13"/>
      <c r="J28" s="13"/>
    </row>
    <row r="29" spans="1:10" ht="12.75">
      <c r="A29" s="131" t="s">
        <v>213</v>
      </c>
      <c r="B29" s="29"/>
      <c r="C29" s="29"/>
      <c r="D29" s="29"/>
      <c r="E29" s="29"/>
      <c r="F29" s="13"/>
      <c r="G29" s="13"/>
      <c r="H29" s="13"/>
      <c r="I29" s="13"/>
      <c r="J29" s="13"/>
    </row>
    <row r="30" spans="1:10" ht="12.75">
      <c r="A30" s="131" t="s">
        <v>214</v>
      </c>
      <c r="B30" s="29">
        <f aca="true" t="shared" si="0" ref="B30:J30">SUM(B23+B29)</f>
        <v>368</v>
      </c>
      <c r="C30" s="29">
        <f t="shared" si="0"/>
        <v>130</v>
      </c>
      <c r="D30" s="29">
        <f t="shared" si="0"/>
        <v>6428</v>
      </c>
      <c r="E30" s="29">
        <f t="shared" si="0"/>
        <v>501</v>
      </c>
      <c r="F30" s="29">
        <f t="shared" si="0"/>
        <v>1817</v>
      </c>
      <c r="G30" s="29">
        <f t="shared" si="0"/>
        <v>9244</v>
      </c>
      <c r="H30" s="29">
        <f t="shared" si="0"/>
        <v>0</v>
      </c>
      <c r="I30" s="29">
        <f t="shared" si="0"/>
        <v>0</v>
      </c>
      <c r="J30" s="29">
        <f t="shared" si="0"/>
        <v>9244</v>
      </c>
    </row>
    <row r="31" spans="1:10" ht="12.75">
      <c r="A31" s="131"/>
      <c r="B31" s="13"/>
      <c r="C31" s="13"/>
      <c r="D31" s="13"/>
      <c r="E31" s="13"/>
      <c r="F31" s="13"/>
      <c r="G31" s="13"/>
      <c r="H31" s="13"/>
      <c r="I31" s="13"/>
      <c r="J31" s="13"/>
    </row>
    <row r="32" spans="1:10" ht="12.75">
      <c r="A32" s="131" t="s">
        <v>189</v>
      </c>
      <c r="B32" s="51"/>
      <c r="C32" s="46"/>
      <c r="D32" s="46"/>
      <c r="E32" s="46"/>
      <c r="F32" s="33"/>
      <c r="G32" s="33"/>
      <c r="H32" s="33"/>
      <c r="I32" s="33"/>
      <c r="J32" s="33"/>
    </row>
    <row r="33" spans="1:10" ht="12.75">
      <c r="A33" s="143" t="s">
        <v>269</v>
      </c>
      <c r="B33" s="171"/>
      <c r="C33" s="46"/>
      <c r="D33" s="46"/>
      <c r="E33" s="46"/>
      <c r="F33" s="33"/>
      <c r="G33" s="33"/>
      <c r="H33" s="33"/>
      <c r="I33" s="33"/>
      <c r="J33" s="33"/>
    </row>
    <row r="34" spans="1:10" ht="12.75" customHeight="1">
      <c r="A34" s="165" t="s">
        <v>270</v>
      </c>
      <c r="B34" s="171"/>
      <c r="C34" s="46"/>
      <c r="D34" s="46"/>
      <c r="E34" s="46"/>
      <c r="F34" s="33"/>
      <c r="G34" s="33"/>
      <c r="H34" s="33"/>
      <c r="I34" s="33"/>
      <c r="J34" s="33"/>
    </row>
    <row r="35" spans="1:10" ht="12.75" customHeight="1">
      <c r="A35" s="166" t="s">
        <v>271</v>
      </c>
      <c r="B35" s="171"/>
      <c r="C35" s="46"/>
      <c r="D35" s="46"/>
      <c r="E35" s="46"/>
      <c r="F35" s="33"/>
      <c r="G35" s="33"/>
      <c r="H35" s="33"/>
      <c r="I35" s="33"/>
      <c r="J35" s="33"/>
    </row>
    <row r="36" spans="1:10" ht="12.75" customHeight="1">
      <c r="A36" s="166" t="s">
        <v>272</v>
      </c>
      <c r="B36" s="171"/>
      <c r="C36" s="46"/>
      <c r="D36" s="46"/>
      <c r="E36" s="46"/>
      <c r="F36" s="33"/>
      <c r="G36" s="33"/>
      <c r="H36" s="33"/>
      <c r="I36" s="33"/>
      <c r="J36" s="33"/>
    </row>
    <row r="37" spans="1:10" ht="12.75" customHeight="1">
      <c r="A37" s="168" t="s">
        <v>273</v>
      </c>
      <c r="B37" s="171"/>
      <c r="C37" s="46"/>
      <c r="D37" s="46"/>
      <c r="E37" s="46"/>
      <c r="F37" s="33"/>
      <c r="G37" s="33"/>
      <c r="H37" s="33"/>
      <c r="I37" s="33"/>
      <c r="J37" s="33"/>
    </row>
    <row r="38" spans="1:10" ht="12.75" customHeight="1">
      <c r="A38" s="170" t="s">
        <v>274</v>
      </c>
      <c r="B38" s="171"/>
      <c r="C38" s="46"/>
      <c r="D38" s="46"/>
      <c r="E38" s="46"/>
      <c r="F38" s="33"/>
      <c r="G38" s="33"/>
      <c r="H38" s="33"/>
      <c r="I38" s="33"/>
      <c r="J38" s="33"/>
    </row>
    <row r="39" spans="1:10" ht="12.75">
      <c r="A39" s="142" t="s">
        <v>275</v>
      </c>
      <c r="B39" s="46"/>
      <c r="C39" s="46"/>
      <c r="D39" s="46"/>
      <c r="E39" s="46"/>
      <c r="F39" s="33"/>
      <c r="G39" s="33"/>
      <c r="H39" s="33"/>
      <c r="I39" s="33"/>
      <c r="J39" s="33"/>
    </row>
    <row r="40" spans="1:10" ht="24" customHeight="1">
      <c r="A40" s="137" t="s">
        <v>285</v>
      </c>
      <c r="B40" s="51"/>
      <c r="C40" s="51"/>
      <c r="D40" s="51"/>
      <c r="E40" s="51"/>
      <c r="F40" s="33"/>
      <c r="G40" s="33"/>
      <c r="H40" s="33"/>
      <c r="I40" s="33"/>
      <c r="J40" s="33"/>
    </row>
    <row r="41" spans="1:10" ht="12.75">
      <c r="A41" s="143" t="s">
        <v>182</v>
      </c>
      <c r="B41" s="50"/>
      <c r="C41" s="50"/>
      <c r="D41" s="50"/>
      <c r="E41" s="50"/>
      <c r="F41" s="33"/>
      <c r="G41" s="33"/>
      <c r="H41" s="33"/>
      <c r="I41" s="33"/>
      <c r="J41" s="33"/>
    </row>
    <row r="42" spans="1:10" ht="24" customHeight="1">
      <c r="A42" s="15" t="s">
        <v>210</v>
      </c>
      <c r="B42" s="50"/>
      <c r="C42" s="50"/>
      <c r="D42" s="50"/>
      <c r="E42" s="50"/>
      <c r="F42" s="33"/>
      <c r="G42" s="33"/>
      <c r="H42" s="33"/>
      <c r="I42" s="33"/>
      <c r="J42" s="33"/>
    </row>
    <row r="43" spans="1:10" ht="12.75">
      <c r="A43" s="11" t="s">
        <v>211</v>
      </c>
      <c r="B43" s="50"/>
      <c r="C43" s="50"/>
      <c r="D43" s="50"/>
      <c r="E43" s="50"/>
      <c r="F43" s="33"/>
      <c r="G43" s="33"/>
      <c r="H43" s="33"/>
      <c r="I43" s="33"/>
      <c r="J43" s="33"/>
    </row>
    <row r="44" spans="1:10" ht="12.75">
      <c r="A44" s="143" t="s">
        <v>212</v>
      </c>
      <c r="B44" s="50"/>
      <c r="C44" s="50"/>
      <c r="D44" s="50"/>
      <c r="E44" s="50"/>
      <c r="F44" s="33"/>
      <c r="G44" s="33"/>
      <c r="H44" s="33"/>
      <c r="I44" s="33"/>
      <c r="J44" s="33"/>
    </row>
    <row r="45" spans="1:10" ht="12.75">
      <c r="A45" s="11" t="s">
        <v>197</v>
      </c>
      <c r="B45" s="50"/>
      <c r="C45" s="50"/>
      <c r="D45" s="50"/>
      <c r="E45" s="50"/>
      <c r="F45" s="33"/>
      <c r="G45" s="33"/>
      <c r="H45" s="33"/>
      <c r="I45" s="33"/>
      <c r="J45" s="33"/>
    </row>
    <row r="46" spans="1:10" ht="12.75">
      <c r="A46" s="131" t="s">
        <v>286</v>
      </c>
      <c r="B46" s="50"/>
      <c r="C46" s="50"/>
      <c r="D46" s="50"/>
      <c r="E46" s="50"/>
      <c r="F46" s="33"/>
      <c r="G46" s="33"/>
      <c r="H46" s="33"/>
      <c r="I46" s="33"/>
      <c r="J46" s="33"/>
    </row>
    <row r="47" spans="1:10" ht="12.75">
      <c r="A47" s="131" t="s">
        <v>313</v>
      </c>
      <c r="B47" s="50"/>
      <c r="C47" s="50"/>
      <c r="D47" s="50"/>
      <c r="E47" s="50"/>
      <c r="F47" s="33"/>
      <c r="G47" s="33"/>
      <c r="H47" s="33"/>
      <c r="I47" s="33"/>
      <c r="J47" s="33"/>
    </row>
    <row r="48" spans="1:10" s="113" customFormat="1" ht="12.75">
      <c r="A48" s="106" t="s">
        <v>314</v>
      </c>
      <c r="B48" s="84">
        <f aca="true" t="shared" si="1" ref="B48:J48">SUM(B30+B47)</f>
        <v>368</v>
      </c>
      <c r="C48" s="84">
        <f t="shared" si="1"/>
        <v>130</v>
      </c>
      <c r="D48" s="84">
        <f t="shared" si="1"/>
        <v>6428</v>
      </c>
      <c r="E48" s="84">
        <f t="shared" si="1"/>
        <v>501</v>
      </c>
      <c r="F48" s="84">
        <f t="shared" si="1"/>
        <v>1817</v>
      </c>
      <c r="G48" s="84">
        <f t="shared" si="1"/>
        <v>9244</v>
      </c>
      <c r="H48" s="106">
        <f t="shared" si="1"/>
        <v>0</v>
      </c>
      <c r="I48" s="106">
        <f t="shared" si="1"/>
        <v>0</v>
      </c>
      <c r="J48" s="106">
        <f t="shared" si="1"/>
        <v>9244</v>
      </c>
    </row>
  </sheetData>
  <mergeCells count="9">
    <mergeCell ref="A1:J1"/>
    <mergeCell ref="A2:J2"/>
    <mergeCell ref="A3:J3"/>
    <mergeCell ref="J5:J7"/>
    <mergeCell ref="A4:J4"/>
    <mergeCell ref="A5:A7"/>
    <mergeCell ref="B5:G5"/>
    <mergeCell ref="G6:G7"/>
    <mergeCell ref="H5:I5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53"/>
  <sheetViews>
    <sheetView workbookViewId="0" topLeftCell="L1">
      <selection activeCell="U40" sqref="U40"/>
    </sheetView>
  </sheetViews>
  <sheetFormatPr defaultColWidth="9.140625" defaultRowHeight="12.75"/>
  <cols>
    <col min="1" max="1" width="41.421875" style="1" customWidth="1"/>
    <col min="2" max="2" width="9.00390625" style="1" customWidth="1"/>
    <col min="3" max="3" width="8.8515625" style="1" customWidth="1"/>
    <col min="4" max="4" width="8.7109375" style="1" customWidth="1"/>
    <col min="5" max="5" width="8.7109375" style="190" customWidth="1"/>
    <col min="6" max="6" width="9.421875" style="1" customWidth="1"/>
    <col min="7" max="7" width="12.7109375" style="1" customWidth="1"/>
    <col min="8" max="8" width="10.421875" style="1" customWidth="1"/>
    <col min="9" max="9" width="10.421875" style="190" customWidth="1"/>
    <col min="10" max="10" width="7.8515625" style="1" customWidth="1"/>
    <col min="11" max="11" width="11.57421875" style="1" customWidth="1"/>
    <col min="12" max="12" width="11.140625" style="1" customWidth="1"/>
    <col min="13" max="13" width="10.421875" style="190" customWidth="1"/>
    <col min="14" max="14" width="10.421875" style="1" customWidth="1"/>
    <col min="15" max="15" width="11.140625" style="1" customWidth="1"/>
    <col min="16" max="16" width="12.140625" style="1" customWidth="1"/>
    <col min="17" max="17" width="10.00390625" style="190" customWidth="1"/>
    <col min="18" max="18" width="10.140625" style="1" customWidth="1"/>
    <col min="19" max="19" width="9.8515625" style="1" customWidth="1"/>
    <col min="20" max="20" width="11.421875" style="1" customWidth="1"/>
    <col min="21" max="21" width="10.140625" style="1" customWidth="1"/>
    <col min="22" max="23" width="10.00390625" style="1" customWidth="1"/>
    <col min="24" max="24" width="9.421875" style="1" customWidth="1"/>
    <col min="25" max="25" width="10.140625" style="1" customWidth="1"/>
    <col min="26" max="26" width="11.421875" style="1" customWidth="1"/>
    <col min="27" max="27" width="12.7109375" style="1" customWidth="1"/>
    <col min="28" max="16384" width="9.140625" style="1" customWidth="1"/>
  </cols>
  <sheetData>
    <row r="1" spans="1:17" ht="12.75" customHeight="1">
      <c r="A1" s="268" t="s">
        <v>290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</row>
    <row r="2" spans="1:19" ht="18" customHeight="1">
      <c r="A2" s="180" t="s">
        <v>85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2"/>
      <c r="S2" s="3"/>
    </row>
    <row r="3" spans="1:19" ht="14.25" customHeight="1">
      <c r="A3" s="180" t="s">
        <v>387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2"/>
      <c r="S3" s="3"/>
    </row>
    <row r="4" spans="1:19" ht="15" customHeight="1">
      <c r="A4" s="198" t="s">
        <v>2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2"/>
      <c r="S4" s="7"/>
    </row>
    <row r="5" spans="1:17" ht="15" customHeight="1">
      <c r="A5" s="197" t="s">
        <v>3</v>
      </c>
      <c r="B5" s="269" t="s">
        <v>87</v>
      </c>
      <c r="C5" s="270"/>
      <c r="D5" s="270"/>
      <c r="E5" s="271"/>
      <c r="F5" s="266" t="s">
        <v>355</v>
      </c>
      <c r="G5" s="267"/>
      <c r="H5" s="267"/>
      <c r="I5" s="272"/>
      <c r="J5" s="266" t="s">
        <v>88</v>
      </c>
      <c r="K5" s="267"/>
      <c r="L5" s="267"/>
      <c r="M5" s="272"/>
      <c r="N5" s="196" t="s">
        <v>89</v>
      </c>
      <c r="O5" s="196"/>
      <c r="P5" s="196"/>
      <c r="Q5" s="196"/>
    </row>
    <row r="6" spans="1:17" s="92" customFormat="1" ht="19.5" customHeight="1">
      <c r="A6" s="197"/>
      <c r="B6" s="173" t="s">
        <v>362</v>
      </c>
      <c r="C6" s="70" t="s">
        <v>382</v>
      </c>
      <c r="D6" s="70" t="s">
        <v>350</v>
      </c>
      <c r="E6" s="232" t="s">
        <v>351</v>
      </c>
      <c r="F6" s="173" t="s">
        <v>362</v>
      </c>
      <c r="G6" s="70" t="s">
        <v>382</v>
      </c>
      <c r="H6" s="70" t="s">
        <v>350</v>
      </c>
      <c r="I6" s="232" t="s">
        <v>351</v>
      </c>
      <c r="J6" s="173" t="s">
        <v>362</v>
      </c>
      <c r="K6" s="70" t="s">
        <v>382</v>
      </c>
      <c r="L6" s="70" t="s">
        <v>350</v>
      </c>
      <c r="M6" s="232" t="s">
        <v>351</v>
      </c>
      <c r="N6" s="173" t="s">
        <v>362</v>
      </c>
      <c r="O6" s="70" t="s">
        <v>382</v>
      </c>
      <c r="P6" s="70" t="s">
        <v>350</v>
      </c>
      <c r="Q6" s="232" t="s">
        <v>351</v>
      </c>
    </row>
    <row r="7" spans="1:27" ht="13.5" customHeight="1">
      <c r="A7" s="11" t="s">
        <v>6</v>
      </c>
      <c r="B7" s="46">
        <v>71587</v>
      </c>
      <c r="C7" s="46">
        <v>90256</v>
      </c>
      <c r="D7" s="46">
        <v>90257</v>
      </c>
      <c r="E7" s="230">
        <f>SUM(D7/C7)</f>
        <v>1.0000110795958164</v>
      </c>
      <c r="F7" s="46">
        <v>25868</v>
      </c>
      <c r="G7" s="46">
        <v>25443</v>
      </c>
      <c r="H7" s="46">
        <v>25443</v>
      </c>
      <c r="I7" s="230">
        <f>SUM(H7/G7)</f>
        <v>1</v>
      </c>
      <c r="J7" s="46">
        <v>29379</v>
      </c>
      <c r="K7" s="46">
        <v>42349</v>
      </c>
      <c r="L7" s="46">
        <v>42348</v>
      </c>
      <c r="M7" s="230">
        <f>SUM(L7/K7)</f>
        <v>0.9999763866915393</v>
      </c>
      <c r="N7" s="46">
        <f>SUM(B7+F7+J7)</f>
        <v>126834</v>
      </c>
      <c r="O7" s="46">
        <f aca="true" t="shared" si="0" ref="O7:P9">SUM(C7+G7+K7)</f>
        <v>158048</v>
      </c>
      <c r="P7" s="46">
        <f t="shared" si="0"/>
        <v>158048</v>
      </c>
      <c r="Q7" s="230">
        <f>SUM(P7/O7)</f>
        <v>1</v>
      </c>
      <c r="R7" s="14"/>
      <c r="S7" s="14"/>
      <c r="U7" s="14"/>
      <c r="V7" s="14"/>
      <c r="W7" s="14"/>
      <c r="X7" s="14"/>
      <c r="Y7" s="14"/>
      <c r="AA7" s="14"/>
    </row>
    <row r="8" spans="1:27" ht="13.5" customHeight="1">
      <c r="A8" s="15" t="s">
        <v>7</v>
      </c>
      <c r="B8" s="46">
        <v>11170</v>
      </c>
      <c r="C8" s="46">
        <v>15073</v>
      </c>
      <c r="D8" s="46">
        <v>15072</v>
      </c>
      <c r="E8" s="230">
        <f>SUM(D8/C8)</f>
        <v>0.9999336562064619</v>
      </c>
      <c r="F8" s="46">
        <v>6666</v>
      </c>
      <c r="G8" s="46">
        <v>6814</v>
      </c>
      <c r="H8" s="46">
        <v>6814</v>
      </c>
      <c r="I8" s="230">
        <f>SUM(H8/G8)</f>
        <v>1</v>
      </c>
      <c r="J8" s="46">
        <v>7933</v>
      </c>
      <c r="K8" s="46">
        <v>11327</v>
      </c>
      <c r="L8" s="46">
        <v>11326</v>
      </c>
      <c r="M8" s="230">
        <f>SUM(L8/K8)</f>
        <v>0.9999117153703541</v>
      </c>
      <c r="N8" s="46">
        <f>SUM(B8+F8+J8)</f>
        <v>25769</v>
      </c>
      <c r="O8" s="46">
        <f t="shared" si="0"/>
        <v>33214</v>
      </c>
      <c r="P8" s="46">
        <f t="shared" si="0"/>
        <v>33212</v>
      </c>
      <c r="Q8" s="230">
        <f>SUM(P8/O8)</f>
        <v>0.9999397844282532</v>
      </c>
      <c r="R8" s="14"/>
      <c r="S8" s="14"/>
      <c r="U8" s="14"/>
      <c r="V8" s="14"/>
      <c r="W8" s="14"/>
      <c r="X8" s="14"/>
      <c r="Y8" s="14"/>
      <c r="AA8" s="14"/>
    </row>
    <row r="9" spans="1:27" ht="13.5" customHeight="1">
      <c r="A9" s="11" t="s">
        <v>8</v>
      </c>
      <c r="B9" s="46">
        <v>50672</v>
      </c>
      <c r="C9" s="46">
        <v>49737</v>
      </c>
      <c r="D9" s="46">
        <v>49737</v>
      </c>
      <c r="E9" s="230">
        <f>SUM(D9/C9)</f>
        <v>1</v>
      </c>
      <c r="F9" s="46">
        <v>5667</v>
      </c>
      <c r="G9" s="46">
        <v>3504</v>
      </c>
      <c r="H9" s="46">
        <v>3504</v>
      </c>
      <c r="I9" s="230">
        <f>SUM(H9/G9)</f>
        <v>1</v>
      </c>
      <c r="J9" s="46">
        <v>36485</v>
      </c>
      <c r="K9" s="46">
        <v>52585</v>
      </c>
      <c r="L9" s="46">
        <v>52395</v>
      </c>
      <c r="M9" s="230">
        <f>SUM(L9/K9)</f>
        <v>0.9963868023200533</v>
      </c>
      <c r="N9" s="46">
        <f>SUM(B9+F9+J9)</f>
        <v>92824</v>
      </c>
      <c r="O9" s="46">
        <f t="shared" si="0"/>
        <v>105826</v>
      </c>
      <c r="P9" s="46">
        <f t="shared" si="0"/>
        <v>105636</v>
      </c>
      <c r="Q9" s="230">
        <f>SUM(P9/O9)</f>
        <v>0.9982046000037798</v>
      </c>
      <c r="R9" s="14"/>
      <c r="S9" s="14"/>
      <c r="U9" s="14"/>
      <c r="V9" s="14"/>
      <c r="W9" s="14"/>
      <c r="X9" s="14"/>
      <c r="Y9" s="14"/>
      <c r="AA9" s="14"/>
    </row>
    <row r="10" spans="1:27" ht="13.5" customHeight="1">
      <c r="A10" s="16" t="s">
        <v>9</v>
      </c>
      <c r="B10" s="46"/>
      <c r="C10" s="46"/>
      <c r="D10" s="46"/>
      <c r="E10" s="230"/>
      <c r="F10" s="46"/>
      <c r="G10" s="46"/>
      <c r="H10" s="46"/>
      <c r="I10" s="230"/>
      <c r="J10" s="46"/>
      <c r="K10" s="46"/>
      <c r="L10" s="46"/>
      <c r="M10" s="230"/>
      <c r="N10" s="46"/>
      <c r="O10" s="46"/>
      <c r="P10" s="46"/>
      <c r="Q10" s="230"/>
      <c r="R10" s="14"/>
      <c r="S10" s="14"/>
      <c r="U10" s="14"/>
      <c r="V10" s="14"/>
      <c r="W10" s="14"/>
      <c r="X10" s="14"/>
      <c r="Y10" s="14"/>
      <c r="AA10" s="14"/>
    </row>
    <row r="11" spans="1:27" ht="13.5" customHeight="1">
      <c r="A11" s="11" t="s">
        <v>10</v>
      </c>
      <c r="B11" s="46">
        <f>SUM(B12+B13+B14)</f>
        <v>75352</v>
      </c>
      <c r="C11" s="46">
        <f>SUM(C12+C13+C14)</f>
        <v>85308</v>
      </c>
      <c r="D11" s="46">
        <f>SUM(D12+D13+D14)</f>
        <v>85307</v>
      </c>
      <c r="E11" s="230">
        <f>SUM(D11/C11)</f>
        <v>0.9999882777699629</v>
      </c>
      <c r="F11" s="46"/>
      <c r="G11" s="46"/>
      <c r="H11" s="46"/>
      <c r="I11" s="230"/>
      <c r="J11" s="46"/>
      <c r="K11" s="46"/>
      <c r="L11" s="46"/>
      <c r="M11" s="230"/>
      <c r="N11" s="46">
        <f>SUM(B11+F11+J11)</f>
        <v>75352</v>
      </c>
      <c r="O11" s="46">
        <f aca="true" t="shared" si="1" ref="O11:P14">SUM(C11+G11+K11)</f>
        <v>85308</v>
      </c>
      <c r="P11" s="46">
        <f t="shared" si="1"/>
        <v>85307</v>
      </c>
      <c r="Q11" s="230">
        <f>SUM(P11/O11)</f>
        <v>0.9999882777699629</v>
      </c>
      <c r="R11" s="14"/>
      <c r="S11" s="14"/>
      <c r="U11" s="14"/>
      <c r="V11" s="14"/>
      <c r="W11" s="14"/>
      <c r="X11" s="14"/>
      <c r="Y11" s="14"/>
      <c r="AA11" s="14"/>
    </row>
    <row r="12" spans="1:27" ht="13.5" customHeight="1">
      <c r="A12" s="11" t="s">
        <v>11</v>
      </c>
      <c r="B12" s="46">
        <v>7091</v>
      </c>
      <c r="C12" s="46">
        <v>5569</v>
      </c>
      <c r="D12" s="46">
        <v>5570</v>
      </c>
      <c r="E12" s="230">
        <f>SUM(D12/C12)</f>
        <v>1.000179565451607</v>
      </c>
      <c r="F12" s="46"/>
      <c r="G12" s="46"/>
      <c r="H12" s="46"/>
      <c r="I12" s="230"/>
      <c r="J12" s="46"/>
      <c r="K12" s="46"/>
      <c r="L12" s="46"/>
      <c r="M12" s="230"/>
      <c r="N12" s="46">
        <f>SUM(B12+F12+J12)</f>
        <v>7091</v>
      </c>
      <c r="O12" s="46">
        <f t="shared" si="1"/>
        <v>5569</v>
      </c>
      <c r="P12" s="46">
        <f t="shared" si="1"/>
        <v>5570</v>
      </c>
      <c r="Q12" s="230">
        <f>SUM(P12/O12)</f>
        <v>1.000179565451607</v>
      </c>
      <c r="R12" s="14"/>
      <c r="S12" s="14"/>
      <c r="U12" s="14"/>
      <c r="V12" s="14"/>
      <c r="W12" s="14"/>
      <c r="X12" s="14"/>
      <c r="Y12" s="14"/>
      <c r="AA12" s="14"/>
    </row>
    <row r="13" spans="1:27" ht="13.5" customHeight="1">
      <c r="A13" s="17" t="s">
        <v>12</v>
      </c>
      <c r="B13" s="48">
        <v>1500</v>
      </c>
      <c r="C13" s="48">
        <v>2120</v>
      </c>
      <c r="D13" s="48">
        <v>2120</v>
      </c>
      <c r="E13" s="230">
        <f>SUM(D13/C13)</f>
        <v>1</v>
      </c>
      <c r="F13" s="48"/>
      <c r="G13" s="48"/>
      <c r="H13" s="48"/>
      <c r="I13" s="230"/>
      <c r="J13" s="46"/>
      <c r="K13" s="46"/>
      <c r="L13" s="46"/>
      <c r="M13" s="230"/>
      <c r="N13" s="46">
        <f>SUM(B13+F13+J13)</f>
        <v>1500</v>
      </c>
      <c r="O13" s="46">
        <f t="shared" si="1"/>
        <v>2120</v>
      </c>
      <c r="P13" s="46">
        <f t="shared" si="1"/>
        <v>2120</v>
      </c>
      <c r="Q13" s="230">
        <f>SUM(P13/O13)</f>
        <v>1</v>
      </c>
      <c r="R13" s="14"/>
      <c r="S13" s="14"/>
      <c r="U13" s="14"/>
      <c r="V13" s="14"/>
      <c r="W13" s="14"/>
      <c r="X13" s="14"/>
      <c r="Y13" s="14"/>
      <c r="AA13" s="14"/>
    </row>
    <row r="14" spans="1:27" ht="13.5" customHeight="1">
      <c r="A14" s="18" t="s">
        <v>13</v>
      </c>
      <c r="B14" s="48">
        <v>66761</v>
      </c>
      <c r="C14" s="48">
        <v>77619</v>
      </c>
      <c r="D14" s="48">
        <v>77617</v>
      </c>
      <c r="E14" s="230">
        <f>SUM(D14/C14)</f>
        <v>0.9999742331130265</v>
      </c>
      <c r="F14" s="48"/>
      <c r="G14" s="48"/>
      <c r="H14" s="48"/>
      <c r="I14" s="230"/>
      <c r="J14" s="46"/>
      <c r="K14" s="46"/>
      <c r="L14" s="46"/>
      <c r="M14" s="230"/>
      <c r="N14" s="46">
        <f>SUM(B14+F14+J14)</f>
        <v>66761</v>
      </c>
      <c r="O14" s="46">
        <f t="shared" si="1"/>
        <v>77619</v>
      </c>
      <c r="P14" s="46">
        <f t="shared" si="1"/>
        <v>77617</v>
      </c>
      <c r="Q14" s="230">
        <f>SUM(P14/O14)</f>
        <v>0.9999742331130265</v>
      </c>
      <c r="R14" s="14"/>
      <c r="S14" s="14"/>
      <c r="U14" s="14"/>
      <c r="V14" s="14"/>
      <c r="W14" s="14"/>
      <c r="X14" s="14"/>
      <c r="Y14" s="14"/>
      <c r="AA14" s="14"/>
    </row>
    <row r="15" spans="1:27" ht="13.5" customHeight="1">
      <c r="A15" s="16" t="s">
        <v>14</v>
      </c>
      <c r="B15" s="48"/>
      <c r="C15" s="48"/>
      <c r="D15" s="48"/>
      <c r="E15" s="230"/>
      <c r="F15" s="48"/>
      <c r="G15" s="48"/>
      <c r="H15" s="48"/>
      <c r="I15" s="230"/>
      <c r="J15" s="46"/>
      <c r="K15" s="46"/>
      <c r="L15" s="46"/>
      <c r="M15" s="230"/>
      <c r="N15" s="46"/>
      <c r="O15" s="46"/>
      <c r="P15" s="46"/>
      <c r="Q15" s="230"/>
      <c r="R15" s="14"/>
      <c r="S15" s="14"/>
      <c r="U15" s="14"/>
      <c r="V15" s="14"/>
      <c r="W15" s="14"/>
      <c r="X15" s="14"/>
      <c r="Y15" s="14"/>
      <c r="AA15" s="14"/>
    </row>
    <row r="16" spans="1:27" ht="13.5" customHeight="1">
      <c r="A16" s="16" t="s">
        <v>15</v>
      </c>
      <c r="B16" s="48"/>
      <c r="C16" s="48"/>
      <c r="D16" s="48"/>
      <c r="E16" s="230"/>
      <c r="F16" s="48"/>
      <c r="G16" s="48"/>
      <c r="H16" s="48"/>
      <c r="I16" s="230"/>
      <c r="J16" s="46"/>
      <c r="K16" s="46"/>
      <c r="L16" s="46"/>
      <c r="M16" s="230"/>
      <c r="N16" s="46"/>
      <c r="O16" s="46"/>
      <c r="P16" s="46"/>
      <c r="Q16" s="230"/>
      <c r="R16" s="14"/>
      <c r="S16" s="14"/>
      <c r="U16" s="14"/>
      <c r="V16" s="14"/>
      <c r="W16" s="14"/>
      <c r="X16" s="14"/>
      <c r="Y16" s="14"/>
      <c r="AA16" s="14"/>
    </row>
    <row r="17" spans="1:27" ht="13.5" customHeight="1">
      <c r="A17" s="16"/>
      <c r="B17" s="48"/>
      <c r="C17" s="48"/>
      <c r="D17" s="48"/>
      <c r="E17" s="230"/>
      <c r="F17" s="48"/>
      <c r="G17" s="48"/>
      <c r="H17" s="48"/>
      <c r="I17" s="230"/>
      <c r="J17" s="46"/>
      <c r="K17" s="46"/>
      <c r="L17" s="46"/>
      <c r="M17" s="230"/>
      <c r="N17" s="46"/>
      <c r="O17" s="46"/>
      <c r="P17" s="46"/>
      <c r="Q17" s="230"/>
      <c r="R17" s="14"/>
      <c r="S17" s="14"/>
      <c r="U17" s="14"/>
      <c r="V17" s="14"/>
      <c r="W17" s="14"/>
      <c r="X17" s="14"/>
      <c r="Y17" s="14"/>
      <c r="AA17" s="14"/>
    </row>
    <row r="18" spans="1:27" ht="13.5" customHeight="1">
      <c r="A18" s="13" t="s">
        <v>16</v>
      </c>
      <c r="B18" s="48"/>
      <c r="C18" s="48"/>
      <c r="D18" s="48"/>
      <c r="E18" s="230"/>
      <c r="F18" s="48"/>
      <c r="G18" s="48"/>
      <c r="H18" s="48"/>
      <c r="I18" s="230"/>
      <c r="J18" s="46"/>
      <c r="K18" s="46"/>
      <c r="L18" s="46"/>
      <c r="M18" s="230"/>
      <c r="N18" s="46"/>
      <c r="O18" s="46"/>
      <c r="P18" s="46"/>
      <c r="Q18" s="230"/>
      <c r="R18" s="14"/>
      <c r="S18" s="14"/>
      <c r="U18" s="14"/>
      <c r="V18" s="14"/>
      <c r="W18" s="14"/>
      <c r="X18" s="14"/>
      <c r="Y18" s="14"/>
      <c r="AA18" s="14"/>
    </row>
    <row r="19" spans="1:27" ht="13.5" customHeight="1">
      <c r="A19" s="13" t="s">
        <v>17</v>
      </c>
      <c r="B19" s="48"/>
      <c r="C19" s="48"/>
      <c r="D19" s="48"/>
      <c r="E19" s="230"/>
      <c r="F19" s="48"/>
      <c r="G19" s="48"/>
      <c r="H19" s="48"/>
      <c r="I19" s="230"/>
      <c r="J19" s="46"/>
      <c r="K19" s="46"/>
      <c r="L19" s="46"/>
      <c r="M19" s="230"/>
      <c r="N19" s="46"/>
      <c r="O19" s="46"/>
      <c r="P19" s="46"/>
      <c r="Q19" s="230"/>
      <c r="R19" s="14"/>
      <c r="S19" s="14"/>
      <c r="U19" s="14"/>
      <c r="V19" s="14"/>
      <c r="W19" s="14"/>
      <c r="X19" s="14"/>
      <c r="Y19" s="14"/>
      <c r="AA19" s="14"/>
    </row>
    <row r="20" spans="1:27" ht="13.5" customHeight="1">
      <c r="A20" s="19" t="s">
        <v>18</v>
      </c>
      <c r="B20" s="48">
        <f>SUM(B7+B8+B9+B11)</f>
        <v>208781</v>
      </c>
      <c r="C20" s="48">
        <f>SUM(C7+C8+C9+C11)</f>
        <v>240374</v>
      </c>
      <c r="D20" s="48">
        <f>SUM(D7+D8+D9+D11)</f>
        <v>240373</v>
      </c>
      <c r="E20" s="230">
        <f>SUM(D20/C20)</f>
        <v>0.9999958398162863</v>
      </c>
      <c r="F20" s="46">
        <f>SUM(F7+F8+F9+F10+F11+F18+F19)</f>
        <v>38201</v>
      </c>
      <c r="G20" s="46">
        <f>SUM(G7+G8+G9+G10+G11+G18+G19)</f>
        <v>35761</v>
      </c>
      <c r="H20" s="46">
        <f>SUM(H7+H8+H9+H10+H11+H18+H19)</f>
        <v>35761</v>
      </c>
      <c r="I20" s="230">
        <f>SUM(H20/G20)</f>
        <v>1</v>
      </c>
      <c r="J20" s="46">
        <f>SUM(J7+J8+J9+J10+J18+J19)</f>
        <v>73797</v>
      </c>
      <c r="K20" s="46">
        <f>SUM(K7+K8+K9+K10+K18+K19)</f>
        <v>106261</v>
      </c>
      <c r="L20" s="46">
        <f>SUM(L7+L8+L9+L10+L18+L19)</f>
        <v>106069</v>
      </c>
      <c r="M20" s="230">
        <f>SUM(L20/K20)</f>
        <v>0.9981931282408409</v>
      </c>
      <c r="N20" s="46">
        <f>SUM(B20+F20+J20)</f>
        <v>320779</v>
      </c>
      <c r="O20" s="46">
        <f>SUM(C20+G20+K20)</f>
        <v>382396</v>
      </c>
      <c r="P20" s="46">
        <f>SUM(D20+H20+L20)</f>
        <v>382203</v>
      </c>
      <c r="Q20" s="230">
        <f>SUM(P20/O20)</f>
        <v>0.999495287607611</v>
      </c>
      <c r="R20" s="14"/>
      <c r="S20" s="14"/>
      <c r="U20" s="14"/>
      <c r="V20" s="14"/>
      <c r="W20" s="14"/>
      <c r="X20" s="14"/>
      <c r="Y20" s="14"/>
      <c r="AA20" s="14"/>
    </row>
    <row r="21" spans="1:27" ht="13.5" customHeight="1">
      <c r="A21" s="20"/>
      <c r="B21" s="48"/>
      <c r="C21" s="48"/>
      <c r="D21" s="48"/>
      <c r="E21" s="230"/>
      <c r="F21" s="48"/>
      <c r="G21" s="48"/>
      <c r="H21" s="48"/>
      <c r="I21" s="230"/>
      <c r="J21" s="46"/>
      <c r="K21" s="46"/>
      <c r="L21" s="46"/>
      <c r="M21" s="230"/>
      <c r="N21" s="46"/>
      <c r="O21" s="46"/>
      <c r="P21" s="46"/>
      <c r="Q21" s="230"/>
      <c r="R21" s="14"/>
      <c r="S21" s="14"/>
      <c r="U21" s="14"/>
      <c r="V21" s="14"/>
      <c r="W21" s="14"/>
      <c r="X21" s="14"/>
      <c r="Y21" s="14"/>
      <c r="AA21" s="14"/>
    </row>
    <row r="22" spans="1:27" ht="13.5" customHeight="1">
      <c r="A22" s="21" t="s">
        <v>19</v>
      </c>
      <c r="B22" s="46"/>
      <c r="C22" s="46"/>
      <c r="D22" s="46"/>
      <c r="E22" s="230"/>
      <c r="F22" s="48"/>
      <c r="G22" s="48"/>
      <c r="H22" s="48"/>
      <c r="I22" s="230"/>
      <c r="J22" s="46"/>
      <c r="K22" s="46"/>
      <c r="L22" s="46"/>
      <c r="M22" s="230"/>
      <c r="N22" s="46"/>
      <c r="O22" s="46"/>
      <c r="P22" s="46"/>
      <c r="Q22" s="230"/>
      <c r="R22" s="14"/>
      <c r="S22" s="14"/>
      <c r="U22" s="14"/>
      <c r="V22" s="14"/>
      <c r="W22" s="14"/>
      <c r="X22" s="14"/>
      <c r="Y22" s="14"/>
      <c r="AA22" s="14"/>
    </row>
    <row r="23" spans="1:27" ht="13.5" customHeight="1">
      <c r="A23" s="21" t="s">
        <v>20</v>
      </c>
      <c r="B23" s="46"/>
      <c r="C23" s="46"/>
      <c r="D23" s="46"/>
      <c r="E23" s="230"/>
      <c r="F23" s="48"/>
      <c r="G23" s="48"/>
      <c r="H23" s="48"/>
      <c r="I23" s="230"/>
      <c r="J23" s="46"/>
      <c r="K23" s="46"/>
      <c r="L23" s="46"/>
      <c r="M23" s="230"/>
      <c r="N23" s="46"/>
      <c r="O23" s="46"/>
      <c r="P23" s="46"/>
      <c r="Q23" s="230"/>
      <c r="R23" s="14"/>
      <c r="S23" s="14"/>
      <c r="U23" s="14"/>
      <c r="V23" s="14"/>
      <c r="W23" s="14"/>
      <c r="X23" s="14"/>
      <c r="Y23" s="14"/>
      <c r="AA23" s="14"/>
    </row>
    <row r="24" spans="1:27" ht="13.5" customHeight="1">
      <c r="A24" s="24" t="s">
        <v>21</v>
      </c>
      <c r="B24" s="49"/>
      <c r="C24" s="49"/>
      <c r="D24" s="49"/>
      <c r="E24" s="230"/>
      <c r="F24" s="48"/>
      <c r="G24" s="48"/>
      <c r="H24" s="48"/>
      <c r="I24" s="230"/>
      <c r="J24" s="46"/>
      <c r="K24" s="46"/>
      <c r="L24" s="46"/>
      <c r="M24" s="230"/>
      <c r="N24" s="46"/>
      <c r="O24" s="46"/>
      <c r="P24" s="46"/>
      <c r="Q24" s="230"/>
      <c r="R24" s="14"/>
      <c r="S24" s="14"/>
      <c r="U24" s="14"/>
      <c r="V24" s="14"/>
      <c r="W24" s="14"/>
      <c r="X24" s="14"/>
      <c r="Y24" s="14"/>
      <c r="AA24" s="14"/>
    </row>
    <row r="25" spans="1:27" ht="13.5" customHeight="1">
      <c r="A25" s="21" t="s">
        <v>22</v>
      </c>
      <c r="B25" s="46"/>
      <c r="C25" s="46"/>
      <c r="D25" s="46"/>
      <c r="E25" s="230"/>
      <c r="F25" s="48"/>
      <c r="G25" s="48"/>
      <c r="H25" s="48"/>
      <c r="I25" s="230"/>
      <c r="J25" s="46"/>
      <c r="K25" s="46"/>
      <c r="L25" s="46"/>
      <c r="M25" s="230"/>
      <c r="N25" s="46"/>
      <c r="O25" s="46"/>
      <c r="P25" s="46"/>
      <c r="Q25" s="230"/>
      <c r="R25" s="14"/>
      <c r="S25" s="14"/>
      <c r="U25" s="14"/>
      <c r="V25" s="14"/>
      <c r="W25" s="14"/>
      <c r="X25" s="14"/>
      <c r="Y25" s="14"/>
      <c r="AA25" s="14"/>
    </row>
    <row r="26" spans="1:27" ht="13.5" customHeight="1">
      <c r="A26" s="26"/>
      <c r="B26" s="50"/>
      <c r="C26" s="50"/>
      <c r="D26" s="50"/>
      <c r="E26" s="230"/>
      <c r="F26" s="48"/>
      <c r="G26" s="48"/>
      <c r="H26" s="48"/>
      <c r="I26" s="230"/>
      <c r="J26" s="46"/>
      <c r="K26" s="46"/>
      <c r="L26" s="46"/>
      <c r="M26" s="230"/>
      <c r="N26" s="46"/>
      <c r="O26" s="46"/>
      <c r="P26" s="46"/>
      <c r="Q26" s="230"/>
      <c r="R26" s="14"/>
      <c r="S26" s="14"/>
      <c r="U26" s="14"/>
      <c r="V26" s="14"/>
      <c r="W26" s="14"/>
      <c r="X26" s="14"/>
      <c r="Y26" s="14"/>
      <c r="AA26" s="14"/>
    </row>
    <row r="27" spans="1:27" ht="13.5" customHeight="1">
      <c r="A27" s="27" t="s">
        <v>23</v>
      </c>
      <c r="B27" s="51">
        <f>SUM(B22+B23+B24+B25)</f>
        <v>0</v>
      </c>
      <c r="C27" s="51">
        <f>SUM(C22+C23+C24+C25)</f>
        <v>0</v>
      </c>
      <c r="D27" s="51"/>
      <c r="E27" s="230"/>
      <c r="F27" s="51">
        <f>SUM(F23+F24+F25)</f>
        <v>0</v>
      </c>
      <c r="G27" s="51">
        <f>SUM(G23+G24+G25)</f>
        <v>0</v>
      </c>
      <c r="H27" s="51">
        <f>SUM(H23+H24+H25)</f>
        <v>0</v>
      </c>
      <c r="I27" s="230"/>
      <c r="J27" s="51">
        <f>SUM(J22+J23+J24+J25)</f>
        <v>0</v>
      </c>
      <c r="K27" s="51">
        <f>SUM(K22+K23+K24+K25)</f>
        <v>0</v>
      </c>
      <c r="L27" s="51">
        <f>SUM(L22+L23+L24+L25)</f>
        <v>0</v>
      </c>
      <c r="M27" s="230"/>
      <c r="N27" s="51">
        <f>SUM(B27+F27+J27)</f>
        <v>0</v>
      </c>
      <c r="O27" s="51">
        <f>SUM(C27+G27+K27)</f>
        <v>0</v>
      </c>
      <c r="P27" s="51">
        <f>SUM(D27+H27+L27)</f>
        <v>0</v>
      </c>
      <c r="Q27" s="230"/>
      <c r="R27" s="14"/>
      <c r="S27" s="14"/>
      <c r="U27" s="14"/>
      <c r="V27" s="14"/>
      <c r="W27" s="14"/>
      <c r="X27" s="14"/>
      <c r="Y27" s="14"/>
      <c r="AA27" s="14"/>
    </row>
    <row r="28" spans="1:27" ht="12.75">
      <c r="A28" s="27"/>
      <c r="B28" s="51"/>
      <c r="C28" s="51"/>
      <c r="D28" s="51"/>
      <c r="E28" s="230"/>
      <c r="F28" s="46"/>
      <c r="G28" s="46"/>
      <c r="H28" s="46"/>
      <c r="I28" s="230"/>
      <c r="J28" s="46"/>
      <c r="K28" s="46"/>
      <c r="L28" s="46"/>
      <c r="M28" s="230"/>
      <c r="N28" s="46"/>
      <c r="O28" s="46"/>
      <c r="P28" s="46"/>
      <c r="Q28" s="230"/>
      <c r="R28" s="14"/>
      <c r="S28" s="14"/>
      <c r="U28" s="14"/>
      <c r="V28" s="14"/>
      <c r="W28" s="14"/>
      <c r="X28" s="14"/>
      <c r="Y28" s="14"/>
      <c r="AA28" s="14"/>
    </row>
    <row r="29" spans="1:27" ht="13.5" customHeight="1">
      <c r="A29" s="27" t="s">
        <v>24</v>
      </c>
      <c r="B29" s="51">
        <f>SUM(B20+B27)</f>
        <v>208781</v>
      </c>
      <c r="C29" s="51">
        <f>SUM(C20+C27)</f>
        <v>240374</v>
      </c>
      <c r="D29" s="51">
        <f>SUM(D20+D27)</f>
        <v>240373</v>
      </c>
      <c r="E29" s="229">
        <f>SUM(D29/C29)</f>
        <v>0.9999958398162863</v>
      </c>
      <c r="F29" s="51">
        <f aca="true" t="shared" si="2" ref="F29:L29">SUM(F20+F27)</f>
        <v>38201</v>
      </c>
      <c r="G29" s="51">
        <f t="shared" si="2"/>
        <v>35761</v>
      </c>
      <c r="H29" s="51">
        <f t="shared" si="2"/>
        <v>35761</v>
      </c>
      <c r="I29" s="229">
        <f>SUM(H29/G29)</f>
        <v>1</v>
      </c>
      <c r="J29" s="51">
        <f t="shared" si="2"/>
        <v>73797</v>
      </c>
      <c r="K29" s="51">
        <f t="shared" si="2"/>
        <v>106261</v>
      </c>
      <c r="L29" s="51">
        <f t="shared" si="2"/>
        <v>106069</v>
      </c>
      <c r="M29" s="229">
        <f>SUM(L29/K29)</f>
        <v>0.9981931282408409</v>
      </c>
      <c r="N29" s="51">
        <f>SUM(B29+F29+J29)</f>
        <v>320779</v>
      </c>
      <c r="O29" s="51">
        <f>SUM(C29+G29+K29)</f>
        <v>382396</v>
      </c>
      <c r="P29" s="51">
        <f>SUM(D29+H29+L29)</f>
        <v>382203</v>
      </c>
      <c r="Q29" s="229">
        <f>SUM(P29/O29)</f>
        <v>0.999495287607611</v>
      </c>
      <c r="R29" s="14"/>
      <c r="S29" s="14"/>
      <c r="U29" s="14"/>
      <c r="V29" s="14"/>
      <c r="W29" s="14"/>
      <c r="X29" s="14"/>
      <c r="Y29" s="14"/>
      <c r="AA29" s="14"/>
    </row>
    <row r="30" spans="1:27" ht="13.5" customHeight="1">
      <c r="A30" s="91"/>
      <c r="B30" s="51"/>
      <c r="C30" s="51"/>
      <c r="D30" s="51"/>
      <c r="E30" s="230"/>
      <c r="F30" s="46"/>
      <c r="G30" s="46"/>
      <c r="H30" s="46"/>
      <c r="I30" s="230"/>
      <c r="J30" s="46"/>
      <c r="K30" s="46"/>
      <c r="L30" s="46"/>
      <c r="M30" s="230"/>
      <c r="N30" s="46"/>
      <c r="O30" s="46"/>
      <c r="P30" s="46"/>
      <c r="Q30" s="230"/>
      <c r="R30" s="14"/>
      <c r="S30" s="14"/>
      <c r="U30" s="14"/>
      <c r="V30" s="14"/>
      <c r="W30" s="14"/>
      <c r="X30" s="14"/>
      <c r="Y30" s="14"/>
      <c r="AA30" s="14"/>
    </row>
    <row r="31" spans="1:27" ht="13.5" customHeight="1">
      <c r="A31" s="21" t="s">
        <v>26</v>
      </c>
      <c r="B31" s="46">
        <v>691200</v>
      </c>
      <c r="C31" s="46">
        <v>11646</v>
      </c>
      <c r="D31" s="46">
        <v>11645</v>
      </c>
      <c r="E31" s="230">
        <f>SUM(D31/C31)</f>
        <v>0.9999141336081058</v>
      </c>
      <c r="F31" s="46"/>
      <c r="G31" s="46"/>
      <c r="H31" s="46"/>
      <c r="I31" s="230"/>
      <c r="J31" s="46"/>
      <c r="K31" s="46"/>
      <c r="L31" s="46"/>
      <c r="M31" s="230"/>
      <c r="N31" s="46">
        <f>SUM(B31+F31+J31)</f>
        <v>691200</v>
      </c>
      <c r="O31" s="46">
        <f>SUM(C31+G31+K31)</f>
        <v>11646</v>
      </c>
      <c r="P31" s="46">
        <f>SUM(D31+H31+L31)</f>
        <v>11645</v>
      </c>
      <c r="Q31" s="230">
        <f>SUM(P31/O31)</f>
        <v>0.9999141336081058</v>
      </c>
      <c r="R31" s="14"/>
      <c r="S31" s="14"/>
      <c r="U31" s="14"/>
      <c r="V31" s="14"/>
      <c r="W31" s="14"/>
      <c r="X31" s="14"/>
      <c r="Y31" s="14"/>
      <c r="AA31" s="14"/>
    </row>
    <row r="32" spans="1:27" ht="13.5" customHeight="1">
      <c r="A32" s="21" t="s">
        <v>27</v>
      </c>
      <c r="B32" s="46"/>
      <c r="C32" s="46">
        <v>10167</v>
      </c>
      <c r="D32" s="46">
        <v>10167</v>
      </c>
      <c r="E32" s="230">
        <f>SUM(D32/C32)</f>
        <v>1</v>
      </c>
      <c r="F32" s="46"/>
      <c r="G32" s="46"/>
      <c r="H32" s="46"/>
      <c r="I32" s="230"/>
      <c r="J32" s="46"/>
      <c r="K32" s="46"/>
      <c r="L32" s="46"/>
      <c r="M32" s="230"/>
      <c r="N32" s="46"/>
      <c r="O32" s="46">
        <f>SUM(C32+G32+K32)</f>
        <v>10167</v>
      </c>
      <c r="P32" s="46">
        <f>SUM(D32+H32+L32)</f>
        <v>10167</v>
      </c>
      <c r="Q32" s="230">
        <f>SUM(P32/O32)</f>
        <v>1</v>
      </c>
      <c r="R32" s="14"/>
      <c r="S32" s="14"/>
      <c r="U32" s="14"/>
      <c r="V32" s="14"/>
      <c r="W32" s="14"/>
      <c r="X32" s="14"/>
      <c r="Y32" s="14"/>
      <c r="AA32" s="14"/>
    </row>
    <row r="33" spans="1:27" ht="13.5" customHeight="1">
      <c r="A33" s="11" t="s">
        <v>28</v>
      </c>
      <c r="B33" s="46"/>
      <c r="C33" s="46"/>
      <c r="D33" s="46"/>
      <c r="E33" s="230"/>
      <c r="F33" s="46"/>
      <c r="G33" s="46"/>
      <c r="H33" s="46"/>
      <c r="I33" s="230"/>
      <c r="J33" s="46"/>
      <c r="K33" s="46"/>
      <c r="L33" s="46"/>
      <c r="M33" s="230"/>
      <c r="N33" s="46"/>
      <c r="O33" s="46"/>
      <c r="P33" s="46"/>
      <c r="Q33" s="230"/>
      <c r="R33" s="14"/>
      <c r="S33" s="14"/>
      <c r="U33" s="14"/>
      <c r="V33" s="14"/>
      <c r="W33" s="14"/>
      <c r="X33" s="14"/>
      <c r="Y33" s="14"/>
      <c r="AA33" s="14"/>
    </row>
    <row r="34" spans="1:27" ht="13.5" customHeight="1">
      <c r="A34" s="11" t="s">
        <v>11</v>
      </c>
      <c r="B34" s="46"/>
      <c r="C34" s="46"/>
      <c r="D34" s="46"/>
      <c r="E34" s="230"/>
      <c r="F34" s="46"/>
      <c r="G34" s="46"/>
      <c r="H34" s="46"/>
      <c r="I34" s="230"/>
      <c r="J34" s="46"/>
      <c r="K34" s="46"/>
      <c r="L34" s="46"/>
      <c r="M34" s="230"/>
      <c r="N34" s="46"/>
      <c r="O34" s="46"/>
      <c r="P34" s="46"/>
      <c r="Q34" s="230"/>
      <c r="R34" s="14"/>
      <c r="S34" s="14"/>
      <c r="U34" s="14"/>
      <c r="V34" s="14"/>
      <c r="W34" s="14"/>
      <c r="X34" s="14"/>
      <c r="Y34" s="14"/>
      <c r="AA34" s="14"/>
    </row>
    <row r="35" spans="1:21" ht="13.5" customHeight="1">
      <c r="A35" s="17" t="s">
        <v>29</v>
      </c>
      <c r="B35" s="48"/>
      <c r="C35" s="48"/>
      <c r="D35" s="48"/>
      <c r="E35" s="230"/>
      <c r="F35" s="48"/>
      <c r="G35" s="48"/>
      <c r="H35" s="48"/>
      <c r="I35" s="230"/>
      <c r="J35" s="46"/>
      <c r="K35" s="46"/>
      <c r="L35" s="46"/>
      <c r="M35" s="230"/>
      <c r="N35" s="46"/>
      <c r="O35" s="46"/>
      <c r="P35" s="46"/>
      <c r="Q35" s="230"/>
      <c r="R35" s="14"/>
      <c r="S35" s="14"/>
      <c r="U35" s="14"/>
    </row>
    <row r="36" spans="1:21" ht="13.5" customHeight="1">
      <c r="A36" s="17" t="s">
        <v>30</v>
      </c>
      <c r="B36" s="48"/>
      <c r="C36" s="48"/>
      <c r="D36" s="48"/>
      <c r="E36" s="230"/>
      <c r="F36" s="48"/>
      <c r="G36" s="48"/>
      <c r="H36" s="48"/>
      <c r="I36" s="230"/>
      <c r="J36" s="46"/>
      <c r="K36" s="46"/>
      <c r="L36" s="46"/>
      <c r="M36" s="230"/>
      <c r="N36" s="46"/>
      <c r="O36" s="46"/>
      <c r="P36" s="46"/>
      <c r="Q36" s="230"/>
      <c r="R36" s="14"/>
      <c r="S36" s="14"/>
      <c r="U36" s="14"/>
    </row>
    <row r="37" spans="1:21" ht="13.5" customHeight="1">
      <c r="A37" s="71"/>
      <c r="B37" s="48"/>
      <c r="C37" s="48"/>
      <c r="D37" s="48"/>
      <c r="E37" s="230"/>
      <c r="F37" s="48"/>
      <c r="G37" s="48"/>
      <c r="H37" s="48"/>
      <c r="I37" s="230"/>
      <c r="J37" s="46"/>
      <c r="K37" s="46"/>
      <c r="L37" s="46"/>
      <c r="M37" s="230"/>
      <c r="N37" s="46"/>
      <c r="O37" s="46"/>
      <c r="P37" s="46"/>
      <c r="Q37" s="230"/>
      <c r="R37" s="14"/>
      <c r="S37" s="14"/>
      <c r="U37" s="14"/>
    </row>
    <row r="38" spans="1:21" ht="13.5" customHeight="1">
      <c r="A38" s="13" t="s">
        <v>31</v>
      </c>
      <c r="B38" s="46"/>
      <c r="C38" s="46"/>
      <c r="D38" s="46"/>
      <c r="E38" s="230"/>
      <c r="F38" s="46"/>
      <c r="G38" s="46"/>
      <c r="H38" s="46"/>
      <c r="I38" s="230"/>
      <c r="J38" s="46"/>
      <c r="K38" s="46"/>
      <c r="L38" s="46"/>
      <c r="M38" s="230"/>
      <c r="N38" s="46"/>
      <c r="O38" s="46"/>
      <c r="P38" s="46"/>
      <c r="Q38" s="230"/>
      <c r="R38" s="14"/>
      <c r="S38" s="14"/>
      <c r="U38" s="14"/>
    </row>
    <row r="39" spans="1:21" ht="13.5" customHeight="1">
      <c r="A39" s="13" t="s">
        <v>32</v>
      </c>
      <c r="B39" s="51"/>
      <c r="C39" s="51"/>
      <c r="D39" s="51"/>
      <c r="E39" s="230"/>
      <c r="F39" s="51"/>
      <c r="G39" s="51"/>
      <c r="H39" s="51"/>
      <c r="I39" s="230"/>
      <c r="J39" s="46"/>
      <c r="K39" s="46"/>
      <c r="L39" s="46"/>
      <c r="M39" s="230"/>
      <c r="N39" s="46"/>
      <c r="O39" s="46"/>
      <c r="P39" s="46"/>
      <c r="Q39" s="230"/>
      <c r="R39" s="14"/>
      <c r="S39" s="14"/>
      <c r="U39" s="14"/>
    </row>
    <row r="40" spans="1:21" ht="13.5" customHeight="1">
      <c r="A40" s="33"/>
      <c r="B40" s="51"/>
      <c r="C40" s="51"/>
      <c r="D40" s="51"/>
      <c r="E40" s="230"/>
      <c r="F40" s="51"/>
      <c r="G40" s="51"/>
      <c r="H40" s="51"/>
      <c r="I40" s="230"/>
      <c r="J40" s="46"/>
      <c r="K40" s="46"/>
      <c r="L40" s="46"/>
      <c r="M40" s="230"/>
      <c r="N40" s="46"/>
      <c r="O40" s="46"/>
      <c r="P40" s="46"/>
      <c r="Q40" s="230"/>
      <c r="R40" s="14"/>
      <c r="S40" s="14"/>
      <c r="U40" s="14"/>
    </row>
    <row r="41" spans="1:21" ht="13.5" customHeight="1">
      <c r="A41" s="28" t="s">
        <v>33</v>
      </c>
      <c r="B41" s="51">
        <f>SUM(B31+B32+B33+B38+B39)</f>
        <v>691200</v>
      </c>
      <c r="C41" s="51">
        <f>SUM(C31+C32+C33+C38+C39)</f>
        <v>21813</v>
      </c>
      <c r="D41" s="51">
        <f>SUM(D31+D32+D33+D38+D39)</f>
        <v>21812</v>
      </c>
      <c r="E41" s="229">
        <f>SUM(D41/C41)</f>
        <v>0.9999541557786641</v>
      </c>
      <c r="F41" s="79">
        <f>SUM(F31+F32+F33+F38+F39)</f>
        <v>0</v>
      </c>
      <c r="G41" s="79">
        <f>SUM(G31+G32+G33+G38+G39)</f>
        <v>0</v>
      </c>
      <c r="H41" s="79">
        <f>SUM(H31+H32+H33+H38+H39)</f>
        <v>0</v>
      </c>
      <c r="I41" s="230"/>
      <c r="J41" s="51">
        <f>SUM(J31+J32+J33+J38+J39)</f>
        <v>0</v>
      </c>
      <c r="K41" s="51">
        <f>SUM(K31+K32+K33+K38+K39)</f>
        <v>0</v>
      </c>
      <c r="L41" s="51">
        <f>SUM(L31+L32+L33+L38+L39)</f>
        <v>0</v>
      </c>
      <c r="M41" s="230"/>
      <c r="N41" s="51">
        <f>SUM(B41+F41+J41)</f>
        <v>691200</v>
      </c>
      <c r="O41" s="51">
        <f>SUM(C41+G41+K41)</f>
        <v>21813</v>
      </c>
      <c r="P41" s="51">
        <f>SUM(D41+H41+L41)</f>
        <v>21812</v>
      </c>
      <c r="Q41" s="229">
        <f>SUM(P41/O41)</f>
        <v>0.9999541557786641</v>
      </c>
      <c r="R41" s="14"/>
      <c r="S41" s="14"/>
      <c r="U41" s="14"/>
    </row>
    <row r="42" spans="1:21" ht="13.5" customHeight="1">
      <c r="A42" s="37"/>
      <c r="B42" s="79"/>
      <c r="C42" s="79"/>
      <c r="D42" s="79"/>
      <c r="E42" s="230"/>
      <c r="F42" s="79"/>
      <c r="G42" s="79"/>
      <c r="H42" s="79"/>
      <c r="I42" s="230"/>
      <c r="J42" s="46"/>
      <c r="K42" s="46"/>
      <c r="L42" s="46"/>
      <c r="M42" s="230"/>
      <c r="N42" s="46"/>
      <c r="O42" s="46"/>
      <c r="P42" s="46"/>
      <c r="Q42" s="230"/>
      <c r="R42" s="14"/>
      <c r="S42" s="14"/>
      <c r="U42" s="14"/>
    </row>
    <row r="43" spans="1:21" ht="13.5" customHeight="1">
      <c r="A43" s="22" t="s">
        <v>19</v>
      </c>
      <c r="B43" s="46"/>
      <c r="C43" s="46"/>
      <c r="D43" s="46"/>
      <c r="E43" s="230"/>
      <c r="F43" s="79"/>
      <c r="G43" s="79"/>
      <c r="H43" s="79"/>
      <c r="I43" s="230"/>
      <c r="J43" s="46"/>
      <c r="K43" s="46"/>
      <c r="L43" s="46"/>
      <c r="M43" s="230"/>
      <c r="N43" s="46"/>
      <c r="O43" s="46"/>
      <c r="P43" s="46"/>
      <c r="Q43" s="230"/>
      <c r="R43" s="14"/>
      <c r="S43" s="14"/>
      <c r="U43" s="14"/>
    </row>
    <row r="44" spans="1:21" ht="13.5" customHeight="1">
      <c r="A44" s="38" t="s">
        <v>34</v>
      </c>
      <c r="B44" s="87"/>
      <c r="C44" s="87"/>
      <c r="D44" s="87"/>
      <c r="E44" s="230"/>
      <c r="F44" s="79"/>
      <c r="G44" s="79"/>
      <c r="H44" s="79"/>
      <c r="I44" s="230"/>
      <c r="J44" s="46"/>
      <c r="K44" s="46"/>
      <c r="L44" s="46"/>
      <c r="M44" s="230"/>
      <c r="N44" s="46"/>
      <c r="O44" s="46"/>
      <c r="P44" s="46"/>
      <c r="Q44" s="230"/>
      <c r="R44" s="14"/>
      <c r="S44" s="14"/>
      <c r="U44" s="14"/>
    </row>
    <row r="45" spans="1:17" ht="13.5" customHeight="1">
      <c r="A45" s="25" t="s">
        <v>21</v>
      </c>
      <c r="B45" s="49"/>
      <c r="C45" s="49"/>
      <c r="D45" s="49"/>
      <c r="E45" s="230"/>
      <c r="F45" s="48"/>
      <c r="G45" s="48"/>
      <c r="H45" s="48"/>
      <c r="I45" s="230"/>
      <c r="J45" s="46"/>
      <c r="K45" s="46"/>
      <c r="L45" s="46"/>
      <c r="M45" s="230"/>
      <c r="N45" s="46"/>
      <c r="O45" s="46"/>
      <c r="P45" s="46"/>
      <c r="Q45" s="230"/>
    </row>
    <row r="46" spans="1:17" ht="13.5" customHeight="1">
      <c r="A46" s="22" t="s">
        <v>35</v>
      </c>
      <c r="B46" s="46"/>
      <c r="C46" s="46"/>
      <c r="D46" s="46"/>
      <c r="E46" s="230"/>
      <c r="F46" s="48"/>
      <c r="G46" s="48"/>
      <c r="H46" s="48"/>
      <c r="I46" s="230"/>
      <c r="J46" s="46"/>
      <c r="K46" s="46"/>
      <c r="L46" s="46"/>
      <c r="M46" s="230"/>
      <c r="N46" s="46"/>
      <c r="O46" s="46"/>
      <c r="P46" s="46"/>
      <c r="Q46" s="230"/>
    </row>
    <row r="47" spans="1:17" ht="13.5" customHeight="1">
      <c r="A47" s="22" t="s">
        <v>36</v>
      </c>
      <c r="B47" s="46">
        <v>35740</v>
      </c>
      <c r="C47" s="46">
        <v>26530</v>
      </c>
      <c r="D47" s="46">
        <v>26530</v>
      </c>
      <c r="E47" s="230">
        <f>SUM(D47/C47)</f>
        <v>1</v>
      </c>
      <c r="F47" s="48"/>
      <c r="G47" s="48"/>
      <c r="H47" s="48"/>
      <c r="I47" s="230"/>
      <c r="J47" s="46"/>
      <c r="K47" s="46"/>
      <c r="L47" s="46"/>
      <c r="M47" s="230"/>
      <c r="N47" s="46">
        <f aca="true" t="shared" si="3" ref="N47:P48">SUM(B47+F47+J47)</f>
        <v>35740</v>
      </c>
      <c r="O47" s="46">
        <f t="shared" si="3"/>
        <v>26530</v>
      </c>
      <c r="P47" s="46">
        <f t="shared" si="3"/>
        <v>26530</v>
      </c>
      <c r="Q47" s="230">
        <f>SUM(P47/O47)</f>
        <v>1</v>
      </c>
    </row>
    <row r="48" spans="1:17" ht="13.5" customHeight="1">
      <c r="A48" s="28" t="s">
        <v>37</v>
      </c>
      <c r="B48" s="51">
        <f>SUM(B43+B44+B45+B46+B47)</f>
        <v>35740</v>
      </c>
      <c r="C48" s="51">
        <f>SUM(C43+C44+C45+C46+C47)</f>
        <v>26530</v>
      </c>
      <c r="D48" s="51">
        <f>SUM(D43+D44+D45+D46+D47)</f>
        <v>26530</v>
      </c>
      <c r="E48" s="229">
        <f>SUM(D48/C48)</f>
        <v>1</v>
      </c>
      <c r="F48" s="51">
        <f aca="true" t="shared" si="4" ref="F48:L48">SUM(F43+F44+F45+F46+F47)</f>
        <v>0</v>
      </c>
      <c r="G48" s="51">
        <f t="shared" si="4"/>
        <v>0</v>
      </c>
      <c r="H48" s="51">
        <f t="shared" si="4"/>
        <v>0</v>
      </c>
      <c r="I48" s="230"/>
      <c r="J48" s="51">
        <f t="shared" si="4"/>
        <v>0</v>
      </c>
      <c r="K48" s="51">
        <f t="shared" si="4"/>
        <v>0</v>
      </c>
      <c r="L48" s="51">
        <f t="shared" si="4"/>
        <v>0</v>
      </c>
      <c r="M48" s="230"/>
      <c r="N48" s="51">
        <f t="shared" si="3"/>
        <v>35740</v>
      </c>
      <c r="O48" s="51">
        <f t="shared" si="3"/>
        <v>26530</v>
      </c>
      <c r="P48" s="51">
        <f t="shared" si="3"/>
        <v>26530</v>
      </c>
      <c r="Q48" s="229">
        <f>SUM(P48/O48)</f>
        <v>1</v>
      </c>
    </row>
    <row r="49" spans="1:17" ht="13.5" customHeight="1">
      <c r="A49" s="40"/>
      <c r="B49" s="88"/>
      <c r="C49" s="88"/>
      <c r="D49" s="88"/>
      <c r="E49" s="230"/>
      <c r="F49" s="46"/>
      <c r="G49" s="46"/>
      <c r="H49" s="46"/>
      <c r="I49" s="230"/>
      <c r="J49" s="46"/>
      <c r="K49" s="46"/>
      <c r="L49" s="46"/>
      <c r="M49" s="230"/>
      <c r="N49" s="46"/>
      <c r="O49" s="46"/>
      <c r="P49" s="46"/>
      <c r="Q49" s="230"/>
    </row>
    <row r="50" spans="1:17" ht="13.5" customHeight="1">
      <c r="A50" s="28" t="s">
        <v>38</v>
      </c>
      <c r="B50" s="51">
        <f>SUM(B41+B48)</f>
        <v>726940</v>
      </c>
      <c r="C50" s="51">
        <f>SUM(C41+C48)</f>
        <v>48343</v>
      </c>
      <c r="D50" s="51">
        <f>SUM(D41+D48)</f>
        <v>48342</v>
      </c>
      <c r="E50" s="229">
        <f>SUM(D50/C50)</f>
        <v>0.9999793144819312</v>
      </c>
      <c r="F50" s="51">
        <f aca="true" t="shared" si="5" ref="F50:L50">SUM(F41+F48)</f>
        <v>0</v>
      </c>
      <c r="G50" s="51">
        <f t="shared" si="5"/>
        <v>0</v>
      </c>
      <c r="H50" s="51">
        <f t="shared" si="5"/>
        <v>0</v>
      </c>
      <c r="I50" s="230"/>
      <c r="J50" s="51">
        <f t="shared" si="5"/>
        <v>0</v>
      </c>
      <c r="K50" s="51">
        <f t="shared" si="5"/>
        <v>0</v>
      </c>
      <c r="L50" s="51">
        <f t="shared" si="5"/>
        <v>0</v>
      </c>
      <c r="M50" s="230"/>
      <c r="N50" s="51">
        <f>SUM(B50+F50+J50)</f>
        <v>726940</v>
      </c>
      <c r="O50" s="51">
        <f>SUM(C50+G50+K50)</f>
        <v>48343</v>
      </c>
      <c r="P50" s="51">
        <f>SUM(D50+H50+L50)</f>
        <v>48342</v>
      </c>
      <c r="Q50" s="229">
        <f>SUM(P50/O50)</f>
        <v>0.9999793144819312</v>
      </c>
    </row>
    <row r="51" spans="1:17" ht="13.5" customHeight="1">
      <c r="A51" s="13"/>
      <c r="B51" s="46"/>
      <c r="C51" s="46"/>
      <c r="D51" s="46"/>
      <c r="E51" s="230"/>
      <c r="F51" s="46"/>
      <c r="G51" s="46"/>
      <c r="H51" s="46"/>
      <c r="I51" s="230"/>
      <c r="J51" s="46"/>
      <c r="K51" s="46"/>
      <c r="L51" s="46"/>
      <c r="M51" s="230"/>
      <c r="N51" s="46">
        <f>SUM(B51+F51+J51)</f>
        <v>0</v>
      </c>
      <c r="O51" s="46"/>
      <c r="P51" s="46"/>
      <c r="Q51" s="230"/>
    </row>
    <row r="52" spans="1:17" ht="13.5" customHeight="1">
      <c r="A52" s="13" t="s">
        <v>388</v>
      </c>
      <c r="B52" s="46"/>
      <c r="C52" s="46"/>
      <c r="D52" s="46">
        <v>-351</v>
      </c>
      <c r="E52" s="230"/>
      <c r="F52" s="46"/>
      <c r="G52" s="46"/>
      <c r="H52" s="46"/>
      <c r="I52" s="230"/>
      <c r="J52" s="46"/>
      <c r="K52" s="46"/>
      <c r="L52" s="46"/>
      <c r="M52" s="230"/>
      <c r="N52" s="46">
        <f>SUM(B52+F52+J52)</f>
        <v>0</v>
      </c>
      <c r="O52" s="46"/>
      <c r="P52" s="46">
        <v>-351</v>
      </c>
      <c r="Q52" s="230"/>
    </row>
    <row r="53" spans="1:17" ht="15" customHeight="1">
      <c r="A53" s="41" t="s">
        <v>39</v>
      </c>
      <c r="B53" s="79">
        <f>SUM(B29+B50)</f>
        <v>935721</v>
      </c>
      <c r="C53" s="79">
        <f>SUM(C29+C50)</f>
        <v>288717</v>
      </c>
      <c r="D53" s="79">
        <f>SUM(D29+D50)+D52</f>
        <v>288364</v>
      </c>
      <c r="E53" s="229">
        <f>SUM(D53/C53)</f>
        <v>0.9987773494459973</v>
      </c>
      <c r="F53" s="79">
        <f aca="true" t="shared" si="6" ref="F53:L53">SUM(F29+F50)</f>
        <v>38201</v>
      </c>
      <c r="G53" s="79">
        <f t="shared" si="6"/>
        <v>35761</v>
      </c>
      <c r="H53" s="79">
        <f t="shared" si="6"/>
        <v>35761</v>
      </c>
      <c r="I53" s="229">
        <f>SUM(H53/G53)</f>
        <v>1</v>
      </c>
      <c r="J53" s="79">
        <f t="shared" si="6"/>
        <v>73797</v>
      </c>
      <c r="K53" s="79">
        <f t="shared" si="6"/>
        <v>106261</v>
      </c>
      <c r="L53" s="79">
        <f t="shared" si="6"/>
        <v>106069</v>
      </c>
      <c r="M53" s="229">
        <f>SUM(L53/K53)</f>
        <v>0.9981931282408409</v>
      </c>
      <c r="N53" s="51">
        <f>SUM(B53+F53+J53)</f>
        <v>1047719</v>
      </c>
      <c r="O53" s="51">
        <f>SUM(C53+G53+K53)</f>
        <v>430739</v>
      </c>
      <c r="P53" s="51">
        <f>SUM(D53+H53+L53)</f>
        <v>430194</v>
      </c>
      <c r="Q53" s="229">
        <f>SUM(P53/O53)</f>
        <v>0.9987347326339152</v>
      </c>
    </row>
  </sheetData>
  <mergeCells count="9">
    <mergeCell ref="N5:Q5"/>
    <mergeCell ref="A5:A6"/>
    <mergeCell ref="A1:Q1"/>
    <mergeCell ref="A2:Q2"/>
    <mergeCell ref="A3:Q3"/>
    <mergeCell ref="A4:Q4"/>
    <mergeCell ref="B5:E5"/>
    <mergeCell ref="F5:I5"/>
    <mergeCell ref="J5:M5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Ricse Pmh.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Jegyző</dc:creator>
  <cp:keywords/>
  <dc:description/>
  <cp:lastModifiedBy>User</cp:lastModifiedBy>
  <cp:lastPrinted>2014-05-30T07:53:41Z</cp:lastPrinted>
  <dcterms:created xsi:type="dcterms:W3CDTF">2013-02-06T12:12:25Z</dcterms:created>
  <dcterms:modified xsi:type="dcterms:W3CDTF">2014-05-30T07:53:49Z</dcterms:modified>
  <cp:category/>
  <cp:version/>
  <cp:contentType/>
  <cp:contentStatus/>
</cp:coreProperties>
</file>