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\Desktop\költségvetés\"/>
    </mc:Choice>
  </mc:AlternateContent>
  <xr:revisionPtr revIDLastSave="0" documentId="8_{098113E3-DCFC-4EA7-BF2C-AD3039703FC9}" xr6:coauthVersionLast="32" xr6:coauthVersionMax="32" xr10:uidLastSave="{00000000-0000-0000-0000-000000000000}"/>
  <bookViews>
    <workbookView xWindow="0" yWindow="0" windowWidth="28800" windowHeight="12225" tabRatio="839" activeTab="4" xr2:uid="{00000000-000D-0000-FFFF-FFFF00000000}"/>
  </bookViews>
  <sheets>
    <sheet name="1. m." sheetId="1" r:id="rId1"/>
    <sheet name="2. m." sheetId="2" r:id="rId2"/>
    <sheet name="3. m." sheetId="3" r:id="rId3"/>
    <sheet name="4.m." sheetId="26" r:id="rId4"/>
    <sheet name="5.m." sheetId="25" r:id="rId5"/>
    <sheet name="6. m." sheetId="4" r:id="rId6"/>
    <sheet name="Munka1" sheetId="27" r:id="rId7"/>
    <sheet name="Munka2" sheetId="28" r:id="rId8"/>
  </sheets>
  <definedNames>
    <definedName name="_xlnm.Print_Titles" localSheetId="1">'2. m.'!$3:$6</definedName>
    <definedName name="_xlnm.Print_Titles" localSheetId="2">'3. m.'!$3:$6</definedName>
    <definedName name="_xlnm.Print_Titles" localSheetId="3">'4.m.'!$4:$4</definedName>
    <definedName name="_xlnm.Print_Titles" localSheetId="5">'6. m.'!#REF!,'6. m.'!$3:$3</definedName>
    <definedName name="_xlnm.Print_Titles" localSheetId="6">Munka1!$1:$6</definedName>
    <definedName name="_xlnm.Print_Area" localSheetId="5">'6. m.'!$A$1:$A$44</definedName>
  </definedNames>
  <calcPr calcId="162913"/>
  <fileRecoveryPr autoRecover="0"/>
</workbook>
</file>

<file path=xl/calcChain.xml><?xml version="1.0" encoding="utf-8"?>
<calcChain xmlns="http://schemas.openxmlformats.org/spreadsheetml/2006/main">
  <c r="G180" i="28" l="1"/>
  <c r="F180" i="28"/>
  <c r="G184" i="28"/>
  <c r="F184" i="28"/>
  <c r="G183" i="28"/>
  <c r="F183" i="28"/>
  <c r="G182" i="28"/>
  <c r="G186" i="28" s="1"/>
  <c r="F182" i="28"/>
  <c r="G179" i="28"/>
  <c r="F179" i="28"/>
  <c r="G178" i="28"/>
  <c r="F178" i="28"/>
  <c r="G177" i="28"/>
  <c r="F177" i="28"/>
  <c r="G176" i="28"/>
  <c r="F176" i="28"/>
  <c r="G175" i="28"/>
  <c r="F175" i="28"/>
  <c r="G171" i="28"/>
  <c r="F171" i="28"/>
  <c r="G170" i="28"/>
  <c r="F170" i="28"/>
  <c r="G162" i="28"/>
  <c r="F162" i="28"/>
  <c r="G161" i="28"/>
  <c r="F161" i="28"/>
  <c r="G157" i="28"/>
  <c r="F157" i="28"/>
  <c r="G156" i="28"/>
  <c r="F156" i="28"/>
  <c r="G152" i="28"/>
  <c r="F152" i="28"/>
  <c r="G151" i="28"/>
  <c r="F151" i="28"/>
  <c r="G146" i="28"/>
  <c r="F146" i="28"/>
  <c r="G145" i="28"/>
  <c r="F145" i="28"/>
  <c r="G140" i="28"/>
  <c r="F140" i="28"/>
  <c r="G138" i="28"/>
  <c r="F138" i="28"/>
  <c r="F141" i="28" s="1"/>
  <c r="G131" i="28"/>
  <c r="G132" i="28" s="1"/>
  <c r="F131" i="28"/>
  <c r="F132" i="28" s="1"/>
  <c r="G126" i="28"/>
  <c r="G127" i="28" s="1"/>
  <c r="F126" i="28"/>
  <c r="F127" i="28" s="1"/>
  <c r="G121" i="28"/>
  <c r="G122" i="28" s="1"/>
  <c r="F121" i="28"/>
  <c r="F122" i="28" s="1"/>
  <c r="G116" i="28"/>
  <c r="F116" i="28"/>
  <c r="F117" i="28" s="1"/>
  <c r="G114" i="28"/>
  <c r="F114" i="28"/>
  <c r="F108" i="28"/>
  <c r="G107" i="28"/>
  <c r="G108" i="28" s="1"/>
  <c r="F107" i="28"/>
  <c r="G100" i="28"/>
  <c r="F100" i="28"/>
  <c r="G98" i="28"/>
  <c r="G101" i="28" s="1"/>
  <c r="F98" i="28"/>
  <c r="G91" i="28"/>
  <c r="F91" i="28"/>
  <c r="F92" i="28" s="1"/>
  <c r="G89" i="28"/>
  <c r="F89" i="28"/>
  <c r="F83" i="28"/>
  <c r="G82" i="28"/>
  <c r="G83" i="28" s="1"/>
  <c r="F82" i="28"/>
  <c r="F78" i="28"/>
  <c r="G77" i="28"/>
  <c r="G78" i="28" s="1"/>
  <c r="F77" i="28"/>
  <c r="G73" i="28"/>
  <c r="F73" i="28"/>
  <c r="G72" i="28"/>
  <c r="F72" i="28"/>
  <c r="G67" i="28"/>
  <c r="F67" i="28"/>
  <c r="G65" i="28"/>
  <c r="G68" i="28" s="1"/>
  <c r="F65" i="28"/>
  <c r="G60" i="28"/>
  <c r="F60" i="28"/>
  <c r="F61" i="28" s="1"/>
  <c r="G56" i="28"/>
  <c r="F56" i="28"/>
  <c r="G51" i="28"/>
  <c r="F51" i="28"/>
  <c r="G49" i="28"/>
  <c r="G52" i="28" s="1"/>
  <c r="F49" i="28"/>
  <c r="G42" i="28"/>
  <c r="G43" i="28" s="1"/>
  <c r="F42" i="28"/>
  <c r="F43" i="28" s="1"/>
  <c r="G36" i="28"/>
  <c r="G37" i="28" s="1"/>
  <c r="F36" i="28"/>
  <c r="F37" i="28" s="1"/>
  <c r="G30" i="28"/>
  <c r="F30" i="28"/>
  <c r="F31" i="28" s="1"/>
  <c r="G27" i="28"/>
  <c r="F27" i="28"/>
  <c r="G21" i="28"/>
  <c r="F21" i="28"/>
  <c r="F22" i="28" s="1"/>
  <c r="G19" i="28"/>
  <c r="F19" i="28"/>
  <c r="G14" i="28"/>
  <c r="G15" i="28" s="1"/>
  <c r="F14" i="28"/>
  <c r="F15" i="28" s="1"/>
  <c r="G12" i="28"/>
  <c r="F12" i="28"/>
  <c r="G142" i="27"/>
  <c r="F142" i="27"/>
  <c r="G140" i="27"/>
  <c r="F140" i="27"/>
  <c r="G139" i="27"/>
  <c r="F139" i="27"/>
  <c r="G138" i="27"/>
  <c r="G143" i="27" s="1"/>
  <c r="G144" i="27" s="1"/>
  <c r="F138" i="27"/>
  <c r="F143" i="27" s="1"/>
  <c r="F144" i="27" s="1"/>
  <c r="G136" i="27"/>
  <c r="F136" i="27"/>
  <c r="G135" i="27"/>
  <c r="F135" i="27"/>
  <c r="G134" i="27"/>
  <c r="F134" i="27"/>
  <c r="G133" i="27"/>
  <c r="F133" i="27"/>
  <c r="G132" i="27"/>
  <c r="F132" i="27"/>
  <c r="G131" i="27"/>
  <c r="F131" i="27"/>
  <c r="G130" i="27"/>
  <c r="G137" i="27" s="1"/>
  <c r="F130" i="27"/>
  <c r="F137" i="27" s="1"/>
  <c r="G125" i="27"/>
  <c r="G126" i="27" s="1"/>
  <c r="F125" i="27"/>
  <c r="F126" i="27" s="1"/>
  <c r="F146" i="27" s="1"/>
  <c r="G116" i="27"/>
  <c r="G117" i="27" s="1"/>
  <c r="F116" i="27"/>
  <c r="F117" i="27" s="1"/>
  <c r="G111" i="27"/>
  <c r="G112" i="27" s="1"/>
  <c r="F111" i="27"/>
  <c r="F112" i="27" s="1"/>
  <c r="G106" i="27"/>
  <c r="G107" i="27" s="1"/>
  <c r="F106" i="27"/>
  <c r="F107" i="27" s="1"/>
  <c r="G100" i="27"/>
  <c r="G101" i="27" s="1"/>
  <c r="F100" i="27"/>
  <c r="F101" i="27" s="1"/>
  <c r="G95" i="27"/>
  <c r="G96" i="27" s="1"/>
  <c r="F95" i="27"/>
  <c r="F96" i="27" s="1"/>
  <c r="G90" i="27"/>
  <c r="G91" i="27" s="1"/>
  <c r="F90" i="27"/>
  <c r="F91" i="27" s="1"/>
  <c r="G84" i="27"/>
  <c r="G85" i="27" s="1"/>
  <c r="F84" i="27"/>
  <c r="F85" i="27" s="1"/>
  <c r="G80" i="27"/>
  <c r="G79" i="27"/>
  <c r="F79" i="27"/>
  <c r="F80" i="27" s="1"/>
  <c r="G73" i="27"/>
  <c r="F73" i="27"/>
  <c r="F74" i="27" s="1"/>
  <c r="G71" i="27"/>
  <c r="G74" i="27" s="1"/>
  <c r="F71" i="27"/>
  <c r="F66" i="27"/>
  <c r="G65" i="27"/>
  <c r="G66" i="27" s="1"/>
  <c r="F65" i="27"/>
  <c r="F61" i="27"/>
  <c r="G60" i="27"/>
  <c r="G61" i="27" s="1"/>
  <c r="F60" i="27"/>
  <c r="G55" i="27"/>
  <c r="G56" i="27" s="1"/>
  <c r="F55" i="27"/>
  <c r="G53" i="27"/>
  <c r="F53" i="27"/>
  <c r="F56" i="27" s="1"/>
  <c r="G48" i="27"/>
  <c r="F48" i="27"/>
  <c r="F49" i="27" s="1"/>
  <c r="G46" i="27"/>
  <c r="G49" i="27" s="1"/>
  <c r="F46" i="27"/>
  <c r="G41" i="27"/>
  <c r="G42" i="27" s="1"/>
  <c r="F41" i="27"/>
  <c r="G39" i="27"/>
  <c r="F39" i="27"/>
  <c r="F42" i="27" s="1"/>
  <c r="G32" i="27"/>
  <c r="F32" i="27"/>
  <c r="F33" i="27" s="1"/>
  <c r="G29" i="27"/>
  <c r="G33" i="27" s="1"/>
  <c r="F29" i="27"/>
  <c r="F22" i="27"/>
  <c r="G21" i="27"/>
  <c r="G22" i="27" s="1"/>
  <c r="F21" i="27"/>
  <c r="G16" i="27"/>
  <c r="G17" i="27" s="1"/>
  <c r="F16" i="27"/>
  <c r="G14" i="27"/>
  <c r="F14" i="27"/>
  <c r="F17" i="27" s="1"/>
  <c r="G92" i="28" l="1"/>
  <c r="G117" i="28"/>
  <c r="G141" i="28"/>
  <c r="F181" i="28"/>
  <c r="F186" i="28"/>
  <c r="G31" i="28"/>
  <c r="G61" i="28"/>
  <c r="G22" i="28"/>
  <c r="F52" i="28"/>
  <c r="F68" i="28"/>
  <c r="F101" i="28"/>
  <c r="G181" i="28"/>
  <c r="G187" i="28" s="1"/>
  <c r="G146" i="27"/>
  <c r="F27" i="25"/>
  <c r="E27" i="25"/>
  <c r="F35" i="25"/>
  <c r="E35" i="25"/>
  <c r="F187" i="28" l="1"/>
  <c r="G187" i="3"/>
  <c r="F187" i="3"/>
  <c r="G140" i="3"/>
  <c r="F140" i="3"/>
  <c r="F18" i="25" l="1"/>
  <c r="E18" i="25"/>
  <c r="F15" i="26"/>
  <c r="E15" i="26"/>
  <c r="G185" i="3" l="1"/>
  <c r="F185" i="3"/>
  <c r="G156" i="3"/>
  <c r="G157" i="3" s="1"/>
  <c r="F156" i="3"/>
  <c r="F157" i="3" s="1"/>
  <c r="G183" i="3"/>
  <c r="F183" i="3"/>
  <c r="G166" i="3"/>
  <c r="G167" i="3" s="1"/>
  <c r="F166" i="3"/>
  <c r="F167" i="3" s="1"/>
  <c r="G182" i="3"/>
  <c r="F182" i="3"/>
  <c r="G161" i="3"/>
  <c r="G162" i="3" s="1"/>
  <c r="F161" i="3"/>
  <c r="F162" i="3" s="1"/>
  <c r="G56" i="3"/>
  <c r="F56" i="3"/>
  <c r="G189" i="3"/>
  <c r="F189" i="3"/>
  <c r="G60" i="3"/>
  <c r="G61" i="3" s="1"/>
  <c r="F60" i="3"/>
  <c r="F61" i="3" s="1"/>
  <c r="G184" i="3"/>
  <c r="F184" i="3"/>
  <c r="G36" i="3"/>
  <c r="G37" i="3" s="1"/>
  <c r="F36" i="3"/>
  <c r="F37" i="3" s="1"/>
  <c r="G27" i="3"/>
  <c r="F27" i="3"/>
  <c r="G14" i="3"/>
  <c r="F14" i="3"/>
  <c r="G106" i="2" l="1"/>
  <c r="F106" i="2"/>
  <c r="G131" i="2"/>
  <c r="F131" i="2"/>
  <c r="G134" i="2"/>
  <c r="F134" i="2"/>
  <c r="G90" i="2"/>
  <c r="F90" i="2"/>
  <c r="G71" i="2"/>
  <c r="F71" i="2"/>
  <c r="G138" i="2"/>
  <c r="F138" i="2"/>
  <c r="G116" i="2"/>
  <c r="G117" i="2" s="1"/>
  <c r="F116" i="2"/>
  <c r="F117" i="2" s="1"/>
  <c r="G55" i="2"/>
  <c r="F55" i="2"/>
  <c r="G53" i="2"/>
  <c r="F53" i="2"/>
  <c r="F56" i="2" s="1"/>
  <c r="G56" i="2" l="1"/>
  <c r="G39" i="2"/>
  <c r="F39" i="2"/>
  <c r="G136" i="2"/>
  <c r="F136" i="2"/>
  <c r="G41" i="2"/>
  <c r="F41" i="2"/>
  <c r="F42" i="2" s="1"/>
  <c r="G135" i="2"/>
  <c r="F135" i="2"/>
  <c r="G29" i="2"/>
  <c r="F29" i="2"/>
  <c r="G133" i="2"/>
  <c r="F133" i="2"/>
  <c r="G42" i="2" l="1"/>
  <c r="G14" i="2"/>
  <c r="F14" i="2"/>
  <c r="F43" i="25" l="1"/>
  <c r="F41" i="25"/>
  <c r="F38" i="25"/>
  <c r="F23" i="25"/>
  <c r="F14" i="25"/>
  <c r="F7" i="25"/>
  <c r="F9" i="26"/>
  <c r="F19" i="26"/>
  <c r="F23" i="26"/>
  <c r="F31" i="26"/>
  <c r="F34" i="26"/>
  <c r="F38" i="26"/>
  <c r="F42" i="26"/>
  <c r="F44" i="26"/>
  <c r="F47" i="26"/>
  <c r="F49" i="26"/>
  <c r="F52" i="26"/>
  <c r="G188" i="3"/>
  <c r="G191" i="3" s="1"/>
  <c r="G181" i="3"/>
  <c r="G180" i="3"/>
  <c r="G175" i="3"/>
  <c r="G176" i="3" s="1"/>
  <c r="G151" i="3"/>
  <c r="G152" i="3" s="1"/>
  <c r="G145" i="3"/>
  <c r="G146" i="3" s="1"/>
  <c r="G138" i="3"/>
  <c r="G141" i="3" s="1"/>
  <c r="G131" i="3"/>
  <c r="G132" i="3" s="1"/>
  <c r="G126" i="3"/>
  <c r="G127" i="3" s="1"/>
  <c r="G121" i="3"/>
  <c r="G122" i="3" s="1"/>
  <c r="G116" i="3"/>
  <c r="G114" i="3"/>
  <c r="G107" i="3"/>
  <c r="G108" i="3" s="1"/>
  <c r="G100" i="3"/>
  <c r="G98" i="3"/>
  <c r="G91" i="3"/>
  <c r="G89" i="3"/>
  <c r="G82" i="3"/>
  <c r="G83" i="3" s="1"/>
  <c r="G77" i="3"/>
  <c r="G78" i="3" s="1"/>
  <c r="G72" i="3"/>
  <c r="G73" i="3" s="1"/>
  <c r="G67" i="3"/>
  <c r="G65" i="3"/>
  <c r="G51" i="3"/>
  <c r="G49" i="3"/>
  <c r="G42" i="3"/>
  <c r="G43" i="3" s="1"/>
  <c r="G30" i="3"/>
  <c r="G31" i="3" s="1"/>
  <c r="G21" i="3"/>
  <c r="G19" i="3"/>
  <c r="G12" i="3"/>
  <c r="G15" i="3" s="1"/>
  <c r="G142" i="2"/>
  <c r="G140" i="2"/>
  <c r="G139" i="2"/>
  <c r="G132" i="2"/>
  <c r="G130" i="2"/>
  <c r="G125" i="2"/>
  <c r="G126" i="2" s="1"/>
  <c r="G111" i="2"/>
  <c r="G112" i="2" s="1"/>
  <c r="G107" i="2"/>
  <c r="G100" i="2"/>
  <c r="G101" i="2" s="1"/>
  <c r="G95" i="2"/>
  <c r="G96" i="2" s="1"/>
  <c r="G91" i="2"/>
  <c r="G84" i="2"/>
  <c r="G85" i="2" s="1"/>
  <c r="G79" i="2"/>
  <c r="G80" i="2" s="1"/>
  <c r="G73" i="2"/>
  <c r="G74" i="2" s="1"/>
  <c r="G65" i="2"/>
  <c r="G66" i="2" s="1"/>
  <c r="G60" i="2"/>
  <c r="G61" i="2" s="1"/>
  <c r="G48" i="2"/>
  <c r="G49" i="2" s="1"/>
  <c r="G46" i="2"/>
  <c r="G32" i="2"/>
  <c r="G33" i="2" s="1"/>
  <c r="G21" i="2"/>
  <c r="G22" i="2" s="1"/>
  <c r="G16" i="2"/>
  <c r="G17" i="2" s="1"/>
  <c r="F44" i="25" l="1"/>
  <c r="F28" i="25"/>
  <c r="F39" i="26"/>
  <c r="F53" i="26"/>
  <c r="G117" i="3"/>
  <c r="G101" i="3"/>
  <c r="G186" i="3"/>
  <c r="G192" i="3" s="1"/>
  <c r="G143" i="2"/>
  <c r="G146" i="2"/>
  <c r="G22" i="3"/>
  <c r="G68" i="3"/>
  <c r="G92" i="3"/>
  <c r="G52" i="3"/>
  <c r="G137" i="2"/>
  <c r="G144" i="2" s="1"/>
  <c r="F45" i="25" l="1"/>
  <c r="F54" i="26"/>
  <c r="G194" i="3"/>
  <c r="F188" i="3" l="1"/>
  <c r="F191" i="3" s="1"/>
  <c r="F125" i="2"/>
  <c r="F126" i="2" s="1"/>
  <c r="F32" i="2"/>
  <c r="F33" i="2" s="1"/>
  <c r="F73" i="2"/>
  <c r="F132" i="2"/>
  <c r="F139" i="2"/>
  <c r="F140" i="2"/>
  <c r="F91" i="2"/>
  <c r="F16" i="2"/>
  <c r="F17" i="2" s="1"/>
  <c r="F181" i="3"/>
  <c r="F180" i="3"/>
  <c r="F49" i="3"/>
  <c r="F12" i="3"/>
  <c r="F15" i="3" s="1"/>
  <c r="F142" i="2"/>
  <c r="E38" i="26"/>
  <c r="E19" i="26"/>
  <c r="F42" i="3"/>
  <c r="F43" i="3" s="1"/>
  <c r="E52" i="26"/>
  <c r="E34" i="26"/>
  <c r="E31" i="26"/>
  <c r="E23" i="26"/>
  <c r="E9" i="26"/>
  <c r="E43" i="25"/>
  <c r="E41" i="25"/>
  <c r="E38" i="25"/>
  <c r="E7" i="25"/>
  <c r="E28" i="25" s="1"/>
  <c r="E14" i="25"/>
  <c r="E23" i="25"/>
  <c r="E49" i="26"/>
  <c r="E47" i="26"/>
  <c r="E44" i="26"/>
  <c r="E42" i="26"/>
  <c r="F175" i="3"/>
  <c r="F176" i="3" s="1"/>
  <c r="F30" i="3"/>
  <c r="F31" i="3" s="1"/>
  <c r="F48" i="2"/>
  <c r="F130" i="2"/>
  <c r="F79" i="2"/>
  <c r="F80" i="2" s="1"/>
  <c r="F111" i="2"/>
  <c r="F112" i="2" s="1"/>
  <c r="F107" i="2"/>
  <c r="F100" i="2"/>
  <c r="F101" i="2" s="1"/>
  <c r="F95" i="2"/>
  <c r="F96" i="2" s="1"/>
  <c r="F84" i="2"/>
  <c r="F85" i="2" s="1"/>
  <c r="F65" i="2"/>
  <c r="F66" i="2" s="1"/>
  <c r="F60" i="2"/>
  <c r="F61" i="2" s="1"/>
  <c r="F46" i="2"/>
  <c r="F21" i="2"/>
  <c r="F22" i="2"/>
  <c r="F116" i="3"/>
  <c r="F114" i="3"/>
  <c r="F67" i="3"/>
  <c r="F65" i="3"/>
  <c r="F100" i="3"/>
  <c r="F98" i="3"/>
  <c r="F21" i="3"/>
  <c r="F19" i="3"/>
  <c r="F91" i="3"/>
  <c r="F89" i="3"/>
  <c r="F72" i="3"/>
  <c r="F73" i="3" s="1"/>
  <c r="F151" i="3"/>
  <c r="F152" i="3" s="1"/>
  <c r="F145" i="3"/>
  <c r="F146" i="3" s="1"/>
  <c r="F138" i="3"/>
  <c r="F141" i="3" s="1"/>
  <c r="F131" i="3"/>
  <c r="F132" i="3" s="1"/>
  <c r="F126" i="3"/>
  <c r="F127" i="3" s="1"/>
  <c r="F121" i="3"/>
  <c r="F122" i="3" s="1"/>
  <c r="F107" i="3"/>
  <c r="F108" i="3" s="1"/>
  <c r="F82" i="3"/>
  <c r="F83" i="3" s="1"/>
  <c r="F77" i="3"/>
  <c r="F78" i="3" s="1"/>
  <c r="F51" i="3"/>
  <c r="F52" i="3" s="1"/>
  <c r="F22" i="3" l="1"/>
  <c r="F92" i="3"/>
  <c r="E44" i="25"/>
  <c r="E45" i="25" s="1"/>
  <c r="F137" i="2"/>
  <c r="F143" i="2"/>
  <c r="E39" i="26"/>
  <c r="E53" i="26"/>
  <c r="F186" i="3"/>
  <c r="F192" i="3" s="1"/>
  <c r="F101" i="3"/>
  <c r="F117" i="3"/>
  <c r="F194" i="3" s="1"/>
  <c r="F68" i="3"/>
  <c r="F74" i="2"/>
  <c r="F146" i="2" s="1"/>
  <c r="F49" i="2"/>
  <c r="E54" i="26" l="1"/>
  <c r="F144" i="2"/>
</calcChain>
</file>

<file path=xl/sharedStrings.xml><?xml version="1.0" encoding="utf-8"?>
<sst xmlns="http://schemas.openxmlformats.org/spreadsheetml/2006/main" count="1272" uniqueCount="190">
  <si>
    <t>Cím és alcímrend</t>
  </si>
  <si>
    <t>Cím</t>
  </si>
  <si>
    <t>Megnevezés</t>
  </si>
  <si>
    <t>Alcím</t>
  </si>
  <si>
    <t xml:space="preserve">I. </t>
  </si>
  <si>
    <t>1.</t>
  </si>
  <si>
    <t>2.</t>
  </si>
  <si>
    <t>Mezőőri szolgálat</t>
  </si>
  <si>
    <t>3.</t>
  </si>
  <si>
    <t>4.</t>
  </si>
  <si>
    <t>5.</t>
  </si>
  <si>
    <t>6.</t>
  </si>
  <si>
    <t>7.</t>
  </si>
  <si>
    <t>Ár- és belvízvédelemmel összefüggő tevékenység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</si>
  <si>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</si>
  <si>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</si>
  <si>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</si>
  <si>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</si>
  <si>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</si>
  <si>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</si>
  <si>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</si>
  <si>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</si>
  <si>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</si>
  <si>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</si>
  <si>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</si>
  <si>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</si>
  <si>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</si>
  <si>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</si>
  <si>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</si>
  <si>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Sportlétesítmények működtetése</t>
  </si>
  <si>
    <t>II.</t>
  </si>
  <si>
    <t>ÖSSZESEN</t>
  </si>
  <si>
    <t xml:space="preserve">B E V É T E L E K </t>
  </si>
  <si>
    <t>I.</t>
  </si>
  <si>
    <t xml:space="preserve">K I A D Á S O K </t>
  </si>
  <si>
    <t>Külső személyi juttatások</t>
  </si>
  <si>
    <t>Személyi juttatások</t>
  </si>
  <si>
    <t>Felújítás</t>
  </si>
  <si>
    <t>Beruházás</t>
  </si>
  <si>
    <t>Dologi kiadások</t>
  </si>
  <si>
    <t>MŰKÖDÉSI BEVÉTELEK</t>
  </si>
  <si>
    <t>FELHALMOZÁSI BEVÉTELEK</t>
  </si>
  <si>
    <t>Család- és nővédelmi egészségügyi gondozás (védőnői szolgálat)</t>
  </si>
  <si>
    <t>Köztemető fenntartás és működtetés</t>
  </si>
  <si>
    <t xml:space="preserve">ÚJSZENTIVÁN KÖZSÉGI ÖNKORMÁNYZAT </t>
  </si>
  <si>
    <t>Önkormányzatok igazgatási tevékenysége</t>
  </si>
  <si>
    <t>Önkormányzati vagyonnal való gazdálkodással kapcsolatos feladatok</t>
  </si>
  <si>
    <t>Támogatási célú finanszírozási műveletek</t>
  </si>
  <si>
    <t>Hosszabb időtartamú közfoglalkoztatás</t>
  </si>
  <si>
    <t>Közutak, hidak, alagutak üzemeltetése</t>
  </si>
  <si>
    <t>Csővezetékes és egyéb szállítás igazgatása és támogatása (belvízelvez.csat.)</t>
  </si>
  <si>
    <t>Közvilágítási feladatok</t>
  </si>
  <si>
    <t>Zöldterület-kezelés</t>
  </si>
  <si>
    <t>Közművelődés - hagyományos közösségi kulturális értékek gondozása</t>
  </si>
  <si>
    <t>Egyéb kiadói tevékenység (Szentiváni Napló)</t>
  </si>
  <si>
    <t>Civil szervezetek működési támogatása</t>
  </si>
  <si>
    <t>Egyéb szociális pénzbeli és természetbeni ellátások, támogatások</t>
  </si>
  <si>
    <t>Forgatási és befektetési célú finanszírozási műveletek</t>
  </si>
  <si>
    <t>Önkormányzatok elszámolásai a központi költségvetéssel</t>
  </si>
  <si>
    <t>Helyi önkormányzatok működésének általános támogatása</t>
  </si>
  <si>
    <t>Önkormányzatok működési támogatása</t>
  </si>
  <si>
    <t>Termékek és szolgáltatások adói (működési célú)</t>
  </si>
  <si>
    <t>Működési célú támogatások államháztartáson belülről</t>
  </si>
  <si>
    <t>Szabálysértési bírság önkormányzatnál maradó része</t>
  </si>
  <si>
    <t>Közhatalmi bevételek</t>
  </si>
  <si>
    <t>Szolgáltatások ellenértéke (bérleti díj)</t>
  </si>
  <si>
    <t>Közvetített szolgáltatás</t>
  </si>
  <si>
    <t>Kiszámlázott általános forgalmi adó</t>
  </si>
  <si>
    <t>Kamatbevételek</t>
  </si>
  <si>
    <t>Egyéb pénzügyi műveletek bevételei</t>
  </si>
  <si>
    <t>Egyéb működési bevételek</t>
  </si>
  <si>
    <t>Működési bevételek</t>
  </si>
  <si>
    <t>Ingatlanok értékesítése (telek)</t>
  </si>
  <si>
    <t>Felhalmozási bevételek</t>
  </si>
  <si>
    <t>Működési célú átvett pénzeszközök</t>
  </si>
  <si>
    <t>Felhalmozási célú átvett pénzeszközök</t>
  </si>
  <si>
    <t>Felhalmozási célú támogatások államháztartáson belülről</t>
  </si>
  <si>
    <t>Termékek és szolgáltatások adói (felhalmozási célú)</t>
  </si>
  <si>
    <t xml:space="preserve">Finanszírozási bevételek </t>
  </si>
  <si>
    <t>ÖSSZES BEVÉTEL</t>
  </si>
  <si>
    <t>Előirányzat-csoport</t>
  </si>
  <si>
    <t>Kiemelt előirányzat</t>
  </si>
  <si>
    <t>Finanszírozási bevételek (működési célú)</t>
  </si>
  <si>
    <t>Finaszírozási bevételek (felhalmozási célú)</t>
  </si>
  <si>
    <t>Csővezetékes és egyéb szállítás igazgatása és tám. (belvízelv.csat.)</t>
  </si>
  <si>
    <t>Közművelődés - hagyományos közösségi kult. értékek gondozása</t>
  </si>
  <si>
    <t>ÚJSZENTIVÁN KÖZSÉGI ÖNKORMÁNYZAT ÖSSZESEN</t>
  </si>
  <si>
    <t>Munkaadókat terhelő járulékok és szociális hozzájárulási adó</t>
  </si>
  <si>
    <t>Foglalkoztatottak személyi juttatásai</t>
  </si>
  <si>
    <t>Munkaadókat terhelő járulékok és szociális hozzájár.adó</t>
  </si>
  <si>
    <t xml:space="preserve">Készletbeszerzés (szakmai és üzemeltetési anyagok) </t>
  </si>
  <si>
    <t>Kommunikációs szolg. (telefon, internet, informatikai szolg)</t>
  </si>
  <si>
    <t>Intézményi ellátottak pénzbeli juttatásai (BURSA)</t>
  </si>
  <si>
    <t>Ellátottak pénzbeli juttatásai</t>
  </si>
  <si>
    <t>Egyéb működési célú támogatások államháztartáson belülre</t>
  </si>
  <si>
    <t>Egyéb működési célú kiadások</t>
  </si>
  <si>
    <t>Egyéb működési célú támogatások államháztartáson kívülre</t>
  </si>
  <si>
    <t>Finanszírozási kiadások (működési célú)</t>
  </si>
  <si>
    <t>Ingatlanok beszerzése, létesítése</t>
  </si>
  <si>
    <t>Egyéb tárgyi eszközök beszerzése</t>
  </si>
  <si>
    <t>Beruházási célú előzetesen felszámított áfa</t>
  </si>
  <si>
    <t>Beruházások</t>
  </si>
  <si>
    <t>Ingatlanok felújítás</t>
  </si>
  <si>
    <t>Felújítási célú előzetesen felszámított áfa</t>
  </si>
  <si>
    <t>Felújítások</t>
  </si>
  <si>
    <t>Egyéb felhalmozási célú támogatások államháztartáson kívülre</t>
  </si>
  <si>
    <t>Egyéb felhalmozási kiadások</t>
  </si>
  <si>
    <t>Finanszírozási kiadások (felhalmozási célú)</t>
  </si>
  <si>
    <t>Ellátottak pénzbeli ellátásai</t>
  </si>
  <si>
    <t xml:space="preserve">Beruházások </t>
  </si>
  <si>
    <t>Felhalmozási kiadások</t>
  </si>
  <si>
    <t>Működési kiadások</t>
  </si>
  <si>
    <t>ÚJSZENTIVÁNI POLGÁRMESTERI HIVATAL</t>
  </si>
  <si>
    <t xml:space="preserve">ÚJSZENTIVÁNI POLGÁRMESTERI HIVATAL </t>
  </si>
  <si>
    <t xml:space="preserve">II. </t>
  </si>
  <si>
    <t>Helyi, térségi közösségi tér biztosítása, működtetése (Civil Ház)</t>
  </si>
  <si>
    <t>Önkormányzatok igazgatási tevékenysége 011130.</t>
  </si>
  <si>
    <t>Köztemető fenntartás és működtetés 013320.</t>
  </si>
  <si>
    <t>Önkormányzati vagyonnal való gazdálkodással kapcsolatos feladatok 013350.</t>
  </si>
  <si>
    <t>Önkormányzatok elszámolásai a központi költségvetéssel 018010.</t>
  </si>
  <si>
    <t>Támogatási célú finanszírozási műveletek 018030</t>
  </si>
  <si>
    <t>Csővezetékes és egyéb szállítás igazgatása és tám. (belvízelv.csat.) 045510.</t>
  </si>
  <si>
    <t>Zöldterület kezelés 066010.</t>
  </si>
  <si>
    <t>Mezőőri szolgálat 066020.</t>
  </si>
  <si>
    <t>Család- és nővédelmi egészségügyi gondozás (védőnői szolgálat) 074031.</t>
  </si>
  <si>
    <t>Egyéb kiadói tevékenység (Szentiváni Napló) 083030.</t>
  </si>
  <si>
    <t>Helyi, térségi közösségi tér biztosítása, működtetése (Civil Ház) 086020.</t>
  </si>
  <si>
    <t>Egyéb szociális pénzbeli és természetbeni ellátások, támogatások 107060.</t>
  </si>
  <si>
    <t>Forgatási és befektetési célú finanszírozási műveletek 900060.</t>
  </si>
  <si>
    <t>Egyéb felhalmozási célú kiadások</t>
  </si>
  <si>
    <t>Települési önkormányzatok szociális feladatainak támogatása</t>
  </si>
  <si>
    <t>Települési önkormányzatok kulturális feladatainak támogatása</t>
  </si>
  <si>
    <t xml:space="preserve">1. </t>
  </si>
  <si>
    <t>Helyi önkormányzatok egyéb működési kiegészítő támogatása</t>
  </si>
  <si>
    <t>Vagyoni tipusú adók (épíményadó, telekadó)</t>
  </si>
  <si>
    <t>Értékesítési és forgalmi adók (iparűzési adó)</t>
  </si>
  <si>
    <t>Igazgatási szolgáltatási díj</t>
  </si>
  <si>
    <t>Pótlék, bírság</t>
  </si>
  <si>
    <t>Tulajdonosi bevételek</t>
  </si>
  <si>
    <t>Működési célú visszatérítendő tám, kölcsön visszatér.áll.házt.kívülről</t>
  </si>
  <si>
    <t>Egyéb működési célú átvett pénzeszközök</t>
  </si>
  <si>
    <t>Maradvány igénybevétele (működési célú)</t>
  </si>
  <si>
    <t>Finanszírozási bevételek (hitel, kölcsön)</t>
  </si>
  <si>
    <t>Felhalmozási célú önkormányzati támogatások</t>
  </si>
  <si>
    <t>Egyéb felhalmozási célú támogatások bevételei államházt-on belülről</t>
  </si>
  <si>
    <t>Vagyoni tipusú adók (magánszemélyek kommunális adója)</t>
  </si>
  <si>
    <t>Részesedések értékesítése</t>
  </si>
  <si>
    <t>Felhalmozási célú átvett pénzeszközök államházt-on kívülről</t>
  </si>
  <si>
    <t>Maradvány igénybevétele (felhalmozási célú)</t>
  </si>
  <si>
    <t>Szolgáltatási kiadás (közüzemi díjak, karbantartási és kisjavítási szolg., egyéb szakmai és fenntartási szolg., közvetített szolg.)</t>
  </si>
  <si>
    <t>Különféle befizetések és egyéb dologi kiadások ( áfa, kamat, pénzügyi műveletek kiadásai, reprezentáció,egyéb dologi kiadás)</t>
  </si>
  <si>
    <t xml:space="preserve">    ebből felhalmozási célú hitel kamata</t>
  </si>
  <si>
    <t xml:space="preserve">Települési támogatás </t>
  </si>
  <si>
    <t>Működési célú visszatérítendő kölcsön nyújtása ÁH-on kívülre</t>
  </si>
  <si>
    <t>Tartalékok</t>
  </si>
  <si>
    <t>MŰKÖDÉSI CÉLÚ KIADÁSOK</t>
  </si>
  <si>
    <t>Egyéb felhalmozási célú támogatások államháztartáson belülre</t>
  </si>
  <si>
    <t>Hitel-, kölcsöntörlesztés államháztartáson kívülre</t>
  </si>
  <si>
    <t>FELHALMOZÁSI CÉLÚ KIADÁSOK</t>
  </si>
  <si>
    <t>Hitel felvétele</t>
  </si>
  <si>
    <t>Központi, irányítószervi támogatás</t>
  </si>
  <si>
    <t>Központi, irányító szervi támogatás</t>
  </si>
  <si>
    <t>Részesedések</t>
  </si>
  <si>
    <t>Út, autópálya építése</t>
  </si>
  <si>
    <t>Intézményen kívüli gyermekétkeztetés (Szünidei étkeztetés)</t>
  </si>
  <si>
    <t>Informatikai eszközök beszerzése</t>
  </si>
  <si>
    <t>Út, autópálya építés</t>
  </si>
  <si>
    <t>23.</t>
  </si>
  <si>
    <t>24.</t>
  </si>
  <si>
    <t>Településfejlesztési projektek és támogatásuk</t>
  </si>
  <si>
    <t>2017. évi eredeti előirányzat      (Ft-ban)</t>
  </si>
  <si>
    <t>2017. évi módosított előirányzat      (Ft-ban)</t>
  </si>
  <si>
    <t>2017. évi eredeti előirányzat (Ft-ban)</t>
  </si>
  <si>
    <t>2017. évi módosított előirányzat (Ft-ban)</t>
  </si>
  <si>
    <t>Gyermekvédelmi pénzbeli és természetbeni ellátások</t>
  </si>
  <si>
    <t>Működési célú támogatások bevételei központi költségvetési szervektől</t>
  </si>
  <si>
    <t xml:space="preserve">Működési célú támogatások bevételei központi kezelésű előirányzatok </t>
  </si>
  <si>
    <t>Működési célú támogatások bevételei egyéb fejezeti kezelésű előirányzatok</t>
  </si>
  <si>
    <t>Működési célú támogatások bevételei társadalombiztosítástól</t>
  </si>
  <si>
    <t>Működési célú támogatások bevételei elkülönített állami pénzalapok</t>
  </si>
  <si>
    <t>Gépjárműadó (40 %)</t>
  </si>
  <si>
    <t>Államháztartáson belüli megelőlegezések</t>
  </si>
  <si>
    <t>Családi támogatások</t>
  </si>
  <si>
    <t>Immateriális javak beszerzése, létesítése</t>
  </si>
  <si>
    <t>Államháztartáson belüli megelőlegezések visszafizetése</t>
  </si>
  <si>
    <t>Pénzeszközök lekötött bankbetétként elhelyezése</t>
  </si>
  <si>
    <t>Újszentiván Községi Önkormányzat 2017. bevételi előirányzat módosítása</t>
  </si>
  <si>
    <t xml:space="preserve">Újszentiván Községi Önkormányzat 2017. évi kiadási előirányzat módosítása </t>
  </si>
  <si>
    <t xml:space="preserve">Újszentiván Község Önkormányzatának 2017. évi bevételi előirányzat módosítása </t>
  </si>
  <si>
    <t xml:space="preserve">Újszentiván Község Önkormányzatának 2017. évi kiadási előirányzat módosítása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</si>
</sst>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19" x14ac:knownFonts="1">
    <font>
      <sz val="10"/>
      <name val="Arial CE"/>
      <family val="2"/>
      <charset val="238"/>
    </font>
    <font>
      <sz val="10"/>
      <name val="Arial"/>
      <charset val="238"/>
    </font>
    <font>
      <sz val="12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i/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Arial CE"/>
      <family val="2"/>
      <charset val="238"/>
    </font>
    <font>
      <b/>
      <i/>
      <sz val="10"/>
      <name val="Times New Roman CE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ill="0" applyBorder="0" applyAlignment="0" applyProtection="0"/>
  </cellStyleXfs>
  <cellXfs count="17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10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3" fontId="5" fillId="0" borderId="1" xfId="0" applyNumberFormat="1" applyFont="1" applyFill="1" applyBorder="1" applyAlignment="1">
      <alignment horizontal="center"/>
    </xf>
    <xf numFmtId="0" fontId="11" fillId="0" borderId="1" xfId="0" applyFont="1" applyFill="1" applyBorder="1"/>
    <xf numFmtId="3" fontId="6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3" fontId="5" fillId="0" borderId="0" xfId="0" applyNumberFormat="1" applyFont="1" applyFill="1"/>
    <xf numFmtId="3" fontId="6" fillId="0" borderId="4" xfId="0" applyNumberFormat="1" applyFont="1" applyFill="1" applyBorder="1" applyAlignment="1">
      <alignment horizontal="center"/>
    </xf>
    <xf numFmtId="0" fontId="11" fillId="0" borderId="4" xfId="0" applyFont="1" applyFill="1" applyBorder="1"/>
    <xf numFmtId="0" fontId="9" fillId="0" borderId="1" xfId="0" applyFont="1" applyFill="1" applyBorder="1" applyAlignment="1">
      <alignment horizontal="center"/>
    </xf>
    <xf numFmtId="0" fontId="5" fillId="0" borderId="0" xfId="0" applyFont="1" applyFill="1"/>
    <xf numFmtId="0" fontId="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1" fillId="0" borderId="0" xfId="0" applyFont="1" applyFill="1"/>
    <xf numFmtId="0" fontId="7" fillId="0" borderId="0" xfId="0" applyFont="1" applyFill="1"/>
    <xf numFmtId="0" fontId="9" fillId="0" borderId="0" xfId="0" applyFont="1" applyFill="1"/>
    <xf numFmtId="0" fontId="13" fillId="0" borderId="0" xfId="0" applyFont="1" applyFill="1"/>
    <xf numFmtId="0" fontId="6" fillId="0" borderId="0" xfId="0" applyFont="1" applyFill="1"/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10" fillId="0" borderId="0" xfId="0" applyFont="1" applyFill="1"/>
    <xf numFmtId="3" fontId="5" fillId="0" borderId="1" xfId="0" applyNumberFormat="1" applyFont="1" applyFill="1" applyBorder="1"/>
    <xf numFmtId="0" fontId="13" fillId="0" borderId="1" xfId="0" applyFont="1" applyFill="1" applyBorder="1"/>
    <xf numFmtId="3" fontId="13" fillId="0" borderId="1" xfId="0" applyNumberFormat="1" applyFont="1" applyFill="1" applyBorder="1"/>
    <xf numFmtId="3" fontId="11" fillId="0" borderId="1" xfId="0" applyNumberFormat="1" applyFont="1" applyFill="1" applyBorder="1"/>
    <xf numFmtId="3" fontId="10" fillId="0" borderId="1" xfId="0" applyNumberFormat="1" applyFont="1" applyFill="1" applyBorder="1"/>
    <xf numFmtId="0" fontId="5" fillId="0" borderId="5" xfId="0" applyFont="1" applyFill="1" applyBorder="1"/>
    <xf numFmtId="3" fontId="5" fillId="0" borderId="5" xfId="0" applyNumberFormat="1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3" fontId="10" fillId="0" borderId="1" xfId="0" applyNumberFormat="1" applyFont="1" applyFill="1" applyBorder="1" applyAlignment="1">
      <alignment horizontal="right" vertical="center"/>
    </xf>
    <xf numFmtId="0" fontId="5" fillId="0" borderId="6" xfId="0" applyFont="1" applyFill="1" applyBorder="1"/>
    <xf numFmtId="3" fontId="5" fillId="0" borderId="6" xfId="0" applyNumberFormat="1" applyFont="1" applyFill="1" applyBorder="1"/>
    <xf numFmtId="0" fontId="12" fillId="0" borderId="1" xfId="0" applyFont="1" applyFill="1" applyBorder="1"/>
    <xf numFmtId="3" fontId="8" fillId="0" borderId="0" xfId="1" applyNumberFormat="1" applyFont="1" applyFill="1" applyAlignment="1">
      <alignment horizontal="right"/>
    </xf>
    <xf numFmtId="3" fontId="8" fillId="0" borderId="1" xfId="1" applyNumberFormat="1" applyFont="1" applyFill="1" applyBorder="1" applyAlignment="1">
      <alignment horizontal="right" vertical="center" wrapText="1"/>
    </xf>
    <xf numFmtId="3" fontId="8" fillId="0" borderId="1" xfId="1" applyNumberFormat="1" applyFont="1" applyFill="1" applyBorder="1" applyAlignment="1">
      <alignment horizontal="right"/>
    </xf>
    <xf numFmtId="3" fontId="15" fillId="0" borderId="1" xfId="1" applyNumberFormat="1" applyFont="1" applyFill="1" applyBorder="1" applyAlignment="1">
      <alignment horizontal="right"/>
    </xf>
    <xf numFmtId="3" fontId="14" fillId="0" borderId="1" xfId="1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3" fontId="13" fillId="0" borderId="1" xfId="0" applyNumberFormat="1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3" fontId="14" fillId="0" borderId="4" xfId="1" applyNumberFormat="1" applyFont="1" applyFill="1" applyBorder="1" applyAlignment="1">
      <alignment horizontal="right"/>
    </xf>
    <xf numFmtId="0" fontId="18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0" fontId="11" fillId="0" borderId="5" xfId="0" applyFont="1" applyFill="1" applyBorder="1"/>
    <xf numFmtId="3" fontId="14" fillId="0" borderId="5" xfId="1" applyNumberFormat="1" applyFont="1" applyFill="1" applyBorder="1" applyAlignment="1">
      <alignment horizontal="right"/>
    </xf>
    <xf numFmtId="3" fontId="14" fillId="0" borderId="0" xfId="1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center"/>
    </xf>
    <xf numFmtId="3" fontId="13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/>
    <xf numFmtId="0" fontId="9" fillId="0" borderId="1" xfId="0" applyFont="1" applyFill="1" applyBorder="1" applyAlignment="1">
      <alignment horizontal="center"/>
    </xf>
    <xf numFmtId="0" fontId="12" fillId="0" borderId="1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3" fontId="10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3" fontId="8" fillId="2" borderId="1" xfId="1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6" fillId="0" borderId="0" xfId="0" applyFont="1" applyFill="1" applyBorder="1"/>
    <xf numFmtId="0" fontId="11" fillId="2" borderId="1" xfId="0" applyFont="1" applyFill="1" applyBorder="1" applyAlignment="1">
      <alignment horizontal="center"/>
    </xf>
    <xf numFmtId="3" fontId="5" fillId="2" borderId="1" xfId="0" applyNumberFormat="1" applyFont="1" applyFill="1" applyBorder="1"/>
    <xf numFmtId="0" fontId="13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3" fontId="10" fillId="2" borderId="1" xfId="0" applyNumberFormat="1" applyFont="1" applyFill="1" applyBorder="1"/>
    <xf numFmtId="0" fontId="11" fillId="2" borderId="2" xfId="0" applyFont="1" applyFill="1" applyBorder="1" applyAlignment="1">
      <alignment horizont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/>
    </xf>
    <xf numFmtId="3" fontId="11" fillId="0" borderId="3" xfId="0" applyNumberFormat="1" applyFont="1" applyFill="1" applyBorder="1" applyAlignment="1">
      <alignment horizontal="right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3" fontId="11" fillId="0" borderId="12" xfId="0" applyNumberFormat="1" applyFont="1" applyFill="1" applyBorder="1" applyAlignment="1">
      <alignment horizontal="right" vertical="center" wrapText="1"/>
    </xf>
    <xf numFmtId="3" fontId="11" fillId="0" borderId="8" xfId="0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3" fontId="10" fillId="0" borderId="13" xfId="0" applyNumberFormat="1" applyFont="1" applyFill="1" applyBorder="1" applyAlignment="1">
      <alignment horizontal="right" vertical="center" wrapText="1"/>
    </xf>
    <xf numFmtId="3" fontId="10" fillId="0" borderId="2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right" vertical="center"/>
    </xf>
    <xf numFmtId="0" fontId="10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3" fontId="11" fillId="0" borderId="12" xfId="0" applyNumberFormat="1" applyFont="1" applyFill="1" applyBorder="1" applyAlignment="1">
      <alignment horizontal="right" vertical="center"/>
    </xf>
    <xf numFmtId="3" fontId="11" fillId="0" borderId="8" xfId="0" applyNumberFormat="1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0" fontId="10" fillId="0" borderId="15" xfId="0" applyFont="1" applyFill="1" applyBorder="1" applyAlignment="1">
      <alignment horizontal="left" vertical="center"/>
    </xf>
    <xf numFmtId="3" fontId="10" fillId="0" borderId="16" xfId="0" applyNumberFormat="1" applyFont="1" applyFill="1" applyBorder="1" applyAlignment="1">
      <alignment horizontal="right" vertical="center"/>
    </xf>
    <xf numFmtId="3" fontId="10" fillId="0" borderId="15" xfId="0" applyNumberFormat="1" applyFont="1" applyFill="1" applyBorder="1" applyAlignment="1">
      <alignment horizontal="right" vertical="center"/>
    </xf>
    <xf numFmtId="3" fontId="10" fillId="0" borderId="2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/>
    </xf>
    <xf numFmtId="3" fontId="8" fillId="0" borderId="9" xfId="1" applyNumberFormat="1" applyFont="1" applyFill="1" applyBorder="1" applyAlignment="1">
      <alignment horizontal="center" vertical="center" wrapText="1"/>
    </xf>
    <xf numFmtId="3" fontId="8" fillId="0" borderId="11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12" fillId="0" borderId="1" xfId="0" applyFont="1" applyFill="1" applyBorder="1"/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center"/>
    </xf>
    <xf numFmtId="0" fontId="12" fillId="0" borderId="10" xfId="0" applyFont="1" applyFill="1" applyBorder="1"/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opLeftCell="A19" zoomScaleNormal="100" workbookViewId="0">
      <selection activeCell="C32" sqref="A1:C32"/>
    </sheetView>
  </sheetViews>
  <sheetFormatPr defaultRowHeight="15.75" x14ac:dyDescent="0.2"/>
  <cols>
    <col min="1" max="1" width="3.140625" style="1" customWidth="1"/>
    <col min="2" max="2" width="6.140625" style="1" customWidth="1"/>
    <col min="3" max="3" width="77.42578125" style="1" customWidth="1"/>
    <col min="4" max="4" width="60.5703125" style="1" customWidth="1"/>
    <col min="5" max="16384" width="9.140625" style="1"/>
  </cols>
  <sheetData>
    <row r="1" spans="1:4" ht="16.5" x14ac:dyDescent="0.2">
      <c r="A1" s="149" t="s">
        <v>0</v>
      </c>
      <c r="B1" s="149"/>
      <c r="C1" s="149"/>
    </row>
    <row r="2" spans="1:4" ht="29.25" customHeight="1" x14ac:dyDescent="0.2"/>
    <row r="3" spans="1:4" ht="18" customHeight="1" x14ac:dyDescent="0.2">
      <c r="A3" s="5" t="s">
        <v>1</v>
      </c>
      <c r="B3" s="5"/>
      <c r="C3" s="150" t="s">
        <v>2</v>
      </c>
      <c r="D3" s="2"/>
    </row>
    <row r="4" spans="1:4" ht="18" customHeight="1" x14ac:dyDescent="0.2">
      <c r="A4" s="5"/>
      <c r="B4" s="6" t="s">
        <v>3</v>
      </c>
      <c r="C4" s="150"/>
      <c r="D4" s="2"/>
    </row>
    <row r="5" spans="1:4" s="4" customFormat="1" ht="21" customHeight="1" x14ac:dyDescent="0.2">
      <c r="A5" s="7" t="s">
        <v>4</v>
      </c>
      <c r="B5" s="151" t="s">
        <v>44</v>
      </c>
      <c r="C5" s="152"/>
      <c r="D5" s="3"/>
    </row>
    <row r="6" spans="1:4" ht="21" customHeight="1" x14ac:dyDescent="0.2">
      <c r="A6" s="5"/>
      <c r="B6" s="6" t="s">
        <v>5</v>
      </c>
      <c r="C6" s="8" t="s">
        <v>45</v>
      </c>
    </row>
    <row r="7" spans="1:4" ht="21" customHeight="1" x14ac:dyDescent="0.2">
      <c r="A7" s="5"/>
      <c r="B7" s="6" t="s">
        <v>6</v>
      </c>
      <c r="C7" s="8" t="s">
        <v>43</v>
      </c>
    </row>
    <row r="8" spans="1:4" ht="21" customHeight="1" x14ac:dyDescent="0.2">
      <c r="A8" s="5"/>
      <c r="B8" s="6" t="s">
        <v>8</v>
      </c>
      <c r="C8" s="8" t="s">
        <v>46</v>
      </c>
    </row>
    <row r="9" spans="1:4" ht="21" customHeight="1" x14ac:dyDescent="0.2">
      <c r="A9" s="5"/>
      <c r="B9" s="6" t="s">
        <v>9</v>
      </c>
      <c r="C9" s="5" t="s">
        <v>58</v>
      </c>
    </row>
    <row r="10" spans="1:4" ht="21" customHeight="1" x14ac:dyDescent="0.2">
      <c r="A10" s="5"/>
      <c r="B10" s="6" t="s">
        <v>10</v>
      </c>
      <c r="C10" s="8" t="s">
        <v>47</v>
      </c>
    </row>
    <row r="11" spans="1:4" ht="21" customHeight="1" x14ac:dyDescent="0.2">
      <c r="A11" s="5"/>
      <c r="B11" s="6" t="s">
        <v>11</v>
      </c>
      <c r="C11" s="8" t="s">
        <v>48</v>
      </c>
    </row>
    <row r="12" spans="1:4" ht="21" customHeight="1" x14ac:dyDescent="0.2">
      <c r="A12" s="5"/>
      <c r="B12" s="6" t="s">
        <v>12</v>
      </c>
      <c r="C12" s="8" t="s">
        <v>163</v>
      </c>
    </row>
    <row r="13" spans="1:4" ht="21" customHeight="1" x14ac:dyDescent="0.2">
      <c r="A13" s="5"/>
      <c r="B13" s="6" t="s">
        <v>14</v>
      </c>
      <c r="C13" s="8" t="s">
        <v>49</v>
      </c>
    </row>
    <row r="14" spans="1:4" ht="21" customHeight="1" x14ac:dyDescent="0.2">
      <c r="A14" s="5"/>
      <c r="B14" s="6" t="s">
        <v>15</v>
      </c>
      <c r="C14" s="8" t="s">
        <v>50</v>
      </c>
    </row>
    <row r="15" spans="1:4" ht="21" customHeight="1" x14ac:dyDescent="0.2">
      <c r="A15" s="5"/>
      <c r="B15" s="6" t="s">
        <v>16</v>
      </c>
      <c r="C15" s="8" t="s">
        <v>13</v>
      </c>
    </row>
    <row r="16" spans="1:4" ht="21" customHeight="1" x14ac:dyDescent="0.2">
      <c r="A16" s="5"/>
      <c r="B16" s="6" t="s">
        <v>17</v>
      </c>
      <c r="C16" s="8" t="s">
        <v>51</v>
      </c>
    </row>
    <row r="17" spans="1:4" ht="21" customHeight="1" x14ac:dyDescent="0.2">
      <c r="A17" s="5"/>
      <c r="B17" s="6" t="s">
        <v>18</v>
      </c>
      <c r="C17" s="8" t="s">
        <v>52</v>
      </c>
    </row>
    <row r="18" spans="1:4" ht="21" customHeight="1" x14ac:dyDescent="0.2">
      <c r="A18" s="5"/>
      <c r="B18" s="6" t="s">
        <v>19</v>
      </c>
      <c r="C18" s="8" t="s">
        <v>7</v>
      </c>
    </row>
    <row r="19" spans="1:4" ht="21" customHeight="1" x14ac:dyDescent="0.2">
      <c r="A19" s="5"/>
      <c r="B19" s="6" t="s">
        <v>20</v>
      </c>
      <c r="C19" s="8" t="s">
        <v>42</v>
      </c>
    </row>
    <row r="20" spans="1:4" ht="21" customHeight="1" x14ac:dyDescent="0.2">
      <c r="A20" s="5"/>
      <c r="B20" s="6" t="s">
        <v>21</v>
      </c>
      <c r="C20" s="5" t="s">
        <v>29</v>
      </c>
    </row>
    <row r="21" spans="1:4" ht="21" customHeight="1" x14ac:dyDescent="0.2">
      <c r="A21" s="5"/>
      <c r="B21" s="6" t="s">
        <v>22</v>
      </c>
      <c r="C21" s="8" t="s">
        <v>53</v>
      </c>
    </row>
    <row r="22" spans="1:4" ht="21" customHeight="1" x14ac:dyDescent="0.2">
      <c r="A22" s="5"/>
      <c r="B22" s="6" t="s">
        <v>23</v>
      </c>
      <c r="C22" s="8" t="s">
        <v>54</v>
      </c>
    </row>
    <row r="23" spans="1:4" ht="21" customHeight="1" x14ac:dyDescent="0.2">
      <c r="A23" s="5"/>
      <c r="B23" s="6" t="s">
        <v>24</v>
      </c>
      <c r="C23" s="8" t="s">
        <v>55</v>
      </c>
    </row>
    <row r="24" spans="1:4" ht="21" customHeight="1" x14ac:dyDescent="0.2">
      <c r="A24" s="5"/>
      <c r="B24" s="6" t="s">
        <v>25</v>
      </c>
      <c r="C24" s="8" t="s">
        <v>115</v>
      </c>
    </row>
    <row r="25" spans="1:4" ht="21" customHeight="1" x14ac:dyDescent="0.2">
      <c r="A25" s="5"/>
      <c r="B25" s="6" t="s">
        <v>26</v>
      </c>
      <c r="C25" s="8" t="s">
        <v>164</v>
      </c>
    </row>
    <row r="26" spans="1:4" ht="21" customHeight="1" x14ac:dyDescent="0.2">
      <c r="A26" s="5"/>
      <c r="B26" s="6" t="s">
        <v>27</v>
      </c>
      <c r="C26" s="8" t="s">
        <v>56</v>
      </c>
    </row>
    <row r="27" spans="1:4" ht="21" customHeight="1" x14ac:dyDescent="0.2">
      <c r="A27" s="5"/>
      <c r="B27" s="6" t="s">
        <v>28</v>
      </c>
      <c r="C27" s="8" t="s">
        <v>57</v>
      </c>
    </row>
    <row r="28" spans="1:4" ht="21" customHeight="1" x14ac:dyDescent="0.2">
      <c r="A28" s="5"/>
      <c r="B28" s="63" t="s">
        <v>167</v>
      </c>
      <c r="C28" s="8" t="s">
        <v>169</v>
      </c>
    </row>
    <row r="29" spans="1:4" ht="21" customHeight="1" x14ac:dyDescent="0.2">
      <c r="A29" s="5"/>
      <c r="B29" s="72" t="s">
        <v>168</v>
      </c>
      <c r="C29" s="8" t="s">
        <v>174</v>
      </c>
    </row>
    <row r="31" spans="1:4" s="4" customFormat="1" ht="21" customHeight="1" x14ac:dyDescent="0.2">
      <c r="A31" s="7" t="s">
        <v>114</v>
      </c>
      <c r="B31" s="151" t="s">
        <v>113</v>
      </c>
      <c r="C31" s="152"/>
      <c r="D31" s="3"/>
    </row>
    <row r="32" spans="1:4" ht="21" customHeight="1" x14ac:dyDescent="0.2">
      <c r="A32" s="5"/>
      <c r="B32" s="6" t="s">
        <v>5</v>
      </c>
      <c r="C32" s="8" t="s">
        <v>45</v>
      </c>
    </row>
  </sheetData>
  <mergeCells count="4">
    <mergeCell ref="A1:C1"/>
    <mergeCell ref="C3:C4"/>
    <mergeCell ref="B5:C5"/>
    <mergeCell ref="B31:C31"/>
  </mergeCells>
  <phoneticPr fontId="0" type="noConversion"/>
  <pageMargins left="0.66" right="0.35433070866141736" top="0.9055118110236221" bottom="0.27559055118110237" header="0.54" footer="0.51181102362204722"/>
  <pageSetup paperSize="9" orientation="portrait" useFirstPageNumber="1" horizontalDpi="300" verticalDpi="300" r:id="rId1"/>
  <headerFooter alignWithMargins="0">
    <oddHeader xml:space="preserve">&amp;C1. melléklet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6"/>
  <sheetViews>
    <sheetView topLeftCell="A124" zoomScaleNormal="100" zoomScaleSheetLayoutView="100" workbookViewId="0">
      <selection activeCell="G144" sqref="A1:G144"/>
    </sheetView>
  </sheetViews>
  <sheetFormatPr defaultRowHeight="12.75" x14ac:dyDescent="0.2"/>
  <cols>
    <col min="1" max="2" width="2.85546875" style="30" customWidth="1"/>
    <col min="3" max="3" width="2.42578125" style="30" customWidth="1"/>
    <col min="4" max="4" width="3.28515625" style="30" customWidth="1"/>
    <col min="5" max="5" width="56.28515625" style="28" customWidth="1"/>
    <col min="6" max="6" width="13.28515625" style="53" customWidth="1"/>
    <col min="7" max="7" width="13.42578125" style="53" customWidth="1"/>
    <col min="8" max="16384" width="9.140625" style="28"/>
  </cols>
  <sheetData>
    <row r="1" spans="1:7" ht="22.5" customHeight="1" x14ac:dyDescent="0.2">
      <c r="A1" s="161" t="s">
        <v>186</v>
      </c>
      <c r="B1" s="161"/>
      <c r="C1" s="161"/>
      <c r="D1" s="161"/>
      <c r="E1" s="161"/>
      <c r="F1" s="161"/>
      <c r="G1" s="161"/>
    </row>
    <row r="2" spans="1:7" ht="18.75" customHeight="1" x14ac:dyDescent="0.25">
      <c r="A2" s="29"/>
    </row>
    <row r="3" spans="1:7" ht="13.5" customHeight="1" x14ac:dyDescent="0.2">
      <c r="A3" s="164" t="s">
        <v>1</v>
      </c>
      <c r="B3" s="164"/>
      <c r="C3" s="164"/>
      <c r="D3" s="164"/>
      <c r="E3" s="164"/>
      <c r="F3" s="158" t="s">
        <v>170</v>
      </c>
      <c r="G3" s="158" t="s">
        <v>171</v>
      </c>
    </row>
    <row r="4" spans="1:7" ht="13.5" customHeight="1" x14ac:dyDescent="0.2">
      <c r="A4" s="27"/>
      <c r="B4" s="164" t="s">
        <v>3</v>
      </c>
      <c r="C4" s="164"/>
      <c r="D4" s="164"/>
      <c r="E4" s="164"/>
      <c r="F4" s="159"/>
      <c r="G4" s="159"/>
    </row>
    <row r="5" spans="1:7" ht="13.5" customHeight="1" x14ac:dyDescent="0.2">
      <c r="A5" s="27"/>
      <c r="B5" s="27"/>
      <c r="C5" s="164" t="s">
        <v>80</v>
      </c>
      <c r="D5" s="164"/>
      <c r="E5" s="164"/>
      <c r="F5" s="159"/>
      <c r="G5" s="159"/>
    </row>
    <row r="6" spans="1:7" ht="13.5" customHeight="1" x14ac:dyDescent="0.2">
      <c r="A6" s="27"/>
      <c r="B6" s="27"/>
      <c r="C6" s="27"/>
      <c r="D6" s="165" t="s">
        <v>81</v>
      </c>
      <c r="E6" s="166"/>
      <c r="F6" s="160"/>
      <c r="G6" s="160"/>
    </row>
    <row r="7" spans="1:7" ht="13.5" customHeight="1" x14ac:dyDescent="0.2">
      <c r="A7" s="27"/>
      <c r="B7" s="27"/>
      <c r="C7" s="27"/>
      <c r="D7" s="27"/>
      <c r="E7" s="52"/>
      <c r="F7" s="54"/>
      <c r="G7" s="54"/>
    </row>
    <row r="8" spans="1:7" ht="18" customHeight="1" x14ac:dyDescent="0.25">
      <c r="A8" s="10" t="s">
        <v>33</v>
      </c>
      <c r="B8" s="12"/>
      <c r="C8" s="12"/>
      <c r="D8" s="12"/>
      <c r="E8" s="15" t="s">
        <v>44</v>
      </c>
      <c r="F8" s="55"/>
      <c r="G8" s="55"/>
    </row>
    <row r="9" spans="1:7" s="31" customFormat="1" ht="14.25" customHeight="1" x14ac:dyDescent="0.2">
      <c r="A9" s="10"/>
      <c r="B9" s="10" t="s">
        <v>5</v>
      </c>
      <c r="C9" s="10"/>
      <c r="D9" s="10"/>
      <c r="E9" s="155" t="s">
        <v>116</v>
      </c>
      <c r="F9" s="156"/>
      <c r="G9" s="26"/>
    </row>
    <row r="10" spans="1:7" s="39" customFormat="1" ht="14.25" customHeight="1" x14ac:dyDescent="0.2">
      <c r="A10" s="19"/>
      <c r="B10" s="19"/>
      <c r="C10" s="19"/>
      <c r="D10" s="19" t="s">
        <v>6</v>
      </c>
      <c r="E10" s="9" t="s">
        <v>62</v>
      </c>
      <c r="F10" s="76">
        <v>0</v>
      </c>
      <c r="G10" s="77">
        <v>0</v>
      </c>
    </row>
    <row r="11" spans="1:7" s="39" customFormat="1" ht="14.25" customHeight="1" x14ac:dyDescent="0.2">
      <c r="A11" s="95"/>
      <c r="B11" s="95"/>
      <c r="C11" s="95"/>
      <c r="D11" s="95" t="s">
        <v>8</v>
      </c>
      <c r="E11" s="96" t="s">
        <v>61</v>
      </c>
      <c r="F11" s="97">
        <v>68000000</v>
      </c>
      <c r="G11" s="97">
        <v>69683778</v>
      </c>
    </row>
    <row r="12" spans="1:7" s="39" customFormat="1" ht="14.25" customHeight="1" x14ac:dyDescent="0.2">
      <c r="A12" s="19"/>
      <c r="B12" s="19"/>
      <c r="C12" s="19"/>
      <c r="D12" s="19" t="s">
        <v>9</v>
      </c>
      <c r="E12" s="9" t="s">
        <v>64</v>
      </c>
      <c r="F12" s="49">
        <v>3200000</v>
      </c>
      <c r="G12" s="49">
        <v>3200000</v>
      </c>
    </row>
    <row r="13" spans="1:7" ht="14.25" customHeight="1" x14ac:dyDescent="0.2">
      <c r="A13" s="11"/>
      <c r="B13" s="12"/>
      <c r="C13" s="12"/>
      <c r="D13" s="12" t="s">
        <v>10</v>
      </c>
      <c r="E13" s="13" t="s">
        <v>70</v>
      </c>
      <c r="F13" s="55">
        <v>500000</v>
      </c>
      <c r="G13" s="55">
        <v>500000</v>
      </c>
    </row>
    <row r="14" spans="1:7" s="32" customFormat="1" ht="14.25" customHeight="1" x14ac:dyDescent="0.25">
      <c r="A14" s="14"/>
      <c r="B14" s="14"/>
      <c r="C14" s="14" t="s">
        <v>5</v>
      </c>
      <c r="D14" s="14"/>
      <c r="E14" s="15" t="s">
        <v>71</v>
      </c>
      <c r="F14" s="56">
        <f>SUM(F10:F13)</f>
        <v>71700000</v>
      </c>
      <c r="G14" s="56">
        <f t="shared" ref="G14" si="0">SUM(G10:G13)</f>
        <v>73383778</v>
      </c>
    </row>
    <row r="15" spans="1:7" s="32" customFormat="1" ht="14.25" customHeight="1" x14ac:dyDescent="0.25">
      <c r="A15" s="14"/>
      <c r="B15" s="14"/>
      <c r="C15" s="12"/>
      <c r="D15" s="12" t="s">
        <v>6</v>
      </c>
      <c r="E15" s="13" t="s">
        <v>77</v>
      </c>
      <c r="F15" s="55">
        <v>5000000</v>
      </c>
      <c r="G15" s="55">
        <v>5000000</v>
      </c>
    </row>
    <row r="16" spans="1:7" s="32" customFormat="1" ht="14.25" customHeight="1" x14ac:dyDescent="0.25">
      <c r="A16" s="14"/>
      <c r="B16" s="14"/>
      <c r="C16" s="14" t="s">
        <v>6</v>
      </c>
      <c r="D16" s="14"/>
      <c r="E16" s="15" t="s">
        <v>73</v>
      </c>
      <c r="F16" s="56">
        <f>SUM(F15)</f>
        <v>5000000</v>
      </c>
      <c r="G16" s="56">
        <f>SUM(G15)</f>
        <v>5000000</v>
      </c>
    </row>
    <row r="17" spans="1:7" ht="14.25" customHeight="1" x14ac:dyDescent="0.2">
      <c r="A17" s="11"/>
      <c r="B17" s="12"/>
      <c r="C17" s="16"/>
      <c r="D17" s="12"/>
      <c r="E17" s="17" t="s">
        <v>31</v>
      </c>
      <c r="F17" s="57">
        <f>SUM(F16,F14)</f>
        <v>76700000</v>
      </c>
      <c r="G17" s="57">
        <f>SUM(G16,G14)</f>
        <v>78383778</v>
      </c>
    </row>
    <row r="18" spans="1:7" ht="14.25" customHeight="1" x14ac:dyDescent="0.2">
      <c r="A18" s="167"/>
      <c r="B18" s="168"/>
      <c r="C18" s="168"/>
      <c r="D18" s="168"/>
      <c r="E18" s="169"/>
      <c r="F18" s="169"/>
      <c r="G18" s="45"/>
    </row>
    <row r="19" spans="1:7" s="31" customFormat="1" ht="14.25" customHeight="1" x14ac:dyDescent="0.2">
      <c r="A19" s="10"/>
      <c r="B19" s="10" t="s">
        <v>6</v>
      </c>
      <c r="C19" s="10"/>
      <c r="D19" s="10"/>
      <c r="E19" s="155" t="s">
        <v>117</v>
      </c>
      <c r="F19" s="156"/>
      <c r="G19" s="26"/>
    </row>
    <row r="20" spans="1:7" ht="14.25" customHeight="1" x14ac:dyDescent="0.2">
      <c r="A20" s="11"/>
      <c r="B20" s="12"/>
      <c r="C20" s="12"/>
      <c r="D20" s="12" t="s">
        <v>10</v>
      </c>
      <c r="E20" s="13" t="s">
        <v>70</v>
      </c>
      <c r="F20" s="55">
        <v>600000</v>
      </c>
      <c r="G20" s="55">
        <v>600000</v>
      </c>
    </row>
    <row r="21" spans="1:7" s="32" customFormat="1" ht="14.25" customHeight="1" x14ac:dyDescent="0.25">
      <c r="A21" s="14"/>
      <c r="B21" s="14"/>
      <c r="C21" s="14" t="s">
        <v>5</v>
      </c>
      <c r="D21" s="14"/>
      <c r="E21" s="15" t="s">
        <v>71</v>
      </c>
      <c r="F21" s="56">
        <f>SUM(F20:F20)</f>
        <v>600000</v>
      </c>
      <c r="G21" s="56">
        <f>SUM(G20:G20)</f>
        <v>600000</v>
      </c>
    </row>
    <row r="22" spans="1:7" s="35" customFormat="1" ht="14.25" customHeight="1" x14ac:dyDescent="0.2">
      <c r="A22" s="11"/>
      <c r="B22" s="11"/>
      <c r="C22" s="18"/>
      <c r="D22" s="11"/>
      <c r="E22" s="17" t="s">
        <v>31</v>
      </c>
      <c r="F22" s="57">
        <f>SUM(F21)</f>
        <v>600000</v>
      </c>
      <c r="G22" s="57">
        <f>SUM(G21)</f>
        <v>600000</v>
      </c>
    </row>
    <row r="23" spans="1:7" ht="14.25" customHeight="1" x14ac:dyDescent="0.2">
      <c r="A23" s="153"/>
      <c r="B23" s="154"/>
      <c r="C23" s="154"/>
      <c r="D23" s="154"/>
      <c r="E23" s="154"/>
      <c r="F23" s="154"/>
      <c r="G23" s="67"/>
    </row>
    <row r="24" spans="1:7" s="31" customFormat="1" ht="14.25" customHeight="1" x14ac:dyDescent="0.2">
      <c r="A24" s="65"/>
      <c r="B24" s="65" t="s">
        <v>8</v>
      </c>
      <c r="C24" s="65"/>
      <c r="D24" s="65"/>
      <c r="E24" s="155" t="s">
        <v>118</v>
      </c>
      <c r="F24" s="156"/>
      <c r="G24" s="26"/>
    </row>
    <row r="25" spans="1:7" s="31" customFormat="1" ht="14.25" customHeight="1" x14ac:dyDescent="0.2">
      <c r="A25" s="10"/>
      <c r="B25" s="10"/>
      <c r="C25" s="10"/>
      <c r="D25" s="12" t="s">
        <v>6</v>
      </c>
      <c r="E25" s="9" t="s">
        <v>62</v>
      </c>
      <c r="F25" s="49">
        <v>70960815</v>
      </c>
      <c r="G25" s="49">
        <v>70960815</v>
      </c>
    </row>
    <row r="26" spans="1:7" s="31" customFormat="1" ht="14.25" customHeight="1" x14ac:dyDescent="0.2">
      <c r="A26" s="10"/>
      <c r="B26" s="10"/>
      <c r="C26" s="10"/>
      <c r="D26" s="12" t="s">
        <v>9</v>
      </c>
      <c r="E26" s="13" t="s">
        <v>64</v>
      </c>
      <c r="F26" s="49">
        <v>0</v>
      </c>
      <c r="G26" s="49"/>
    </row>
    <row r="27" spans="1:7" ht="14.25" customHeight="1" x14ac:dyDescent="0.2">
      <c r="A27" s="11"/>
      <c r="B27" s="12"/>
      <c r="C27" s="12"/>
      <c r="D27" s="12" t="s">
        <v>10</v>
      </c>
      <c r="E27" s="13" t="s">
        <v>70</v>
      </c>
      <c r="F27" s="55">
        <v>21841130</v>
      </c>
      <c r="G27" s="55">
        <v>21841130</v>
      </c>
    </row>
    <row r="28" spans="1:7" ht="14.25" customHeight="1" x14ac:dyDescent="0.2">
      <c r="A28" s="11"/>
      <c r="B28" s="12"/>
      <c r="C28" s="12"/>
      <c r="D28" s="12" t="s">
        <v>11</v>
      </c>
      <c r="E28" s="13" t="s">
        <v>74</v>
      </c>
      <c r="F28" s="55"/>
      <c r="G28" s="55"/>
    </row>
    <row r="29" spans="1:7" s="32" customFormat="1" ht="14.25" customHeight="1" x14ac:dyDescent="0.25">
      <c r="A29" s="14"/>
      <c r="B29" s="14"/>
      <c r="C29" s="14" t="s">
        <v>5</v>
      </c>
      <c r="D29" s="14"/>
      <c r="E29" s="15" t="s">
        <v>71</v>
      </c>
      <c r="F29" s="56">
        <f>SUM(F25:F28)</f>
        <v>92801945</v>
      </c>
      <c r="G29" s="56">
        <f t="shared" ref="G29" si="1">SUM(G25:G28)</f>
        <v>92801945</v>
      </c>
    </row>
    <row r="30" spans="1:7" s="32" customFormat="1" ht="14.25" customHeight="1" x14ac:dyDescent="0.25">
      <c r="A30" s="14"/>
      <c r="B30" s="14"/>
      <c r="C30" s="14"/>
      <c r="D30" s="12" t="s">
        <v>5</v>
      </c>
      <c r="E30" s="13" t="s">
        <v>76</v>
      </c>
      <c r="F30" s="55">
        <v>281625933</v>
      </c>
      <c r="G30" s="55">
        <v>281625933</v>
      </c>
    </row>
    <row r="31" spans="1:7" s="32" customFormat="1" ht="14.25" customHeight="1" x14ac:dyDescent="0.25">
      <c r="A31" s="14"/>
      <c r="B31" s="14"/>
      <c r="C31" s="14"/>
      <c r="D31" s="12" t="s">
        <v>8</v>
      </c>
      <c r="E31" s="13" t="s">
        <v>73</v>
      </c>
      <c r="F31" s="55">
        <v>11000000</v>
      </c>
      <c r="G31" s="55">
        <v>11000000</v>
      </c>
    </row>
    <row r="32" spans="1:7" s="32" customFormat="1" ht="14.25" customHeight="1" x14ac:dyDescent="0.25">
      <c r="A32" s="14"/>
      <c r="B32" s="14"/>
      <c r="C32" s="14" t="s">
        <v>6</v>
      </c>
      <c r="D32" s="14"/>
      <c r="E32" s="15" t="s">
        <v>73</v>
      </c>
      <c r="F32" s="56">
        <f>SUM(F30:F31)</f>
        <v>292625933</v>
      </c>
      <c r="G32" s="56">
        <f>SUM(G30:G31)</f>
        <v>292625933</v>
      </c>
    </row>
    <row r="33" spans="1:7" s="35" customFormat="1" ht="14.25" customHeight="1" x14ac:dyDescent="0.2">
      <c r="A33" s="11"/>
      <c r="B33" s="11"/>
      <c r="C33" s="18"/>
      <c r="D33" s="11"/>
      <c r="E33" s="17" t="s">
        <v>31</v>
      </c>
      <c r="F33" s="57">
        <f>SUM(F32,F29)</f>
        <v>385427878</v>
      </c>
      <c r="G33" s="57">
        <f>SUM(G32,G29)</f>
        <v>385427878</v>
      </c>
    </row>
    <row r="34" spans="1:7" ht="14.25" customHeight="1" x14ac:dyDescent="0.2">
      <c r="A34" s="153"/>
      <c r="B34" s="154"/>
      <c r="C34" s="154"/>
      <c r="D34" s="154"/>
      <c r="E34" s="154"/>
      <c r="F34" s="154"/>
      <c r="G34" s="67"/>
    </row>
    <row r="35" spans="1:7" s="31" customFormat="1" ht="14.25" customHeight="1" x14ac:dyDescent="0.2">
      <c r="A35" s="65"/>
      <c r="B35" s="65" t="s">
        <v>9</v>
      </c>
      <c r="C35" s="65"/>
      <c r="D35" s="65"/>
      <c r="E35" s="155" t="s">
        <v>119</v>
      </c>
      <c r="F35" s="156"/>
      <c r="G35" s="26"/>
    </row>
    <row r="36" spans="1:7" ht="14.25" customHeight="1" x14ac:dyDescent="0.2">
      <c r="A36" s="98"/>
      <c r="B36" s="99"/>
      <c r="C36" s="99"/>
      <c r="D36" s="99" t="s">
        <v>5</v>
      </c>
      <c r="E36" s="100" t="s">
        <v>60</v>
      </c>
      <c r="F36" s="101">
        <v>43386786</v>
      </c>
      <c r="G36" s="101">
        <v>140930915</v>
      </c>
    </row>
    <row r="37" spans="1:7" ht="14.25" customHeight="1" x14ac:dyDescent="0.2">
      <c r="A37" s="98"/>
      <c r="B37" s="99"/>
      <c r="C37" s="99"/>
      <c r="D37" s="99" t="s">
        <v>6</v>
      </c>
      <c r="E37" s="100" t="s">
        <v>62</v>
      </c>
      <c r="F37" s="101">
        <v>0</v>
      </c>
      <c r="G37" s="101">
        <v>571500</v>
      </c>
    </row>
    <row r="38" spans="1:7" ht="14.25" customHeight="1" x14ac:dyDescent="0.2">
      <c r="A38" s="11"/>
      <c r="B38" s="12"/>
      <c r="C38" s="12"/>
      <c r="D38" s="12" t="s">
        <v>12</v>
      </c>
      <c r="E38" s="13" t="s">
        <v>82</v>
      </c>
      <c r="F38" s="55">
        <v>0</v>
      </c>
      <c r="G38" s="55">
        <v>0</v>
      </c>
    </row>
    <row r="39" spans="1:7" s="32" customFormat="1" ht="14.25" customHeight="1" x14ac:dyDescent="0.25">
      <c r="A39" s="14"/>
      <c r="B39" s="14"/>
      <c r="C39" s="14" t="s">
        <v>5</v>
      </c>
      <c r="D39" s="14"/>
      <c r="E39" s="15" t="s">
        <v>71</v>
      </c>
      <c r="F39" s="56">
        <f>SUM(F36:F38)</f>
        <v>43386786</v>
      </c>
      <c r="G39" s="56">
        <f t="shared" ref="G39" si="2">SUM(G36:G38)</f>
        <v>141502415</v>
      </c>
    </row>
    <row r="40" spans="1:7" s="32" customFormat="1" ht="14.25" customHeight="1" x14ac:dyDescent="0.25">
      <c r="A40" s="102"/>
      <c r="B40" s="102"/>
      <c r="C40" s="102"/>
      <c r="D40" s="99" t="s">
        <v>5</v>
      </c>
      <c r="E40" s="100" t="s">
        <v>76</v>
      </c>
      <c r="F40" s="101">
        <v>0</v>
      </c>
      <c r="G40" s="101">
        <v>326000</v>
      </c>
    </row>
    <row r="41" spans="1:7" s="32" customFormat="1" ht="14.25" customHeight="1" x14ac:dyDescent="0.25">
      <c r="A41" s="14"/>
      <c r="B41" s="14"/>
      <c r="C41" s="14" t="s">
        <v>6</v>
      </c>
      <c r="D41" s="14"/>
      <c r="E41" s="15" t="s">
        <v>73</v>
      </c>
      <c r="F41" s="56">
        <f>SUM(F40)</f>
        <v>0</v>
      </c>
      <c r="G41" s="56">
        <f t="shared" ref="G41" si="3">SUM(G40)</f>
        <v>326000</v>
      </c>
    </row>
    <row r="42" spans="1:7" s="35" customFormat="1" ht="13.5" customHeight="1" x14ac:dyDescent="0.2">
      <c r="A42" s="11"/>
      <c r="B42" s="11"/>
      <c r="C42" s="18"/>
      <c r="D42" s="11"/>
      <c r="E42" s="17" t="s">
        <v>31</v>
      </c>
      <c r="F42" s="57">
        <f>SUM(F41,F39)</f>
        <v>43386786</v>
      </c>
      <c r="G42" s="57">
        <f t="shared" ref="G42" si="4">SUM(G41,G39)</f>
        <v>141828415</v>
      </c>
    </row>
    <row r="43" spans="1:7" ht="14.25" customHeight="1" x14ac:dyDescent="0.2">
      <c r="A43" s="153"/>
      <c r="B43" s="154"/>
      <c r="C43" s="154"/>
      <c r="D43" s="154"/>
      <c r="E43" s="157"/>
      <c r="F43" s="157"/>
      <c r="G43" s="45"/>
    </row>
    <row r="44" spans="1:7" s="31" customFormat="1" ht="14.25" customHeight="1" x14ac:dyDescent="0.2">
      <c r="A44" s="10"/>
      <c r="B44" s="10" t="s">
        <v>10</v>
      </c>
      <c r="C44" s="10"/>
      <c r="D44" s="10"/>
      <c r="E44" s="155" t="s">
        <v>120</v>
      </c>
      <c r="F44" s="156"/>
      <c r="G44" s="26"/>
    </row>
    <row r="45" spans="1:7" ht="14.25" customHeight="1" x14ac:dyDescent="0.2">
      <c r="A45" s="11"/>
      <c r="B45" s="12"/>
      <c r="C45" s="12"/>
      <c r="D45" s="12" t="s">
        <v>12</v>
      </c>
      <c r="E45" s="13" t="s">
        <v>82</v>
      </c>
      <c r="F45" s="55">
        <v>0</v>
      </c>
      <c r="G45" s="55">
        <v>0</v>
      </c>
    </row>
    <row r="46" spans="1:7" s="32" customFormat="1" ht="14.25" customHeight="1" x14ac:dyDescent="0.25">
      <c r="A46" s="14"/>
      <c r="B46" s="14"/>
      <c r="C46" s="14" t="s">
        <v>5</v>
      </c>
      <c r="D46" s="14"/>
      <c r="E46" s="15" t="s">
        <v>71</v>
      </c>
      <c r="F46" s="56">
        <f>SUM(F45:F45)</f>
        <v>0</v>
      </c>
      <c r="G46" s="56">
        <f>SUM(G45:G45)</f>
        <v>0</v>
      </c>
    </row>
    <row r="47" spans="1:7" ht="14.25" customHeight="1" x14ac:dyDescent="0.2">
      <c r="A47" s="98"/>
      <c r="B47" s="99"/>
      <c r="C47" s="99"/>
      <c r="D47" s="99" t="s">
        <v>10</v>
      </c>
      <c r="E47" s="100" t="s">
        <v>83</v>
      </c>
      <c r="F47" s="101">
        <v>0</v>
      </c>
      <c r="G47" s="101">
        <v>134301248</v>
      </c>
    </row>
    <row r="48" spans="1:7" s="32" customFormat="1" ht="14.25" customHeight="1" x14ac:dyDescent="0.25">
      <c r="A48" s="14"/>
      <c r="B48" s="14"/>
      <c r="C48" s="14" t="s">
        <v>6</v>
      </c>
      <c r="D48" s="14"/>
      <c r="E48" s="15" t="s">
        <v>73</v>
      </c>
      <c r="F48" s="56">
        <f>SUM(F47:F47)</f>
        <v>0</v>
      </c>
      <c r="G48" s="56">
        <f>SUM(G47:G47)</f>
        <v>134301248</v>
      </c>
    </row>
    <row r="49" spans="1:7" s="35" customFormat="1" ht="14.25" customHeight="1" x14ac:dyDescent="0.2">
      <c r="A49" s="11"/>
      <c r="B49" s="11"/>
      <c r="C49" s="18"/>
      <c r="D49" s="11"/>
      <c r="E49" s="17" t="s">
        <v>31</v>
      </c>
      <c r="F49" s="57">
        <f>SUM(F48,F46)</f>
        <v>0</v>
      </c>
      <c r="G49" s="57">
        <f>SUM(G48,G46)</f>
        <v>134301248</v>
      </c>
    </row>
    <row r="50" spans="1:7" ht="14.25" customHeight="1" x14ac:dyDescent="0.2">
      <c r="A50" s="153"/>
      <c r="B50" s="154"/>
      <c r="C50" s="154"/>
      <c r="D50" s="154"/>
      <c r="E50" s="154"/>
      <c r="F50" s="154"/>
      <c r="G50" s="67"/>
    </row>
    <row r="51" spans="1:7" s="31" customFormat="1" ht="14.25" customHeight="1" x14ac:dyDescent="0.2">
      <c r="A51" s="65"/>
      <c r="B51" s="65" t="s">
        <v>11</v>
      </c>
      <c r="C51" s="65"/>
      <c r="D51" s="65"/>
      <c r="E51" s="155" t="s">
        <v>48</v>
      </c>
      <c r="F51" s="156"/>
      <c r="G51" s="26"/>
    </row>
    <row r="52" spans="1:7" ht="14.25" customHeight="1" x14ac:dyDescent="0.2">
      <c r="A52" s="98"/>
      <c r="B52" s="99"/>
      <c r="C52" s="99"/>
      <c r="D52" s="99" t="s">
        <v>6</v>
      </c>
      <c r="E52" s="100" t="s">
        <v>62</v>
      </c>
      <c r="F52" s="101">
        <v>0</v>
      </c>
      <c r="G52" s="101">
        <v>23214962</v>
      </c>
    </row>
    <row r="53" spans="1:7" s="32" customFormat="1" ht="14.25" customHeight="1" x14ac:dyDescent="0.25">
      <c r="A53" s="14"/>
      <c r="B53" s="14"/>
      <c r="C53" s="14" t="s">
        <v>5</v>
      </c>
      <c r="D53" s="14"/>
      <c r="E53" s="15" t="s">
        <v>71</v>
      </c>
      <c r="F53" s="56">
        <f>SUM(F52:F52)</f>
        <v>0</v>
      </c>
      <c r="G53" s="56">
        <f>SUM(G52:G52)</f>
        <v>23214962</v>
      </c>
    </row>
    <row r="54" spans="1:7" ht="14.25" customHeight="1" x14ac:dyDescent="0.2">
      <c r="A54" s="98"/>
      <c r="B54" s="99"/>
      <c r="C54" s="99"/>
      <c r="D54" s="99" t="s">
        <v>5</v>
      </c>
      <c r="E54" s="100" t="s">
        <v>76</v>
      </c>
      <c r="F54" s="101">
        <v>0</v>
      </c>
      <c r="G54" s="101">
        <v>2078757</v>
      </c>
    </row>
    <row r="55" spans="1:7" s="32" customFormat="1" ht="14.25" customHeight="1" x14ac:dyDescent="0.25">
      <c r="A55" s="14"/>
      <c r="B55" s="14"/>
      <c r="C55" s="14" t="s">
        <v>6</v>
      </c>
      <c r="D55" s="14"/>
      <c r="E55" s="15" t="s">
        <v>73</v>
      </c>
      <c r="F55" s="56">
        <f>SUM(F54:F54)</f>
        <v>0</v>
      </c>
      <c r="G55" s="56">
        <f>SUM(G54:G54)</f>
        <v>2078757</v>
      </c>
    </row>
    <row r="56" spans="1:7" s="35" customFormat="1" ht="14.25" customHeight="1" x14ac:dyDescent="0.2">
      <c r="A56" s="11"/>
      <c r="B56" s="11"/>
      <c r="C56" s="18"/>
      <c r="D56" s="11"/>
      <c r="E56" s="17" t="s">
        <v>31</v>
      </c>
      <c r="F56" s="57">
        <f>SUM(F55,F53)</f>
        <v>0</v>
      </c>
      <c r="G56" s="57">
        <f>SUM(G55,G53)</f>
        <v>25293719</v>
      </c>
    </row>
    <row r="57" spans="1:7" ht="14.25" customHeight="1" x14ac:dyDescent="0.2">
      <c r="A57" s="78"/>
      <c r="B57" s="38"/>
      <c r="C57" s="38"/>
      <c r="D57" s="38"/>
      <c r="E57" s="66"/>
      <c r="F57" s="66"/>
      <c r="G57" s="67"/>
    </row>
    <row r="58" spans="1:7" s="31" customFormat="1" ht="14.25" customHeight="1" x14ac:dyDescent="0.2">
      <c r="A58" s="65"/>
      <c r="B58" s="65" t="s">
        <v>12</v>
      </c>
      <c r="C58" s="65"/>
      <c r="D58" s="65"/>
      <c r="E58" s="155" t="s">
        <v>166</v>
      </c>
      <c r="F58" s="156"/>
      <c r="G58" s="26"/>
    </row>
    <row r="59" spans="1:7" ht="14.25" customHeight="1" x14ac:dyDescent="0.2">
      <c r="A59" s="11"/>
      <c r="B59" s="12"/>
      <c r="C59" s="12"/>
      <c r="D59" s="12" t="s">
        <v>5</v>
      </c>
      <c r="E59" s="13" t="s">
        <v>76</v>
      </c>
      <c r="F59" s="55">
        <v>629304672</v>
      </c>
      <c r="G59" s="55">
        <v>629304672</v>
      </c>
    </row>
    <row r="60" spans="1:7" s="32" customFormat="1" ht="14.25" customHeight="1" x14ac:dyDescent="0.25">
      <c r="A60" s="14"/>
      <c r="B60" s="14"/>
      <c r="C60" s="14" t="s">
        <v>6</v>
      </c>
      <c r="D60" s="14"/>
      <c r="E60" s="15" t="s">
        <v>73</v>
      </c>
      <c r="F60" s="56">
        <f>SUM(F59:F59)</f>
        <v>629304672</v>
      </c>
      <c r="G60" s="56">
        <f>SUM(G59:G59)</f>
        <v>629304672</v>
      </c>
    </row>
    <row r="61" spans="1:7" s="35" customFormat="1" ht="14.25" customHeight="1" x14ac:dyDescent="0.2">
      <c r="A61" s="11"/>
      <c r="B61" s="11"/>
      <c r="C61" s="18"/>
      <c r="D61" s="11"/>
      <c r="E61" s="17" t="s">
        <v>31</v>
      </c>
      <c r="F61" s="57">
        <f>SUM(F60,)</f>
        <v>629304672</v>
      </c>
      <c r="G61" s="57">
        <f>SUM(G60,)</f>
        <v>629304672</v>
      </c>
    </row>
    <row r="62" spans="1:7" ht="14.25" customHeight="1" x14ac:dyDescent="0.2">
      <c r="A62" s="153"/>
      <c r="B62" s="154"/>
      <c r="C62" s="154"/>
      <c r="D62" s="154"/>
      <c r="E62" s="154"/>
      <c r="F62" s="154"/>
      <c r="G62" s="67"/>
    </row>
    <row r="63" spans="1:7" s="31" customFormat="1" ht="14.25" customHeight="1" x14ac:dyDescent="0.2">
      <c r="A63" s="65"/>
      <c r="B63" s="65" t="s">
        <v>15</v>
      </c>
      <c r="C63" s="65"/>
      <c r="D63" s="65"/>
      <c r="E63" s="155" t="s">
        <v>121</v>
      </c>
      <c r="F63" s="156"/>
      <c r="G63" s="26"/>
    </row>
    <row r="64" spans="1:7" ht="14.25" customHeight="1" x14ac:dyDescent="0.2">
      <c r="A64" s="11"/>
      <c r="B64" s="12"/>
      <c r="C64" s="19"/>
      <c r="D64" s="12" t="s">
        <v>5</v>
      </c>
      <c r="E64" s="13" t="s">
        <v>76</v>
      </c>
      <c r="F64" s="55">
        <v>496324697</v>
      </c>
      <c r="G64" s="55">
        <v>496324697</v>
      </c>
    </row>
    <row r="65" spans="1:7" s="32" customFormat="1" ht="14.25" customHeight="1" x14ac:dyDescent="0.25">
      <c r="A65" s="14"/>
      <c r="B65" s="14"/>
      <c r="C65" s="14" t="s">
        <v>6</v>
      </c>
      <c r="D65" s="14"/>
      <c r="E65" s="15" t="s">
        <v>73</v>
      </c>
      <c r="F65" s="56">
        <f>SUM(F64:F64)</f>
        <v>496324697</v>
      </c>
      <c r="G65" s="56">
        <f>SUM(G64:G64)</f>
        <v>496324697</v>
      </c>
    </row>
    <row r="66" spans="1:7" s="35" customFormat="1" ht="14.25" customHeight="1" x14ac:dyDescent="0.2">
      <c r="A66" s="11"/>
      <c r="B66" s="11"/>
      <c r="C66" s="18"/>
      <c r="D66" s="11"/>
      <c r="E66" s="17" t="s">
        <v>31</v>
      </c>
      <c r="F66" s="57">
        <f>SUM(F65,)</f>
        <v>496324697</v>
      </c>
      <c r="G66" s="57">
        <f>SUM(G65,)</f>
        <v>496324697</v>
      </c>
    </row>
    <row r="67" spans="1:7" ht="14.25" customHeight="1" x14ac:dyDescent="0.2">
      <c r="A67" s="153"/>
      <c r="B67" s="154"/>
      <c r="C67" s="154"/>
      <c r="D67" s="154"/>
      <c r="E67" s="154"/>
      <c r="F67" s="154"/>
      <c r="G67" s="67"/>
    </row>
    <row r="68" spans="1:7" s="31" customFormat="1" ht="14.25" customHeight="1" x14ac:dyDescent="0.2">
      <c r="A68" s="65"/>
      <c r="B68" s="65" t="s">
        <v>18</v>
      </c>
      <c r="C68" s="65"/>
      <c r="D68" s="65"/>
      <c r="E68" s="155" t="s">
        <v>122</v>
      </c>
      <c r="F68" s="156"/>
      <c r="G68" s="26"/>
    </row>
    <row r="69" spans="1:7" s="31" customFormat="1" ht="14.25" customHeight="1" x14ac:dyDescent="0.2">
      <c r="A69" s="65"/>
      <c r="B69" s="65"/>
      <c r="C69" s="65"/>
      <c r="D69" s="12" t="s">
        <v>6</v>
      </c>
      <c r="E69" s="13" t="s">
        <v>62</v>
      </c>
      <c r="F69" s="76">
        <v>0</v>
      </c>
      <c r="G69" s="77">
        <v>0</v>
      </c>
    </row>
    <row r="70" spans="1:7" ht="14.25" customHeight="1" x14ac:dyDescent="0.2">
      <c r="A70" s="11"/>
      <c r="B70" s="12"/>
      <c r="C70" s="19"/>
      <c r="D70" s="12" t="s">
        <v>10</v>
      </c>
      <c r="E70" s="13" t="s">
        <v>70</v>
      </c>
      <c r="F70" s="55">
        <v>160000</v>
      </c>
      <c r="G70" s="55">
        <v>160000</v>
      </c>
    </row>
    <row r="71" spans="1:7" s="32" customFormat="1" ht="14.25" customHeight="1" x14ac:dyDescent="0.25">
      <c r="A71" s="14"/>
      <c r="B71" s="14"/>
      <c r="C71" s="14" t="s">
        <v>5</v>
      </c>
      <c r="D71" s="14"/>
      <c r="E71" s="15" t="s">
        <v>71</v>
      </c>
      <c r="F71" s="56">
        <f>SUM(F69:F70)</f>
        <v>160000</v>
      </c>
      <c r="G71" s="56">
        <f t="shared" ref="G71" si="5">SUM(G69:G70)</f>
        <v>160000</v>
      </c>
    </row>
    <row r="72" spans="1:7" ht="14.25" customHeight="1" x14ac:dyDescent="0.2">
      <c r="A72" s="11"/>
      <c r="B72" s="12"/>
      <c r="C72" s="19"/>
      <c r="D72" s="12" t="s">
        <v>5</v>
      </c>
      <c r="E72" s="13" t="s">
        <v>76</v>
      </c>
      <c r="F72" s="55">
        <v>9646387</v>
      </c>
      <c r="G72" s="55">
        <v>9646387</v>
      </c>
    </row>
    <row r="73" spans="1:7" s="32" customFormat="1" ht="14.25" customHeight="1" x14ac:dyDescent="0.25">
      <c r="A73" s="14"/>
      <c r="B73" s="14"/>
      <c r="C73" s="14" t="s">
        <v>6</v>
      </c>
      <c r="D73" s="14"/>
      <c r="E73" s="15" t="s">
        <v>73</v>
      </c>
      <c r="F73" s="56">
        <f>SUM(F72:F72)</f>
        <v>9646387</v>
      </c>
      <c r="G73" s="56">
        <f>SUM(G72:G72)</f>
        <v>9646387</v>
      </c>
    </row>
    <row r="74" spans="1:7" s="35" customFormat="1" ht="14.25" customHeight="1" x14ac:dyDescent="0.2">
      <c r="A74" s="11"/>
      <c r="B74" s="11"/>
      <c r="C74" s="18"/>
      <c r="D74" s="11"/>
      <c r="E74" s="17" t="s">
        <v>31</v>
      </c>
      <c r="F74" s="57">
        <f>SUM(F73,F71)</f>
        <v>9806387</v>
      </c>
      <c r="G74" s="57">
        <f>SUM(G73,G71)</f>
        <v>9806387</v>
      </c>
    </row>
    <row r="75" spans="1:7" ht="14.25" customHeight="1" x14ac:dyDescent="0.2">
      <c r="A75" s="22"/>
      <c r="B75" s="23"/>
      <c r="C75" s="23"/>
      <c r="D75" s="23"/>
      <c r="E75" s="23"/>
      <c r="F75" s="68"/>
      <c r="G75" s="68"/>
    </row>
    <row r="76" spans="1:7" s="31" customFormat="1" ht="14.25" customHeight="1" x14ac:dyDescent="0.2">
      <c r="A76" s="10"/>
      <c r="B76" s="10" t="s">
        <v>19</v>
      </c>
      <c r="C76" s="10"/>
      <c r="D76" s="10"/>
      <c r="E76" s="155" t="s">
        <v>123</v>
      </c>
      <c r="F76" s="156"/>
      <c r="G76" s="26"/>
    </row>
    <row r="77" spans="1:7" s="31" customFormat="1" ht="14.25" customHeight="1" x14ac:dyDescent="0.2">
      <c r="A77" s="10"/>
      <c r="B77" s="10"/>
      <c r="C77" s="10"/>
      <c r="D77" s="12" t="s">
        <v>6</v>
      </c>
      <c r="E77" s="13" t="s">
        <v>62</v>
      </c>
      <c r="F77" s="49">
        <v>2340000</v>
      </c>
      <c r="G77" s="49">
        <v>2340000</v>
      </c>
    </row>
    <row r="78" spans="1:7" ht="14.25" customHeight="1" x14ac:dyDescent="0.2">
      <c r="A78" s="11"/>
      <c r="B78" s="12"/>
      <c r="C78" s="19"/>
      <c r="D78" s="12" t="s">
        <v>10</v>
      </c>
      <c r="E78" s="13" t="s">
        <v>70</v>
      </c>
      <c r="F78" s="55">
        <v>625000</v>
      </c>
      <c r="G78" s="55">
        <v>625000</v>
      </c>
    </row>
    <row r="79" spans="1:7" s="32" customFormat="1" ht="14.25" customHeight="1" x14ac:dyDescent="0.25">
      <c r="A79" s="14"/>
      <c r="B79" s="14"/>
      <c r="C79" s="14" t="s">
        <v>5</v>
      </c>
      <c r="D79" s="14"/>
      <c r="E79" s="15" t="s">
        <v>71</v>
      </c>
      <c r="F79" s="56">
        <f>SUM(F77:F78)</f>
        <v>2965000</v>
      </c>
      <c r="G79" s="56">
        <f>SUM(G77:G78)</f>
        <v>2965000</v>
      </c>
    </row>
    <row r="80" spans="1:7" s="35" customFormat="1" ht="14.25" customHeight="1" x14ac:dyDescent="0.2">
      <c r="A80" s="11"/>
      <c r="B80" s="11"/>
      <c r="C80" s="18"/>
      <c r="D80" s="11"/>
      <c r="E80" s="17" t="s">
        <v>31</v>
      </c>
      <c r="F80" s="57">
        <f>SUM(F79,)</f>
        <v>2965000</v>
      </c>
      <c r="G80" s="57">
        <f>SUM(G79,)</f>
        <v>2965000</v>
      </c>
    </row>
    <row r="81" spans="1:7" ht="14.25" customHeight="1" x14ac:dyDescent="0.2">
      <c r="A81" s="22"/>
      <c r="B81" s="23"/>
      <c r="C81" s="23"/>
      <c r="D81" s="23"/>
      <c r="E81" s="23"/>
      <c r="F81" s="68"/>
      <c r="G81" s="68"/>
    </row>
    <row r="82" spans="1:7" s="31" customFormat="1" ht="14.25" customHeight="1" x14ac:dyDescent="0.2">
      <c r="A82" s="10"/>
      <c r="B82" s="10" t="s">
        <v>20</v>
      </c>
      <c r="C82" s="10"/>
      <c r="D82" s="10"/>
      <c r="E82" s="155" t="s">
        <v>124</v>
      </c>
      <c r="F82" s="156"/>
      <c r="G82" s="26"/>
    </row>
    <row r="83" spans="1:7" ht="14.25" customHeight="1" x14ac:dyDescent="0.2">
      <c r="A83" s="11"/>
      <c r="B83" s="12"/>
      <c r="C83" s="12"/>
      <c r="D83" s="12" t="s">
        <v>6</v>
      </c>
      <c r="E83" s="13" t="s">
        <v>62</v>
      </c>
      <c r="F83" s="55">
        <v>3072000</v>
      </c>
      <c r="G83" s="55">
        <v>3072000</v>
      </c>
    </row>
    <row r="84" spans="1:7" s="32" customFormat="1" ht="14.25" customHeight="1" x14ac:dyDescent="0.25">
      <c r="A84" s="14"/>
      <c r="B84" s="14"/>
      <c r="C84" s="14" t="s">
        <v>5</v>
      </c>
      <c r="D84" s="14"/>
      <c r="E84" s="15" t="s">
        <v>71</v>
      </c>
      <c r="F84" s="56">
        <f>SUM(F83:F83)</f>
        <v>3072000</v>
      </c>
      <c r="G84" s="56">
        <f>SUM(G83:G83)</f>
        <v>3072000</v>
      </c>
    </row>
    <row r="85" spans="1:7" s="35" customFormat="1" ht="14.25" customHeight="1" x14ac:dyDescent="0.2">
      <c r="A85" s="11"/>
      <c r="B85" s="11"/>
      <c r="C85" s="18"/>
      <c r="D85" s="11"/>
      <c r="E85" s="17" t="s">
        <v>31</v>
      </c>
      <c r="F85" s="57">
        <f>SUM(F84)</f>
        <v>3072000</v>
      </c>
      <c r="G85" s="57">
        <f>SUM(G84)</f>
        <v>3072000</v>
      </c>
    </row>
    <row r="86" spans="1:7" ht="14.25" customHeight="1" x14ac:dyDescent="0.2">
      <c r="A86" s="153"/>
      <c r="B86" s="154"/>
      <c r="C86" s="154"/>
      <c r="D86" s="154"/>
      <c r="E86" s="154"/>
      <c r="F86" s="154"/>
      <c r="G86" s="67"/>
    </row>
    <row r="87" spans="1:7" s="31" customFormat="1" ht="14.25" customHeight="1" x14ac:dyDescent="0.2">
      <c r="A87" s="65"/>
      <c r="B87" s="65" t="s">
        <v>22</v>
      </c>
      <c r="C87" s="65"/>
      <c r="D87" s="65"/>
      <c r="E87" s="155" t="s">
        <v>85</v>
      </c>
      <c r="F87" s="156"/>
      <c r="G87" s="26"/>
    </row>
    <row r="88" spans="1:7" s="31" customFormat="1" ht="14.25" customHeight="1" x14ac:dyDescent="0.2">
      <c r="A88" s="65"/>
      <c r="B88" s="65"/>
      <c r="C88" s="65"/>
      <c r="D88" s="12" t="s">
        <v>10</v>
      </c>
      <c r="E88" s="13" t="s">
        <v>70</v>
      </c>
      <c r="F88" s="76">
        <v>0</v>
      </c>
      <c r="G88" s="9">
        <v>0</v>
      </c>
    </row>
    <row r="89" spans="1:7" ht="14.25" customHeight="1" x14ac:dyDescent="0.2">
      <c r="A89" s="11"/>
      <c r="B89" s="12"/>
      <c r="C89" s="12"/>
      <c r="D89" s="12" t="s">
        <v>11</v>
      </c>
      <c r="E89" s="13" t="s">
        <v>74</v>
      </c>
      <c r="F89" s="55">
        <v>320000</v>
      </c>
      <c r="G89" s="55">
        <v>320000</v>
      </c>
    </row>
    <row r="90" spans="1:7" s="32" customFormat="1" ht="14.25" customHeight="1" x14ac:dyDescent="0.25">
      <c r="A90" s="14"/>
      <c r="B90" s="14"/>
      <c r="C90" s="14" t="s">
        <v>5</v>
      </c>
      <c r="D90" s="14"/>
      <c r="E90" s="15" t="s">
        <v>71</v>
      </c>
      <c r="F90" s="56">
        <f>SUM(F88:F89)</f>
        <v>320000</v>
      </c>
      <c r="G90" s="56">
        <f t="shared" ref="G90" si="6">SUM(G88:G89)</f>
        <v>320000</v>
      </c>
    </row>
    <row r="91" spans="1:7" s="35" customFormat="1" ht="14.25" customHeight="1" x14ac:dyDescent="0.2">
      <c r="A91" s="11"/>
      <c r="B91" s="11"/>
      <c r="C91" s="18"/>
      <c r="D91" s="11"/>
      <c r="E91" s="17" t="s">
        <v>31</v>
      </c>
      <c r="F91" s="57">
        <f>SUM(F90)</f>
        <v>320000</v>
      </c>
      <c r="G91" s="57">
        <f>SUM(G90)</f>
        <v>320000</v>
      </c>
    </row>
    <row r="92" spans="1:7" ht="14.25" customHeight="1" x14ac:dyDescent="0.2">
      <c r="A92" s="22"/>
      <c r="B92" s="23"/>
      <c r="C92" s="23"/>
      <c r="D92" s="23"/>
      <c r="E92" s="23"/>
      <c r="F92" s="23"/>
      <c r="G92" s="23"/>
    </row>
    <row r="93" spans="1:7" s="31" customFormat="1" ht="14.25" customHeight="1" x14ac:dyDescent="0.2">
      <c r="A93" s="10"/>
      <c r="B93" s="10" t="s">
        <v>23</v>
      </c>
      <c r="C93" s="10"/>
      <c r="D93" s="10"/>
      <c r="E93" s="155" t="s">
        <v>125</v>
      </c>
      <c r="F93" s="156"/>
      <c r="G93" s="26"/>
    </row>
    <row r="94" spans="1:7" ht="14.25" customHeight="1" x14ac:dyDescent="0.2">
      <c r="A94" s="11"/>
      <c r="B94" s="12"/>
      <c r="C94" s="12"/>
      <c r="D94" s="12" t="s">
        <v>10</v>
      </c>
      <c r="E94" s="13" t="s">
        <v>70</v>
      </c>
      <c r="F94" s="55">
        <v>117000</v>
      </c>
      <c r="G94" s="55">
        <v>117000</v>
      </c>
    </row>
    <row r="95" spans="1:7" s="32" customFormat="1" ht="14.25" customHeight="1" x14ac:dyDescent="0.25">
      <c r="A95" s="14"/>
      <c r="B95" s="14"/>
      <c r="C95" s="14" t="s">
        <v>5</v>
      </c>
      <c r="D95" s="14"/>
      <c r="E95" s="15" t="s">
        <v>71</v>
      </c>
      <c r="F95" s="56">
        <f>SUM(F94:F94)</f>
        <v>117000</v>
      </c>
      <c r="G95" s="56">
        <f>SUM(G94:G94)</f>
        <v>117000</v>
      </c>
    </row>
    <row r="96" spans="1:7" s="35" customFormat="1" ht="14.25" customHeight="1" x14ac:dyDescent="0.2">
      <c r="A96" s="11"/>
      <c r="B96" s="11"/>
      <c r="C96" s="18"/>
      <c r="D96" s="11"/>
      <c r="E96" s="17" t="s">
        <v>31</v>
      </c>
      <c r="F96" s="57">
        <f>SUM(F95)</f>
        <v>117000</v>
      </c>
      <c r="G96" s="57">
        <f>SUM(G95)</f>
        <v>117000</v>
      </c>
    </row>
    <row r="97" spans="1:7" ht="14.25" customHeight="1" x14ac:dyDescent="0.2">
      <c r="A97" s="153"/>
      <c r="B97" s="154"/>
      <c r="C97" s="154"/>
      <c r="D97" s="154"/>
      <c r="E97" s="154"/>
      <c r="F97" s="154"/>
      <c r="G97" s="67"/>
    </row>
    <row r="98" spans="1:7" s="31" customFormat="1" ht="14.25" customHeight="1" x14ac:dyDescent="0.2">
      <c r="A98" s="65"/>
      <c r="B98" s="65" t="s">
        <v>24</v>
      </c>
      <c r="C98" s="65"/>
      <c r="D98" s="65"/>
      <c r="E98" s="155" t="s">
        <v>126</v>
      </c>
      <c r="F98" s="156"/>
      <c r="G98" s="26"/>
    </row>
    <row r="99" spans="1:7" ht="14.25" customHeight="1" x14ac:dyDescent="0.2">
      <c r="A99" s="11"/>
      <c r="B99" s="12"/>
      <c r="C99" s="12"/>
      <c r="D99" s="12" t="s">
        <v>10</v>
      </c>
      <c r="E99" s="13" t="s">
        <v>70</v>
      </c>
      <c r="F99" s="58">
        <v>381000</v>
      </c>
      <c r="G99" s="58">
        <v>381000</v>
      </c>
    </row>
    <row r="100" spans="1:7" s="34" customFormat="1" ht="14.25" customHeight="1" x14ac:dyDescent="0.25">
      <c r="A100" s="20"/>
      <c r="B100" s="20"/>
      <c r="C100" s="20" t="s">
        <v>5</v>
      </c>
      <c r="D100" s="20"/>
      <c r="E100" s="15" t="s">
        <v>71</v>
      </c>
      <c r="F100" s="59">
        <f>SUM(F99:F99)</f>
        <v>381000</v>
      </c>
      <c r="G100" s="59">
        <f>SUM(G99:G99)</f>
        <v>381000</v>
      </c>
    </row>
    <row r="101" spans="1:7" s="31" customFormat="1" ht="14.25" customHeight="1" x14ac:dyDescent="0.2">
      <c r="A101" s="10"/>
      <c r="B101" s="10"/>
      <c r="C101" s="21"/>
      <c r="D101" s="10"/>
      <c r="E101" s="17" t="s">
        <v>31</v>
      </c>
      <c r="F101" s="60">
        <f>SUM(F100)</f>
        <v>381000</v>
      </c>
      <c r="G101" s="60">
        <f>SUM(G100)</f>
        <v>381000</v>
      </c>
    </row>
    <row r="102" spans="1:7" ht="14.25" customHeight="1" x14ac:dyDescent="0.2">
      <c r="A102" s="22"/>
      <c r="B102" s="23"/>
      <c r="C102" s="23"/>
      <c r="D102" s="23"/>
      <c r="E102" s="23"/>
      <c r="F102" s="69"/>
      <c r="G102" s="69"/>
    </row>
    <row r="103" spans="1:7" s="31" customFormat="1" ht="14.25" customHeight="1" x14ac:dyDescent="0.2">
      <c r="A103" s="10"/>
      <c r="B103" s="10" t="s">
        <v>27</v>
      </c>
      <c r="C103" s="10"/>
      <c r="D103" s="10"/>
      <c r="E103" s="155" t="s">
        <v>127</v>
      </c>
      <c r="F103" s="156"/>
      <c r="G103" s="26"/>
    </row>
    <row r="104" spans="1:7" s="31" customFormat="1" ht="14.25" customHeight="1" x14ac:dyDescent="0.2">
      <c r="A104" s="10"/>
      <c r="B104" s="10"/>
      <c r="C104" s="10"/>
      <c r="D104" s="12" t="s">
        <v>6</v>
      </c>
      <c r="E104" s="13" t="s">
        <v>62</v>
      </c>
      <c r="F104" s="76">
        <v>0</v>
      </c>
      <c r="G104" s="44">
        <v>25000</v>
      </c>
    </row>
    <row r="105" spans="1:7" ht="14.25" customHeight="1" x14ac:dyDescent="0.2">
      <c r="A105" s="11"/>
      <c r="B105" s="12"/>
      <c r="C105" s="12"/>
      <c r="D105" s="12" t="s">
        <v>11</v>
      </c>
      <c r="E105" s="13" t="s">
        <v>74</v>
      </c>
      <c r="F105" s="55">
        <v>1500000</v>
      </c>
      <c r="G105" s="55">
        <v>1500000</v>
      </c>
    </row>
    <row r="106" spans="1:7" s="32" customFormat="1" ht="14.25" customHeight="1" x14ac:dyDescent="0.25">
      <c r="A106" s="14"/>
      <c r="B106" s="14"/>
      <c r="C106" s="14" t="s">
        <v>5</v>
      </c>
      <c r="D106" s="14"/>
      <c r="E106" s="15" t="s">
        <v>71</v>
      </c>
      <c r="F106" s="56">
        <f>SUM(F104:F105)</f>
        <v>1500000</v>
      </c>
      <c r="G106" s="56">
        <f t="shared" ref="G106" si="7">SUM(G104:G105)</f>
        <v>1525000</v>
      </c>
    </row>
    <row r="107" spans="1:7" s="35" customFormat="1" ht="14.25" customHeight="1" x14ac:dyDescent="0.2">
      <c r="A107" s="11"/>
      <c r="B107" s="11"/>
      <c r="C107" s="18"/>
      <c r="D107" s="11"/>
      <c r="E107" s="17" t="s">
        <v>31</v>
      </c>
      <c r="F107" s="57">
        <f>SUM(F106)</f>
        <v>1500000</v>
      </c>
      <c r="G107" s="57">
        <f>SUM(G106)</f>
        <v>1525000</v>
      </c>
    </row>
    <row r="108" spans="1:7" s="103" customFormat="1" ht="14.25" customHeight="1" x14ac:dyDescent="0.2">
      <c r="A108" s="92"/>
      <c r="B108" s="93"/>
      <c r="C108" s="25"/>
      <c r="D108" s="93"/>
      <c r="E108" s="26"/>
      <c r="F108" s="70"/>
      <c r="G108" s="70"/>
    </row>
    <row r="109" spans="1:7" s="31" customFormat="1" ht="14.25" customHeight="1" x14ac:dyDescent="0.2">
      <c r="A109" s="65"/>
      <c r="B109" s="65" t="s">
        <v>28</v>
      </c>
      <c r="C109" s="65"/>
      <c r="D109" s="65"/>
      <c r="E109" s="162" t="s">
        <v>128</v>
      </c>
      <c r="F109" s="163"/>
      <c r="G109" s="86"/>
    </row>
    <row r="110" spans="1:7" ht="14.25" customHeight="1" x14ac:dyDescent="0.2">
      <c r="A110" s="11"/>
      <c r="B110" s="12"/>
      <c r="C110" s="12"/>
      <c r="D110" s="12" t="s">
        <v>10</v>
      </c>
      <c r="E110" s="13" t="s">
        <v>83</v>
      </c>
      <c r="F110" s="55">
        <v>177075000</v>
      </c>
      <c r="G110" s="55">
        <v>177075000</v>
      </c>
    </row>
    <row r="111" spans="1:7" s="32" customFormat="1" ht="14.25" customHeight="1" x14ac:dyDescent="0.25">
      <c r="A111" s="14"/>
      <c r="B111" s="14"/>
      <c r="C111" s="14" t="s">
        <v>6</v>
      </c>
      <c r="D111" s="14"/>
      <c r="E111" s="15" t="s">
        <v>73</v>
      </c>
      <c r="F111" s="56">
        <f>SUM(F110:F110)</f>
        <v>177075000</v>
      </c>
      <c r="G111" s="56">
        <f>SUM(G110:G110)</f>
        <v>177075000</v>
      </c>
    </row>
    <row r="112" spans="1:7" s="35" customFormat="1" ht="14.25" customHeight="1" x14ac:dyDescent="0.2">
      <c r="A112" s="11"/>
      <c r="B112" s="11"/>
      <c r="C112" s="18"/>
      <c r="D112" s="11"/>
      <c r="E112" s="17" t="s">
        <v>31</v>
      </c>
      <c r="F112" s="57">
        <f>SUM(F111)</f>
        <v>177075000</v>
      </c>
      <c r="G112" s="57">
        <f>SUM(G111)</f>
        <v>177075000</v>
      </c>
    </row>
    <row r="113" spans="1:7" s="35" customFormat="1" ht="14.25" customHeight="1" x14ac:dyDescent="0.2">
      <c r="A113" s="64"/>
      <c r="B113" s="64"/>
      <c r="C113" s="79"/>
      <c r="D113" s="64"/>
      <c r="E113" s="80"/>
      <c r="F113" s="81"/>
      <c r="G113" s="82"/>
    </row>
    <row r="114" spans="1:7" s="31" customFormat="1" ht="14.25" customHeight="1" x14ac:dyDescent="0.2">
      <c r="A114" s="10"/>
      <c r="B114" s="10" t="s">
        <v>167</v>
      </c>
      <c r="C114" s="10"/>
      <c r="D114" s="10"/>
      <c r="E114" s="155" t="s">
        <v>169</v>
      </c>
      <c r="F114" s="156"/>
      <c r="G114" s="26"/>
    </row>
    <row r="115" spans="1:7" ht="14.25" customHeight="1" x14ac:dyDescent="0.2">
      <c r="A115" s="11"/>
      <c r="B115" s="12"/>
      <c r="C115" s="12"/>
      <c r="D115" s="12" t="s">
        <v>5</v>
      </c>
      <c r="E115" s="13" t="s">
        <v>76</v>
      </c>
      <c r="F115" s="55">
        <v>0</v>
      </c>
      <c r="G115" s="55">
        <v>0</v>
      </c>
    </row>
    <row r="116" spans="1:7" s="32" customFormat="1" ht="14.25" customHeight="1" x14ac:dyDescent="0.25">
      <c r="A116" s="14"/>
      <c r="B116" s="14"/>
      <c r="C116" s="14" t="s">
        <v>6</v>
      </c>
      <c r="D116" s="14"/>
      <c r="E116" s="15" t="s">
        <v>73</v>
      </c>
      <c r="F116" s="56">
        <f>SUM(F115:F115)</f>
        <v>0</v>
      </c>
      <c r="G116" s="56">
        <f>SUM(G115:G115)</f>
        <v>0</v>
      </c>
    </row>
    <row r="117" spans="1:7" s="35" customFormat="1" ht="14.25" customHeight="1" x14ac:dyDescent="0.2">
      <c r="A117" s="11"/>
      <c r="B117" s="11"/>
      <c r="C117" s="18"/>
      <c r="D117" s="11"/>
      <c r="E117" s="17" t="s">
        <v>31</v>
      </c>
      <c r="F117" s="57">
        <f>SUM(F116)</f>
        <v>0</v>
      </c>
      <c r="G117" s="57">
        <f>SUM(G116)</f>
        <v>0</v>
      </c>
    </row>
    <row r="118" spans="1:7" ht="14.25" customHeight="1" x14ac:dyDescent="0.2">
      <c r="A118" s="157"/>
      <c r="B118" s="157"/>
      <c r="C118" s="157"/>
      <c r="D118" s="157"/>
      <c r="E118" s="157"/>
      <c r="F118" s="157"/>
      <c r="G118" s="28"/>
    </row>
    <row r="119" spans="1:7" ht="14.25" customHeight="1" x14ac:dyDescent="0.2">
      <c r="A119" s="37"/>
      <c r="B119" s="37"/>
      <c r="C119" s="37"/>
      <c r="D119" s="37"/>
      <c r="E119" s="37"/>
      <c r="F119" s="61"/>
      <c r="G119" s="61"/>
    </row>
    <row r="120" spans="1:7" ht="14.25" customHeight="1" x14ac:dyDescent="0.2">
      <c r="A120" s="38"/>
      <c r="B120" s="38"/>
      <c r="C120" s="38"/>
      <c r="D120" s="38"/>
      <c r="E120" s="38"/>
      <c r="F120" s="62"/>
      <c r="G120" s="62"/>
    </row>
    <row r="121" spans="1:7" ht="18" customHeight="1" x14ac:dyDescent="0.25">
      <c r="A121" s="10" t="s">
        <v>30</v>
      </c>
      <c r="B121" s="12"/>
      <c r="C121" s="12"/>
      <c r="D121" s="12"/>
      <c r="E121" s="15" t="s">
        <v>112</v>
      </c>
      <c r="F121" s="55"/>
      <c r="G121" s="55"/>
    </row>
    <row r="122" spans="1:7" s="31" customFormat="1" ht="14.25" customHeight="1" x14ac:dyDescent="0.2">
      <c r="A122" s="10"/>
      <c r="B122" s="10" t="s">
        <v>5</v>
      </c>
      <c r="C122" s="10"/>
      <c r="D122" s="10"/>
      <c r="E122" s="155" t="s">
        <v>45</v>
      </c>
      <c r="F122" s="156"/>
      <c r="G122" s="26"/>
    </row>
    <row r="123" spans="1:7" ht="14.25" customHeight="1" x14ac:dyDescent="0.2">
      <c r="A123" s="11"/>
      <c r="B123" s="12"/>
      <c r="C123" s="12"/>
      <c r="D123" s="12" t="s">
        <v>9</v>
      </c>
      <c r="E123" s="13" t="s">
        <v>64</v>
      </c>
      <c r="F123" s="55">
        <v>110000</v>
      </c>
      <c r="G123" s="55">
        <v>110000</v>
      </c>
    </row>
    <row r="124" spans="1:7" ht="14.25" customHeight="1" x14ac:dyDescent="0.2">
      <c r="A124" s="98"/>
      <c r="B124" s="99"/>
      <c r="C124" s="99"/>
      <c r="D124" s="99" t="s">
        <v>12</v>
      </c>
      <c r="E124" s="100" t="s">
        <v>82</v>
      </c>
      <c r="F124" s="101">
        <v>39571600</v>
      </c>
      <c r="G124" s="101">
        <v>39584996</v>
      </c>
    </row>
    <row r="125" spans="1:7" s="32" customFormat="1" ht="14.25" customHeight="1" x14ac:dyDescent="0.25">
      <c r="A125" s="14"/>
      <c r="B125" s="14"/>
      <c r="C125" s="14" t="s">
        <v>5</v>
      </c>
      <c r="D125" s="14"/>
      <c r="E125" s="15" t="s">
        <v>71</v>
      </c>
      <c r="F125" s="56">
        <f>SUM(F123:F124)</f>
        <v>39681600</v>
      </c>
      <c r="G125" s="56">
        <f>SUM(G123:G124)</f>
        <v>39694996</v>
      </c>
    </row>
    <row r="126" spans="1:7" ht="14.25" customHeight="1" x14ac:dyDescent="0.2">
      <c r="A126" s="11"/>
      <c r="B126" s="12"/>
      <c r="C126" s="16"/>
      <c r="D126" s="12"/>
      <c r="E126" s="17" t="s">
        <v>31</v>
      </c>
      <c r="F126" s="57">
        <f>SUM(F125)</f>
        <v>39681600</v>
      </c>
      <c r="G126" s="57">
        <f>SUM(G125)</f>
        <v>39694996</v>
      </c>
    </row>
    <row r="127" spans="1:7" ht="14.25" customHeight="1" x14ac:dyDescent="0.2">
      <c r="A127" s="37"/>
      <c r="B127" s="37"/>
      <c r="C127" s="37"/>
      <c r="D127" s="37"/>
      <c r="E127" s="37"/>
      <c r="F127" s="61"/>
      <c r="G127" s="61"/>
    </row>
    <row r="128" spans="1:7" ht="14.25" customHeight="1" x14ac:dyDescent="0.2">
      <c r="A128" s="38"/>
      <c r="B128" s="38"/>
      <c r="C128" s="38"/>
      <c r="D128" s="38"/>
      <c r="E128" s="38"/>
      <c r="F128" s="62"/>
      <c r="G128" s="62"/>
    </row>
    <row r="129" spans="1:7" ht="14.25" customHeight="1" x14ac:dyDescent="0.25">
      <c r="A129" s="12"/>
      <c r="B129" s="12"/>
      <c r="C129" s="12"/>
      <c r="D129" s="12"/>
      <c r="E129" s="15" t="s">
        <v>86</v>
      </c>
      <c r="F129" s="55"/>
      <c r="G129" s="55"/>
    </row>
    <row r="130" spans="1:7" ht="14.25" customHeight="1" x14ac:dyDescent="0.2">
      <c r="A130" s="11"/>
      <c r="B130" s="12"/>
      <c r="C130" s="12"/>
      <c r="D130" s="12" t="s">
        <v>5</v>
      </c>
      <c r="E130" s="13" t="s">
        <v>60</v>
      </c>
      <c r="F130" s="55">
        <f>SUM(F36)</f>
        <v>43386786</v>
      </c>
      <c r="G130" s="55">
        <f>SUM(G36)</f>
        <v>140930915</v>
      </c>
    </row>
    <row r="131" spans="1:7" ht="14.25" customHeight="1" x14ac:dyDescent="0.2">
      <c r="A131" s="11"/>
      <c r="B131" s="12"/>
      <c r="C131" s="12"/>
      <c r="D131" s="12" t="s">
        <v>6</v>
      </c>
      <c r="E131" s="13" t="s">
        <v>62</v>
      </c>
      <c r="F131" s="55">
        <f>SUM(F104,F83,F77,F69,F52,F37,F25,F10)</f>
        <v>76372815</v>
      </c>
      <c r="G131" s="55">
        <f t="shared" ref="G131" si="8">SUM(G104,G83,G77,G69,G52,G37,G25,G10)</f>
        <v>100184277</v>
      </c>
    </row>
    <row r="132" spans="1:7" ht="14.25" customHeight="1" x14ac:dyDescent="0.2">
      <c r="A132" s="11"/>
      <c r="B132" s="12"/>
      <c r="C132" s="12"/>
      <c r="D132" s="12" t="s">
        <v>8</v>
      </c>
      <c r="E132" s="13" t="s">
        <v>61</v>
      </c>
      <c r="F132" s="55">
        <f>SUM(F11)</f>
        <v>68000000</v>
      </c>
      <c r="G132" s="55">
        <f>SUM(G11)</f>
        <v>69683778</v>
      </c>
    </row>
    <row r="133" spans="1:7" ht="14.25" customHeight="1" x14ac:dyDescent="0.2">
      <c r="A133" s="11"/>
      <c r="B133" s="12"/>
      <c r="C133" s="12"/>
      <c r="D133" s="12" t="s">
        <v>9</v>
      </c>
      <c r="E133" s="13" t="s">
        <v>64</v>
      </c>
      <c r="F133" s="55">
        <f>SUM(F12,F26,F123)</f>
        <v>3310000</v>
      </c>
      <c r="G133" s="55">
        <f t="shared" ref="G133" si="9">SUM(G12,G26,G123)</f>
        <v>3310000</v>
      </c>
    </row>
    <row r="134" spans="1:7" ht="14.25" customHeight="1" x14ac:dyDescent="0.2">
      <c r="A134" s="11"/>
      <c r="B134" s="12"/>
      <c r="C134" s="12"/>
      <c r="D134" s="12" t="s">
        <v>10</v>
      </c>
      <c r="E134" s="13" t="s">
        <v>70</v>
      </c>
      <c r="F134" s="55">
        <f>SUM(F99,F94,F88,F78,F70,F27,F20,F13)</f>
        <v>24224130</v>
      </c>
      <c r="G134" s="55">
        <f t="shared" ref="G134" si="10">SUM(G99,G94,G88,G78,G70,G27,G20,G13)</f>
        <v>24224130</v>
      </c>
    </row>
    <row r="135" spans="1:7" ht="14.25" customHeight="1" x14ac:dyDescent="0.2">
      <c r="A135" s="11"/>
      <c r="B135" s="12"/>
      <c r="C135" s="12"/>
      <c r="D135" s="12" t="s">
        <v>11</v>
      </c>
      <c r="E135" s="13" t="s">
        <v>74</v>
      </c>
      <c r="F135" s="55">
        <f>SUM(F105,F89,F28)</f>
        <v>1820000</v>
      </c>
      <c r="G135" s="55">
        <f t="shared" ref="G135" si="11">SUM(G105,G89,G28)</f>
        <v>1820000</v>
      </c>
    </row>
    <row r="136" spans="1:7" ht="14.25" customHeight="1" x14ac:dyDescent="0.2">
      <c r="A136" s="11"/>
      <c r="B136" s="12"/>
      <c r="C136" s="12"/>
      <c r="D136" s="12" t="s">
        <v>12</v>
      </c>
      <c r="E136" s="13" t="s">
        <v>82</v>
      </c>
      <c r="F136" s="55">
        <f>SUM(F124,F45,F38)</f>
        <v>39571600</v>
      </c>
      <c r="G136" s="55">
        <f t="shared" ref="G136" si="12">SUM(G124,G45,G38)</f>
        <v>39584996</v>
      </c>
    </row>
    <row r="137" spans="1:7" s="32" customFormat="1" ht="14.25" customHeight="1" x14ac:dyDescent="0.25">
      <c r="A137" s="14"/>
      <c r="B137" s="14"/>
      <c r="C137" s="14" t="s">
        <v>5</v>
      </c>
      <c r="D137" s="14"/>
      <c r="E137" s="15" t="s">
        <v>71</v>
      </c>
      <c r="F137" s="56">
        <f>SUM(F130:F136)</f>
        <v>256685331</v>
      </c>
      <c r="G137" s="56">
        <f>SUM(G130:G136)</f>
        <v>379738096</v>
      </c>
    </row>
    <row r="138" spans="1:7" ht="14.25" customHeight="1" x14ac:dyDescent="0.2">
      <c r="A138" s="11"/>
      <c r="B138" s="12"/>
      <c r="C138" s="12"/>
      <c r="D138" s="12" t="s">
        <v>5</v>
      </c>
      <c r="E138" s="13" t="s">
        <v>76</v>
      </c>
      <c r="F138" s="55">
        <f>SUM(F115,F72,F64,F59,F54,F40,F30)</f>
        <v>1416901689</v>
      </c>
      <c r="G138" s="55">
        <f t="shared" ref="G138" si="13">SUM(G115,G72,G64,G59,G54,G40,G30)</f>
        <v>1419306446</v>
      </c>
    </row>
    <row r="139" spans="1:7" ht="14.25" customHeight="1" x14ac:dyDescent="0.2">
      <c r="A139" s="11"/>
      <c r="B139" s="12"/>
      <c r="C139" s="12"/>
      <c r="D139" s="12" t="s">
        <v>6</v>
      </c>
      <c r="E139" s="13" t="s">
        <v>77</v>
      </c>
      <c r="F139" s="55">
        <f>SUM(F15)</f>
        <v>5000000</v>
      </c>
      <c r="G139" s="55">
        <f>SUM(G15)</f>
        <v>5000000</v>
      </c>
    </row>
    <row r="140" spans="1:7" s="39" customFormat="1" ht="14.25" customHeight="1" x14ac:dyDescent="0.2">
      <c r="A140" s="11"/>
      <c r="B140" s="12"/>
      <c r="C140" s="19"/>
      <c r="D140" s="19" t="s">
        <v>8</v>
      </c>
      <c r="E140" s="9" t="s">
        <v>73</v>
      </c>
      <c r="F140" s="55">
        <f>SUM(F31,)</f>
        <v>11000000</v>
      </c>
      <c r="G140" s="55">
        <f>SUM(G31,)</f>
        <v>11000000</v>
      </c>
    </row>
    <row r="141" spans="1:7" s="39" customFormat="1" ht="14.25" customHeight="1" x14ac:dyDescent="0.2">
      <c r="A141" s="11"/>
      <c r="B141" s="12"/>
      <c r="C141" s="19"/>
      <c r="D141" s="19" t="s">
        <v>9</v>
      </c>
      <c r="E141" s="9" t="s">
        <v>75</v>
      </c>
      <c r="F141" s="55">
        <v>0</v>
      </c>
      <c r="G141" s="55">
        <v>0</v>
      </c>
    </row>
    <row r="142" spans="1:7" ht="14.25" customHeight="1" x14ac:dyDescent="0.2">
      <c r="A142" s="11"/>
      <c r="B142" s="12"/>
      <c r="C142" s="12"/>
      <c r="D142" s="12" t="s">
        <v>10</v>
      </c>
      <c r="E142" s="13" t="s">
        <v>83</v>
      </c>
      <c r="F142" s="55">
        <f>SUM(F47,F110)</f>
        <v>177075000</v>
      </c>
      <c r="G142" s="55">
        <f>SUM(G47,G110)</f>
        <v>311376248</v>
      </c>
    </row>
    <row r="143" spans="1:7" s="32" customFormat="1" ht="13.5" x14ac:dyDescent="0.25">
      <c r="A143" s="14"/>
      <c r="B143" s="14"/>
      <c r="C143" s="14" t="s">
        <v>6</v>
      </c>
      <c r="D143" s="14"/>
      <c r="E143" s="15" t="s">
        <v>73</v>
      </c>
      <c r="F143" s="56">
        <f>SUM(F138:F142)</f>
        <v>1609976689</v>
      </c>
      <c r="G143" s="56">
        <f>SUM(G138:G142)</f>
        <v>1746682694</v>
      </c>
    </row>
    <row r="144" spans="1:7" s="35" customFormat="1" x14ac:dyDescent="0.2">
      <c r="A144" s="11"/>
      <c r="B144" s="11"/>
      <c r="C144" s="18"/>
      <c r="D144" s="11"/>
      <c r="E144" s="17" t="s">
        <v>31</v>
      </c>
      <c r="F144" s="57">
        <f>SUM(F143,F137)</f>
        <v>1866662020</v>
      </c>
      <c r="G144" s="57">
        <f>SUM(G143,G137)</f>
        <v>2126420790</v>
      </c>
    </row>
    <row r="145" spans="1:7" ht="24" customHeight="1" x14ac:dyDescent="0.2">
      <c r="A145" s="37"/>
    </row>
    <row r="146" spans="1:7" x14ac:dyDescent="0.2">
      <c r="F146" s="53">
        <f>SUM(F126,F117,F112,F107,F101,F96,F91,F85,F80,F74,F66,F61,F56,F49,F42,F33,F22,F17)</f>
        <v>1866662020</v>
      </c>
      <c r="G146" s="53">
        <f t="shared" ref="G146" si="14">SUM(G126,G117,G112,G107,G101,G96,G91,G85,G80,G74,G66,G61,G56,G49,G42,G33,G22,G17)</f>
        <v>2126420790</v>
      </c>
    </row>
  </sheetData>
  <mergeCells count="35">
    <mergeCell ref="E44:F44"/>
    <mergeCell ref="A50:F50"/>
    <mergeCell ref="E19:F19"/>
    <mergeCell ref="E51:F51"/>
    <mergeCell ref="E114:F114"/>
    <mergeCell ref="A67:F67"/>
    <mergeCell ref="E82:F82"/>
    <mergeCell ref="A86:F86"/>
    <mergeCell ref="E98:F98"/>
    <mergeCell ref="E68:F68"/>
    <mergeCell ref="E76:F76"/>
    <mergeCell ref="E87:F87"/>
    <mergeCell ref="E58:F58"/>
    <mergeCell ref="E63:F63"/>
    <mergeCell ref="A62:F62"/>
    <mergeCell ref="E122:F122"/>
    <mergeCell ref="A118:F118"/>
    <mergeCell ref="E109:F109"/>
    <mergeCell ref="A97:F97"/>
    <mergeCell ref="E93:F93"/>
    <mergeCell ref="E103:F103"/>
    <mergeCell ref="A23:F23"/>
    <mergeCell ref="E24:F24"/>
    <mergeCell ref="A43:F43"/>
    <mergeCell ref="G3:G6"/>
    <mergeCell ref="A1:G1"/>
    <mergeCell ref="C5:E5"/>
    <mergeCell ref="D6:E6"/>
    <mergeCell ref="A18:F18"/>
    <mergeCell ref="E9:F9"/>
    <mergeCell ref="F3:F6"/>
    <mergeCell ref="A34:F34"/>
    <mergeCell ref="E35:F35"/>
    <mergeCell ref="A3:E3"/>
    <mergeCell ref="B4:E4"/>
  </mergeCells>
  <phoneticPr fontId="0" type="noConversion"/>
  <pageMargins left="0.43307086614173229" right="0.23622047244094491" top="0.74803149606299213" bottom="0.74803149606299213" header="0.31496062992125984" footer="0.31496062992125984"/>
  <pageSetup paperSize="9" orientation="portrait" useFirstPageNumber="1" verticalDpi="300" r:id="rId1"/>
  <headerFooter alignWithMargins="0">
    <oddHeader>&amp;C2. melléklet</oddHeader>
  </headerFooter>
  <rowBreaks count="2" manualBreakCount="2">
    <brk id="57" max="16383" man="1"/>
    <brk id="10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4"/>
  <sheetViews>
    <sheetView topLeftCell="A172" zoomScaleNormal="100" zoomScaleSheetLayoutView="100" workbookViewId="0">
      <selection activeCell="G192" sqref="A1:G192"/>
    </sheetView>
  </sheetViews>
  <sheetFormatPr defaultRowHeight="12.75" x14ac:dyDescent="0.2"/>
  <cols>
    <col min="1" max="1" width="3" style="30" customWidth="1"/>
    <col min="2" max="2" width="3.85546875" style="30" customWidth="1"/>
    <col min="3" max="3" width="3.140625" style="30" customWidth="1"/>
    <col min="4" max="4" width="3.5703125" style="30" customWidth="1"/>
    <col min="5" max="5" width="52" style="28" bestFit="1" customWidth="1"/>
    <col min="6" max="6" width="12.85546875" style="24" customWidth="1"/>
    <col min="7" max="7" width="13.140625" style="24" customWidth="1"/>
    <col min="8" max="16384" width="9.140625" style="28"/>
  </cols>
  <sheetData>
    <row r="1" spans="1:7" ht="22.5" customHeight="1" x14ac:dyDescent="0.2">
      <c r="A1" s="161" t="s">
        <v>187</v>
      </c>
      <c r="B1" s="161"/>
      <c r="C1" s="161"/>
      <c r="D1" s="161"/>
      <c r="E1" s="161"/>
      <c r="F1" s="161"/>
      <c r="G1" s="161"/>
    </row>
    <row r="2" spans="1:7" ht="18.75" customHeight="1" x14ac:dyDescent="0.25">
      <c r="A2" s="29"/>
    </row>
    <row r="3" spans="1:7" ht="13.5" customHeight="1" x14ac:dyDescent="0.2">
      <c r="A3" s="164" t="s">
        <v>1</v>
      </c>
      <c r="B3" s="164"/>
      <c r="C3" s="164"/>
      <c r="D3" s="164"/>
      <c r="E3" s="164"/>
      <c r="F3" s="170" t="s">
        <v>172</v>
      </c>
      <c r="G3" s="170" t="s">
        <v>173</v>
      </c>
    </row>
    <row r="4" spans="1:7" ht="13.5" customHeight="1" x14ac:dyDescent="0.2">
      <c r="A4" s="27"/>
      <c r="B4" s="164" t="s">
        <v>3</v>
      </c>
      <c r="C4" s="164"/>
      <c r="D4" s="164"/>
      <c r="E4" s="164"/>
      <c r="F4" s="170"/>
      <c r="G4" s="170"/>
    </row>
    <row r="5" spans="1:7" ht="13.5" customHeight="1" x14ac:dyDescent="0.2">
      <c r="A5" s="27"/>
      <c r="B5" s="27"/>
      <c r="C5" s="171" t="s">
        <v>80</v>
      </c>
      <c r="D5" s="172"/>
      <c r="E5" s="173"/>
      <c r="F5" s="170"/>
      <c r="G5" s="170"/>
    </row>
    <row r="6" spans="1:7" ht="13.5" customHeight="1" x14ac:dyDescent="0.2">
      <c r="A6" s="27"/>
      <c r="B6" s="27"/>
      <c r="C6" s="27"/>
      <c r="D6" s="174" t="s">
        <v>81</v>
      </c>
      <c r="E6" s="175"/>
      <c r="F6" s="170"/>
      <c r="G6" s="170"/>
    </row>
    <row r="7" spans="1:7" ht="18" customHeight="1" x14ac:dyDescent="0.25">
      <c r="A7" s="10" t="s">
        <v>33</v>
      </c>
      <c r="B7" s="12"/>
      <c r="C7" s="12"/>
      <c r="D7" s="12"/>
      <c r="E7" s="15" t="s">
        <v>44</v>
      </c>
      <c r="F7" s="40"/>
      <c r="G7" s="40"/>
    </row>
    <row r="8" spans="1:7" s="31" customFormat="1" ht="14.25" customHeight="1" x14ac:dyDescent="0.2">
      <c r="A8" s="10"/>
      <c r="B8" s="10" t="s">
        <v>5</v>
      </c>
      <c r="C8" s="10"/>
      <c r="D8" s="10"/>
      <c r="E8" s="155" t="s">
        <v>45</v>
      </c>
      <c r="F8" s="156"/>
      <c r="G8" s="26"/>
    </row>
    <row r="9" spans="1:7" s="31" customFormat="1" ht="14.25" customHeight="1" x14ac:dyDescent="0.2">
      <c r="A9" s="10"/>
      <c r="B9" s="10"/>
      <c r="C9" s="10"/>
      <c r="D9" s="12" t="s">
        <v>5</v>
      </c>
      <c r="E9" s="13" t="s">
        <v>36</v>
      </c>
      <c r="F9" s="49">
        <v>12981620</v>
      </c>
      <c r="G9" s="49">
        <v>13802521</v>
      </c>
    </row>
    <row r="10" spans="1:7" s="31" customFormat="1" ht="14.25" customHeight="1" x14ac:dyDescent="0.2">
      <c r="A10" s="10"/>
      <c r="B10" s="10"/>
      <c r="C10" s="10"/>
      <c r="D10" s="12" t="s">
        <v>6</v>
      </c>
      <c r="E10" s="13" t="s">
        <v>87</v>
      </c>
      <c r="F10" s="49">
        <v>2513491</v>
      </c>
      <c r="G10" s="49">
        <v>2694090</v>
      </c>
    </row>
    <row r="11" spans="1:7" ht="14.25" customHeight="1" x14ac:dyDescent="0.2">
      <c r="A11" s="11"/>
      <c r="B11" s="12"/>
      <c r="C11" s="12"/>
      <c r="D11" s="12" t="s">
        <v>8</v>
      </c>
      <c r="E11" s="13" t="s">
        <v>39</v>
      </c>
      <c r="F11" s="40">
        <v>9875000</v>
      </c>
      <c r="G11" s="40">
        <v>9667118</v>
      </c>
    </row>
    <row r="12" spans="1:7" s="33" customFormat="1" ht="14.25" customHeight="1" x14ac:dyDescent="0.25">
      <c r="A12" s="20"/>
      <c r="B12" s="27"/>
      <c r="C12" s="20" t="s">
        <v>5</v>
      </c>
      <c r="D12" s="27"/>
      <c r="E12" s="41" t="s">
        <v>111</v>
      </c>
      <c r="F12" s="42">
        <f>SUM(F9:F11)</f>
        <v>25370111</v>
      </c>
      <c r="G12" s="42">
        <f>SUM(G9:G11)</f>
        <v>26163729</v>
      </c>
    </row>
    <row r="13" spans="1:7" s="33" customFormat="1" ht="14.25" customHeight="1" x14ac:dyDescent="0.25">
      <c r="A13" s="20"/>
      <c r="B13" s="75"/>
      <c r="C13" s="20"/>
      <c r="D13" s="19" t="s">
        <v>5</v>
      </c>
      <c r="E13" s="9" t="s">
        <v>101</v>
      </c>
      <c r="F13" s="44">
        <v>0</v>
      </c>
      <c r="G13" s="44">
        <v>1000000</v>
      </c>
    </row>
    <row r="14" spans="1:7" s="33" customFormat="1" ht="14.25" customHeight="1" x14ac:dyDescent="0.25">
      <c r="A14" s="20"/>
      <c r="B14" s="75"/>
      <c r="C14" s="20" t="s">
        <v>6</v>
      </c>
      <c r="D14" s="20"/>
      <c r="E14" s="41" t="s">
        <v>110</v>
      </c>
      <c r="F14" s="42">
        <f>SUM(F13)</f>
        <v>0</v>
      </c>
      <c r="G14" s="42">
        <f>SUM(G13)</f>
        <v>1000000</v>
      </c>
    </row>
    <row r="15" spans="1:7" ht="14.25" customHeight="1" x14ac:dyDescent="0.2">
      <c r="A15" s="11"/>
      <c r="B15" s="12"/>
      <c r="C15" s="16"/>
      <c r="D15" s="12"/>
      <c r="E15" s="17" t="s">
        <v>31</v>
      </c>
      <c r="F15" s="43">
        <f>SUM(F14,F12)</f>
        <v>25370111</v>
      </c>
      <c r="G15" s="43">
        <f t="shared" ref="G15" si="0">SUM(G14,G12)</f>
        <v>27163729</v>
      </c>
    </row>
    <row r="16" spans="1:7" ht="14.25" customHeight="1" x14ac:dyDescent="0.2">
      <c r="A16" s="167"/>
      <c r="B16" s="168"/>
      <c r="C16" s="168"/>
      <c r="D16" s="168"/>
      <c r="E16" s="169"/>
      <c r="F16" s="169"/>
      <c r="G16" s="45"/>
    </row>
    <row r="17" spans="1:7" s="31" customFormat="1" ht="14.25" customHeight="1" x14ac:dyDescent="0.2">
      <c r="A17" s="10"/>
      <c r="B17" s="10" t="s">
        <v>6</v>
      </c>
      <c r="C17" s="10"/>
      <c r="D17" s="10"/>
      <c r="E17" s="155" t="s">
        <v>43</v>
      </c>
      <c r="F17" s="156"/>
      <c r="G17" s="26"/>
    </row>
    <row r="18" spans="1:7" ht="14.25" customHeight="1" x14ac:dyDescent="0.2">
      <c r="A18" s="11"/>
      <c r="B18" s="12"/>
      <c r="C18" s="12"/>
      <c r="D18" s="12" t="s">
        <v>8</v>
      </c>
      <c r="E18" s="13" t="s">
        <v>39</v>
      </c>
      <c r="F18" s="40">
        <v>1333500</v>
      </c>
      <c r="G18" s="40">
        <v>1333500</v>
      </c>
    </row>
    <row r="19" spans="1:7" s="33" customFormat="1" ht="14.25" customHeight="1" x14ac:dyDescent="0.25">
      <c r="A19" s="20"/>
      <c r="B19" s="27"/>
      <c r="C19" s="20" t="s">
        <v>5</v>
      </c>
      <c r="D19" s="27"/>
      <c r="E19" s="41" t="s">
        <v>111</v>
      </c>
      <c r="F19" s="42">
        <f>SUM(F18)</f>
        <v>1333500</v>
      </c>
      <c r="G19" s="42">
        <f>SUM(G18)</f>
        <v>1333500</v>
      </c>
    </row>
    <row r="20" spans="1:7" s="33" customFormat="1" ht="14.25" customHeight="1" x14ac:dyDescent="0.2">
      <c r="A20" s="19"/>
      <c r="B20" s="19"/>
      <c r="C20" s="19"/>
      <c r="D20" s="19" t="s">
        <v>5</v>
      </c>
      <c r="E20" s="9" t="s">
        <v>101</v>
      </c>
      <c r="F20" s="44">
        <v>2000000</v>
      </c>
      <c r="G20" s="44">
        <v>2000000</v>
      </c>
    </row>
    <row r="21" spans="1:7" s="33" customFormat="1" ht="14.25" customHeight="1" x14ac:dyDescent="0.25">
      <c r="A21" s="20"/>
      <c r="B21" s="27"/>
      <c r="C21" s="20" t="s">
        <v>6</v>
      </c>
      <c r="D21" s="20"/>
      <c r="E21" s="41" t="s">
        <v>110</v>
      </c>
      <c r="F21" s="42">
        <f>SUM(F20)</f>
        <v>2000000</v>
      </c>
      <c r="G21" s="42">
        <f>SUM(G20)</f>
        <v>2000000</v>
      </c>
    </row>
    <row r="22" spans="1:7" ht="14.25" customHeight="1" x14ac:dyDescent="0.2">
      <c r="A22" s="11"/>
      <c r="B22" s="12"/>
      <c r="C22" s="16"/>
      <c r="D22" s="12"/>
      <c r="E22" s="17" t="s">
        <v>31</v>
      </c>
      <c r="F22" s="43">
        <f>SUM(F21,F19)</f>
        <v>3333500</v>
      </c>
      <c r="G22" s="43">
        <f>SUM(G21,G19)</f>
        <v>3333500</v>
      </c>
    </row>
    <row r="23" spans="1:7" ht="14.25" customHeight="1" x14ac:dyDescent="0.2">
      <c r="A23" s="153"/>
      <c r="B23" s="154"/>
      <c r="C23" s="154"/>
      <c r="D23" s="154"/>
      <c r="E23" s="154"/>
      <c r="F23" s="154"/>
      <c r="G23" s="67"/>
    </row>
    <row r="24" spans="1:7" s="31" customFormat="1" ht="14.25" customHeight="1" x14ac:dyDescent="0.2">
      <c r="A24" s="65"/>
      <c r="B24" s="65" t="s">
        <v>8</v>
      </c>
      <c r="C24" s="65"/>
      <c r="D24" s="65"/>
      <c r="E24" s="155" t="s">
        <v>46</v>
      </c>
      <c r="F24" s="156"/>
      <c r="G24" s="26"/>
    </row>
    <row r="25" spans="1:7" ht="14.25" customHeight="1" x14ac:dyDescent="0.2">
      <c r="A25" s="11"/>
      <c r="B25" s="12"/>
      <c r="C25" s="12"/>
      <c r="D25" s="12" t="s">
        <v>8</v>
      </c>
      <c r="E25" s="13" t="s">
        <v>39</v>
      </c>
      <c r="F25" s="40">
        <v>26838000</v>
      </c>
      <c r="G25" s="40">
        <v>30130295</v>
      </c>
    </row>
    <row r="26" spans="1:7" ht="14.25" customHeight="1" x14ac:dyDescent="0.2">
      <c r="A26" s="11"/>
      <c r="B26" s="12"/>
      <c r="C26" s="12"/>
      <c r="D26" s="12" t="s">
        <v>10</v>
      </c>
      <c r="E26" s="13" t="s">
        <v>95</v>
      </c>
      <c r="F26" s="40">
        <v>0</v>
      </c>
      <c r="G26" s="40">
        <v>334113</v>
      </c>
    </row>
    <row r="27" spans="1:7" s="34" customFormat="1" ht="14.25" customHeight="1" x14ac:dyDescent="0.25">
      <c r="A27" s="20"/>
      <c r="B27" s="20"/>
      <c r="C27" s="20" t="s">
        <v>5</v>
      </c>
      <c r="D27" s="20"/>
      <c r="E27" s="41" t="s">
        <v>111</v>
      </c>
      <c r="F27" s="42">
        <f>SUM(F25:F26)</f>
        <v>26838000</v>
      </c>
      <c r="G27" s="42">
        <f t="shared" ref="G27" si="1">SUM(G25:G26)</f>
        <v>30464408</v>
      </c>
    </row>
    <row r="28" spans="1:7" s="39" customFormat="1" ht="14.25" customHeight="1" x14ac:dyDescent="0.2">
      <c r="A28" s="19"/>
      <c r="B28" s="19"/>
      <c r="C28" s="19"/>
      <c r="D28" s="19" t="s">
        <v>5</v>
      </c>
      <c r="E28" s="9" t="s">
        <v>101</v>
      </c>
      <c r="F28" s="44">
        <v>390958128</v>
      </c>
      <c r="G28" s="44">
        <v>449605093</v>
      </c>
    </row>
    <row r="29" spans="1:7" ht="14.25" customHeight="1" x14ac:dyDescent="0.2">
      <c r="A29" s="11"/>
      <c r="B29" s="12"/>
      <c r="C29" s="12"/>
      <c r="D29" s="12" t="s">
        <v>6</v>
      </c>
      <c r="E29" s="13" t="s">
        <v>104</v>
      </c>
      <c r="F29" s="40">
        <v>3500000</v>
      </c>
      <c r="G29" s="40">
        <v>76280313</v>
      </c>
    </row>
    <row r="30" spans="1:7" s="34" customFormat="1" ht="14.25" customHeight="1" x14ac:dyDescent="0.25">
      <c r="A30" s="20"/>
      <c r="B30" s="20"/>
      <c r="C30" s="20" t="s">
        <v>6</v>
      </c>
      <c r="D30" s="20"/>
      <c r="E30" s="41" t="s">
        <v>110</v>
      </c>
      <c r="F30" s="42">
        <f>SUM(F28:F29)</f>
        <v>394458128</v>
      </c>
      <c r="G30" s="42">
        <f>SUM(G28:G29)</f>
        <v>525885406</v>
      </c>
    </row>
    <row r="31" spans="1:7" s="31" customFormat="1" ht="14.25" customHeight="1" x14ac:dyDescent="0.2">
      <c r="A31" s="10"/>
      <c r="B31" s="10"/>
      <c r="C31" s="21"/>
      <c r="D31" s="10"/>
      <c r="E31" s="17" t="s">
        <v>31</v>
      </c>
      <c r="F31" s="43">
        <f>SUM(F30,F27)</f>
        <v>421296128</v>
      </c>
      <c r="G31" s="43">
        <f>SUM(G30,G27)</f>
        <v>556349814</v>
      </c>
    </row>
    <row r="32" spans="1:7" ht="14.25" customHeight="1" x14ac:dyDescent="0.2">
      <c r="A32" s="153"/>
      <c r="B32" s="154"/>
      <c r="C32" s="154"/>
      <c r="D32" s="154"/>
      <c r="E32" s="154"/>
      <c r="F32" s="154"/>
      <c r="G32" s="67"/>
    </row>
    <row r="33" spans="1:7" s="31" customFormat="1" ht="14.25" customHeight="1" x14ac:dyDescent="0.2">
      <c r="A33" s="65"/>
      <c r="B33" s="65" t="s">
        <v>9</v>
      </c>
      <c r="C33" s="65"/>
      <c r="D33" s="65"/>
      <c r="E33" s="155" t="s">
        <v>119</v>
      </c>
      <c r="F33" s="156"/>
      <c r="G33" s="26"/>
    </row>
    <row r="34" spans="1:7" ht="14.25" customHeight="1" x14ac:dyDescent="0.2">
      <c r="A34" s="11"/>
      <c r="B34" s="12"/>
      <c r="C34" s="12"/>
      <c r="D34" s="12" t="s">
        <v>10</v>
      </c>
      <c r="E34" s="13" t="s">
        <v>95</v>
      </c>
      <c r="F34" s="40">
        <v>0</v>
      </c>
      <c r="G34" s="40">
        <v>56704</v>
      </c>
    </row>
    <row r="35" spans="1:7" ht="14.25" customHeight="1" x14ac:dyDescent="0.2">
      <c r="A35" s="11"/>
      <c r="B35" s="12"/>
      <c r="C35" s="12"/>
      <c r="D35" s="12" t="s">
        <v>11</v>
      </c>
      <c r="E35" s="13" t="s">
        <v>97</v>
      </c>
      <c r="F35" s="40">
        <v>0</v>
      </c>
      <c r="G35" s="40">
        <v>1732917</v>
      </c>
    </row>
    <row r="36" spans="1:7" s="33" customFormat="1" ht="14.25" customHeight="1" x14ac:dyDescent="0.25">
      <c r="A36" s="20"/>
      <c r="B36" s="75"/>
      <c r="C36" s="20" t="s">
        <v>5</v>
      </c>
      <c r="D36" s="75"/>
      <c r="E36" s="41" t="s">
        <v>111</v>
      </c>
      <c r="F36" s="42">
        <f>SUM(F34:F35)</f>
        <v>0</v>
      </c>
      <c r="G36" s="42">
        <f>SUM(G34:G35)</f>
        <v>1789621</v>
      </c>
    </row>
    <row r="37" spans="1:7" ht="14.25" customHeight="1" x14ac:dyDescent="0.2">
      <c r="A37" s="11"/>
      <c r="B37" s="12"/>
      <c r="C37" s="16"/>
      <c r="D37" s="12"/>
      <c r="E37" s="17" t="s">
        <v>31</v>
      </c>
      <c r="F37" s="43">
        <f>SUM(F36)</f>
        <v>0</v>
      </c>
      <c r="G37" s="43">
        <f>SUM(G36)</f>
        <v>1789621</v>
      </c>
    </row>
    <row r="38" spans="1:7" ht="14.25" customHeight="1" x14ac:dyDescent="0.2">
      <c r="A38" s="78"/>
      <c r="B38" s="38"/>
      <c r="C38" s="38"/>
      <c r="D38" s="38"/>
      <c r="E38" s="73"/>
      <c r="F38" s="73"/>
      <c r="G38" s="67"/>
    </row>
    <row r="39" spans="1:7" s="31" customFormat="1" ht="14.25" customHeight="1" x14ac:dyDescent="0.2">
      <c r="A39" s="65"/>
      <c r="B39" s="65" t="s">
        <v>10</v>
      </c>
      <c r="C39" s="65"/>
      <c r="D39" s="65"/>
      <c r="E39" s="155" t="s">
        <v>47</v>
      </c>
      <c r="F39" s="156"/>
      <c r="G39" s="26"/>
    </row>
    <row r="40" spans="1:7" ht="14.25" customHeight="1" x14ac:dyDescent="0.2">
      <c r="A40" s="11"/>
      <c r="B40" s="12"/>
      <c r="C40" s="12"/>
      <c r="D40" s="12" t="s">
        <v>10</v>
      </c>
      <c r="E40" s="13" t="s">
        <v>95</v>
      </c>
      <c r="F40" s="40">
        <v>45233000</v>
      </c>
      <c r="G40" s="40">
        <v>70233000</v>
      </c>
    </row>
    <row r="41" spans="1:7" ht="14.25" customHeight="1" x14ac:dyDescent="0.2">
      <c r="A41" s="11"/>
      <c r="B41" s="12"/>
      <c r="C41" s="12"/>
      <c r="D41" s="12" t="s">
        <v>11</v>
      </c>
      <c r="E41" s="13" t="s">
        <v>97</v>
      </c>
      <c r="F41" s="40">
        <v>39571600</v>
      </c>
      <c r="G41" s="40">
        <v>41372830</v>
      </c>
    </row>
    <row r="42" spans="1:7" s="33" customFormat="1" ht="14.25" customHeight="1" x14ac:dyDescent="0.25">
      <c r="A42" s="20"/>
      <c r="B42" s="27"/>
      <c r="C42" s="20" t="s">
        <v>5</v>
      </c>
      <c r="D42" s="27"/>
      <c r="E42" s="41" t="s">
        <v>111</v>
      </c>
      <c r="F42" s="42">
        <f>SUM(F40:F41)</f>
        <v>84804600</v>
      </c>
      <c r="G42" s="42">
        <f>SUM(G40:G41)</f>
        <v>111605830</v>
      </c>
    </row>
    <row r="43" spans="1:7" ht="14.25" customHeight="1" x14ac:dyDescent="0.2">
      <c r="A43" s="11"/>
      <c r="B43" s="12"/>
      <c r="C43" s="16"/>
      <c r="D43" s="12"/>
      <c r="E43" s="17" t="s">
        <v>31</v>
      </c>
      <c r="F43" s="43">
        <f>SUM(F42)</f>
        <v>84804600</v>
      </c>
      <c r="G43" s="43">
        <f>SUM(G42)</f>
        <v>111605830</v>
      </c>
    </row>
    <row r="44" spans="1:7" ht="14.25" customHeight="1" x14ac:dyDescent="0.2">
      <c r="A44" s="153"/>
      <c r="B44" s="154"/>
      <c r="C44" s="154"/>
      <c r="D44" s="154"/>
      <c r="E44" s="154"/>
      <c r="F44" s="154"/>
      <c r="G44" s="67"/>
    </row>
    <row r="45" spans="1:7" s="31" customFormat="1" ht="14.25" customHeight="1" x14ac:dyDescent="0.2">
      <c r="A45" s="65"/>
      <c r="B45" s="65" t="s">
        <v>11</v>
      </c>
      <c r="C45" s="65"/>
      <c r="D45" s="65"/>
      <c r="E45" s="155" t="s">
        <v>48</v>
      </c>
      <c r="F45" s="156"/>
      <c r="G45" s="26"/>
    </row>
    <row r="46" spans="1:7" ht="14.25" customHeight="1" x14ac:dyDescent="0.2">
      <c r="A46" s="11"/>
      <c r="B46" s="12"/>
      <c r="C46" s="12"/>
      <c r="D46" s="12" t="s">
        <v>5</v>
      </c>
      <c r="E46" s="13" t="s">
        <v>36</v>
      </c>
      <c r="F46" s="40">
        <v>7646400</v>
      </c>
      <c r="G46" s="40">
        <v>27346011</v>
      </c>
    </row>
    <row r="47" spans="1:7" ht="14.25" customHeight="1" x14ac:dyDescent="0.2">
      <c r="A47" s="11"/>
      <c r="B47" s="12"/>
      <c r="C47" s="12"/>
      <c r="D47" s="12" t="s">
        <v>6</v>
      </c>
      <c r="E47" s="13" t="s">
        <v>87</v>
      </c>
      <c r="F47" s="40">
        <v>1608000</v>
      </c>
      <c r="G47" s="40">
        <v>5123351</v>
      </c>
    </row>
    <row r="48" spans="1:7" ht="14.25" customHeight="1" x14ac:dyDescent="0.2">
      <c r="A48" s="11"/>
      <c r="B48" s="12"/>
      <c r="C48" s="12"/>
      <c r="D48" s="12" t="s">
        <v>8</v>
      </c>
      <c r="E48" s="13" t="s">
        <v>39</v>
      </c>
      <c r="F48" s="40">
        <v>1270000</v>
      </c>
      <c r="G48" s="40">
        <v>1270000</v>
      </c>
    </row>
    <row r="49" spans="1:7" s="34" customFormat="1" ht="14.25" customHeight="1" x14ac:dyDescent="0.25">
      <c r="A49" s="20"/>
      <c r="B49" s="20"/>
      <c r="C49" s="20" t="s">
        <v>5</v>
      </c>
      <c r="D49" s="20"/>
      <c r="E49" s="41" t="s">
        <v>111</v>
      </c>
      <c r="F49" s="42">
        <f>SUM(F46:F48)</f>
        <v>10524400</v>
      </c>
      <c r="G49" s="42">
        <f>SUM(G46:G48)</f>
        <v>33739362</v>
      </c>
    </row>
    <row r="50" spans="1:7" ht="14.25" customHeight="1" x14ac:dyDescent="0.2">
      <c r="A50" s="11"/>
      <c r="B50" s="12"/>
      <c r="C50" s="12"/>
      <c r="D50" s="12" t="s">
        <v>5</v>
      </c>
      <c r="E50" s="13" t="s">
        <v>109</v>
      </c>
      <c r="F50" s="40">
        <v>1500000</v>
      </c>
      <c r="G50" s="40">
        <v>3578757</v>
      </c>
    </row>
    <row r="51" spans="1:7" s="34" customFormat="1" ht="14.25" customHeight="1" x14ac:dyDescent="0.25">
      <c r="A51" s="20"/>
      <c r="B51" s="20"/>
      <c r="C51" s="20" t="s">
        <v>6</v>
      </c>
      <c r="D51" s="20"/>
      <c r="E51" s="41" t="s">
        <v>110</v>
      </c>
      <c r="F51" s="42">
        <f>SUM(F50:F50)</f>
        <v>1500000</v>
      </c>
      <c r="G51" s="42">
        <f>SUM(G50:G50)</f>
        <v>3578757</v>
      </c>
    </row>
    <row r="52" spans="1:7" s="31" customFormat="1" ht="14.25" customHeight="1" x14ac:dyDescent="0.2">
      <c r="A52" s="10"/>
      <c r="B52" s="10"/>
      <c r="C52" s="21"/>
      <c r="D52" s="10"/>
      <c r="E52" s="17" t="s">
        <v>31</v>
      </c>
      <c r="F52" s="43">
        <f>SUM(F51,F49)</f>
        <v>12024400</v>
      </c>
      <c r="G52" s="43">
        <f>SUM(G51,G49)</f>
        <v>37318119</v>
      </c>
    </row>
    <row r="53" spans="1:7" ht="14.25" customHeight="1" x14ac:dyDescent="0.2">
      <c r="A53" s="153"/>
      <c r="B53" s="154"/>
      <c r="C53" s="154"/>
      <c r="D53" s="154"/>
      <c r="E53" s="154"/>
      <c r="F53" s="154"/>
      <c r="G53" s="67"/>
    </row>
    <row r="54" spans="1:7" s="31" customFormat="1" ht="14.25" customHeight="1" x14ac:dyDescent="0.2">
      <c r="A54" s="65"/>
      <c r="B54" s="65" t="s">
        <v>12</v>
      </c>
      <c r="C54" s="65"/>
      <c r="D54" s="65"/>
      <c r="E54" s="155" t="s">
        <v>163</v>
      </c>
      <c r="F54" s="156"/>
      <c r="G54" s="26"/>
    </row>
    <row r="55" spans="1:7" s="31" customFormat="1" ht="14.25" customHeight="1" x14ac:dyDescent="0.2">
      <c r="A55" s="65"/>
      <c r="B55" s="65"/>
      <c r="C55" s="12"/>
      <c r="D55" s="12" t="s">
        <v>8</v>
      </c>
      <c r="E55" s="13" t="s">
        <v>39</v>
      </c>
      <c r="F55" s="49">
        <v>0</v>
      </c>
      <c r="G55" s="44">
        <v>4675442</v>
      </c>
    </row>
    <row r="56" spans="1:7" s="31" customFormat="1" ht="14.25" customHeight="1" x14ac:dyDescent="0.25">
      <c r="A56" s="65"/>
      <c r="B56" s="65"/>
      <c r="C56" s="20" t="s">
        <v>5</v>
      </c>
      <c r="D56" s="20"/>
      <c r="E56" s="41" t="s">
        <v>111</v>
      </c>
      <c r="F56" s="84">
        <f>SUM(F55)</f>
        <v>0</v>
      </c>
      <c r="G56" s="84">
        <f t="shared" ref="G56" si="2">SUM(G55)</f>
        <v>4675442</v>
      </c>
    </row>
    <row r="57" spans="1:7" s="34" customFormat="1" ht="14.25" customHeight="1" x14ac:dyDescent="0.25">
      <c r="A57" s="20"/>
      <c r="B57" s="20"/>
      <c r="C57" s="20"/>
      <c r="D57" s="19" t="s">
        <v>5</v>
      </c>
      <c r="E57" s="9" t="s">
        <v>101</v>
      </c>
      <c r="F57" s="44">
        <v>636266440</v>
      </c>
      <c r="G57" s="44">
        <v>694436861</v>
      </c>
    </row>
    <row r="58" spans="1:7" s="34" customFormat="1" ht="14.25" customHeight="1" x14ac:dyDescent="0.25">
      <c r="A58" s="20"/>
      <c r="B58" s="20"/>
      <c r="C58" s="20"/>
      <c r="D58" s="19" t="s">
        <v>6</v>
      </c>
      <c r="E58" s="9" t="s">
        <v>37</v>
      </c>
      <c r="F58" s="44">
        <v>20662519</v>
      </c>
      <c r="G58" s="44">
        <v>20662519</v>
      </c>
    </row>
    <row r="59" spans="1:7" s="34" customFormat="1" ht="14.25" customHeight="1" x14ac:dyDescent="0.25">
      <c r="A59" s="20"/>
      <c r="B59" s="20"/>
      <c r="C59" s="20"/>
      <c r="D59" s="19" t="s">
        <v>8</v>
      </c>
      <c r="E59" s="9" t="s">
        <v>129</v>
      </c>
      <c r="F59" s="44">
        <v>0</v>
      </c>
      <c r="G59" s="44">
        <v>3035800</v>
      </c>
    </row>
    <row r="60" spans="1:7" s="34" customFormat="1" ht="14.25" customHeight="1" x14ac:dyDescent="0.25">
      <c r="A60" s="20"/>
      <c r="B60" s="20"/>
      <c r="C60" s="20" t="s">
        <v>6</v>
      </c>
      <c r="D60" s="20"/>
      <c r="E60" s="41" t="s">
        <v>110</v>
      </c>
      <c r="F60" s="42">
        <f>SUM(F57:F59)</f>
        <v>656928959</v>
      </c>
      <c r="G60" s="42">
        <f t="shared" ref="G60" si="3">SUM(G57:G59)</f>
        <v>718135180</v>
      </c>
    </row>
    <row r="61" spans="1:7" s="31" customFormat="1" ht="14.25" customHeight="1" x14ac:dyDescent="0.2">
      <c r="A61" s="10"/>
      <c r="B61" s="10"/>
      <c r="C61" s="21"/>
      <c r="D61" s="10"/>
      <c r="E61" s="17" t="s">
        <v>31</v>
      </c>
      <c r="F61" s="43">
        <f>SUM(F60,F56)</f>
        <v>656928959</v>
      </c>
      <c r="G61" s="43">
        <f t="shared" ref="G61" si="4">SUM(G60,G56)</f>
        <v>722810622</v>
      </c>
    </row>
    <row r="62" spans="1:7" ht="14.25" customHeight="1" x14ac:dyDescent="0.2">
      <c r="A62" s="22"/>
      <c r="B62" s="23"/>
      <c r="C62" s="23"/>
      <c r="D62" s="23"/>
      <c r="E62" s="23"/>
      <c r="F62" s="23"/>
      <c r="G62" s="23"/>
    </row>
    <row r="63" spans="1:7" s="31" customFormat="1" ht="14.25" customHeight="1" x14ac:dyDescent="0.2">
      <c r="A63" s="10"/>
      <c r="B63" s="10" t="s">
        <v>14</v>
      </c>
      <c r="C63" s="10"/>
      <c r="D63" s="10"/>
      <c r="E63" s="155" t="s">
        <v>49</v>
      </c>
      <c r="F63" s="156"/>
      <c r="G63" s="26"/>
    </row>
    <row r="64" spans="1:7" ht="14.25" customHeight="1" x14ac:dyDescent="0.2">
      <c r="A64" s="11"/>
      <c r="B64" s="12"/>
      <c r="C64" s="12"/>
      <c r="D64" s="12" t="s">
        <v>8</v>
      </c>
      <c r="E64" s="13" t="s">
        <v>39</v>
      </c>
      <c r="F64" s="40">
        <v>2548000</v>
      </c>
      <c r="G64" s="40">
        <v>2548000</v>
      </c>
    </row>
    <row r="65" spans="1:7" s="34" customFormat="1" ht="14.25" customHeight="1" x14ac:dyDescent="0.25">
      <c r="A65" s="20"/>
      <c r="B65" s="20"/>
      <c r="C65" s="20" t="s">
        <v>5</v>
      </c>
      <c r="D65" s="20"/>
      <c r="E65" s="41" t="s">
        <v>111</v>
      </c>
      <c r="F65" s="42">
        <f>SUM(F64)</f>
        <v>2548000</v>
      </c>
      <c r="G65" s="42">
        <f>SUM(G64)</f>
        <v>2548000</v>
      </c>
    </row>
    <row r="66" spans="1:7" s="34" customFormat="1" ht="14.25" customHeight="1" x14ac:dyDescent="0.25">
      <c r="A66" s="20"/>
      <c r="B66" s="20"/>
      <c r="C66" s="20"/>
      <c r="D66" s="19" t="s">
        <v>6</v>
      </c>
      <c r="E66" s="9" t="s">
        <v>37</v>
      </c>
      <c r="F66" s="44">
        <v>15000000</v>
      </c>
      <c r="G66" s="44">
        <v>15000000</v>
      </c>
    </row>
    <row r="67" spans="1:7" s="34" customFormat="1" ht="14.25" customHeight="1" x14ac:dyDescent="0.25">
      <c r="A67" s="20"/>
      <c r="B67" s="20"/>
      <c r="C67" s="20" t="s">
        <v>6</v>
      </c>
      <c r="D67" s="20"/>
      <c r="E67" s="41" t="s">
        <v>110</v>
      </c>
      <c r="F67" s="42">
        <f>SUM(F66)</f>
        <v>15000000</v>
      </c>
      <c r="G67" s="42">
        <f>SUM(G66)</f>
        <v>15000000</v>
      </c>
    </row>
    <row r="68" spans="1:7" s="31" customFormat="1" ht="14.25" customHeight="1" x14ac:dyDescent="0.2">
      <c r="A68" s="10"/>
      <c r="B68" s="10"/>
      <c r="C68" s="21"/>
      <c r="D68" s="10"/>
      <c r="E68" s="17" t="s">
        <v>31</v>
      </c>
      <c r="F68" s="43">
        <f>SUM(F67,F65)</f>
        <v>17548000</v>
      </c>
      <c r="G68" s="43">
        <f>SUM(G67,G65)</f>
        <v>17548000</v>
      </c>
    </row>
    <row r="69" spans="1:7" ht="14.25" customHeight="1" x14ac:dyDescent="0.2">
      <c r="A69" s="153"/>
      <c r="B69" s="154"/>
      <c r="C69" s="154"/>
      <c r="D69" s="154"/>
      <c r="E69" s="157"/>
      <c r="F69" s="157"/>
      <c r="G69" s="45"/>
    </row>
    <row r="70" spans="1:7" s="31" customFormat="1" ht="14.25" customHeight="1" x14ac:dyDescent="0.2">
      <c r="A70" s="10"/>
      <c r="B70" s="10" t="s">
        <v>15</v>
      </c>
      <c r="C70" s="10"/>
      <c r="D70" s="10"/>
      <c r="E70" s="155" t="s">
        <v>84</v>
      </c>
      <c r="F70" s="156"/>
      <c r="G70" s="26"/>
    </row>
    <row r="71" spans="1:7" ht="14.25" customHeight="1" x14ac:dyDescent="0.2">
      <c r="A71" s="11"/>
      <c r="B71" s="12"/>
      <c r="C71" s="19"/>
      <c r="D71" s="12" t="s">
        <v>5</v>
      </c>
      <c r="E71" s="13" t="s">
        <v>109</v>
      </c>
      <c r="F71" s="40">
        <v>518077752</v>
      </c>
      <c r="G71" s="40">
        <v>518077752</v>
      </c>
    </row>
    <row r="72" spans="1:7" s="34" customFormat="1" ht="14.25" customHeight="1" x14ac:dyDescent="0.25">
      <c r="A72" s="20"/>
      <c r="B72" s="20"/>
      <c r="C72" s="20" t="s">
        <v>6</v>
      </c>
      <c r="D72" s="20"/>
      <c r="E72" s="41" t="s">
        <v>110</v>
      </c>
      <c r="F72" s="42">
        <f>SUM(F71:F71)</f>
        <v>518077752</v>
      </c>
      <c r="G72" s="42">
        <f>SUM(G71:G71)</f>
        <v>518077752</v>
      </c>
    </row>
    <row r="73" spans="1:7" s="31" customFormat="1" ht="14.25" customHeight="1" x14ac:dyDescent="0.2">
      <c r="A73" s="10"/>
      <c r="B73" s="10"/>
      <c r="C73" s="21"/>
      <c r="D73" s="10"/>
      <c r="E73" s="17" t="s">
        <v>31</v>
      </c>
      <c r="F73" s="43">
        <f>SUM(F72,)</f>
        <v>518077752</v>
      </c>
      <c r="G73" s="43">
        <f>SUM(G72,)</f>
        <v>518077752</v>
      </c>
    </row>
    <row r="74" spans="1:7" ht="14.25" customHeight="1" x14ac:dyDescent="0.2">
      <c r="A74" s="153"/>
      <c r="B74" s="154"/>
      <c r="C74" s="154"/>
      <c r="D74" s="154"/>
      <c r="E74" s="154"/>
      <c r="F74" s="154"/>
      <c r="G74" s="67"/>
    </row>
    <row r="75" spans="1:7" s="31" customFormat="1" ht="14.25" customHeight="1" x14ac:dyDescent="0.2">
      <c r="A75" s="65"/>
      <c r="B75" s="65" t="s">
        <v>16</v>
      </c>
      <c r="C75" s="65"/>
      <c r="D75" s="65"/>
      <c r="E75" s="155" t="s">
        <v>13</v>
      </c>
      <c r="F75" s="156"/>
      <c r="G75" s="26"/>
    </row>
    <row r="76" spans="1:7" ht="14.25" customHeight="1" x14ac:dyDescent="0.2">
      <c r="A76" s="11"/>
      <c r="B76" s="12"/>
      <c r="C76" s="12"/>
      <c r="D76" s="12" t="s">
        <v>8</v>
      </c>
      <c r="E76" s="13" t="s">
        <v>39</v>
      </c>
      <c r="F76" s="40">
        <v>317500</v>
      </c>
      <c r="G76" s="40">
        <v>317500</v>
      </c>
    </row>
    <row r="77" spans="1:7" s="34" customFormat="1" ht="14.25" customHeight="1" x14ac:dyDescent="0.25">
      <c r="A77" s="20"/>
      <c r="B77" s="20"/>
      <c r="C77" s="20" t="s">
        <v>5</v>
      </c>
      <c r="D77" s="20"/>
      <c r="E77" s="41" t="s">
        <v>111</v>
      </c>
      <c r="F77" s="42">
        <f t="shared" ref="F77:G78" si="5">SUM(F76)</f>
        <v>317500</v>
      </c>
      <c r="G77" s="42">
        <f t="shared" si="5"/>
        <v>317500</v>
      </c>
    </row>
    <row r="78" spans="1:7" s="31" customFormat="1" ht="14.25" customHeight="1" x14ac:dyDescent="0.2">
      <c r="A78" s="10"/>
      <c r="B78" s="10"/>
      <c r="C78" s="21"/>
      <c r="D78" s="10"/>
      <c r="E78" s="17" t="s">
        <v>31</v>
      </c>
      <c r="F78" s="43">
        <f t="shared" si="5"/>
        <v>317500</v>
      </c>
      <c r="G78" s="43">
        <f t="shared" si="5"/>
        <v>317500</v>
      </c>
    </row>
    <row r="79" spans="1:7" ht="14.25" customHeight="1" x14ac:dyDescent="0.2">
      <c r="A79" s="167"/>
      <c r="B79" s="168"/>
      <c r="C79" s="168"/>
      <c r="D79" s="168"/>
      <c r="E79" s="168"/>
      <c r="F79" s="168"/>
      <c r="G79" s="67"/>
    </row>
    <row r="80" spans="1:7" s="31" customFormat="1" ht="14.25" customHeight="1" x14ac:dyDescent="0.2">
      <c r="A80" s="65"/>
      <c r="B80" s="65" t="s">
        <v>17</v>
      </c>
      <c r="C80" s="65"/>
      <c r="D80" s="65"/>
      <c r="E80" s="155" t="s">
        <v>51</v>
      </c>
      <c r="F80" s="156"/>
      <c r="G80" s="26"/>
    </row>
    <row r="81" spans="1:7" ht="14.25" customHeight="1" x14ac:dyDescent="0.2">
      <c r="A81" s="11"/>
      <c r="B81" s="12"/>
      <c r="C81" s="12"/>
      <c r="D81" s="12" t="s">
        <v>8</v>
      </c>
      <c r="E81" s="13" t="s">
        <v>39</v>
      </c>
      <c r="F81" s="40">
        <v>6976000</v>
      </c>
      <c r="G81" s="40">
        <v>6976000</v>
      </c>
    </row>
    <row r="82" spans="1:7" s="34" customFormat="1" ht="14.25" customHeight="1" x14ac:dyDescent="0.25">
      <c r="A82" s="20"/>
      <c r="B82" s="20"/>
      <c r="C82" s="20" t="s">
        <v>5</v>
      </c>
      <c r="D82" s="20"/>
      <c r="E82" s="41" t="s">
        <v>111</v>
      </c>
      <c r="F82" s="42">
        <f t="shared" ref="F82:G83" si="6">SUM(F81)</f>
        <v>6976000</v>
      </c>
      <c r="G82" s="42">
        <f t="shared" si="6"/>
        <v>6976000</v>
      </c>
    </row>
    <row r="83" spans="1:7" s="31" customFormat="1" ht="14.25" customHeight="1" x14ac:dyDescent="0.2">
      <c r="A83" s="10"/>
      <c r="B83" s="10"/>
      <c r="C83" s="21"/>
      <c r="D83" s="10"/>
      <c r="E83" s="17" t="s">
        <v>31</v>
      </c>
      <c r="F83" s="43">
        <f t="shared" si="6"/>
        <v>6976000</v>
      </c>
      <c r="G83" s="43">
        <f t="shared" si="6"/>
        <v>6976000</v>
      </c>
    </row>
    <row r="84" spans="1:7" ht="14.25" customHeight="1" x14ac:dyDescent="0.2">
      <c r="A84" s="153"/>
      <c r="B84" s="154"/>
      <c r="C84" s="154"/>
      <c r="D84" s="154"/>
      <c r="E84" s="154"/>
      <c r="F84" s="154"/>
      <c r="G84" s="67"/>
    </row>
    <row r="85" spans="1:7" s="31" customFormat="1" ht="14.25" customHeight="1" x14ac:dyDescent="0.2">
      <c r="A85" s="65"/>
      <c r="B85" s="65" t="s">
        <v>18</v>
      </c>
      <c r="C85" s="65"/>
      <c r="D85" s="65"/>
      <c r="E85" s="155" t="s">
        <v>52</v>
      </c>
      <c r="F85" s="156"/>
      <c r="G85" s="26"/>
    </row>
    <row r="86" spans="1:7" ht="14.25" customHeight="1" x14ac:dyDescent="0.2">
      <c r="A86" s="11"/>
      <c r="B86" s="12"/>
      <c r="C86" s="12"/>
      <c r="D86" s="12" t="s">
        <v>5</v>
      </c>
      <c r="E86" s="13" t="s">
        <v>36</v>
      </c>
      <c r="F86" s="40">
        <v>3060000</v>
      </c>
      <c r="G86" s="40">
        <v>3032250</v>
      </c>
    </row>
    <row r="87" spans="1:7" ht="14.25" customHeight="1" x14ac:dyDescent="0.2">
      <c r="A87" s="11"/>
      <c r="B87" s="12"/>
      <c r="C87" s="12"/>
      <c r="D87" s="12" t="s">
        <v>6</v>
      </c>
      <c r="E87" s="13" t="s">
        <v>87</v>
      </c>
      <c r="F87" s="40">
        <v>673200</v>
      </c>
      <c r="G87" s="40">
        <v>673200</v>
      </c>
    </row>
    <row r="88" spans="1:7" ht="14.25" customHeight="1" x14ac:dyDescent="0.2">
      <c r="A88" s="11"/>
      <c r="B88" s="12"/>
      <c r="C88" s="12"/>
      <c r="D88" s="12" t="s">
        <v>8</v>
      </c>
      <c r="E88" s="13" t="s">
        <v>39</v>
      </c>
      <c r="F88" s="40">
        <v>5881500</v>
      </c>
      <c r="G88" s="40">
        <v>5621742</v>
      </c>
    </row>
    <row r="89" spans="1:7" s="34" customFormat="1" ht="14.25" customHeight="1" x14ac:dyDescent="0.25">
      <c r="A89" s="20"/>
      <c r="B89" s="20"/>
      <c r="C89" s="20" t="s">
        <v>5</v>
      </c>
      <c r="D89" s="20"/>
      <c r="E89" s="41" t="s">
        <v>111</v>
      </c>
      <c r="F89" s="42">
        <f>SUM(F86:F88)</f>
        <v>9614700</v>
      </c>
      <c r="G89" s="42">
        <f>SUM(G86:G88)</f>
        <v>9327192</v>
      </c>
    </row>
    <row r="90" spans="1:7" ht="14.25" customHeight="1" x14ac:dyDescent="0.2">
      <c r="A90" s="11"/>
      <c r="B90" s="12"/>
      <c r="C90" s="12"/>
      <c r="D90" s="12" t="s">
        <v>5</v>
      </c>
      <c r="E90" s="13" t="s">
        <v>109</v>
      </c>
      <c r="F90" s="40">
        <v>15511850</v>
      </c>
      <c r="G90" s="40">
        <v>15511850</v>
      </c>
    </row>
    <row r="91" spans="1:7" s="34" customFormat="1" ht="14.25" customHeight="1" x14ac:dyDescent="0.25">
      <c r="A91" s="20"/>
      <c r="B91" s="20"/>
      <c r="C91" s="20" t="s">
        <v>6</v>
      </c>
      <c r="D91" s="20"/>
      <c r="E91" s="41" t="s">
        <v>110</v>
      </c>
      <c r="F91" s="42">
        <f>SUM(F90:F90)</f>
        <v>15511850</v>
      </c>
      <c r="G91" s="42">
        <f>SUM(G90:G90)</f>
        <v>15511850</v>
      </c>
    </row>
    <row r="92" spans="1:7" s="31" customFormat="1" ht="14.25" customHeight="1" x14ac:dyDescent="0.2">
      <c r="A92" s="10"/>
      <c r="B92" s="10"/>
      <c r="C92" s="21"/>
      <c r="D92" s="10"/>
      <c r="E92" s="17" t="s">
        <v>31</v>
      </c>
      <c r="F92" s="43">
        <f>SUM(F91,F89)</f>
        <v>25126550</v>
      </c>
      <c r="G92" s="43">
        <f>SUM(G91,G89)</f>
        <v>24839042</v>
      </c>
    </row>
    <row r="93" spans="1:7" ht="14.25" customHeight="1" x14ac:dyDescent="0.2">
      <c r="A93" s="153"/>
      <c r="B93" s="154"/>
      <c r="C93" s="154"/>
      <c r="D93" s="154"/>
      <c r="E93" s="154"/>
      <c r="F93" s="154"/>
      <c r="G93" s="67"/>
    </row>
    <row r="94" spans="1:7" s="31" customFormat="1" ht="14.25" customHeight="1" x14ac:dyDescent="0.2">
      <c r="A94" s="65"/>
      <c r="B94" s="65" t="s">
        <v>19</v>
      </c>
      <c r="C94" s="65"/>
      <c r="D94" s="65"/>
      <c r="E94" s="155" t="s">
        <v>7</v>
      </c>
      <c r="F94" s="156"/>
      <c r="G94" s="26"/>
    </row>
    <row r="95" spans="1:7" ht="14.25" customHeight="1" x14ac:dyDescent="0.2">
      <c r="A95" s="11"/>
      <c r="B95" s="12"/>
      <c r="C95" s="12"/>
      <c r="D95" s="12" t="s">
        <v>5</v>
      </c>
      <c r="E95" s="13" t="s">
        <v>36</v>
      </c>
      <c r="F95" s="40">
        <v>3060018</v>
      </c>
      <c r="G95" s="40">
        <v>3758982</v>
      </c>
    </row>
    <row r="96" spans="1:7" ht="14.25" customHeight="1" x14ac:dyDescent="0.2">
      <c r="A96" s="11"/>
      <c r="B96" s="12"/>
      <c r="C96" s="12"/>
      <c r="D96" s="12" t="s">
        <v>6</v>
      </c>
      <c r="E96" s="13" t="s">
        <v>87</v>
      </c>
      <c r="F96" s="40">
        <v>695322</v>
      </c>
      <c r="G96" s="40">
        <v>745555</v>
      </c>
    </row>
    <row r="97" spans="1:7" ht="14.25" customHeight="1" x14ac:dyDescent="0.2">
      <c r="A97" s="11"/>
      <c r="B97" s="12"/>
      <c r="C97" s="12"/>
      <c r="D97" s="12" t="s">
        <v>8</v>
      </c>
      <c r="E97" s="13" t="s">
        <v>39</v>
      </c>
      <c r="F97" s="40">
        <v>2014000</v>
      </c>
      <c r="G97" s="40">
        <v>2014000</v>
      </c>
    </row>
    <row r="98" spans="1:7" s="34" customFormat="1" ht="14.25" customHeight="1" x14ac:dyDescent="0.25">
      <c r="A98" s="20"/>
      <c r="B98" s="20"/>
      <c r="C98" s="20" t="s">
        <v>5</v>
      </c>
      <c r="D98" s="20"/>
      <c r="E98" s="41" t="s">
        <v>111</v>
      </c>
      <c r="F98" s="42">
        <f>SUM(F95:F97)</f>
        <v>5769340</v>
      </c>
      <c r="G98" s="42">
        <f>SUM(G95:G97)</f>
        <v>6518537</v>
      </c>
    </row>
    <row r="99" spans="1:7" s="34" customFormat="1" ht="14.25" customHeight="1" x14ac:dyDescent="0.25">
      <c r="A99" s="20"/>
      <c r="B99" s="20"/>
      <c r="C99" s="20"/>
      <c r="D99" s="19" t="s">
        <v>5</v>
      </c>
      <c r="E99" s="9" t="s">
        <v>101</v>
      </c>
      <c r="F99" s="44">
        <v>1500000</v>
      </c>
      <c r="G99" s="44">
        <v>1500000</v>
      </c>
    </row>
    <row r="100" spans="1:7" s="34" customFormat="1" ht="14.25" customHeight="1" x14ac:dyDescent="0.25">
      <c r="A100" s="20"/>
      <c r="B100" s="20"/>
      <c r="C100" s="20" t="s">
        <v>6</v>
      </c>
      <c r="D100" s="20"/>
      <c r="E100" s="41" t="s">
        <v>110</v>
      </c>
      <c r="F100" s="42">
        <f>SUM(F99)</f>
        <v>1500000</v>
      </c>
      <c r="G100" s="42">
        <f>SUM(G99)</f>
        <v>1500000</v>
      </c>
    </row>
    <row r="101" spans="1:7" ht="14.25" customHeight="1" x14ac:dyDescent="0.2">
      <c r="A101" s="11"/>
      <c r="B101" s="12"/>
      <c r="C101" s="16"/>
      <c r="D101" s="12"/>
      <c r="E101" s="17" t="s">
        <v>31</v>
      </c>
      <c r="F101" s="43">
        <f>SUM(F100,F98)</f>
        <v>7269340</v>
      </c>
      <c r="G101" s="43">
        <f>SUM(G100,G98)</f>
        <v>8018537</v>
      </c>
    </row>
    <row r="102" spans="1:7" ht="14.25" customHeight="1" x14ac:dyDescent="0.2">
      <c r="A102" s="22"/>
      <c r="B102" s="23"/>
      <c r="C102" s="23"/>
      <c r="D102" s="23"/>
      <c r="E102" s="23"/>
      <c r="F102" s="23"/>
      <c r="G102" s="23"/>
    </row>
    <row r="103" spans="1:7" s="31" customFormat="1" ht="14.25" customHeight="1" x14ac:dyDescent="0.2">
      <c r="A103" s="10"/>
      <c r="B103" s="10" t="s">
        <v>20</v>
      </c>
      <c r="C103" s="10"/>
      <c r="D103" s="10"/>
      <c r="E103" s="155" t="s">
        <v>42</v>
      </c>
      <c r="F103" s="156"/>
      <c r="G103" s="26"/>
    </row>
    <row r="104" spans="1:7" ht="14.25" customHeight="1" x14ac:dyDescent="0.2">
      <c r="A104" s="11"/>
      <c r="B104" s="12"/>
      <c r="C104" s="12"/>
      <c r="D104" s="12" t="s">
        <v>5</v>
      </c>
      <c r="E104" s="13" t="s">
        <v>36</v>
      </c>
      <c r="F104" s="40">
        <v>5891618</v>
      </c>
      <c r="G104" s="40">
        <v>5977218</v>
      </c>
    </row>
    <row r="105" spans="1:7" ht="14.25" customHeight="1" x14ac:dyDescent="0.2">
      <c r="A105" s="11"/>
      <c r="B105" s="12"/>
      <c r="C105" s="12"/>
      <c r="D105" s="12" t="s">
        <v>6</v>
      </c>
      <c r="E105" s="13" t="s">
        <v>87</v>
      </c>
      <c r="F105" s="40">
        <v>1328162</v>
      </c>
      <c r="G105" s="40">
        <v>1347689</v>
      </c>
    </row>
    <row r="106" spans="1:7" ht="14.25" customHeight="1" x14ac:dyDescent="0.2">
      <c r="A106" s="11"/>
      <c r="B106" s="12"/>
      <c r="C106" s="12"/>
      <c r="D106" s="12" t="s">
        <v>8</v>
      </c>
      <c r="E106" s="13" t="s">
        <v>39</v>
      </c>
      <c r="F106" s="40">
        <v>962000</v>
      </c>
      <c r="G106" s="40">
        <v>962000</v>
      </c>
    </row>
    <row r="107" spans="1:7" s="34" customFormat="1" ht="14.25" customHeight="1" x14ac:dyDescent="0.25">
      <c r="A107" s="20"/>
      <c r="B107" s="20"/>
      <c r="C107" s="20" t="s">
        <v>5</v>
      </c>
      <c r="D107" s="20"/>
      <c r="E107" s="41" t="s">
        <v>111</v>
      </c>
      <c r="F107" s="42">
        <f>SUM(F104:F106)</f>
        <v>8181780</v>
      </c>
      <c r="G107" s="42">
        <f>SUM(G104:G106)</f>
        <v>8286907</v>
      </c>
    </row>
    <row r="108" spans="1:7" s="31" customFormat="1" ht="14.25" customHeight="1" x14ac:dyDescent="0.2">
      <c r="A108" s="10"/>
      <c r="B108" s="10"/>
      <c r="C108" s="21"/>
      <c r="D108" s="10"/>
      <c r="E108" s="17" t="s">
        <v>31</v>
      </c>
      <c r="F108" s="43">
        <f>SUM(F107)</f>
        <v>8181780</v>
      </c>
      <c r="G108" s="43">
        <f>SUM(G107)</f>
        <v>8286907</v>
      </c>
    </row>
    <row r="109" spans="1:7" s="47" customFormat="1" ht="14.25" customHeight="1" x14ac:dyDescent="0.2">
      <c r="A109" s="153"/>
      <c r="B109" s="154"/>
      <c r="C109" s="154"/>
      <c r="D109" s="154"/>
      <c r="E109" s="154"/>
      <c r="F109" s="154"/>
      <c r="G109" s="67"/>
    </row>
    <row r="110" spans="1:7" s="31" customFormat="1" ht="14.25" customHeight="1" x14ac:dyDescent="0.2">
      <c r="A110" s="65"/>
      <c r="B110" s="65" t="s">
        <v>21</v>
      </c>
      <c r="C110" s="65"/>
      <c r="D110" s="65"/>
      <c r="E110" s="162" t="s">
        <v>29</v>
      </c>
      <c r="F110" s="163"/>
      <c r="G110" s="86"/>
    </row>
    <row r="111" spans="1:7" ht="14.25" customHeight="1" x14ac:dyDescent="0.2">
      <c r="A111" s="11"/>
      <c r="B111" s="12"/>
      <c r="C111" s="12"/>
      <c r="D111" s="12" t="s">
        <v>5</v>
      </c>
      <c r="E111" s="13" t="s">
        <v>36</v>
      </c>
      <c r="F111" s="40">
        <v>3060000</v>
      </c>
      <c r="G111" s="40">
        <v>3258000</v>
      </c>
    </row>
    <row r="112" spans="1:7" ht="14.25" customHeight="1" x14ac:dyDescent="0.2">
      <c r="A112" s="11"/>
      <c r="B112" s="12"/>
      <c r="C112" s="12"/>
      <c r="D112" s="12" t="s">
        <v>6</v>
      </c>
      <c r="E112" s="13" t="s">
        <v>87</v>
      </c>
      <c r="F112" s="40">
        <v>673200</v>
      </c>
      <c r="G112" s="40">
        <v>673200</v>
      </c>
    </row>
    <row r="113" spans="1:7" ht="14.25" customHeight="1" x14ac:dyDescent="0.2">
      <c r="A113" s="11"/>
      <c r="B113" s="12"/>
      <c r="C113" s="12"/>
      <c r="D113" s="12" t="s">
        <v>8</v>
      </c>
      <c r="E113" s="13" t="s">
        <v>39</v>
      </c>
      <c r="F113" s="40">
        <v>1333500</v>
      </c>
      <c r="G113" s="40">
        <v>1333500</v>
      </c>
    </row>
    <row r="114" spans="1:7" s="34" customFormat="1" ht="14.25" customHeight="1" x14ac:dyDescent="0.25">
      <c r="A114" s="20"/>
      <c r="B114" s="20"/>
      <c r="C114" s="20" t="s">
        <v>5</v>
      </c>
      <c r="D114" s="20"/>
      <c r="E114" s="41" t="s">
        <v>111</v>
      </c>
      <c r="F114" s="42">
        <f>SUM(F111:F113)</f>
        <v>5066700</v>
      </c>
      <c r="G114" s="42">
        <f>SUM(G111:G113)</f>
        <v>5264700</v>
      </c>
    </row>
    <row r="115" spans="1:7" s="34" customFormat="1" ht="14.25" customHeight="1" x14ac:dyDescent="0.25">
      <c r="A115" s="20"/>
      <c r="B115" s="20"/>
      <c r="C115" s="20"/>
      <c r="D115" s="19" t="s">
        <v>5</v>
      </c>
      <c r="E115" s="9" t="s">
        <v>38</v>
      </c>
      <c r="F115" s="44">
        <v>5000000</v>
      </c>
      <c r="G115" s="44">
        <v>5000000</v>
      </c>
    </row>
    <row r="116" spans="1:7" s="34" customFormat="1" ht="14.25" customHeight="1" x14ac:dyDescent="0.25">
      <c r="A116" s="20"/>
      <c r="B116" s="20"/>
      <c r="C116" s="20" t="s">
        <v>6</v>
      </c>
      <c r="D116" s="20"/>
      <c r="E116" s="41" t="s">
        <v>110</v>
      </c>
      <c r="F116" s="42">
        <f>SUM(F115)</f>
        <v>5000000</v>
      </c>
      <c r="G116" s="42">
        <f>SUM(G115)</f>
        <v>5000000</v>
      </c>
    </row>
    <row r="117" spans="1:7" s="31" customFormat="1" ht="14.25" customHeight="1" x14ac:dyDescent="0.2">
      <c r="A117" s="10"/>
      <c r="B117" s="10"/>
      <c r="C117" s="21"/>
      <c r="D117" s="10"/>
      <c r="E117" s="17" t="s">
        <v>31</v>
      </c>
      <c r="F117" s="43">
        <f>SUM(F116,F114)</f>
        <v>10066700</v>
      </c>
      <c r="G117" s="43">
        <f>SUM(G116,G114)</f>
        <v>10264700</v>
      </c>
    </row>
    <row r="118" spans="1:7" ht="14.25" customHeight="1" x14ac:dyDescent="0.2">
      <c r="A118" s="153"/>
      <c r="B118" s="154"/>
      <c r="C118" s="154"/>
      <c r="D118" s="154"/>
      <c r="E118" s="154"/>
      <c r="F118" s="154"/>
      <c r="G118" s="67"/>
    </row>
    <row r="119" spans="1:7" s="31" customFormat="1" ht="14.25" customHeight="1" x14ac:dyDescent="0.2">
      <c r="A119" s="65"/>
      <c r="B119" s="65" t="s">
        <v>22</v>
      </c>
      <c r="C119" s="65"/>
      <c r="D119" s="65"/>
      <c r="E119" s="155" t="s">
        <v>85</v>
      </c>
      <c r="F119" s="156"/>
      <c r="G119" s="26"/>
    </row>
    <row r="120" spans="1:7" ht="14.25" customHeight="1" x14ac:dyDescent="0.2">
      <c r="A120" s="11"/>
      <c r="B120" s="12"/>
      <c r="C120" s="12"/>
      <c r="D120" s="12" t="s">
        <v>8</v>
      </c>
      <c r="E120" s="13" t="s">
        <v>39</v>
      </c>
      <c r="F120" s="40">
        <v>7787000</v>
      </c>
      <c r="G120" s="40">
        <v>7787000</v>
      </c>
    </row>
    <row r="121" spans="1:7" s="34" customFormat="1" ht="14.25" customHeight="1" x14ac:dyDescent="0.25">
      <c r="A121" s="20"/>
      <c r="B121" s="20"/>
      <c r="C121" s="20" t="s">
        <v>5</v>
      </c>
      <c r="D121" s="20"/>
      <c r="E121" s="41" t="s">
        <v>111</v>
      </c>
      <c r="F121" s="42">
        <f t="shared" ref="F121:G122" si="7">SUM(F120)</f>
        <v>7787000</v>
      </c>
      <c r="G121" s="42">
        <f t="shared" si="7"/>
        <v>7787000</v>
      </c>
    </row>
    <row r="122" spans="1:7" s="31" customFormat="1" ht="14.25" customHeight="1" x14ac:dyDescent="0.2">
      <c r="A122" s="10"/>
      <c r="B122" s="10"/>
      <c r="C122" s="21"/>
      <c r="D122" s="10"/>
      <c r="E122" s="17" t="s">
        <v>31</v>
      </c>
      <c r="F122" s="43">
        <f t="shared" si="7"/>
        <v>7787000</v>
      </c>
      <c r="G122" s="43">
        <f t="shared" si="7"/>
        <v>7787000</v>
      </c>
    </row>
    <row r="123" spans="1:7" ht="14.25" customHeight="1" x14ac:dyDescent="0.2">
      <c r="A123" s="167"/>
      <c r="B123" s="168"/>
      <c r="C123" s="168"/>
      <c r="D123" s="168"/>
      <c r="E123" s="168"/>
      <c r="F123" s="168"/>
      <c r="G123" s="67"/>
    </row>
    <row r="124" spans="1:7" s="31" customFormat="1" ht="14.25" customHeight="1" x14ac:dyDescent="0.2">
      <c r="A124" s="65"/>
      <c r="B124" s="65" t="s">
        <v>23</v>
      </c>
      <c r="C124" s="65"/>
      <c r="D124" s="65"/>
      <c r="E124" s="155" t="s">
        <v>54</v>
      </c>
      <c r="F124" s="156"/>
      <c r="G124" s="26"/>
    </row>
    <row r="125" spans="1:7" ht="14.25" customHeight="1" x14ac:dyDescent="0.2">
      <c r="A125" s="11"/>
      <c r="B125" s="12"/>
      <c r="C125" s="12"/>
      <c r="D125" s="12" t="s">
        <v>8</v>
      </c>
      <c r="E125" s="13" t="s">
        <v>39</v>
      </c>
      <c r="F125" s="40">
        <v>2516000</v>
      </c>
      <c r="G125" s="40">
        <v>2516000</v>
      </c>
    </row>
    <row r="126" spans="1:7" s="34" customFormat="1" ht="14.25" customHeight="1" x14ac:dyDescent="0.25">
      <c r="A126" s="20"/>
      <c r="B126" s="20"/>
      <c r="C126" s="20" t="s">
        <v>5</v>
      </c>
      <c r="D126" s="20"/>
      <c r="E126" s="41" t="s">
        <v>111</v>
      </c>
      <c r="F126" s="42">
        <f t="shared" ref="F126:G127" si="8">SUM(F125)</f>
        <v>2516000</v>
      </c>
      <c r="G126" s="42">
        <f t="shared" si="8"/>
        <v>2516000</v>
      </c>
    </row>
    <row r="127" spans="1:7" s="31" customFormat="1" ht="14.25" customHeight="1" x14ac:dyDescent="0.2">
      <c r="A127" s="10"/>
      <c r="B127" s="10"/>
      <c r="C127" s="21"/>
      <c r="D127" s="10"/>
      <c r="E127" s="17" t="s">
        <v>31</v>
      </c>
      <c r="F127" s="43">
        <f t="shared" si="8"/>
        <v>2516000</v>
      </c>
      <c r="G127" s="43">
        <f t="shared" si="8"/>
        <v>2516000</v>
      </c>
    </row>
    <row r="128" spans="1:7" ht="14.25" customHeight="1" x14ac:dyDescent="0.2">
      <c r="A128" s="153"/>
      <c r="B128" s="154"/>
      <c r="C128" s="154"/>
      <c r="D128" s="154"/>
      <c r="E128" s="154"/>
      <c r="F128" s="154"/>
      <c r="G128" s="67"/>
    </row>
    <row r="129" spans="1:7" s="31" customFormat="1" ht="14.25" customHeight="1" x14ac:dyDescent="0.2">
      <c r="A129" s="65"/>
      <c r="B129" s="65" t="s">
        <v>24</v>
      </c>
      <c r="C129" s="65"/>
      <c r="D129" s="65"/>
      <c r="E129" s="155" t="s">
        <v>55</v>
      </c>
      <c r="F129" s="156"/>
      <c r="G129" s="26"/>
    </row>
    <row r="130" spans="1:7" ht="14.25" customHeight="1" x14ac:dyDescent="0.2">
      <c r="A130" s="11"/>
      <c r="B130" s="12"/>
      <c r="C130" s="12"/>
      <c r="D130" s="12" t="s">
        <v>10</v>
      </c>
      <c r="E130" s="13" t="s">
        <v>95</v>
      </c>
      <c r="F130" s="40">
        <v>1500000</v>
      </c>
      <c r="G130" s="40">
        <v>1500000</v>
      </c>
    </row>
    <row r="131" spans="1:7" s="34" customFormat="1" ht="14.25" customHeight="1" x14ac:dyDescent="0.25">
      <c r="A131" s="20"/>
      <c r="B131" s="20"/>
      <c r="C131" s="20" t="s">
        <v>5</v>
      </c>
      <c r="D131" s="20"/>
      <c r="E131" s="41" t="s">
        <v>111</v>
      </c>
      <c r="F131" s="42">
        <f t="shared" ref="F131:G132" si="9">SUM(F130)</f>
        <v>1500000</v>
      </c>
      <c r="G131" s="42">
        <f t="shared" si="9"/>
        <v>1500000</v>
      </c>
    </row>
    <row r="132" spans="1:7" s="31" customFormat="1" ht="14.25" customHeight="1" x14ac:dyDescent="0.2">
      <c r="A132" s="10"/>
      <c r="B132" s="10"/>
      <c r="C132" s="21"/>
      <c r="D132" s="10"/>
      <c r="E132" s="17" t="s">
        <v>31</v>
      </c>
      <c r="F132" s="43">
        <f t="shared" si="9"/>
        <v>1500000</v>
      </c>
      <c r="G132" s="43">
        <f t="shared" si="9"/>
        <v>1500000</v>
      </c>
    </row>
    <row r="133" spans="1:7" ht="14.25" customHeight="1" x14ac:dyDescent="0.2">
      <c r="A133" s="153"/>
      <c r="B133" s="154"/>
      <c r="C133" s="154"/>
      <c r="D133" s="154"/>
      <c r="E133" s="154"/>
      <c r="F133" s="154"/>
      <c r="G133" s="67"/>
    </row>
    <row r="134" spans="1:7" s="31" customFormat="1" ht="14.25" customHeight="1" x14ac:dyDescent="0.2">
      <c r="A134" s="65"/>
      <c r="B134" s="65" t="s">
        <v>25</v>
      </c>
      <c r="C134" s="65"/>
      <c r="D134" s="65"/>
      <c r="E134" s="155" t="s">
        <v>115</v>
      </c>
      <c r="F134" s="156"/>
      <c r="G134" s="26"/>
    </row>
    <row r="135" spans="1:7" ht="14.25" customHeight="1" x14ac:dyDescent="0.2">
      <c r="A135" s="11"/>
      <c r="B135" s="12"/>
      <c r="C135" s="12"/>
      <c r="D135" s="12" t="s">
        <v>5</v>
      </c>
      <c r="E135" s="13" t="s">
        <v>36</v>
      </c>
      <c r="F135" s="40">
        <v>3669009</v>
      </c>
      <c r="G135" s="40">
        <v>3867009</v>
      </c>
    </row>
    <row r="136" spans="1:7" ht="14.25" customHeight="1" x14ac:dyDescent="0.2">
      <c r="A136" s="11"/>
      <c r="B136" s="12"/>
      <c r="C136" s="12"/>
      <c r="D136" s="12" t="s">
        <v>6</v>
      </c>
      <c r="E136" s="13" t="s">
        <v>87</v>
      </c>
      <c r="F136" s="40">
        <v>825391</v>
      </c>
      <c r="G136" s="40">
        <v>825391</v>
      </c>
    </row>
    <row r="137" spans="1:7" ht="14.25" customHeight="1" x14ac:dyDescent="0.2">
      <c r="A137" s="11"/>
      <c r="B137" s="12"/>
      <c r="C137" s="12"/>
      <c r="D137" s="12" t="s">
        <v>8</v>
      </c>
      <c r="E137" s="13" t="s">
        <v>39</v>
      </c>
      <c r="F137" s="40">
        <v>2781000</v>
      </c>
      <c r="G137" s="40">
        <v>2273359</v>
      </c>
    </row>
    <row r="138" spans="1:7" s="34" customFormat="1" ht="14.25" customHeight="1" x14ac:dyDescent="0.25">
      <c r="A138" s="20"/>
      <c r="B138" s="20"/>
      <c r="C138" s="20" t="s">
        <v>5</v>
      </c>
      <c r="D138" s="20"/>
      <c r="E138" s="41" t="s">
        <v>111</v>
      </c>
      <c r="F138" s="42">
        <f>SUM(F135:F137)</f>
        <v>7275400</v>
      </c>
      <c r="G138" s="42">
        <f>SUM(G135:G137)</f>
        <v>6965759</v>
      </c>
    </row>
    <row r="139" spans="1:7" s="34" customFormat="1" ht="14.25" customHeight="1" x14ac:dyDescent="0.25">
      <c r="A139" s="20"/>
      <c r="B139" s="20"/>
      <c r="C139" s="20"/>
      <c r="D139" s="19" t="s">
        <v>5</v>
      </c>
      <c r="E139" s="9" t="s">
        <v>38</v>
      </c>
      <c r="F139" s="44">
        <v>0</v>
      </c>
      <c r="G139" s="44">
        <v>326000</v>
      </c>
    </row>
    <row r="140" spans="1:7" s="34" customFormat="1" ht="14.25" customHeight="1" x14ac:dyDescent="0.25">
      <c r="A140" s="20"/>
      <c r="B140" s="20"/>
      <c r="C140" s="20" t="s">
        <v>6</v>
      </c>
      <c r="D140" s="20"/>
      <c r="E140" s="41" t="s">
        <v>110</v>
      </c>
      <c r="F140" s="42">
        <f>SUM(F139)</f>
        <v>0</v>
      </c>
      <c r="G140" s="42">
        <f t="shared" ref="G140" si="10">SUM(G139)</f>
        <v>326000</v>
      </c>
    </row>
    <row r="141" spans="1:7" s="31" customFormat="1" ht="14.25" customHeight="1" x14ac:dyDescent="0.2">
      <c r="A141" s="10"/>
      <c r="B141" s="10"/>
      <c r="C141" s="21"/>
      <c r="D141" s="10"/>
      <c r="E141" s="17" t="s">
        <v>31</v>
      </c>
      <c r="F141" s="43">
        <f>SUM(F140,F138)</f>
        <v>7275400</v>
      </c>
      <c r="G141" s="43">
        <f t="shared" ref="G141" si="11">SUM(G140,G138)</f>
        <v>7291759</v>
      </c>
    </row>
    <row r="142" spans="1:7" ht="14.25" customHeight="1" x14ac:dyDescent="0.2">
      <c r="A142" s="153"/>
      <c r="B142" s="154"/>
      <c r="C142" s="154"/>
      <c r="D142" s="154"/>
      <c r="E142" s="154"/>
      <c r="F142" s="154"/>
      <c r="G142" s="67"/>
    </row>
    <row r="143" spans="1:7" s="31" customFormat="1" ht="14.25" customHeight="1" x14ac:dyDescent="0.2">
      <c r="A143" s="65"/>
      <c r="B143" s="65" t="s">
        <v>26</v>
      </c>
      <c r="C143" s="65"/>
      <c r="D143" s="65"/>
      <c r="E143" s="155" t="s">
        <v>164</v>
      </c>
      <c r="F143" s="156"/>
      <c r="G143" s="26"/>
    </row>
    <row r="144" spans="1:7" ht="14.25" customHeight="1" x14ac:dyDescent="0.2">
      <c r="A144" s="11"/>
      <c r="B144" s="12"/>
      <c r="C144" s="12"/>
      <c r="D144" s="12" t="s">
        <v>8</v>
      </c>
      <c r="E144" s="13" t="s">
        <v>39</v>
      </c>
      <c r="F144" s="40">
        <v>460700</v>
      </c>
      <c r="G144" s="40">
        <v>515442</v>
      </c>
    </row>
    <row r="145" spans="1:7" s="34" customFormat="1" ht="14.25" customHeight="1" x14ac:dyDescent="0.25">
      <c r="A145" s="20"/>
      <c r="B145" s="20"/>
      <c r="C145" s="20" t="s">
        <v>5</v>
      </c>
      <c r="D145" s="20"/>
      <c r="E145" s="41" t="s">
        <v>111</v>
      </c>
      <c r="F145" s="42">
        <f t="shared" ref="F145:G146" si="12">SUM(F144)</f>
        <v>460700</v>
      </c>
      <c r="G145" s="42">
        <f t="shared" si="12"/>
        <v>515442</v>
      </c>
    </row>
    <row r="146" spans="1:7" s="31" customFormat="1" ht="14.25" customHeight="1" x14ac:dyDescent="0.2">
      <c r="A146" s="10"/>
      <c r="B146" s="10"/>
      <c r="C146" s="21"/>
      <c r="D146" s="10"/>
      <c r="E146" s="17" t="s">
        <v>31</v>
      </c>
      <c r="F146" s="43">
        <f t="shared" si="12"/>
        <v>460700</v>
      </c>
      <c r="G146" s="43">
        <f t="shared" si="12"/>
        <v>515442</v>
      </c>
    </row>
    <row r="147" spans="1:7" ht="14.25" customHeight="1" x14ac:dyDescent="0.2">
      <c r="A147" s="153"/>
      <c r="B147" s="154"/>
      <c r="C147" s="154"/>
      <c r="D147" s="154"/>
      <c r="E147" s="154"/>
      <c r="F147" s="154"/>
      <c r="G147" s="67"/>
    </row>
    <row r="148" spans="1:7" s="31" customFormat="1" ht="14.25" customHeight="1" x14ac:dyDescent="0.2">
      <c r="A148" s="65"/>
      <c r="B148" s="65" t="s">
        <v>27</v>
      </c>
      <c r="C148" s="65"/>
      <c r="D148" s="65"/>
      <c r="E148" s="155" t="s">
        <v>56</v>
      </c>
      <c r="F148" s="156"/>
      <c r="G148" s="26"/>
    </row>
    <row r="149" spans="1:7" ht="14.25" customHeight="1" x14ac:dyDescent="0.2">
      <c r="A149" s="11"/>
      <c r="B149" s="12"/>
      <c r="C149" s="12"/>
      <c r="D149" s="12" t="s">
        <v>9</v>
      </c>
      <c r="E149" s="13" t="s">
        <v>108</v>
      </c>
      <c r="F149" s="40">
        <v>8620000</v>
      </c>
      <c r="G149" s="40">
        <v>10017420</v>
      </c>
    </row>
    <row r="150" spans="1:7" ht="14.25" customHeight="1" x14ac:dyDescent="0.2">
      <c r="A150" s="11"/>
      <c r="B150" s="12"/>
      <c r="C150" s="12"/>
      <c r="D150" s="12" t="s">
        <v>10</v>
      </c>
      <c r="E150" s="13" t="s">
        <v>95</v>
      </c>
      <c r="F150" s="40">
        <v>1500000</v>
      </c>
      <c r="G150" s="40">
        <v>1710000</v>
      </c>
    </row>
    <row r="151" spans="1:7" s="34" customFormat="1" ht="14.25" customHeight="1" x14ac:dyDescent="0.25">
      <c r="A151" s="20"/>
      <c r="B151" s="20"/>
      <c r="C151" s="20" t="s">
        <v>5</v>
      </c>
      <c r="D151" s="20"/>
      <c r="E151" s="41" t="s">
        <v>111</v>
      </c>
      <c r="F151" s="42">
        <f>SUM(F149:F150)</f>
        <v>10120000</v>
      </c>
      <c r="G151" s="42">
        <f>SUM(G149:G150)</f>
        <v>11727420</v>
      </c>
    </row>
    <row r="152" spans="1:7" s="31" customFormat="1" ht="14.25" customHeight="1" x14ac:dyDescent="0.2">
      <c r="A152" s="10"/>
      <c r="B152" s="10"/>
      <c r="C152" s="21"/>
      <c r="D152" s="10"/>
      <c r="E152" s="17" t="s">
        <v>31</v>
      </c>
      <c r="F152" s="43">
        <f>SUM(F151)</f>
        <v>10120000</v>
      </c>
      <c r="G152" s="43">
        <f>SUM(G151)</f>
        <v>11727420</v>
      </c>
    </row>
    <row r="153" spans="1:7" ht="14.25" customHeight="1" x14ac:dyDescent="0.2">
      <c r="A153" s="157"/>
      <c r="B153" s="157"/>
      <c r="C153" s="157"/>
      <c r="D153" s="157"/>
      <c r="E153" s="157"/>
      <c r="F153" s="157"/>
      <c r="G153" s="45"/>
    </row>
    <row r="154" spans="1:7" s="31" customFormat="1" ht="14.25" customHeight="1" x14ac:dyDescent="0.2">
      <c r="A154" s="10"/>
      <c r="B154" s="10" t="s">
        <v>28</v>
      </c>
      <c r="C154" s="10"/>
      <c r="D154" s="10"/>
      <c r="E154" s="155" t="s">
        <v>128</v>
      </c>
      <c r="F154" s="156"/>
      <c r="G154" s="26"/>
    </row>
    <row r="155" spans="1:7" ht="14.25" customHeight="1" x14ac:dyDescent="0.2">
      <c r="A155" s="11"/>
      <c r="B155" s="12"/>
      <c r="C155" s="12"/>
      <c r="D155" s="12" t="s">
        <v>11</v>
      </c>
      <c r="E155" s="13" t="s">
        <v>97</v>
      </c>
      <c r="F155" s="40">
        <v>0</v>
      </c>
      <c r="G155" s="40">
        <v>0</v>
      </c>
    </row>
    <row r="156" spans="1:7" s="34" customFormat="1" ht="14.25" customHeight="1" x14ac:dyDescent="0.25">
      <c r="A156" s="20"/>
      <c r="B156" s="20"/>
      <c r="C156" s="20" t="s">
        <v>5</v>
      </c>
      <c r="D156" s="20"/>
      <c r="E156" s="41" t="s">
        <v>111</v>
      </c>
      <c r="F156" s="42">
        <f>SUM(F155:F155)</f>
        <v>0</v>
      </c>
      <c r="G156" s="42">
        <f>SUM(G155:G155)</f>
        <v>0</v>
      </c>
    </row>
    <row r="157" spans="1:7" s="31" customFormat="1" ht="14.25" customHeight="1" x14ac:dyDescent="0.2">
      <c r="A157" s="10"/>
      <c r="B157" s="10"/>
      <c r="C157" s="21"/>
      <c r="D157" s="10"/>
      <c r="E157" s="17" t="s">
        <v>31</v>
      </c>
      <c r="F157" s="43">
        <f>SUM(F156)</f>
        <v>0</v>
      </c>
      <c r="G157" s="43">
        <f>SUM(G156)</f>
        <v>0</v>
      </c>
    </row>
    <row r="158" spans="1:7" ht="14.25" customHeight="1" x14ac:dyDescent="0.2">
      <c r="A158" s="74"/>
      <c r="B158" s="74"/>
      <c r="C158" s="74"/>
      <c r="D158" s="74"/>
      <c r="E158" s="74"/>
      <c r="F158" s="74"/>
      <c r="G158" s="45"/>
    </row>
    <row r="159" spans="1:7" s="31" customFormat="1" ht="14.25" customHeight="1" x14ac:dyDescent="0.2">
      <c r="A159" s="10"/>
      <c r="B159" s="10" t="s">
        <v>167</v>
      </c>
      <c r="C159" s="10"/>
      <c r="D159" s="10"/>
      <c r="E159" s="155" t="s">
        <v>169</v>
      </c>
      <c r="F159" s="156"/>
      <c r="G159" s="26"/>
    </row>
    <row r="160" spans="1:7" ht="14.25" customHeight="1" x14ac:dyDescent="0.2">
      <c r="A160" s="11"/>
      <c r="B160" s="12"/>
      <c r="C160" s="12"/>
      <c r="D160" s="12" t="s">
        <v>8</v>
      </c>
      <c r="E160" s="13" t="s">
        <v>39</v>
      </c>
      <c r="F160" s="40">
        <v>0</v>
      </c>
      <c r="G160" s="40">
        <v>117000</v>
      </c>
    </row>
    <row r="161" spans="1:7" s="34" customFormat="1" ht="14.25" customHeight="1" x14ac:dyDescent="0.25">
      <c r="A161" s="20"/>
      <c r="B161" s="20"/>
      <c r="C161" s="20" t="s">
        <v>5</v>
      </c>
      <c r="D161" s="20"/>
      <c r="E161" s="41" t="s">
        <v>111</v>
      </c>
      <c r="F161" s="42">
        <f>SUM(F160:F160)</f>
        <v>0</v>
      </c>
      <c r="G161" s="42">
        <f>SUM(G160:G160)</f>
        <v>117000</v>
      </c>
    </row>
    <row r="162" spans="1:7" s="31" customFormat="1" ht="14.25" customHeight="1" x14ac:dyDescent="0.2">
      <c r="A162" s="10"/>
      <c r="B162" s="10"/>
      <c r="C162" s="21"/>
      <c r="D162" s="10"/>
      <c r="E162" s="17" t="s">
        <v>31</v>
      </c>
      <c r="F162" s="43">
        <f>SUM(F161)</f>
        <v>0</v>
      </c>
      <c r="G162" s="43">
        <f>SUM(G161)</f>
        <v>117000</v>
      </c>
    </row>
    <row r="163" spans="1:7" ht="14.25" customHeight="1" x14ac:dyDescent="0.2">
      <c r="A163" s="37"/>
      <c r="B163" s="37"/>
      <c r="C163" s="37"/>
      <c r="D163" s="37"/>
      <c r="E163" s="37"/>
      <c r="F163" s="37"/>
      <c r="G163" s="47"/>
    </row>
    <row r="164" spans="1:7" s="31" customFormat="1" ht="14.25" customHeight="1" x14ac:dyDescent="0.2">
      <c r="A164" s="10"/>
      <c r="B164" s="10" t="s">
        <v>168</v>
      </c>
      <c r="C164" s="10"/>
      <c r="D164" s="10"/>
      <c r="E164" s="155" t="s">
        <v>174</v>
      </c>
      <c r="F164" s="156"/>
      <c r="G164" s="26"/>
    </row>
    <row r="165" spans="1:7" ht="14.25" customHeight="1" x14ac:dyDescent="0.2">
      <c r="A165" s="11"/>
      <c r="B165" s="12"/>
      <c r="C165" s="12"/>
      <c r="D165" s="12" t="s">
        <v>9</v>
      </c>
      <c r="E165" s="13" t="s">
        <v>108</v>
      </c>
      <c r="F165" s="40">
        <v>0</v>
      </c>
      <c r="G165" s="40">
        <v>571500</v>
      </c>
    </row>
    <row r="166" spans="1:7" s="34" customFormat="1" ht="14.25" customHeight="1" x14ac:dyDescent="0.25">
      <c r="A166" s="20"/>
      <c r="B166" s="20"/>
      <c r="C166" s="20" t="s">
        <v>5</v>
      </c>
      <c r="D166" s="20"/>
      <c r="E166" s="41" t="s">
        <v>111</v>
      </c>
      <c r="F166" s="42">
        <f>SUM(F165:F165)</f>
        <v>0</v>
      </c>
      <c r="G166" s="42">
        <f>SUM(G165:G165)</f>
        <v>571500</v>
      </c>
    </row>
    <row r="167" spans="1:7" s="31" customFormat="1" ht="14.25" customHeight="1" x14ac:dyDescent="0.2">
      <c r="A167" s="10"/>
      <c r="B167" s="10"/>
      <c r="C167" s="21"/>
      <c r="D167" s="10"/>
      <c r="E167" s="17" t="s">
        <v>31</v>
      </c>
      <c r="F167" s="43">
        <f>SUM(F166)</f>
        <v>0</v>
      </c>
      <c r="G167" s="43">
        <f>SUM(G166)</f>
        <v>571500</v>
      </c>
    </row>
    <row r="168" spans="1:7" ht="14.25" customHeight="1" x14ac:dyDescent="0.2">
      <c r="A168" s="37"/>
      <c r="B168" s="37"/>
      <c r="C168" s="37"/>
      <c r="D168" s="37"/>
      <c r="E168" s="47"/>
      <c r="F168" s="48"/>
      <c r="G168" s="48"/>
    </row>
    <row r="169" spans="1:7" ht="14.25" customHeight="1" x14ac:dyDescent="0.2">
      <c r="A169" s="37"/>
      <c r="B169" s="37"/>
      <c r="C169" s="37"/>
      <c r="D169" s="37"/>
      <c r="E169" s="47"/>
      <c r="F169" s="48"/>
      <c r="G169" s="48"/>
    </row>
    <row r="170" spans="1:7" ht="18" customHeight="1" x14ac:dyDescent="0.25">
      <c r="A170" s="10" t="s">
        <v>30</v>
      </c>
      <c r="B170" s="12"/>
      <c r="C170" s="12"/>
      <c r="D170" s="12"/>
      <c r="E170" s="15" t="s">
        <v>113</v>
      </c>
      <c r="F170" s="40"/>
      <c r="G170" s="40"/>
    </row>
    <row r="171" spans="1:7" s="31" customFormat="1" ht="14.25" customHeight="1" x14ac:dyDescent="0.2">
      <c r="A171" s="10"/>
      <c r="B171" s="10" t="s">
        <v>5</v>
      </c>
      <c r="C171" s="10"/>
      <c r="D171" s="10"/>
      <c r="E171" s="155" t="s">
        <v>45</v>
      </c>
      <c r="F171" s="156"/>
      <c r="G171" s="26"/>
    </row>
    <row r="172" spans="1:7" s="31" customFormat="1" ht="14.25" customHeight="1" x14ac:dyDescent="0.2">
      <c r="A172" s="10"/>
      <c r="B172" s="10"/>
      <c r="C172" s="10"/>
      <c r="D172" s="12" t="s">
        <v>5</v>
      </c>
      <c r="E172" s="13" t="s">
        <v>36</v>
      </c>
      <c r="F172" s="49">
        <v>21360810</v>
      </c>
      <c r="G172" s="49">
        <v>21360810</v>
      </c>
    </row>
    <row r="173" spans="1:7" s="31" customFormat="1" ht="14.25" customHeight="1" x14ac:dyDescent="0.2">
      <c r="A173" s="10"/>
      <c r="B173" s="10"/>
      <c r="C173" s="10"/>
      <c r="D173" s="12" t="s">
        <v>6</v>
      </c>
      <c r="E173" s="13" t="s">
        <v>87</v>
      </c>
      <c r="F173" s="49">
        <v>4374887</v>
      </c>
      <c r="G173" s="49">
        <v>4758887</v>
      </c>
    </row>
    <row r="174" spans="1:7" ht="14.25" customHeight="1" x14ac:dyDescent="0.2">
      <c r="A174" s="11"/>
      <c r="B174" s="12"/>
      <c r="C174" s="12"/>
      <c r="D174" s="12" t="s">
        <v>8</v>
      </c>
      <c r="E174" s="13" t="s">
        <v>39</v>
      </c>
      <c r="F174" s="40">
        <v>13945903</v>
      </c>
      <c r="G174" s="40">
        <v>13575299</v>
      </c>
    </row>
    <row r="175" spans="1:7" s="33" customFormat="1" ht="14.25" customHeight="1" x14ac:dyDescent="0.25">
      <c r="A175" s="20"/>
      <c r="B175" s="27"/>
      <c r="C175" s="27" t="s">
        <v>5</v>
      </c>
      <c r="D175" s="27"/>
      <c r="E175" s="41" t="s">
        <v>111</v>
      </c>
      <c r="F175" s="42">
        <f>SUM(F172:F174)</f>
        <v>39681600</v>
      </c>
      <c r="G175" s="42">
        <f>SUM(G172:G174)</f>
        <v>39694996</v>
      </c>
    </row>
    <row r="176" spans="1:7" ht="14.25" customHeight="1" x14ac:dyDescent="0.2">
      <c r="A176" s="11"/>
      <c r="B176" s="12"/>
      <c r="C176" s="16"/>
      <c r="D176" s="12"/>
      <c r="E176" s="17" t="s">
        <v>31</v>
      </c>
      <c r="F176" s="43">
        <f>SUM(F175)</f>
        <v>39681600</v>
      </c>
      <c r="G176" s="43">
        <f>SUM(G175)</f>
        <v>39694996</v>
      </c>
    </row>
    <row r="177" spans="1:7" ht="14.25" customHeight="1" x14ac:dyDescent="0.2">
      <c r="A177" s="36"/>
      <c r="B177" s="36"/>
      <c r="C177" s="36"/>
      <c r="D177" s="36"/>
      <c r="E177" s="45"/>
      <c r="F177" s="46"/>
      <c r="G177" s="46"/>
    </row>
    <row r="178" spans="1:7" ht="14.25" customHeight="1" x14ac:dyDescent="0.2">
      <c r="A178" s="38"/>
      <c r="B178" s="38"/>
      <c r="C178" s="38"/>
      <c r="D178" s="38"/>
      <c r="E178" s="50"/>
      <c r="F178" s="51"/>
      <c r="G178" s="51"/>
    </row>
    <row r="179" spans="1:7" s="31" customFormat="1" ht="14.25" customHeight="1" x14ac:dyDescent="0.25">
      <c r="A179" s="10"/>
      <c r="B179" s="10"/>
      <c r="C179" s="10"/>
      <c r="D179" s="10"/>
      <c r="E179" s="41" t="s">
        <v>86</v>
      </c>
      <c r="F179" s="43"/>
      <c r="G179" s="43"/>
    </row>
    <row r="180" spans="1:7" ht="14.25" customHeight="1" x14ac:dyDescent="0.2">
      <c r="A180" s="11"/>
      <c r="B180" s="12"/>
      <c r="C180" s="12"/>
      <c r="D180" s="12" t="s">
        <v>5</v>
      </c>
      <c r="E180" s="13" t="s">
        <v>36</v>
      </c>
      <c r="F180" s="40">
        <f t="shared" ref="F180:G181" si="13">SUM(F172,F135,F111,F104,F95,F86,F46,F9)</f>
        <v>60729475</v>
      </c>
      <c r="G180" s="40">
        <f t="shared" si="13"/>
        <v>82402801</v>
      </c>
    </row>
    <row r="181" spans="1:7" ht="14.25" customHeight="1" x14ac:dyDescent="0.2">
      <c r="A181" s="11"/>
      <c r="B181" s="12"/>
      <c r="C181" s="12"/>
      <c r="D181" s="12" t="s">
        <v>6</v>
      </c>
      <c r="E181" s="13" t="s">
        <v>87</v>
      </c>
      <c r="F181" s="40">
        <f t="shared" si="13"/>
        <v>12691653</v>
      </c>
      <c r="G181" s="40">
        <f t="shared" si="13"/>
        <v>16841363</v>
      </c>
    </row>
    <row r="182" spans="1:7" ht="14.25" customHeight="1" x14ac:dyDescent="0.2">
      <c r="A182" s="11"/>
      <c r="B182" s="12"/>
      <c r="C182" s="12"/>
      <c r="D182" s="12" t="s">
        <v>8</v>
      </c>
      <c r="E182" s="13" t="s">
        <v>39</v>
      </c>
      <c r="F182" s="40">
        <f>SUM(F174,F160,F144,F137,F125,F120,F113,F106,F97,F88,F81,F76,F64,F55,F48,F25,F18,F11)</f>
        <v>86839603</v>
      </c>
      <c r="G182" s="40">
        <f>SUM(G174,G160,G144,G137,G125,G120,G113,G106,G97,G88,G81,G76,G64,G55,G48,G25,G18,G11)</f>
        <v>93633197</v>
      </c>
    </row>
    <row r="183" spans="1:7" ht="14.25" customHeight="1" x14ac:dyDescent="0.2">
      <c r="A183" s="11"/>
      <c r="B183" s="12"/>
      <c r="C183" s="12"/>
      <c r="D183" s="12" t="s">
        <v>9</v>
      </c>
      <c r="E183" s="13" t="s">
        <v>108</v>
      </c>
      <c r="F183" s="40">
        <f>SUM(F165,F149,)</f>
        <v>8620000</v>
      </c>
      <c r="G183" s="40">
        <f>SUM(G165,G149,)</f>
        <v>10588920</v>
      </c>
    </row>
    <row r="184" spans="1:7" ht="14.25" customHeight="1" x14ac:dyDescent="0.2">
      <c r="A184" s="11"/>
      <c r="B184" s="12"/>
      <c r="C184" s="12"/>
      <c r="D184" s="12" t="s">
        <v>10</v>
      </c>
      <c r="E184" s="13" t="s">
        <v>95</v>
      </c>
      <c r="F184" s="40">
        <f>SUM(F150,F130,F40,F34,F26)</f>
        <v>48233000</v>
      </c>
      <c r="G184" s="40">
        <f>SUM(G150,G130,G40,G34,G26)</f>
        <v>73833817</v>
      </c>
    </row>
    <row r="185" spans="1:7" ht="14.25" customHeight="1" x14ac:dyDescent="0.2">
      <c r="A185" s="11"/>
      <c r="B185" s="12"/>
      <c r="C185" s="12"/>
      <c r="D185" s="12" t="s">
        <v>11</v>
      </c>
      <c r="E185" s="13" t="s">
        <v>97</v>
      </c>
      <c r="F185" s="40">
        <f>SUM(F155,F41,F35)</f>
        <v>39571600</v>
      </c>
      <c r="G185" s="40">
        <f t="shared" ref="G185" si="14">SUM(G155,G41,G35)</f>
        <v>43105747</v>
      </c>
    </row>
    <row r="186" spans="1:7" s="34" customFormat="1" ht="14.25" customHeight="1" x14ac:dyDescent="0.25">
      <c r="A186" s="20"/>
      <c r="B186" s="20"/>
      <c r="C186" s="20" t="s">
        <v>5</v>
      </c>
      <c r="D186" s="20"/>
      <c r="E186" s="41" t="s">
        <v>111</v>
      </c>
      <c r="F186" s="42">
        <f>SUM(F180:F185)</f>
        <v>256685331</v>
      </c>
      <c r="G186" s="42">
        <f>SUM(G180:G185)</f>
        <v>320405845</v>
      </c>
    </row>
    <row r="187" spans="1:7" ht="14.25" customHeight="1" x14ac:dyDescent="0.2">
      <c r="A187" s="11"/>
      <c r="B187" s="12"/>
      <c r="C187" s="12"/>
      <c r="D187" s="12" t="s">
        <v>5</v>
      </c>
      <c r="E187" s="13" t="s">
        <v>109</v>
      </c>
      <c r="F187" s="40">
        <f>SUM(F139,F115,F99,F90,F71,F57,F50,F28,F20,F13)</f>
        <v>1570814170</v>
      </c>
      <c r="G187" s="40">
        <f t="shared" ref="G187" si="15">SUM(G139,G115,G99,G90,G71,G57,G50,G28,G20,G13)</f>
        <v>1691036313</v>
      </c>
    </row>
    <row r="188" spans="1:7" ht="14.25" customHeight="1" x14ac:dyDescent="0.2">
      <c r="A188" s="11"/>
      <c r="B188" s="12"/>
      <c r="C188" s="12"/>
      <c r="D188" s="12" t="s">
        <v>6</v>
      </c>
      <c r="E188" s="13" t="s">
        <v>104</v>
      </c>
      <c r="F188" s="40">
        <f>SUM(F66,F58,F29)</f>
        <v>39162519</v>
      </c>
      <c r="G188" s="40">
        <f>SUM(G66,G58,G29)</f>
        <v>111942832</v>
      </c>
    </row>
    <row r="189" spans="1:7" ht="14.25" customHeight="1" x14ac:dyDescent="0.2">
      <c r="A189" s="11"/>
      <c r="B189" s="12"/>
      <c r="C189" s="19"/>
      <c r="D189" s="19" t="s">
        <v>8</v>
      </c>
      <c r="E189" s="9" t="s">
        <v>129</v>
      </c>
      <c r="F189" s="40">
        <f>SUM(F59)</f>
        <v>0</v>
      </c>
      <c r="G189" s="40">
        <f t="shared" ref="G189" si="16">SUM(G59)</f>
        <v>3035800</v>
      </c>
    </row>
    <row r="190" spans="1:7" ht="14.25" customHeight="1" x14ac:dyDescent="0.2">
      <c r="A190" s="11"/>
      <c r="B190" s="12"/>
      <c r="C190" s="19"/>
      <c r="D190" s="19" t="s">
        <v>9</v>
      </c>
      <c r="E190" s="9" t="s">
        <v>107</v>
      </c>
      <c r="F190" s="40">
        <v>0</v>
      </c>
      <c r="G190" s="40">
        <v>0</v>
      </c>
    </row>
    <row r="191" spans="1:7" s="34" customFormat="1" ht="14.25" customHeight="1" x14ac:dyDescent="0.25">
      <c r="A191" s="20"/>
      <c r="B191" s="20"/>
      <c r="C191" s="20" t="s">
        <v>6</v>
      </c>
      <c r="D191" s="20"/>
      <c r="E191" s="41" t="s">
        <v>110</v>
      </c>
      <c r="F191" s="42">
        <f>SUM(F187:F190)</f>
        <v>1609976689</v>
      </c>
      <c r="G191" s="42">
        <f>SUM(G187:G190)</f>
        <v>1806014945</v>
      </c>
    </row>
    <row r="192" spans="1:7" s="31" customFormat="1" ht="14.25" customHeight="1" x14ac:dyDescent="0.2">
      <c r="A192" s="10"/>
      <c r="B192" s="10"/>
      <c r="C192" s="21"/>
      <c r="D192" s="10"/>
      <c r="E192" s="17" t="s">
        <v>31</v>
      </c>
      <c r="F192" s="43">
        <f>SUM(F191,F186)</f>
        <v>1866662020</v>
      </c>
      <c r="G192" s="43">
        <f>SUM(G191,G186)</f>
        <v>2126420790</v>
      </c>
    </row>
    <row r="193" spans="1:7" ht="24" customHeight="1" x14ac:dyDescent="0.2">
      <c r="A193" s="37"/>
    </row>
    <row r="194" spans="1:7" x14ac:dyDescent="0.2">
      <c r="F194" s="24">
        <f>SUM(F176,F167,F162,F157,F152,F146,F141,F132,F127,F122,F117,F108,F101,F92,F83,F78,F73,F68,F61,F52,F43,F37,F31,F22,F15)</f>
        <v>1866662020</v>
      </c>
      <c r="G194" s="24">
        <f t="shared" ref="G194" si="17">SUM(G176,G167,G162,G157,G152,G146,G141,G132,G127,G122,G117,G108,G101,G92,G83,G78,G73,G68,G61,G52,G43,G37,G31,G22,G15)</f>
        <v>2126420790</v>
      </c>
    </row>
  </sheetData>
  <mergeCells count="50">
    <mergeCell ref="A123:F123"/>
    <mergeCell ref="E124:F124"/>
    <mergeCell ref="A128:F128"/>
    <mergeCell ref="E129:F129"/>
    <mergeCell ref="A153:F153"/>
    <mergeCell ref="A133:F133"/>
    <mergeCell ref="E134:F134"/>
    <mergeCell ref="A142:F142"/>
    <mergeCell ref="E143:F143"/>
    <mergeCell ref="A147:F147"/>
    <mergeCell ref="E148:F148"/>
    <mergeCell ref="E85:F85"/>
    <mergeCell ref="A93:F93"/>
    <mergeCell ref="E110:F110"/>
    <mergeCell ref="A118:F118"/>
    <mergeCell ref="E119:F119"/>
    <mergeCell ref="E103:F103"/>
    <mergeCell ref="A109:F109"/>
    <mergeCell ref="A1:G1"/>
    <mergeCell ref="E171:F171"/>
    <mergeCell ref="A3:E3"/>
    <mergeCell ref="F3:F6"/>
    <mergeCell ref="B4:E4"/>
    <mergeCell ref="C5:E5"/>
    <mergeCell ref="D6:E6"/>
    <mergeCell ref="E8:F8"/>
    <mergeCell ref="A16:F16"/>
    <mergeCell ref="E94:F94"/>
    <mergeCell ref="E17:F17"/>
    <mergeCell ref="A23:F23"/>
    <mergeCell ref="E24:F24"/>
    <mergeCell ref="A32:F32"/>
    <mergeCell ref="E45:F45"/>
    <mergeCell ref="E39:F39"/>
    <mergeCell ref="E33:F33"/>
    <mergeCell ref="E159:F159"/>
    <mergeCell ref="E164:F164"/>
    <mergeCell ref="E154:F154"/>
    <mergeCell ref="G3:G6"/>
    <mergeCell ref="A44:F44"/>
    <mergeCell ref="E63:F63"/>
    <mergeCell ref="A53:F53"/>
    <mergeCell ref="A69:F69"/>
    <mergeCell ref="E70:F70"/>
    <mergeCell ref="A74:F74"/>
    <mergeCell ref="E75:F75"/>
    <mergeCell ref="E54:F54"/>
    <mergeCell ref="A79:F79"/>
    <mergeCell ref="E80:F80"/>
    <mergeCell ref="A84:F84"/>
  </mergeCells>
  <phoneticPr fontId="0" type="noConversion"/>
  <pageMargins left="0.75" right="0.35433070866141736" top="0.61" bottom="0.51181102362204722" header="0.42" footer="0.51181102362204722"/>
  <pageSetup paperSize="9" firstPageNumber="0" orientation="portrait" verticalDpi="300" r:id="rId1"/>
  <headerFooter alignWithMargins="0">
    <oddHeader>&amp;C3. melléklet</oddHeader>
  </headerFooter>
  <rowBreaks count="2" manualBreakCount="2">
    <brk id="109" max="16383" man="1"/>
    <brk id="1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"/>
  <sheetViews>
    <sheetView topLeftCell="A38" workbookViewId="0">
      <selection activeCell="F54" sqref="A1:F54"/>
    </sheetView>
  </sheetViews>
  <sheetFormatPr defaultRowHeight="12.75" x14ac:dyDescent="0.2"/>
  <cols>
    <col min="1" max="2" width="3.5703125" style="111" customWidth="1"/>
    <col min="3" max="3" width="3.7109375" style="111" customWidth="1"/>
    <col min="4" max="4" width="52.5703125" style="110" customWidth="1"/>
    <col min="5" max="5" width="13.42578125" style="112" customWidth="1"/>
    <col min="6" max="6" width="13.7109375" style="112" customWidth="1"/>
    <col min="7" max="16384" width="9.140625" style="110"/>
  </cols>
  <sheetData>
    <row r="1" spans="1:6" ht="19.5" customHeight="1" x14ac:dyDescent="0.2">
      <c r="A1" s="176" t="s">
        <v>188</v>
      </c>
      <c r="B1" s="176"/>
      <c r="C1" s="176"/>
      <c r="D1" s="176"/>
      <c r="E1" s="176"/>
      <c r="F1" s="176"/>
    </row>
    <row r="2" spans="1:6" ht="9.75" customHeight="1" x14ac:dyDescent="0.2">
      <c r="A2" s="176"/>
      <c r="B2" s="176"/>
      <c r="C2" s="176"/>
      <c r="D2" s="176"/>
      <c r="E2" s="176"/>
      <c r="F2" s="176"/>
    </row>
    <row r="3" spans="1:6" ht="14.25" customHeight="1" x14ac:dyDescent="0.2"/>
    <row r="4" spans="1:6" ht="51" x14ac:dyDescent="0.2">
      <c r="A4" s="113"/>
      <c r="B4" s="113"/>
      <c r="C4" s="113"/>
      <c r="D4" s="114" t="s">
        <v>32</v>
      </c>
      <c r="E4" s="115" t="s">
        <v>172</v>
      </c>
      <c r="F4" s="116" t="s">
        <v>173</v>
      </c>
    </row>
    <row r="5" spans="1:6" ht="17.25" customHeight="1" x14ac:dyDescent="0.2">
      <c r="A5" s="113" t="s">
        <v>132</v>
      </c>
      <c r="B5" s="113"/>
      <c r="C5" s="113"/>
      <c r="D5" s="83" t="s">
        <v>59</v>
      </c>
      <c r="E5" s="117">
        <v>33381546</v>
      </c>
      <c r="F5" s="118">
        <v>34381546</v>
      </c>
    </row>
    <row r="6" spans="1:6" ht="17.25" customHeight="1" x14ac:dyDescent="0.2">
      <c r="A6" s="113" t="s">
        <v>6</v>
      </c>
      <c r="B6" s="113"/>
      <c r="C6" s="113"/>
      <c r="D6" s="83" t="s">
        <v>130</v>
      </c>
      <c r="E6" s="117">
        <v>7712700</v>
      </c>
      <c r="F6" s="118">
        <v>7767442</v>
      </c>
    </row>
    <row r="7" spans="1:6" ht="17.25" customHeight="1" x14ac:dyDescent="0.2">
      <c r="A7" s="113" t="s">
        <v>8</v>
      </c>
      <c r="B7" s="113"/>
      <c r="C7" s="113"/>
      <c r="D7" s="83" t="s">
        <v>131</v>
      </c>
      <c r="E7" s="117">
        <v>2292540</v>
      </c>
      <c r="F7" s="118">
        <v>2292540</v>
      </c>
    </row>
    <row r="8" spans="1:6" ht="17.25" customHeight="1" x14ac:dyDescent="0.2">
      <c r="A8" s="113" t="s">
        <v>9</v>
      </c>
      <c r="B8" s="113"/>
      <c r="C8" s="113"/>
      <c r="D8" s="83" t="s">
        <v>133</v>
      </c>
      <c r="E8" s="117">
        <v>0</v>
      </c>
      <c r="F8" s="118">
        <v>96489387</v>
      </c>
    </row>
    <row r="9" spans="1:6" s="122" customFormat="1" ht="17.25" customHeight="1" x14ac:dyDescent="0.2">
      <c r="A9" s="114"/>
      <c r="B9" s="114" t="s">
        <v>5</v>
      </c>
      <c r="C9" s="114"/>
      <c r="D9" s="119" t="s">
        <v>60</v>
      </c>
      <c r="E9" s="120">
        <f>SUM(E5:E8)</f>
        <v>43386786</v>
      </c>
      <c r="F9" s="121">
        <f>SUM(F5:F8)</f>
        <v>140930915</v>
      </c>
    </row>
    <row r="10" spans="1:6" ht="17.25" customHeight="1" x14ac:dyDescent="0.2">
      <c r="A10" s="113" t="s">
        <v>5</v>
      </c>
      <c r="B10" s="113"/>
      <c r="C10" s="113"/>
      <c r="D10" s="83" t="s">
        <v>175</v>
      </c>
      <c r="E10" s="117">
        <v>5412000</v>
      </c>
      <c r="F10" s="118">
        <v>6008500</v>
      </c>
    </row>
    <row r="11" spans="1:6" ht="25.5" x14ac:dyDescent="0.2">
      <c r="A11" s="113" t="s">
        <v>6</v>
      </c>
      <c r="B11" s="113"/>
      <c r="C11" s="113"/>
      <c r="D11" s="85" t="s">
        <v>176</v>
      </c>
      <c r="E11" s="117">
        <v>70960815</v>
      </c>
      <c r="F11" s="118">
        <v>70960815</v>
      </c>
    </row>
    <row r="12" spans="1:6" ht="25.5" x14ac:dyDescent="0.2">
      <c r="A12" s="113" t="s">
        <v>8</v>
      </c>
      <c r="B12" s="113"/>
      <c r="C12" s="113"/>
      <c r="D12" s="85" t="s">
        <v>177</v>
      </c>
      <c r="E12" s="117">
        <v>0</v>
      </c>
      <c r="F12" s="118">
        <v>0</v>
      </c>
    </row>
    <row r="13" spans="1:6" x14ac:dyDescent="0.2">
      <c r="A13" s="113" t="s">
        <v>9</v>
      </c>
      <c r="B13" s="113"/>
      <c r="C13" s="113"/>
      <c r="D13" s="85" t="s">
        <v>178</v>
      </c>
      <c r="E13" s="117">
        <v>0</v>
      </c>
      <c r="F13" s="118">
        <v>0</v>
      </c>
    </row>
    <row r="14" spans="1:6" ht="15" customHeight="1" x14ac:dyDescent="0.2">
      <c r="A14" s="113" t="s">
        <v>10</v>
      </c>
      <c r="B14" s="113"/>
      <c r="C14" s="113"/>
      <c r="D14" s="85" t="s">
        <v>179</v>
      </c>
      <c r="E14" s="117">
        <v>0</v>
      </c>
      <c r="F14" s="118">
        <v>23214962</v>
      </c>
    </row>
    <row r="15" spans="1:6" s="122" customFormat="1" ht="17.25" customHeight="1" x14ac:dyDescent="0.2">
      <c r="A15" s="114"/>
      <c r="B15" s="114" t="s">
        <v>6</v>
      </c>
      <c r="C15" s="114"/>
      <c r="D15" s="119" t="s">
        <v>62</v>
      </c>
      <c r="E15" s="120">
        <f>SUM(E10:E14)</f>
        <v>76372815</v>
      </c>
      <c r="F15" s="120">
        <f t="shared" ref="F15" si="0">SUM(F10:F14)</f>
        <v>100184277</v>
      </c>
    </row>
    <row r="16" spans="1:6" ht="17.25" customHeight="1" x14ac:dyDescent="0.2">
      <c r="A16" s="113" t="s">
        <v>5</v>
      </c>
      <c r="B16" s="113"/>
      <c r="C16" s="113"/>
      <c r="D16" s="83" t="s">
        <v>134</v>
      </c>
      <c r="E16" s="117">
        <v>26000000</v>
      </c>
      <c r="F16" s="118">
        <v>26000000</v>
      </c>
    </row>
    <row r="17" spans="1:6" ht="17.25" customHeight="1" x14ac:dyDescent="0.2">
      <c r="A17" s="113" t="s">
        <v>6</v>
      </c>
      <c r="B17" s="113"/>
      <c r="C17" s="113"/>
      <c r="D17" s="83" t="s">
        <v>135</v>
      </c>
      <c r="E17" s="117">
        <v>30000000</v>
      </c>
      <c r="F17" s="118">
        <v>31683778</v>
      </c>
    </row>
    <row r="18" spans="1:6" ht="17.25" customHeight="1" x14ac:dyDescent="0.2">
      <c r="A18" s="113" t="s">
        <v>8</v>
      </c>
      <c r="B18" s="113"/>
      <c r="C18" s="113"/>
      <c r="D18" s="83" t="s">
        <v>180</v>
      </c>
      <c r="E18" s="117">
        <v>12000000</v>
      </c>
      <c r="F18" s="118">
        <v>12000000</v>
      </c>
    </row>
    <row r="19" spans="1:6" s="122" customFormat="1" ht="17.25" customHeight="1" x14ac:dyDescent="0.2">
      <c r="A19" s="114"/>
      <c r="B19" s="114" t="s">
        <v>8</v>
      </c>
      <c r="C19" s="114"/>
      <c r="D19" s="119" t="s">
        <v>61</v>
      </c>
      <c r="E19" s="120">
        <f>SUM(E16:E18)</f>
        <v>68000000</v>
      </c>
      <c r="F19" s="121">
        <f>SUM(F16:F18)</f>
        <v>69683778</v>
      </c>
    </row>
    <row r="20" spans="1:6" ht="17.25" customHeight="1" x14ac:dyDescent="0.2">
      <c r="A20" s="113" t="s">
        <v>5</v>
      </c>
      <c r="B20" s="113"/>
      <c r="C20" s="113"/>
      <c r="D20" s="83" t="s">
        <v>136</v>
      </c>
      <c r="E20" s="117">
        <v>110000</v>
      </c>
      <c r="F20" s="118">
        <v>110000</v>
      </c>
    </row>
    <row r="21" spans="1:6" ht="17.25" customHeight="1" x14ac:dyDescent="0.2">
      <c r="A21" s="113" t="s">
        <v>6</v>
      </c>
      <c r="B21" s="113"/>
      <c r="C21" s="113"/>
      <c r="D21" s="83" t="s">
        <v>63</v>
      </c>
      <c r="E21" s="117">
        <v>200000</v>
      </c>
      <c r="F21" s="118">
        <v>200000</v>
      </c>
    </row>
    <row r="22" spans="1:6" ht="17.25" customHeight="1" x14ac:dyDescent="0.2">
      <c r="A22" s="113" t="s">
        <v>8</v>
      </c>
      <c r="B22" s="113"/>
      <c r="C22" s="113"/>
      <c r="D22" s="83" t="s">
        <v>137</v>
      </c>
      <c r="E22" s="117">
        <v>3000000</v>
      </c>
      <c r="F22" s="118">
        <v>3000000</v>
      </c>
    </row>
    <row r="23" spans="1:6" s="122" customFormat="1" ht="17.25" customHeight="1" x14ac:dyDescent="0.2">
      <c r="A23" s="114"/>
      <c r="B23" s="114" t="s">
        <v>9</v>
      </c>
      <c r="C23" s="114"/>
      <c r="D23" s="119" t="s">
        <v>64</v>
      </c>
      <c r="E23" s="120">
        <f>SUM(E20:E22)</f>
        <v>3310000</v>
      </c>
      <c r="F23" s="121">
        <f>SUM(F20:F22)</f>
        <v>3310000</v>
      </c>
    </row>
    <row r="24" spans="1:6" ht="17.25" customHeight="1" x14ac:dyDescent="0.2">
      <c r="A24" s="113" t="s">
        <v>5</v>
      </c>
      <c r="B24" s="113"/>
      <c r="C24" s="113"/>
      <c r="D24" s="83" t="s">
        <v>65</v>
      </c>
      <c r="E24" s="117">
        <v>14584480</v>
      </c>
      <c r="F24" s="118">
        <v>14584480</v>
      </c>
    </row>
    <row r="25" spans="1:6" ht="17.25" customHeight="1" x14ac:dyDescent="0.2">
      <c r="A25" s="113" t="s">
        <v>6</v>
      </c>
      <c r="B25" s="113"/>
      <c r="C25" s="113"/>
      <c r="D25" s="83" t="s">
        <v>66</v>
      </c>
      <c r="E25" s="117">
        <v>900000</v>
      </c>
      <c r="F25" s="118">
        <v>900000</v>
      </c>
    </row>
    <row r="26" spans="1:6" ht="17.25" customHeight="1" x14ac:dyDescent="0.2">
      <c r="A26" s="113" t="s">
        <v>8</v>
      </c>
      <c r="B26" s="113"/>
      <c r="C26" s="113"/>
      <c r="D26" s="83" t="s">
        <v>138</v>
      </c>
      <c r="E26" s="117">
        <v>0</v>
      </c>
      <c r="F26" s="118">
        <v>0</v>
      </c>
    </row>
    <row r="27" spans="1:6" ht="17.25" customHeight="1" x14ac:dyDescent="0.2">
      <c r="A27" s="113" t="s">
        <v>9</v>
      </c>
      <c r="B27" s="113"/>
      <c r="C27" s="113"/>
      <c r="D27" s="83" t="s">
        <v>67</v>
      </c>
      <c r="E27" s="117">
        <v>4989650</v>
      </c>
      <c r="F27" s="118">
        <v>4989650</v>
      </c>
    </row>
    <row r="28" spans="1:6" ht="17.25" customHeight="1" x14ac:dyDescent="0.2">
      <c r="A28" s="113" t="s">
        <v>10</v>
      </c>
      <c r="B28" s="113"/>
      <c r="C28" s="113"/>
      <c r="D28" s="83" t="s">
        <v>68</v>
      </c>
      <c r="E28" s="117">
        <v>500000</v>
      </c>
      <c r="F28" s="118">
        <v>500000</v>
      </c>
    </row>
    <row r="29" spans="1:6" ht="17.25" customHeight="1" x14ac:dyDescent="0.2">
      <c r="A29" s="113" t="s">
        <v>11</v>
      </c>
      <c r="B29" s="113"/>
      <c r="C29" s="113"/>
      <c r="D29" s="83" t="s">
        <v>69</v>
      </c>
      <c r="E29" s="117">
        <v>0</v>
      </c>
      <c r="F29" s="118">
        <v>0</v>
      </c>
    </row>
    <row r="30" spans="1:6" ht="17.25" customHeight="1" x14ac:dyDescent="0.2">
      <c r="A30" s="113" t="s">
        <v>12</v>
      </c>
      <c r="B30" s="113"/>
      <c r="C30" s="113"/>
      <c r="D30" s="83" t="s">
        <v>70</v>
      </c>
      <c r="E30" s="117">
        <v>3250000</v>
      </c>
      <c r="F30" s="118">
        <v>3250000</v>
      </c>
    </row>
    <row r="31" spans="1:6" s="122" customFormat="1" ht="17.25" customHeight="1" x14ac:dyDescent="0.2">
      <c r="A31" s="114"/>
      <c r="B31" s="114" t="s">
        <v>10</v>
      </c>
      <c r="C31" s="114"/>
      <c r="D31" s="119" t="s">
        <v>70</v>
      </c>
      <c r="E31" s="120">
        <f>SUM(E24:E30)</f>
        <v>24224130</v>
      </c>
      <c r="F31" s="121">
        <f>SUM(F24:F30)</f>
        <v>24224130</v>
      </c>
    </row>
    <row r="32" spans="1:6" ht="17.25" customHeight="1" x14ac:dyDescent="0.2">
      <c r="A32" s="113" t="s">
        <v>5</v>
      </c>
      <c r="B32" s="113"/>
      <c r="C32" s="113"/>
      <c r="D32" s="83" t="s">
        <v>139</v>
      </c>
      <c r="E32" s="117">
        <v>1500000</v>
      </c>
      <c r="F32" s="118">
        <v>1500000</v>
      </c>
    </row>
    <row r="33" spans="1:6" ht="17.25" customHeight="1" x14ac:dyDescent="0.2">
      <c r="A33" s="113" t="s">
        <v>6</v>
      </c>
      <c r="B33" s="113"/>
      <c r="C33" s="113"/>
      <c r="D33" s="83" t="s">
        <v>140</v>
      </c>
      <c r="E33" s="117">
        <v>320000</v>
      </c>
      <c r="F33" s="118">
        <v>320000</v>
      </c>
    </row>
    <row r="34" spans="1:6" s="122" customFormat="1" ht="17.25" customHeight="1" x14ac:dyDescent="0.2">
      <c r="A34" s="114"/>
      <c r="B34" s="114" t="s">
        <v>11</v>
      </c>
      <c r="C34" s="114"/>
      <c r="D34" s="119" t="s">
        <v>74</v>
      </c>
      <c r="E34" s="120">
        <f>SUM(E32:E33)</f>
        <v>1820000</v>
      </c>
      <c r="F34" s="121">
        <f>SUM(F32:F33)</f>
        <v>1820000</v>
      </c>
    </row>
    <row r="35" spans="1:6" ht="17.25" customHeight="1" x14ac:dyDescent="0.2">
      <c r="A35" s="113" t="s">
        <v>5</v>
      </c>
      <c r="B35" s="113"/>
      <c r="C35" s="113"/>
      <c r="D35" s="83" t="s">
        <v>141</v>
      </c>
      <c r="E35" s="117">
        <v>0</v>
      </c>
      <c r="F35" s="118">
        <v>0</v>
      </c>
    </row>
    <row r="36" spans="1:6" ht="17.25" customHeight="1" x14ac:dyDescent="0.2">
      <c r="A36" s="113" t="s">
        <v>6</v>
      </c>
      <c r="B36" s="113"/>
      <c r="C36" s="113"/>
      <c r="D36" s="83" t="s">
        <v>181</v>
      </c>
      <c r="E36" s="117">
        <v>0</v>
      </c>
      <c r="F36" s="118">
        <v>0</v>
      </c>
    </row>
    <row r="37" spans="1:6" ht="17.25" customHeight="1" x14ac:dyDescent="0.2">
      <c r="A37" s="113" t="s">
        <v>8</v>
      </c>
      <c r="B37" s="113"/>
      <c r="C37" s="113"/>
      <c r="D37" s="83" t="s">
        <v>160</v>
      </c>
      <c r="E37" s="117">
        <v>39571600</v>
      </c>
      <c r="F37" s="118">
        <v>39584996</v>
      </c>
    </row>
    <row r="38" spans="1:6" s="122" customFormat="1" ht="17.25" customHeight="1" thickBot="1" x14ac:dyDescent="0.25">
      <c r="A38" s="114"/>
      <c r="B38" s="114" t="s">
        <v>12</v>
      </c>
      <c r="C38" s="114"/>
      <c r="D38" s="119" t="s">
        <v>142</v>
      </c>
      <c r="E38" s="120">
        <f>SUM(E35:E37)</f>
        <v>39571600</v>
      </c>
      <c r="F38" s="121">
        <f>SUM(F35:F37)</f>
        <v>39584996</v>
      </c>
    </row>
    <row r="39" spans="1:6" s="122" customFormat="1" ht="17.25" customHeight="1" thickBot="1" x14ac:dyDescent="0.25">
      <c r="A39" s="123"/>
      <c r="B39" s="123"/>
      <c r="C39" s="123" t="s">
        <v>33</v>
      </c>
      <c r="D39" s="124" t="s">
        <v>40</v>
      </c>
      <c r="E39" s="125">
        <f>SUM(E38,E34,E31,E23,E19,E15,E9)</f>
        <v>256685331</v>
      </c>
      <c r="F39" s="126">
        <f>SUM(F38,F34,F31,F23,F19,F15,F9)</f>
        <v>379738096</v>
      </c>
    </row>
    <row r="40" spans="1:6" ht="17.25" customHeight="1" x14ac:dyDescent="0.2">
      <c r="A40" s="127" t="s">
        <v>5</v>
      </c>
      <c r="B40" s="127"/>
      <c r="C40" s="127"/>
      <c r="D40" s="128" t="s">
        <v>143</v>
      </c>
      <c r="E40" s="129">
        <v>0</v>
      </c>
      <c r="F40" s="130">
        <v>326000</v>
      </c>
    </row>
    <row r="41" spans="1:6" ht="17.25" customHeight="1" x14ac:dyDescent="0.2">
      <c r="A41" s="113" t="s">
        <v>6</v>
      </c>
      <c r="B41" s="113"/>
      <c r="C41" s="113"/>
      <c r="D41" s="83" t="s">
        <v>144</v>
      </c>
      <c r="E41" s="117">
        <v>1416901689</v>
      </c>
      <c r="F41" s="118">
        <v>1418980446</v>
      </c>
    </row>
    <row r="42" spans="1:6" s="122" customFormat="1" ht="17.25" customHeight="1" x14ac:dyDescent="0.2">
      <c r="A42" s="114"/>
      <c r="B42" s="114" t="s">
        <v>5</v>
      </c>
      <c r="C42" s="114"/>
      <c r="D42" s="119" t="s">
        <v>76</v>
      </c>
      <c r="E42" s="120">
        <f>SUM(E40:E41)</f>
        <v>1416901689</v>
      </c>
      <c r="F42" s="121">
        <f>SUM(F40:F41)</f>
        <v>1419306446</v>
      </c>
    </row>
    <row r="43" spans="1:6" ht="17.25" customHeight="1" x14ac:dyDescent="0.2">
      <c r="A43" s="113" t="s">
        <v>5</v>
      </c>
      <c r="B43" s="113"/>
      <c r="C43" s="113"/>
      <c r="D43" s="83" t="s">
        <v>145</v>
      </c>
      <c r="E43" s="117">
        <v>5000000</v>
      </c>
      <c r="F43" s="118">
        <v>5000000</v>
      </c>
    </row>
    <row r="44" spans="1:6" s="122" customFormat="1" ht="17.25" customHeight="1" x14ac:dyDescent="0.2">
      <c r="A44" s="114"/>
      <c r="B44" s="114" t="s">
        <v>6</v>
      </c>
      <c r="C44" s="114"/>
      <c r="D44" s="119" t="s">
        <v>77</v>
      </c>
      <c r="E44" s="120">
        <f>SUM(E43)</f>
        <v>5000000</v>
      </c>
      <c r="F44" s="121">
        <f>SUM(F43)</f>
        <v>5000000</v>
      </c>
    </row>
    <row r="45" spans="1:6" ht="17.25" customHeight="1" x14ac:dyDescent="0.2">
      <c r="A45" s="113" t="s">
        <v>132</v>
      </c>
      <c r="B45" s="113"/>
      <c r="C45" s="113"/>
      <c r="D45" s="83" t="s">
        <v>72</v>
      </c>
      <c r="E45" s="117">
        <v>11000000</v>
      </c>
      <c r="F45" s="118">
        <v>11000000</v>
      </c>
    </row>
    <row r="46" spans="1:6" ht="17.25" customHeight="1" x14ac:dyDescent="0.2">
      <c r="A46" s="113" t="s">
        <v>6</v>
      </c>
      <c r="B46" s="113"/>
      <c r="C46" s="113"/>
      <c r="D46" s="83" t="s">
        <v>146</v>
      </c>
      <c r="E46" s="117">
        <v>0</v>
      </c>
      <c r="F46" s="118">
        <v>0</v>
      </c>
    </row>
    <row r="47" spans="1:6" s="122" customFormat="1" ht="17.25" customHeight="1" x14ac:dyDescent="0.2">
      <c r="A47" s="114"/>
      <c r="B47" s="114" t="s">
        <v>8</v>
      </c>
      <c r="C47" s="114"/>
      <c r="D47" s="119" t="s">
        <v>73</v>
      </c>
      <c r="E47" s="120">
        <f>SUM(E45:E46)</f>
        <v>11000000</v>
      </c>
      <c r="F47" s="121">
        <f>SUM(F45:F46)</f>
        <v>11000000</v>
      </c>
    </row>
    <row r="48" spans="1:6" ht="17.25" customHeight="1" x14ac:dyDescent="0.2">
      <c r="A48" s="113" t="s">
        <v>5</v>
      </c>
      <c r="B48" s="113"/>
      <c r="C48" s="113"/>
      <c r="D48" s="83" t="s">
        <v>147</v>
      </c>
      <c r="E48" s="117">
        <v>0</v>
      </c>
      <c r="F48" s="118">
        <v>0</v>
      </c>
    </row>
    <row r="49" spans="1:6" s="122" customFormat="1" ht="17.25" customHeight="1" x14ac:dyDescent="0.2">
      <c r="A49" s="114"/>
      <c r="B49" s="114" t="s">
        <v>9</v>
      </c>
      <c r="C49" s="114"/>
      <c r="D49" s="119" t="s">
        <v>75</v>
      </c>
      <c r="E49" s="120">
        <f>SUM(E48)</f>
        <v>0</v>
      </c>
      <c r="F49" s="121">
        <f>SUM(F48)</f>
        <v>0</v>
      </c>
    </row>
    <row r="50" spans="1:6" ht="17.25" customHeight="1" x14ac:dyDescent="0.2">
      <c r="A50" s="113" t="s">
        <v>5</v>
      </c>
      <c r="B50" s="113"/>
      <c r="C50" s="113"/>
      <c r="D50" s="83" t="s">
        <v>159</v>
      </c>
      <c r="E50" s="117">
        <v>177075000</v>
      </c>
      <c r="F50" s="118">
        <v>177075000</v>
      </c>
    </row>
    <row r="51" spans="1:6" ht="17.25" customHeight="1" x14ac:dyDescent="0.2">
      <c r="A51" s="113" t="s">
        <v>6</v>
      </c>
      <c r="B51" s="113"/>
      <c r="C51" s="113"/>
      <c r="D51" s="83" t="s">
        <v>148</v>
      </c>
      <c r="E51" s="117">
        <v>0</v>
      </c>
      <c r="F51" s="118">
        <v>134301248</v>
      </c>
    </row>
    <row r="52" spans="1:6" s="122" customFormat="1" ht="17.25" customHeight="1" thickBot="1" x14ac:dyDescent="0.25">
      <c r="A52" s="114"/>
      <c r="B52" s="114" t="s">
        <v>10</v>
      </c>
      <c r="C52" s="114"/>
      <c r="D52" s="119" t="s">
        <v>78</v>
      </c>
      <c r="E52" s="120">
        <f>SUM(E50:E51)</f>
        <v>177075000</v>
      </c>
      <c r="F52" s="121">
        <f>SUM(F50:F51)</f>
        <v>311376248</v>
      </c>
    </row>
    <row r="53" spans="1:6" s="122" customFormat="1" ht="17.25" customHeight="1" thickBot="1" x14ac:dyDescent="0.25">
      <c r="A53" s="123"/>
      <c r="B53" s="123"/>
      <c r="C53" s="123" t="s">
        <v>30</v>
      </c>
      <c r="D53" s="124" t="s">
        <v>41</v>
      </c>
      <c r="E53" s="125">
        <f>SUM(E52,E49,E47,E44,E42)</f>
        <v>1609976689</v>
      </c>
      <c r="F53" s="126">
        <f>SUM(F52,F49,F47,F44,F42)</f>
        <v>1746682694</v>
      </c>
    </row>
    <row r="54" spans="1:6" s="122" customFormat="1" ht="17.25" customHeight="1" thickBot="1" x14ac:dyDescent="0.25">
      <c r="A54" s="123"/>
      <c r="B54" s="123"/>
      <c r="C54" s="123"/>
      <c r="D54" s="124" t="s">
        <v>79</v>
      </c>
      <c r="E54" s="125">
        <f>SUM(E53,E39)</f>
        <v>1866662020</v>
      </c>
      <c r="F54" s="126">
        <f>SUM(F53,F39)</f>
        <v>2126420790</v>
      </c>
    </row>
  </sheetData>
  <mergeCells count="2">
    <mergeCell ref="A1:F1"/>
    <mergeCell ref="A2:F2"/>
  </mergeCells>
  <phoneticPr fontId="17" type="noConversion"/>
  <pageMargins left="0.49" right="0.5" top="0.67" bottom="0.64" header="0.38" footer="0.5"/>
  <pageSetup paperSize="9" orientation="portrait" r:id="rId1"/>
  <headerFooter alignWithMargins="0">
    <oddHeader>&amp;C4.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5"/>
  <sheetViews>
    <sheetView tabSelected="1" topLeftCell="A29" workbookViewId="0">
      <selection activeCell="F45" sqref="F45"/>
    </sheetView>
  </sheetViews>
  <sheetFormatPr defaultRowHeight="12.75" x14ac:dyDescent="0.2"/>
  <cols>
    <col min="1" max="1" width="3.5703125" style="148" customWidth="1"/>
    <col min="2" max="2" width="3.5703125" style="110" customWidth="1"/>
    <col min="3" max="3" width="3" style="110" customWidth="1"/>
    <col min="4" max="4" width="54.85546875" style="110" customWidth="1"/>
    <col min="5" max="5" width="13.5703125" style="112" customWidth="1"/>
    <col min="6" max="6" width="13.140625" style="112" customWidth="1"/>
    <col min="7" max="16384" width="9.140625" style="110"/>
  </cols>
  <sheetData>
    <row r="1" spans="1:6" ht="19.5" customHeight="1" x14ac:dyDescent="0.2">
      <c r="A1" s="176" t="s">
        <v>189</v>
      </c>
      <c r="B1" s="176"/>
      <c r="C1" s="176"/>
      <c r="D1" s="176"/>
      <c r="E1" s="176"/>
      <c r="F1" s="176"/>
    </row>
    <row r="2" spans="1:6" ht="9.75" customHeight="1" x14ac:dyDescent="0.2">
      <c r="A2" s="176"/>
      <c r="B2" s="176"/>
      <c r="C2" s="176"/>
      <c r="D2" s="176"/>
      <c r="E2" s="176"/>
      <c r="F2" s="176"/>
    </row>
    <row r="3" spans="1:6" ht="12" customHeight="1" x14ac:dyDescent="0.2">
      <c r="A3" s="177"/>
      <c r="B3" s="177"/>
      <c r="C3" s="177"/>
      <c r="D3" s="177"/>
      <c r="E3" s="177"/>
      <c r="F3" s="131"/>
    </row>
    <row r="4" spans="1:6" ht="60.75" customHeight="1" x14ac:dyDescent="0.2">
      <c r="A4" s="83"/>
      <c r="B4" s="132"/>
      <c r="C4" s="132"/>
      <c r="D4" s="114" t="s">
        <v>34</v>
      </c>
      <c r="E4" s="116" t="s">
        <v>172</v>
      </c>
      <c r="F4" s="116" t="s">
        <v>173</v>
      </c>
    </row>
    <row r="5" spans="1:6" ht="17.25" customHeight="1" x14ac:dyDescent="0.2">
      <c r="A5" s="113" t="s">
        <v>5</v>
      </c>
      <c r="B5" s="132"/>
      <c r="C5" s="132"/>
      <c r="D5" s="132" t="s">
        <v>88</v>
      </c>
      <c r="E5" s="49">
        <v>46214255</v>
      </c>
      <c r="F5" s="49">
        <v>66135873</v>
      </c>
    </row>
    <row r="6" spans="1:6" ht="17.25" customHeight="1" x14ac:dyDescent="0.2">
      <c r="A6" s="113" t="s">
        <v>6</v>
      </c>
      <c r="B6" s="132"/>
      <c r="C6" s="132"/>
      <c r="D6" s="132" t="s">
        <v>35</v>
      </c>
      <c r="E6" s="49">
        <v>14515220</v>
      </c>
      <c r="F6" s="49">
        <v>16266928</v>
      </c>
    </row>
    <row r="7" spans="1:6" ht="17.25" customHeight="1" x14ac:dyDescent="0.2">
      <c r="A7" s="113"/>
      <c r="B7" s="133" t="s">
        <v>5</v>
      </c>
      <c r="C7" s="132"/>
      <c r="D7" s="133" t="s">
        <v>36</v>
      </c>
      <c r="E7" s="134">
        <f>SUM(E5:E6)</f>
        <v>60729475</v>
      </c>
      <c r="F7" s="134">
        <f>SUM(F5:F6)</f>
        <v>82402801</v>
      </c>
    </row>
    <row r="8" spans="1:6" ht="17.25" customHeight="1" x14ac:dyDescent="0.2">
      <c r="A8" s="113"/>
      <c r="B8" s="133" t="s">
        <v>6</v>
      </c>
      <c r="C8" s="132"/>
      <c r="D8" s="133" t="s">
        <v>89</v>
      </c>
      <c r="E8" s="134">
        <v>12691653</v>
      </c>
      <c r="F8" s="134">
        <v>16841363</v>
      </c>
    </row>
    <row r="9" spans="1:6" ht="18" customHeight="1" x14ac:dyDescent="0.2">
      <c r="A9" s="113" t="s">
        <v>5</v>
      </c>
      <c r="B9" s="132"/>
      <c r="C9" s="132"/>
      <c r="D9" s="135" t="s">
        <v>90</v>
      </c>
      <c r="E9" s="49">
        <v>16320000</v>
      </c>
      <c r="F9" s="49">
        <v>16383934</v>
      </c>
    </row>
    <row r="10" spans="1:6" ht="17.25" customHeight="1" x14ac:dyDescent="0.2">
      <c r="A10" s="113" t="s">
        <v>6</v>
      </c>
      <c r="B10" s="132"/>
      <c r="C10" s="132"/>
      <c r="D10" s="132" t="s">
        <v>91</v>
      </c>
      <c r="E10" s="49">
        <v>2025000</v>
      </c>
      <c r="F10" s="49">
        <v>2316324</v>
      </c>
    </row>
    <row r="11" spans="1:6" ht="25.5" x14ac:dyDescent="0.2">
      <c r="A11" s="113" t="s">
        <v>8</v>
      </c>
      <c r="B11" s="132"/>
      <c r="C11" s="132"/>
      <c r="D11" s="135" t="s">
        <v>149</v>
      </c>
      <c r="E11" s="49">
        <v>44984603</v>
      </c>
      <c r="F11" s="49">
        <v>50173382</v>
      </c>
    </row>
    <row r="12" spans="1:6" ht="30.75" customHeight="1" x14ac:dyDescent="0.2">
      <c r="A12" s="113" t="s">
        <v>9</v>
      </c>
      <c r="B12" s="132"/>
      <c r="C12" s="132"/>
      <c r="D12" s="135" t="s">
        <v>150</v>
      </c>
      <c r="E12" s="49">
        <v>23510000</v>
      </c>
      <c r="F12" s="49">
        <v>24759557</v>
      </c>
    </row>
    <row r="13" spans="1:6" ht="18" customHeight="1" x14ac:dyDescent="0.2">
      <c r="A13" s="113"/>
      <c r="B13" s="132"/>
      <c r="C13" s="132"/>
      <c r="D13" s="135" t="s">
        <v>151</v>
      </c>
      <c r="E13" s="49">
        <v>0</v>
      </c>
      <c r="F13" s="49">
        <v>0</v>
      </c>
    </row>
    <row r="14" spans="1:6" ht="18" customHeight="1" x14ac:dyDescent="0.2">
      <c r="A14" s="113"/>
      <c r="B14" s="133" t="s">
        <v>8</v>
      </c>
      <c r="C14" s="132"/>
      <c r="D14" s="133" t="s">
        <v>39</v>
      </c>
      <c r="E14" s="134">
        <f>SUM(E9:E12)</f>
        <v>86839603</v>
      </c>
      <c r="F14" s="134">
        <f>SUM(F9:F12)</f>
        <v>93633197</v>
      </c>
    </row>
    <row r="15" spans="1:6" ht="18" customHeight="1" x14ac:dyDescent="0.2">
      <c r="A15" s="113" t="s">
        <v>5</v>
      </c>
      <c r="B15" s="133"/>
      <c r="C15" s="132"/>
      <c r="D15" s="132" t="s">
        <v>182</v>
      </c>
      <c r="E15" s="49">
        <v>0</v>
      </c>
      <c r="F15" s="49">
        <v>571500</v>
      </c>
    </row>
    <row r="16" spans="1:6" ht="18" customHeight="1" x14ac:dyDescent="0.2">
      <c r="A16" s="113" t="s">
        <v>6</v>
      </c>
      <c r="B16" s="132"/>
      <c r="C16" s="132"/>
      <c r="D16" s="132" t="s">
        <v>92</v>
      </c>
      <c r="E16" s="49">
        <v>120000</v>
      </c>
      <c r="F16" s="49">
        <v>0</v>
      </c>
    </row>
    <row r="17" spans="1:6" ht="18" customHeight="1" x14ac:dyDescent="0.2">
      <c r="A17" s="113" t="s">
        <v>8</v>
      </c>
      <c r="B17" s="132"/>
      <c r="C17" s="132"/>
      <c r="D17" s="132" t="s">
        <v>152</v>
      </c>
      <c r="E17" s="49">
        <v>8500000</v>
      </c>
      <c r="F17" s="49">
        <v>10017420</v>
      </c>
    </row>
    <row r="18" spans="1:6" s="122" customFormat="1" ht="18" customHeight="1" x14ac:dyDescent="0.2">
      <c r="A18" s="114"/>
      <c r="B18" s="133" t="s">
        <v>9</v>
      </c>
      <c r="C18" s="133"/>
      <c r="D18" s="133" t="s">
        <v>93</v>
      </c>
      <c r="E18" s="134">
        <f>SUM(E15:E17)</f>
        <v>8620000</v>
      </c>
      <c r="F18" s="134">
        <f t="shared" ref="F18" si="0">SUM(F15:F17)</f>
        <v>10588920</v>
      </c>
    </row>
    <row r="19" spans="1:6" ht="18" customHeight="1" x14ac:dyDescent="0.2">
      <c r="A19" s="113" t="s">
        <v>5</v>
      </c>
      <c r="B19" s="132"/>
      <c r="C19" s="132"/>
      <c r="D19" s="132" t="s">
        <v>94</v>
      </c>
      <c r="E19" s="49">
        <v>45233000</v>
      </c>
      <c r="F19" s="49">
        <v>70833817</v>
      </c>
    </row>
    <row r="20" spans="1:6" ht="18" customHeight="1" x14ac:dyDescent="0.2">
      <c r="A20" s="113" t="s">
        <v>6</v>
      </c>
      <c r="B20" s="132"/>
      <c r="C20" s="132"/>
      <c r="D20" s="132" t="s">
        <v>153</v>
      </c>
      <c r="E20" s="49">
        <v>1500000</v>
      </c>
      <c r="F20" s="49">
        <v>1500000</v>
      </c>
    </row>
    <row r="21" spans="1:6" ht="18" customHeight="1" x14ac:dyDescent="0.2">
      <c r="A21" s="113" t="s">
        <v>8</v>
      </c>
      <c r="B21" s="132"/>
      <c r="C21" s="132"/>
      <c r="D21" s="132" t="s">
        <v>96</v>
      </c>
      <c r="E21" s="49">
        <v>1500000</v>
      </c>
      <c r="F21" s="49">
        <v>1500000</v>
      </c>
    </row>
    <row r="22" spans="1:6" ht="18" customHeight="1" x14ac:dyDescent="0.2">
      <c r="A22" s="113" t="s">
        <v>9</v>
      </c>
      <c r="B22" s="132"/>
      <c r="C22" s="132"/>
      <c r="D22" s="132" t="s">
        <v>154</v>
      </c>
      <c r="E22" s="49">
        <v>0</v>
      </c>
      <c r="F22" s="49">
        <v>0</v>
      </c>
    </row>
    <row r="23" spans="1:6" ht="18" customHeight="1" x14ac:dyDescent="0.2">
      <c r="A23" s="113"/>
      <c r="B23" s="133" t="s">
        <v>10</v>
      </c>
      <c r="C23" s="133"/>
      <c r="D23" s="133" t="s">
        <v>95</v>
      </c>
      <c r="E23" s="134">
        <f>SUM(E19:E22)</f>
        <v>48233000</v>
      </c>
      <c r="F23" s="134">
        <f>SUM(F19:F22)</f>
        <v>73833817</v>
      </c>
    </row>
    <row r="24" spans="1:6" ht="18" customHeight="1" x14ac:dyDescent="0.2">
      <c r="A24" s="113" t="s">
        <v>5</v>
      </c>
      <c r="B24" s="132"/>
      <c r="C24" s="132"/>
      <c r="D24" s="132" t="s">
        <v>184</v>
      </c>
      <c r="E24" s="49">
        <v>0</v>
      </c>
      <c r="F24" s="49">
        <v>1732917</v>
      </c>
    </row>
    <row r="25" spans="1:6" ht="18" customHeight="1" x14ac:dyDescent="0.2">
      <c r="A25" s="113" t="s">
        <v>6</v>
      </c>
      <c r="B25" s="133"/>
      <c r="C25" s="133"/>
      <c r="D25" s="132" t="s">
        <v>161</v>
      </c>
      <c r="E25" s="49">
        <v>39571600</v>
      </c>
      <c r="F25" s="49">
        <v>41372830</v>
      </c>
    </row>
    <row r="26" spans="1:6" ht="18" customHeight="1" x14ac:dyDescent="0.2">
      <c r="A26" s="113" t="s">
        <v>8</v>
      </c>
      <c r="B26" s="133"/>
      <c r="C26" s="133"/>
      <c r="D26" s="132" t="s">
        <v>185</v>
      </c>
      <c r="E26" s="49">
        <v>0</v>
      </c>
      <c r="F26" s="49">
        <v>0</v>
      </c>
    </row>
    <row r="27" spans="1:6" ht="18" customHeight="1" thickBot="1" x14ac:dyDescent="0.25">
      <c r="A27" s="113"/>
      <c r="B27" s="133" t="s">
        <v>11</v>
      </c>
      <c r="C27" s="132"/>
      <c r="D27" s="133" t="s">
        <v>97</v>
      </c>
      <c r="E27" s="134">
        <f>SUM(E24:E26)</f>
        <v>39571600</v>
      </c>
      <c r="F27" s="134">
        <f t="shared" ref="F27" si="1">SUM(F24:F26)</f>
        <v>43105747</v>
      </c>
    </row>
    <row r="28" spans="1:6" ht="18" customHeight="1" thickBot="1" x14ac:dyDescent="0.25">
      <c r="A28" s="136"/>
      <c r="B28" s="137"/>
      <c r="C28" s="138" t="s">
        <v>33</v>
      </c>
      <c r="D28" s="124" t="s">
        <v>155</v>
      </c>
      <c r="E28" s="139">
        <f>SUM(E7,E8,E14,E18,E23,E27)</f>
        <v>256685331</v>
      </c>
      <c r="F28" s="140">
        <f>SUM(F7,F8,F14,F18,F23,F27)</f>
        <v>320405845</v>
      </c>
    </row>
    <row r="29" spans="1:6" ht="18" customHeight="1" x14ac:dyDescent="0.2">
      <c r="A29" s="141" t="s">
        <v>5</v>
      </c>
      <c r="B29" s="142"/>
      <c r="C29" s="143"/>
      <c r="D29" s="144" t="s">
        <v>183</v>
      </c>
      <c r="E29" s="145">
        <v>0</v>
      </c>
      <c r="F29" s="146">
        <v>787402</v>
      </c>
    </row>
    <row r="30" spans="1:6" s="148" customFormat="1" ht="18" customHeight="1" x14ac:dyDescent="0.2">
      <c r="A30" s="128" t="s">
        <v>6</v>
      </c>
      <c r="B30" s="128"/>
      <c r="C30" s="128"/>
      <c r="D30" s="128" t="s">
        <v>98</v>
      </c>
      <c r="E30" s="147">
        <v>1208036110</v>
      </c>
      <c r="F30" s="147">
        <v>1313142244</v>
      </c>
    </row>
    <row r="31" spans="1:6" s="148" customFormat="1" ht="18" customHeight="1" x14ac:dyDescent="0.2">
      <c r="A31" s="128" t="s">
        <v>8</v>
      </c>
      <c r="B31" s="128"/>
      <c r="C31" s="128"/>
      <c r="D31" s="128" t="s">
        <v>165</v>
      </c>
      <c r="E31" s="147">
        <v>2598425</v>
      </c>
      <c r="F31" s="147">
        <v>2598425</v>
      </c>
    </row>
    <row r="32" spans="1:6" s="148" customFormat="1" ht="18" customHeight="1" x14ac:dyDescent="0.2">
      <c r="A32" s="83" t="s">
        <v>9</v>
      </c>
      <c r="B32" s="83"/>
      <c r="C32" s="83"/>
      <c r="D32" s="83" t="s">
        <v>99</v>
      </c>
      <c r="E32" s="49">
        <v>26228055</v>
      </c>
      <c r="F32" s="49">
        <v>28190873</v>
      </c>
    </row>
    <row r="33" spans="1:6" s="148" customFormat="1" ht="18" customHeight="1" x14ac:dyDescent="0.2">
      <c r="A33" s="83" t="s">
        <v>10</v>
      </c>
      <c r="B33" s="83"/>
      <c r="C33" s="83"/>
      <c r="D33" s="83" t="s">
        <v>100</v>
      </c>
      <c r="E33" s="49">
        <v>333951580</v>
      </c>
      <c r="F33" s="49">
        <v>346317369</v>
      </c>
    </row>
    <row r="34" spans="1:6" s="148" customFormat="1" ht="18" customHeight="1" x14ac:dyDescent="0.2">
      <c r="A34" s="83" t="s">
        <v>11</v>
      </c>
      <c r="B34" s="83"/>
      <c r="C34" s="83"/>
      <c r="D34" s="83" t="s">
        <v>162</v>
      </c>
      <c r="E34" s="49">
        <v>0</v>
      </c>
      <c r="F34" s="49">
        <v>0</v>
      </c>
    </row>
    <row r="35" spans="1:6" ht="18" customHeight="1" x14ac:dyDescent="0.2">
      <c r="A35" s="113"/>
      <c r="B35" s="133" t="s">
        <v>5</v>
      </c>
      <c r="C35" s="132"/>
      <c r="D35" s="119" t="s">
        <v>101</v>
      </c>
      <c r="E35" s="134">
        <f>SUM(E29:E34)</f>
        <v>1570814170</v>
      </c>
      <c r="F35" s="134">
        <f t="shared" ref="F35" si="2">SUM(F29:F34)</f>
        <v>1691036313</v>
      </c>
    </row>
    <row r="36" spans="1:6" ht="18" customHeight="1" x14ac:dyDescent="0.2">
      <c r="A36" s="113" t="s">
        <v>5</v>
      </c>
      <c r="B36" s="132"/>
      <c r="C36" s="132"/>
      <c r="D36" s="83" t="s">
        <v>102</v>
      </c>
      <c r="E36" s="49">
        <v>30836700</v>
      </c>
      <c r="F36" s="49">
        <v>87672013</v>
      </c>
    </row>
    <row r="37" spans="1:6" ht="18" customHeight="1" x14ac:dyDescent="0.2">
      <c r="A37" s="113" t="s">
        <v>6</v>
      </c>
      <c r="B37" s="132"/>
      <c r="C37" s="132"/>
      <c r="D37" s="83" t="s">
        <v>103</v>
      </c>
      <c r="E37" s="49">
        <v>8325819</v>
      </c>
      <c r="F37" s="49">
        <v>24270819</v>
      </c>
    </row>
    <row r="38" spans="1:6" ht="18" customHeight="1" x14ac:dyDescent="0.2">
      <c r="A38" s="113"/>
      <c r="B38" s="133" t="s">
        <v>6</v>
      </c>
      <c r="C38" s="132"/>
      <c r="D38" s="119" t="s">
        <v>104</v>
      </c>
      <c r="E38" s="134">
        <f>SUM(E36:E37)</f>
        <v>39162519</v>
      </c>
      <c r="F38" s="134">
        <f>SUM(F36:F37)</f>
        <v>111942832</v>
      </c>
    </row>
    <row r="39" spans="1:6" ht="18" customHeight="1" x14ac:dyDescent="0.2">
      <c r="A39" s="113" t="s">
        <v>5</v>
      </c>
      <c r="B39" s="132"/>
      <c r="C39" s="132"/>
      <c r="D39" s="83" t="s">
        <v>156</v>
      </c>
      <c r="E39" s="49">
        <v>0</v>
      </c>
      <c r="F39" s="49">
        <v>3035800</v>
      </c>
    </row>
    <row r="40" spans="1:6" ht="18" customHeight="1" x14ac:dyDescent="0.2">
      <c r="A40" s="113" t="s">
        <v>6</v>
      </c>
      <c r="B40" s="132"/>
      <c r="C40" s="132"/>
      <c r="D40" s="83" t="s">
        <v>105</v>
      </c>
      <c r="E40" s="49">
        <v>0</v>
      </c>
      <c r="F40" s="49">
        <v>0</v>
      </c>
    </row>
    <row r="41" spans="1:6" s="122" customFormat="1" ht="18" customHeight="1" x14ac:dyDescent="0.2">
      <c r="A41" s="114"/>
      <c r="B41" s="133" t="s">
        <v>8</v>
      </c>
      <c r="C41" s="133"/>
      <c r="D41" s="119" t="s">
        <v>106</v>
      </c>
      <c r="E41" s="134">
        <f>SUM(E39:E40)</f>
        <v>0</v>
      </c>
      <c r="F41" s="134">
        <f>SUM(F39:F40)</f>
        <v>3035800</v>
      </c>
    </row>
    <row r="42" spans="1:6" ht="18" customHeight="1" x14ac:dyDescent="0.2">
      <c r="A42" s="113" t="s">
        <v>5</v>
      </c>
      <c r="B42" s="132"/>
      <c r="C42" s="132"/>
      <c r="D42" s="83" t="s">
        <v>157</v>
      </c>
      <c r="E42" s="49">
        <v>0</v>
      </c>
      <c r="F42" s="49">
        <v>0</v>
      </c>
    </row>
    <row r="43" spans="1:6" ht="18" customHeight="1" thickBot="1" x14ac:dyDescent="0.25">
      <c r="A43" s="113"/>
      <c r="B43" s="133" t="s">
        <v>9</v>
      </c>
      <c r="C43" s="132"/>
      <c r="D43" s="119" t="s">
        <v>107</v>
      </c>
      <c r="E43" s="134">
        <f>SUM(E42)</f>
        <v>0</v>
      </c>
      <c r="F43" s="134">
        <f>SUM(F42)</f>
        <v>0</v>
      </c>
    </row>
    <row r="44" spans="1:6" ht="18" customHeight="1" thickBot="1" x14ac:dyDescent="0.25">
      <c r="A44" s="136"/>
      <c r="B44" s="137"/>
      <c r="C44" s="138" t="s">
        <v>30</v>
      </c>
      <c r="D44" s="124" t="s">
        <v>158</v>
      </c>
      <c r="E44" s="139">
        <f>SUM(E43,E41,E38,E35)</f>
        <v>1609976689</v>
      </c>
      <c r="F44" s="140">
        <f>SUM(F43,F41,F38,F35)</f>
        <v>1806014945</v>
      </c>
    </row>
    <row r="45" spans="1:6" ht="18" customHeight="1" thickBot="1" x14ac:dyDescent="0.25">
      <c r="A45" s="136"/>
      <c r="B45" s="137"/>
      <c r="C45" s="137"/>
      <c r="D45" s="124" t="s">
        <v>31</v>
      </c>
      <c r="E45" s="139">
        <f>SUM(E44,E28)</f>
        <v>1866662020</v>
      </c>
      <c r="F45" s="140">
        <f>SUM(F44,F28)</f>
        <v>2126420790</v>
      </c>
    </row>
  </sheetData>
  <mergeCells count="3">
    <mergeCell ref="A3:E3"/>
    <mergeCell ref="A2:F2"/>
    <mergeCell ref="A1:F1"/>
  </mergeCells>
  <phoneticPr fontId="17" type="noConversion"/>
  <pageMargins left="0.62992125984251968" right="0.23622047244094491" top="0.74803149606299213" bottom="0.74803149606299213" header="0.31496062992125984" footer="0.31496062992125984"/>
  <pageSetup paperSize="9" orientation="portrait" r:id="rId1"/>
  <headerFooter alignWithMargins="0">
    <oddHeader>&amp;C5.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="90" zoomScaleNormal="90" zoomScaleSheetLayoutView="50" workbookViewId="0">
      <selection activeCell="N12" sqref="N12"/>
    </sheetView>
  </sheetViews>
  <sheetFormatPr defaultRowHeight="14.25" x14ac:dyDescent="0.2"/>
  <cols>
    <col min="1" max="16384" width="9.140625" style="71"/>
  </cols>
  <sheetData/>
  <phoneticPr fontId="0" type="noConversion"/>
  <pageMargins left="0.47" right="0.15748031496062992" top="0.52" bottom="0.34" header="0.27559055118110237" footer="0.27"/>
  <pageSetup paperSize="9" firstPageNumber="0" orientation="portrait" verticalDpi="300" r:id="rId1"/>
  <headerFooter alignWithMargins="0">
    <oddHeader>&amp;C6.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46"/>
  <sheetViews>
    <sheetView workbookViewId="0">
      <selection activeCell="G144" sqref="A1:G144"/>
    </sheetView>
  </sheetViews>
  <sheetFormatPr defaultRowHeight="12.75" x14ac:dyDescent="0.2"/>
  <cols>
    <col min="1" max="2" width="2.85546875" style="30" customWidth="1"/>
    <col min="3" max="3" width="2.42578125" style="30" customWidth="1"/>
    <col min="4" max="4" width="3.28515625" style="30" customWidth="1"/>
    <col min="5" max="5" width="56.28515625" style="28" customWidth="1"/>
    <col min="6" max="6" width="13.28515625" style="53" customWidth="1"/>
    <col min="7" max="7" width="13.42578125" style="53" customWidth="1"/>
    <col min="8" max="16384" width="9.140625" style="28"/>
  </cols>
  <sheetData>
    <row r="1" spans="1:7" ht="22.5" customHeight="1" x14ac:dyDescent="0.2">
      <c r="A1" s="161" t="s">
        <v>186</v>
      </c>
      <c r="B1" s="161"/>
      <c r="C1" s="161"/>
      <c r="D1" s="161"/>
      <c r="E1" s="161"/>
      <c r="F1" s="161"/>
      <c r="G1" s="161"/>
    </row>
    <row r="2" spans="1:7" ht="18.75" customHeight="1" x14ac:dyDescent="0.25">
      <c r="A2" s="29"/>
    </row>
    <row r="3" spans="1:7" ht="13.5" customHeight="1" x14ac:dyDescent="0.2">
      <c r="A3" s="164" t="s">
        <v>1</v>
      </c>
      <c r="B3" s="164"/>
      <c r="C3" s="164"/>
      <c r="D3" s="164"/>
      <c r="E3" s="164"/>
      <c r="F3" s="158" t="s">
        <v>170</v>
      </c>
      <c r="G3" s="158" t="s">
        <v>171</v>
      </c>
    </row>
    <row r="4" spans="1:7" ht="13.5" customHeight="1" x14ac:dyDescent="0.2">
      <c r="A4" s="87"/>
      <c r="B4" s="164" t="s">
        <v>3</v>
      </c>
      <c r="C4" s="164"/>
      <c r="D4" s="164"/>
      <c r="E4" s="164"/>
      <c r="F4" s="159"/>
      <c r="G4" s="159"/>
    </row>
    <row r="5" spans="1:7" ht="13.5" customHeight="1" x14ac:dyDescent="0.2">
      <c r="A5" s="87"/>
      <c r="B5" s="87"/>
      <c r="C5" s="164" t="s">
        <v>80</v>
      </c>
      <c r="D5" s="164"/>
      <c r="E5" s="164"/>
      <c r="F5" s="159"/>
      <c r="G5" s="159"/>
    </row>
    <row r="6" spans="1:7" ht="13.5" customHeight="1" x14ac:dyDescent="0.2">
      <c r="A6" s="87"/>
      <c r="B6" s="87"/>
      <c r="C6" s="87"/>
      <c r="D6" s="165" t="s">
        <v>81</v>
      </c>
      <c r="E6" s="166"/>
      <c r="F6" s="160"/>
      <c r="G6" s="160"/>
    </row>
    <row r="7" spans="1:7" ht="13.5" customHeight="1" x14ac:dyDescent="0.2">
      <c r="A7" s="87"/>
      <c r="B7" s="87"/>
      <c r="C7" s="87"/>
      <c r="D7" s="87"/>
      <c r="E7" s="88"/>
      <c r="F7" s="54"/>
      <c r="G7" s="54"/>
    </row>
    <row r="8" spans="1:7" ht="18" customHeight="1" x14ac:dyDescent="0.25">
      <c r="A8" s="10" t="s">
        <v>33</v>
      </c>
      <c r="B8" s="12"/>
      <c r="C8" s="12"/>
      <c r="D8" s="12"/>
      <c r="E8" s="15" t="s">
        <v>44</v>
      </c>
      <c r="F8" s="55"/>
      <c r="G8" s="55"/>
    </row>
    <row r="9" spans="1:7" s="31" customFormat="1" ht="14.25" customHeight="1" x14ac:dyDescent="0.2">
      <c r="A9" s="10"/>
      <c r="B9" s="10" t="s">
        <v>5</v>
      </c>
      <c r="C9" s="10"/>
      <c r="D9" s="10"/>
      <c r="E9" s="155" t="s">
        <v>116</v>
      </c>
      <c r="F9" s="156"/>
      <c r="G9" s="26"/>
    </row>
    <row r="10" spans="1:7" s="39" customFormat="1" ht="14.25" customHeight="1" x14ac:dyDescent="0.2">
      <c r="A10" s="19"/>
      <c r="B10" s="19"/>
      <c r="C10" s="19"/>
      <c r="D10" s="19" t="s">
        <v>6</v>
      </c>
      <c r="E10" s="9" t="s">
        <v>62</v>
      </c>
      <c r="F10" s="76">
        <v>0</v>
      </c>
      <c r="G10" s="77">
        <v>0</v>
      </c>
    </row>
    <row r="11" spans="1:7" s="39" customFormat="1" ht="14.25" customHeight="1" x14ac:dyDescent="0.2">
      <c r="A11" s="95"/>
      <c r="B11" s="95"/>
      <c r="C11" s="95"/>
      <c r="D11" s="95" t="s">
        <v>8</v>
      </c>
      <c r="E11" s="96" t="s">
        <v>61</v>
      </c>
      <c r="F11" s="97">
        <v>68000000</v>
      </c>
      <c r="G11" s="97">
        <v>69683778</v>
      </c>
    </row>
    <row r="12" spans="1:7" s="39" customFormat="1" ht="14.25" customHeight="1" x14ac:dyDescent="0.2">
      <c r="A12" s="19"/>
      <c r="B12" s="19"/>
      <c r="C12" s="19"/>
      <c r="D12" s="19" t="s">
        <v>9</v>
      </c>
      <c r="E12" s="9" t="s">
        <v>64</v>
      </c>
      <c r="F12" s="49">
        <v>3200000</v>
      </c>
      <c r="G12" s="49">
        <v>3200000</v>
      </c>
    </row>
    <row r="13" spans="1:7" ht="14.25" customHeight="1" x14ac:dyDescent="0.2">
      <c r="A13" s="11"/>
      <c r="B13" s="12"/>
      <c r="C13" s="12"/>
      <c r="D13" s="12" t="s">
        <v>10</v>
      </c>
      <c r="E13" s="13" t="s">
        <v>70</v>
      </c>
      <c r="F13" s="55">
        <v>500000</v>
      </c>
      <c r="G13" s="55">
        <v>500000</v>
      </c>
    </row>
    <row r="14" spans="1:7" s="32" customFormat="1" ht="14.25" customHeight="1" x14ac:dyDescent="0.25">
      <c r="A14" s="14"/>
      <c r="B14" s="14"/>
      <c r="C14" s="14" t="s">
        <v>5</v>
      </c>
      <c r="D14" s="14"/>
      <c r="E14" s="15" t="s">
        <v>71</v>
      </c>
      <c r="F14" s="56">
        <f>SUM(F10:F13)</f>
        <v>71700000</v>
      </c>
      <c r="G14" s="56">
        <f t="shared" ref="G14" si="0">SUM(G10:G13)</f>
        <v>73383778</v>
      </c>
    </row>
    <row r="15" spans="1:7" s="32" customFormat="1" ht="14.25" customHeight="1" x14ac:dyDescent="0.25">
      <c r="A15" s="14"/>
      <c r="B15" s="14"/>
      <c r="C15" s="12"/>
      <c r="D15" s="12" t="s">
        <v>6</v>
      </c>
      <c r="E15" s="13" t="s">
        <v>77</v>
      </c>
      <c r="F15" s="55">
        <v>5000000</v>
      </c>
      <c r="G15" s="55">
        <v>5000000</v>
      </c>
    </row>
    <row r="16" spans="1:7" s="32" customFormat="1" ht="14.25" customHeight="1" x14ac:dyDescent="0.25">
      <c r="A16" s="14"/>
      <c r="B16" s="14"/>
      <c r="C16" s="14" t="s">
        <v>6</v>
      </c>
      <c r="D16" s="14"/>
      <c r="E16" s="15" t="s">
        <v>73</v>
      </c>
      <c r="F16" s="56">
        <f>SUM(F15)</f>
        <v>5000000</v>
      </c>
      <c r="G16" s="56">
        <f>SUM(G15)</f>
        <v>5000000</v>
      </c>
    </row>
    <row r="17" spans="1:7" ht="14.25" customHeight="1" x14ac:dyDescent="0.2">
      <c r="A17" s="11"/>
      <c r="B17" s="12"/>
      <c r="C17" s="16"/>
      <c r="D17" s="12"/>
      <c r="E17" s="17" t="s">
        <v>31</v>
      </c>
      <c r="F17" s="57">
        <f>SUM(F16,F14)</f>
        <v>76700000</v>
      </c>
      <c r="G17" s="57">
        <f>SUM(G16,G14)</f>
        <v>78383778</v>
      </c>
    </row>
    <row r="18" spans="1:7" ht="14.25" customHeight="1" x14ac:dyDescent="0.2">
      <c r="A18" s="167"/>
      <c r="B18" s="168"/>
      <c r="C18" s="168"/>
      <c r="D18" s="168"/>
      <c r="E18" s="169"/>
      <c r="F18" s="169"/>
      <c r="G18" s="45"/>
    </row>
    <row r="19" spans="1:7" s="31" customFormat="1" ht="14.25" customHeight="1" x14ac:dyDescent="0.2">
      <c r="A19" s="10"/>
      <c r="B19" s="10" t="s">
        <v>6</v>
      </c>
      <c r="C19" s="10"/>
      <c r="D19" s="10"/>
      <c r="E19" s="155" t="s">
        <v>117</v>
      </c>
      <c r="F19" s="156"/>
      <c r="G19" s="26"/>
    </row>
    <row r="20" spans="1:7" ht="14.25" customHeight="1" x14ac:dyDescent="0.2">
      <c r="A20" s="11"/>
      <c r="B20" s="12"/>
      <c r="C20" s="12"/>
      <c r="D20" s="12" t="s">
        <v>10</v>
      </c>
      <c r="E20" s="13" t="s">
        <v>70</v>
      </c>
      <c r="F20" s="55">
        <v>600000</v>
      </c>
      <c r="G20" s="55">
        <v>600000</v>
      </c>
    </row>
    <row r="21" spans="1:7" s="32" customFormat="1" ht="14.25" customHeight="1" x14ac:dyDescent="0.25">
      <c r="A21" s="14"/>
      <c r="B21" s="14"/>
      <c r="C21" s="14" t="s">
        <v>5</v>
      </c>
      <c r="D21" s="14"/>
      <c r="E21" s="15" t="s">
        <v>71</v>
      </c>
      <c r="F21" s="56">
        <f>SUM(F20:F20)</f>
        <v>600000</v>
      </c>
      <c r="G21" s="56">
        <f>SUM(G20:G20)</f>
        <v>600000</v>
      </c>
    </row>
    <row r="22" spans="1:7" s="35" customFormat="1" ht="14.25" customHeight="1" x14ac:dyDescent="0.2">
      <c r="A22" s="11"/>
      <c r="B22" s="11"/>
      <c r="C22" s="18"/>
      <c r="D22" s="11"/>
      <c r="E22" s="17" t="s">
        <v>31</v>
      </c>
      <c r="F22" s="57">
        <f>SUM(F21)</f>
        <v>600000</v>
      </c>
      <c r="G22" s="57">
        <f>SUM(G21)</f>
        <v>600000</v>
      </c>
    </row>
    <row r="23" spans="1:7" ht="14.25" customHeight="1" x14ac:dyDescent="0.2">
      <c r="A23" s="153"/>
      <c r="B23" s="154"/>
      <c r="C23" s="154"/>
      <c r="D23" s="154"/>
      <c r="E23" s="154"/>
      <c r="F23" s="154"/>
      <c r="G23" s="67"/>
    </row>
    <row r="24" spans="1:7" s="31" customFormat="1" ht="14.25" customHeight="1" x14ac:dyDescent="0.2">
      <c r="A24" s="65"/>
      <c r="B24" s="65" t="s">
        <v>8</v>
      </c>
      <c r="C24" s="65"/>
      <c r="D24" s="65"/>
      <c r="E24" s="155" t="s">
        <v>118</v>
      </c>
      <c r="F24" s="156"/>
      <c r="G24" s="26"/>
    </row>
    <row r="25" spans="1:7" s="31" customFormat="1" ht="14.25" customHeight="1" x14ac:dyDescent="0.2">
      <c r="A25" s="10"/>
      <c r="B25" s="10"/>
      <c r="C25" s="10"/>
      <c r="D25" s="12" t="s">
        <v>6</v>
      </c>
      <c r="E25" s="9" t="s">
        <v>62</v>
      </c>
      <c r="F25" s="49">
        <v>70960815</v>
      </c>
      <c r="G25" s="49">
        <v>70960815</v>
      </c>
    </row>
    <row r="26" spans="1:7" s="31" customFormat="1" ht="14.25" customHeight="1" x14ac:dyDescent="0.2">
      <c r="A26" s="10"/>
      <c r="B26" s="10"/>
      <c r="C26" s="10"/>
      <c r="D26" s="12" t="s">
        <v>9</v>
      </c>
      <c r="E26" s="13" t="s">
        <v>64</v>
      </c>
      <c r="F26" s="49">
        <v>0</v>
      </c>
      <c r="G26" s="49"/>
    </row>
    <row r="27" spans="1:7" ht="14.25" customHeight="1" x14ac:dyDescent="0.2">
      <c r="A27" s="11"/>
      <c r="B27" s="12"/>
      <c r="C27" s="12"/>
      <c r="D27" s="12" t="s">
        <v>10</v>
      </c>
      <c r="E27" s="13" t="s">
        <v>70</v>
      </c>
      <c r="F27" s="55">
        <v>21841130</v>
      </c>
      <c r="G27" s="55">
        <v>21841130</v>
      </c>
    </row>
    <row r="28" spans="1:7" ht="14.25" customHeight="1" x14ac:dyDescent="0.2">
      <c r="A28" s="11"/>
      <c r="B28" s="12"/>
      <c r="C28" s="12"/>
      <c r="D28" s="12" t="s">
        <v>11</v>
      </c>
      <c r="E28" s="13" t="s">
        <v>74</v>
      </c>
      <c r="F28" s="55"/>
      <c r="G28" s="55"/>
    </row>
    <row r="29" spans="1:7" s="32" customFormat="1" ht="14.25" customHeight="1" x14ac:dyDescent="0.25">
      <c r="A29" s="14"/>
      <c r="B29" s="14"/>
      <c r="C29" s="14" t="s">
        <v>5</v>
      </c>
      <c r="D29" s="14"/>
      <c r="E29" s="15" t="s">
        <v>71</v>
      </c>
      <c r="F29" s="56">
        <f>SUM(F25:F28)</f>
        <v>92801945</v>
      </c>
      <c r="G29" s="56">
        <f t="shared" ref="G29" si="1">SUM(G25:G28)</f>
        <v>92801945</v>
      </c>
    </row>
    <row r="30" spans="1:7" s="32" customFormat="1" ht="14.25" customHeight="1" x14ac:dyDescent="0.25">
      <c r="A30" s="14"/>
      <c r="B30" s="14"/>
      <c r="C30" s="14"/>
      <c r="D30" s="12" t="s">
        <v>5</v>
      </c>
      <c r="E30" s="13" t="s">
        <v>76</v>
      </c>
      <c r="F30" s="55">
        <v>281625933</v>
      </c>
      <c r="G30" s="55">
        <v>281625933</v>
      </c>
    </row>
    <row r="31" spans="1:7" s="32" customFormat="1" ht="14.25" customHeight="1" x14ac:dyDescent="0.25">
      <c r="A31" s="14"/>
      <c r="B31" s="14"/>
      <c r="C31" s="14"/>
      <c r="D31" s="12" t="s">
        <v>8</v>
      </c>
      <c r="E31" s="13" t="s">
        <v>73</v>
      </c>
      <c r="F31" s="55">
        <v>11000000</v>
      </c>
      <c r="G31" s="55">
        <v>11000000</v>
      </c>
    </row>
    <row r="32" spans="1:7" s="32" customFormat="1" ht="14.25" customHeight="1" x14ac:dyDescent="0.25">
      <c r="A32" s="14"/>
      <c r="B32" s="14"/>
      <c r="C32" s="14" t="s">
        <v>6</v>
      </c>
      <c r="D32" s="14"/>
      <c r="E32" s="15" t="s">
        <v>73</v>
      </c>
      <c r="F32" s="56">
        <f>SUM(F30:F31)</f>
        <v>292625933</v>
      </c>
      <c r="G32" s="56">
        <f>SUM(G30:G31)</f>
        <v>292625933</v>
      </c>
    </row>
    <row r="33" spans="1:7" s="35" customFormat="1" ht="14.25" customHeight="1" x14ac:dyDescent="0.2">
      <c r="A33" s="11"/>
      <c r="B33" s="11"/>
      <c r="C33" s="18"/>
      <c r="D33" s="11"/>
      <c r="E33" s="17" t="s">
        <v>31</v>
      </c>
      <c r="F33" s="57">
        <f>SUM(F32,F29)</f>
        <v>385427878</v>
      </c>
      <c r="G33" s="57">
        <f>SUM(G32,G29)</f>
        <v>385427878</v>
      </c>
    </row>
    <row r="34" spans="1:7" ht="14.25" customHeight="1" x14ac:dyDescent="0.2">
      <c r="A34" s="153"/>
      <c r="B34" s="154"/>
      <c r="C34" s="154"/>
      <c r="D34" s="154"/>
      <c r="E34" s="154"/>
      <c r="F34" s="154"/>
      <c r="G34" s="67"/>
    </row>
    <row r="35" spans="1:7" s="31" customFormat="1" ht="14.25" customHeight="1" x14ac:dyDescent="0.2">
      <c r="A35" s="65"/>
      <c r="B35" s="65" t="s">
        <v>9</v>
      </c>
      <c r="C35" s="65"/>
      <c r="D35" s="65"/>
      <c r="E35" s="155" t="s">
        <v>119</v>
      </c>
      <c r="F35" s="156"/>
      <c r="G35" s="26"/>
    </row>
    <row r="36" spans="1:7" ht="14.25" customHeight="1" x14ac:dyDescent="0.2">
      <c r="A36" s="98"/>
      <c r="B36" s="99"/>
      <c r="C36" s="99"/>
      <c r="D36" s="99" t="s">
        <v>5</v>
      </c>
      <c r="E36" s="100" t="s">
        <v>60</v>
      </c>
      <c r="F36" s="101">
        <v>43386786</v>
      </c>
      <c r="G36" s="101">
        <v>140930915</v>
      </c>
    </row>
    <row r="37" spans="1:7" ht="14.25" customHeight="1" x14ac:dyDescent="0.2">
      <c r="A37" s="98"/>
      <c r="B37" s="99"/>
      <c r="C37" s="99"/>
      <c r="D37" s="99" t="s">
        <v>6</v>
      </c>
      <c r="E37" s="100" t="s">
        <v>62</v>
      </c>
      <c r="F37" s="101">
        <v>0</v>
      </c>
      <c r="G37" s="101">
        <v>571500</v>
      </c>
    </row>
    <row r="38" spans="1:7" ht="14.25" customHeight="1" x14ac:dyDescent="0.2">
      <c r="A38" s="11"/>
      <c r="B38" s="12"/>
      <c r="C38" s="12"/>
      <c r="D38" s="12" t="s">
        <v>12</v>
      </c>
      <c r="E38" s="13" t="s">
        <v>82</v>
      </c>
      <c r="F38" s="55">
        <v>0</v>
      </c>
      <c r="G38" s="55">
        <v>0</v>
      </c>
    </row>
    <row r="39" spans="1:7" s="32" customFormat="1" ht="14.25" customHeight="1" x14ac:dyDescent="0.25">
      <c r="A39" s="14"/>
      <c r="B39" s="14"/>
      <c r="C39" s="14" t="s">
        <v>5</v>
      </c>
      <c r="D39" s="14"/>
      <c r="E39" s="15" t="s">
        <v>71</v>
      </c>
      <c r="F39" s="56">
        <f>SUM(F36:F38)</f>
        <v>43386786</v>
      </c>
      <c r="G39" s="56">
        <f t="shared" ref="G39" si="2">SUM(G36:G38)</f>
        <v>141502415</v>
      </c>
    </row>
    <row r="40" spans="1:7" s="32" customFormat="1" ht="14.25" customHeight="1" x14ac:dyDescent="0.25">
      <c r="A40" s="102"/>
      <c r="B40" s="102"/>
      <c r="C40" s="102"/>
      <c r="D40" s="99" t="s">
        <v>5</v>
      </c>
      <c r="E40" s="100" t="s">
        <v>76</v>
      </c>
      <c r="F40" s="101">
        <v>0</v>
      </c>
      <c r="G40" s="101">
        <v>326000</v>
      </c>
    </row>
    <row r="41" spans="1:7" s="32" customFormat="1" ht="14.25" customHeight="1" x14ac:dyDescent="0.25">
      <c r="A41" s="14"/>
      <c r="B41" s="14"/>
      <c r="C41" s="14" t="s">
        <v>6</v>
      </c>
      <c r="D41" s="14"/>
      <c r="E41" s="15" t="s">
        <v>73</v>
      </c>
      <c r="F41" s="56">
        <f>SUM(F40)</f>
        <v>0</v>
      </c>
      <c r="G41" s="56">
        <f t="shared" ref="G41" si="3">SUM(G40)</f>
        <v>326000</v>
      </c>
    </row>
    <row r="42" spans="1:7" s="35" customFormat="1" ht="13.5" customHeight="1" x14ac:dyDescent="0.2">
      <c r="A42" s="11"/>
      <c r="B42" s="11"/>
      <c r="C42" s="18"/>
      <c r="D42" s="11"/>
      <c r="E42" s="17" t="s">
        <v>31</v>
      </c>
      <c r="F42" s="57">
        <f>SUM(F41,F39)</f>
        <v>43386786</v>
      </c>
      <c r="G42" s="57">
        <f t="shared" ref="G42" si="4">SUM(G41,G39)</f>
        <v>141828415</v>
      </c>
    </row>
    <row r="43" spans="1:7" ht="14.25" customHeight="1" x14ac:dyDescent="0.2">
      <c r="A43" s="153"/>
      <c r="B43" s="154"/>
      <c r="C43" s="154"/>
      <c r="D43" s="154"/>
      <c r="E43" s="157"/>
      <c r="F43" s="157"/>
      <c r="G43" s="45"/>
    </row>
    <row r="44" spans="1:7" s="31" customFormat="1" ht="14.25" customHeight="1" x14ac:dyDescent="0.2">
      <c r="A44" s="10"/>
      <c r="B44" s="10" t="s">
        <v>10</v>
      </c>
      <c r="C44" s="10"/>
      <c r="D44" s="10"/>
      <c r="E44" s="155" t="s">
        <v>120</v>
      </c>
      <c r="F44" s="156"/>
      <c r="G44" s="26"/>
    </row>
    <row r="45" spans="1:7" ht="14.25" customHeight="1" x14ac:dyDescent="0.2">
      <c r="A45" s="11"/>
      <c r="B45" s="12"/>
      <c r="C45" s="12"/>
      <c r="D45" s="12" t="s">
        <v>12</v>
      </c>
      <c r="E45" s="13" t="s">
        <v>82</v>
      </c>
      <c r="F45" s="55">
        <v>0</v>
      </c>
      <c r="G45" s="55">
        <v>0</v>
      </c>
    </row>
    <row r="46" spans="1:7" s="32" customFormat="1" ht="14.25" customHeight="1" x14ac:dyDescent="0.25">
      <c r="A46" s="14"/>
      <c r="B46" s="14"/>
      <c r="C46" s="14" t="s">
        <v>5</v>
      </c>
      <c r="D46" s="14"/>
      <c r="E46" s="15" t="s">
        <v>71</v>
      </c>
      <c r="F46" s="56">
        <f>SUM(F45:F45)</f>
        <v>0</v>
      </c>
      <c r="G46" s="56">
        <f>SUM(G45:G45)</f>
        <v>0</v>
      </c>
    </row>
    <row r="47" spans="1:7" ht="14.25" customHeight="1" x14ac:dyDescent="0.2">
      <c r="A47" s="98"/>
      <c r="B47" s="99"/>
      <c r="C47" s="99"/>
      <c r="D47" s="99" t="s">
        <v>10</v>
      </c>
      <c r="E47" s="100" t="s">
        <v>83</v>
      </c>
      <c r="F47" s="101">
        <v>0</v>
      </c>
      <c r="G47" s="101">
        <v>134301248</v>
      </c>
    </row>
    <row r="48" spans="1:7" s="32" customFormat="1" ht="14.25" customHeight="1" x14ac:dyDescent="0.25">
      <c r="A48" s="14"/>
      <c r="B48" s="14"/>
      <c r="C48" s="14" t="s">
        <v>6</v>
      </c>
      <c r="D48" s="14"/>
      <c r="E48" s="15" t="s">
        <v>73</v>
      </c>
      <c r="F48" s="56">
        <f>SUM(F47:F47)</f>
        <v>0</v>
      </c>
      <c r="G48" s="56">
        <f>SUM(G47:G47)</f>
        <v>134301248</v>
      </c>
    </row>
    <row r="49" spans="1:7" s="35" customFormat="1" ht="14.25" customHeight="1" x14ac:dyDescent="0.2">
      <c r="A49" s="11"/>
      <c r="B49" s="11"/>
      <c r="C49" s="18"/>
      <c r="D49" s="11"/>
      <c r="E49" s="17" t="s">
        <v>31</v>
      </c>
      <c r="F49" s="57">
        <f>SUM(F48,F46)</f>
        <v>0</v>
      </c>
      <c r="G49" s="57">
        <f>SUM(G48,G46)</f>
        <v>134301248</v>
      </c>
    </row>
    <row r="50" spans="1:7" ht="14.25" customHeight="1" x14ac:dyDescent="0.2">
      <c r="A50" s="153"/>
      <c r="B50" s="154"/>
      <c r="C50" s="154"/>
      <c r="D50" s="154"/>
      <c r="E50" s="154"/>
      <c r="F50" s="154"/>
      <c r="G50" s="67"/>
    </row>
    <row r="51" spans="1:7" s="31" customFormat="1" ht="14.25" customHeight="1" x14ac:dyDescent="0.2">
      <c r="A51" s="65"/>
      <c r="B51" s="65" t="s">
        <v>11</v>
      </c>
      <c r="C51" s="65"/>
      <c r="D51" s="65"/>
      <c r="E51" s="155" t="s">
        <v>48</v>
      </c>
      <c r="F51" s="156"/>
      <c r="G51" s="26"/>
    </row>
    <row r="52" spans="1:7" ht="14.25" customHeight="1" x14ac:dyDescent="0.2">
      <c r="A52" s="98"/>
      <c r="B52" s="99"/>
      <c r="C52" s="99"/>
      <c r="D52" s="99" t="s">
        <v>6</v>
      </c>
      <c r="E52" s="100" t="s">
        <v>62</v>
      </c>
      <c r="F52" s="101">
        <v>0</v>
      </c>
      <c r="G52" s="101">
        <v>23214962</v>
      </c>
    </row>
    <row r="53" spans="1:7" s="32" customFormat="1" ht="14.25" customHeight="1" x14ac:dyDescent="0.25">
      <c r="A53" s="14"/>
      <c r="B53" s="14"/>
      <c r="C53" s="14" t="s">
        <v>5</v>
      </c>
      <c r="D53" s="14"/>
      <c r="E53" s="15" t="s">
        <v>71</v>
      </c>
      <c r="F53" s="56">
        <f>SUM(F52:F52)</f>
        <v>0</v>
      </c>
      <c r="G53" s="56">
        <f>SUM(G52:G52)</f>
        <v>23214962</v>
      </c>
    </row>
    <row r="54" spans="1:7" ht="14.25" customHeight="1" x14ac:dyDescent="0.2">
      <c r="A54" s="98"/>
      <c r="B54" s="99"/>
      <c r="C54" s="99"/>
      <c r="D54" s="99" t="s">
        <v>5</v>
      </c>
      <c r="E54" s="100" t="s">
        <v>76</v>
      </c>
      <c r="F54" s="101">
        <v>0</v>
      </c>
      <c r="G54" s="101">
        <v>2078757</v>
      </c>
    </row>
    <row r="55" spans="1:7" s="32" customFormat="1" ht="14.25" customHeight="1" x14ac:dyDescent="0.25">
      <c r="A55" s="14"/>
      <c r="B55" s="14"/>
      <c r="C55" s="14" t="s">
        <v>6</v>
      </c>
      <c r="D55" s="14"/>
      <c r="E55" s="15" t="s">
        <v>73</v>
      </c>
      <c r="F55" s="56">
        <f>SUM(F54:F54)</f>
        <v>0</v>
      </c>
      <c r="G55" s="56">
        <f>SUM(G54:G54)</f>
        <v>2078757</v>
      </c>
    </row>
    <row r="56" spans="1:7" s="35" customFormat="1" ht="14.25" customHeight="1" x14ac:dyDescent="0.2">
      <c r="A56" s="11"/>
      <c r="B56" s="11"/>
      <c r="C56" s="18"/>
      <c r="D56" s="11"/>
      <c r="E56" s="17" t="s">
        <v>31</v>
      </c>
      <c r="F56" s="57">
        <f>SUM(F55,F53)</f>
        <v>0</v>
      </c>
      <c r="G56" s="57">
        <f>SUM(G55,G53)</f>
        <v>25293719</v>
      </c>
    </row>
    <row r="57" spans="1:7" ht="14.25" customHeight="1" x14ac:dyDescent="0.2">
      <c r="A57" s="78"/>
      <c r="B57" s="38"/>
      <c r="C57" s="38"/>
      <c r="D57" s="38"/>
      <c r="E57" s="90"/>
      <c r="F57" s="90"/>
      <c r="G57" s="67"/>
    </row>
    <row r="58" spans="1:7" s="31" customFormat="1" ht="14.25" customHeight="1" x14ac:dyDescent="0.2">
      <c r="A58" s="65"/>
      <c r="B58" s="65" t="s">
        <v>12</v>
      </c>
      <c r="C58" s="65"/>
      <c r="D58" s="65"/>
      <c r="E58" s="155" t="s">
        <v>166</v>
      </c>
      <c r="F58" s="156"/>
      <c r="G58" s="26"/>
    </row>
    <row r="59" spans="1:7" ht="14.25" customHeight="1" x14ac:dyDescent="0.2">
      <c r="A59" s="11"/>
      <c r="B59" s="12"/>
      <c r="C59" s="12"/>
      <c r="D59" s="12" t="s">
        <v>5</v>
      </c>
      <c r="E59" s="13" t="s">
        <v>76</v>
      </c>
      <c r="F59" s="55">
        <v>629304672</v>
      </c>
      <c r="G59" s="55">
        <v>629304672</v>
      </c>
    </row>
    <row r="60" spans="1:7" s="32" customFormat="1" ht="14.25" customHeight="1" x14ac:dyDescent="0.25">
      <c r="A60" s="14"/>
      <c r="B60" s="14"/>
      <c r="C60" s="14" t="s">
        <v>6</v>
      </c>
      <c r="D60" s="14"/>
      <c r="E60" s="15" t="s">
        <v>73</v>
      </c>
      <c r="F60" s="56">
        <f>SUM(F59:F59)</f>
        <v>629304672</v>
      </c>
      <c r="G60" s="56">
        <f>SUM(G59:G59)</f>
        <v>629304672</v>
      </c>
    </row>
    <row r="61" spans="1:7" s="35" customFormat="1" ht="14.25" customHeight="1" x14ac:dyDescent="0.2">
      <c r="A61" s="11"/>
      <c r="B61" s="11"/>
      <c r="C61" s="18"/>
      <c r="D61" s="11"/>
      <c r="E61" s="17" t="s">
        <v>31</v>
      </c>
      <c r="F61" s="57">
        <f>SUM(F60,)</f>
        <v>629304672</v>
      </c>
      <c r="G61" s="57">
        <f>SUM(G60,)</f>
        <v>629304672</v>
      </c>
    </row>
    <row r="62" spans="1:7" ht="14.25" customHeight="1" x14ac:dyDescent="0.2">
      <c r="A62" s="153"/>
      <c r="B62" s="154"/>
      <c r="C62" s="154"/>
      <c r="D62" s="154"/>
      <c r="E62" s="154"/>
      <c r="F62" s="154"/>
      <c r="G62" s="67"/>
    </row>
    <row r="63" spans="1:7" s="31" customFormat="1" ht="14.25" customHeight="1" x14ac:dyDescent="0.2">
      <c r="A63" s="65"/>
      <c r="B63" s="65" t="s">
        <v>15</v>
      </c>
      <c r="C63" s="65"/>
      <c r="D63" s="65"/>
      <c r="E63" s="155" t="s">
        <v>121</v>
      </c>
      <c r="F63" s="156"/>
      <c r="G63" s="26"/>
    </row>
    <row r="64" spans="1:7" ht="14.25" customHeight="1" x14ac:dyDescent="0.2">
      <c r="A64" s="11"/>
      <c r="B64" s="12"/>
      <c r="C64" s="19"/>
      <c r="D64" s="12" t="s">
        <v>5</v>
      </c>
      <c r="E64" s="13" t="s">
        <v>76</v>
      </c>
      <c r="F64" s="55">
        <v>496324697</v>
      </c>
      <c r="G64" s="55">
        <v>496324697</v>
      </c>
    </row>
    <row r="65" spans="1:7" s="32" customFormat="1" ht="14.25" customHeight="1" x14ac:dyDescent="0.25">
      <c r="A65" s="14"/>
      <c r="B65" s="14"/>
      <c r="C65" s="14" t="s">
        <v>6</v>
      </c>
      <c r="D65" s="14"/>
      <c r="E65" s="15" t="s">
        <v>73</v>
      </c>
      <c r="F65" s="56">
        <f>SUM(F64:F64)</f>
        <v>496324697</v>
      </c>
      <c r="G65" s="56">
        <f>SUM(G64:G64)</f>
        <v>496324697</v>
      </c>
    </row>
    <row r="66" spans="1:7" s="35" customFormat="1" ht="14.25" customHeight="1" x14ac:dyDescent="0.2">
      <c r="A66" s="11"/>
      <c r="B66" s="11"/>
      <c r="C66" s="18"/>
      <c r="D66" s="11"/>
      <c r="E66" s="17" t="s">
        <v>31</v>
      </c>
      <c r="F66" s="57">
        <f>SUM(F65,)</f>
        <v>496324697</v>
      </c>
      <c r="G66" s="57">
        <f>SUM(G65,)</f>
        <v>496324697</v>
      </c>
    </row>
    <row r="67" spans="1:7" ht="14.25" customHeight="1" x14ac:dyDescent="0.2">
      <c r="A67" s="153"/>
      <c r="B67" s="154"/>
      <c r="C67" s="154"/>
      <c r="D67" s="154"/>
      <c r="E67" s="154"/>
      <c r="F67" s="154"/>
      <c r="G67" s="67"/>
    </row>
    <row r="68" spans="1:7" s="31" customFormat="1" ht="14.25" customHeight="1" x14ac:dyDescent="0.2">
      <c r="A68" s="65"/>
      <c r="B68" s="65" t="s">
        <v>18</v>
      </c>
      <c r="C68" s="65"/>
      <c r="D68" s="65"/>
      <c r="E68" s="155" t="s">
        <v>122</v>
      </c>
      <c r="F68" s="156"/>
      <c r="G68" s="26"/>
    </row>
    <row r="69" spans="1:7" s="31" customFormat="1" ht="14.25" customHeight="1" x14ac:dyDescent="0.2">
      <c r="A69" s="65"/>
      <c r="B69" s="65"/>
      <c r="C69" s="65"/>
      <c r="D69" s="12" t="s">
        <v>6</v>
      </c>
      <c r="E69" s="13" t="s">
        <v>62</v>
      </c>
      <c r="F69" s="76">
        <v>0</v>
      </c>
      <c r="G69" s="77">
        <v>0</v>
      </c>
    </row>
    <row r="70" spans="1:7" ht="14.25" customHeight="1" x14ac:dyDescent="0.2">
      <c r="A70" s="11"/>
      <c r="B70" s="12"/>
      <c r="C70" s="19"/>
      <c r="D70" s="12" t="s">
        <v>10</v>
      </c>
      <c r="E70" s="13" t="s">
        <v>70</v>
      </c>
      <c r="F70" s="55">
        <v>160000</v>
      </c>
      <c r="G70" s="55">
        <v>160000</v>
      </c>
    </row>
    <row r="71" spans="1:7" s="32" customFormat="1" ht="14.25" customHeight="1" x14ac:dyDescent="0.25">
      <c r="A71" s="14"/>
      <c r="B71" s="14"/>
      <c r="C71" s="14" t="s">
        <v>5</v>
      </c>
      <c r="D71" s="14"/>
      <c r="E71" s="15" t="s">
        <v>71</v>
      </c>
      <c r="F71" s="56">
        <f>SUM(F69:F70)</f>
        <v>160000</v>
      </c>
      <c r="G71" s="56">
        <f t="shared" ref="G71" si="5">SUM(G69:G70)</f>
        <v>160000</v>
      </c>
    </row>
    <row r="72" spans="1:7" ht="14.25" customHeight="1" x14ac:dyDescent="0.2">
      <c r="A72" s="11"/>
      <c r="B72" s="12"/>
      <c r="C72" s="19"/>
      <c r="D72" s="12" t="s">
        <v>5</v>
      </c>
      <c r="E72" s="13" t="s">
        <v>76</v>
      </c>
      <c r="F72" s="55">
        <v>9646387</v>
      </c>
      <c r="G72" s="55">
        <v>9646387</v>
      </c>
    </row>
    <row r="73" spans="1:7" s="32" customFormat="1" ht="14.25" customHeight="1" x14ac:dyDescent="0.25">
      <c r="A73" s="14"/>
      <c r="B73" s="14"/>
      <c r="C73" s="14" t="s">
        <v>6</v>
      </c>
      <c r="D73" s="14"/>
      <c r="E73" s="15" t="s">
        <v>73</v>
      </c>
      <c r="F73" s="56">
        <f>SUM(F72:F72)</f>
        <v>9646387</v>
      </c>
      <c r="G73" s="56">
        <f>SUM(G72:G72)</f>
        <v>9646387</v>
      </c>
    </row>
    <row r="74" spans="1:7" s="35" customFormat="1" ht="14.25" customHeight="1" x14ac:dyDescent="0.2">
      <c r="A74" s="11"/>
      <c r="B74" s="11"/>
      <c r="C74" s="18"/>
      <c r="D74" s="11"/>
      <c r="E74" s="17" t="s">
        <v>31</v>
      </c>
      <c r="F74" s="57">
        <f>SUM(F73,F71)</f>
        <v>9806387</v>
      </c>
      <c r="G74" s="57">
        <f>SUM(G73,G71)</f>
        <v>9806387</v>
      </c>
    </row>
    <row r="75" spans="1:7" ht="14.25" customHeight="1" x14ac:dyDescent="0.2">
      <c r="A75" s="89"/>
      <c r="B75" s="90"/>
      <c r="C75" s="90"/>
      <c r="D75" s="90"/>
      <c r="E75" s="90"/>
      <c r="F75" s="68"/>
      <c r="G75" s="68"/>
    </row>
    <row r="76" spans="1:7" s="31" customFormat="1" ht="14.25" customHeight="1" x14ac:dyDescent="0.2">
      <c r="A76" s="10"/>
      <c r="B76" s="10" t="s">
        <v>19</v>
      </c>
      <c r="C76" s="10"/>
      <c r="D76" s="10"/>
      <c r="E76" s="155" t="s">
        <v>123</v>
      </c>
      <c r="F76" s="156"/>
      <c r="G76" s="26"/>
    </row>
    <row r="77" spans="1:7" s="31" customFormat="1" ht="14.25" customHeight="1" x14ac:dyDescent="0.2">
      <c r="A77" s="10"/>
      <c r="B77" s="10"/>
      <c r="C77" s="10"/>
      <c r="D77" s="12" t="s">
        <v>6</v>
      </c>
      <c r="E77" s="13" t="s">
        <v>62</v>
      </c>
      <c r="F77" s="49">
        <v>2340000</v>
      </c>
      <c r="G77" s="49">
        <v>2340000</v>
      </c>
    </row>
    <row r="78" spans="1:7" ht="14.25" customHeight="1" x14ac:dyDescent="0.2">
      <c r="A78" s="11"/>
      <c r="B78" s="12"/>
      <c r="C78" s="19"/>
      <c r="D78" s="12" t="s">
        <v>10</v>
      </c>
      <c r="E78" s="13" t="s">
        <v>70</v>
      </c>
      <c r="F78" s="55">
        <v>625000</v>
      </c>
      <c r="G78" s="55">
        <v>625000</v>
      </c>
    </row>
    <row r="79" spans="1:7" s="32" customFormat="1" ht="14.25" customHeight="1" x14ac:dyDescent="0.25">
      <c r="A79" s="14"/>
      <c r="B79" s="14"/>
      <c r="C79" s="14" t="s">
        <v>5</v>
      </c>
      <c r="D79" s="14"/>
      <c r="E79" s="15" t="s">
        <v>71</v>
      </c>
      <c r="F79" s="56">
        <f>SUM(F77:F78)</f>
        <v>2965000</v>
      </c>
      <c r="G79" s="56">
        <f>SUM(G77:G78)</f>
        <v>2965000</v>
      </c>
    </row>
    <row r="80" spans="1:7" s="35" customFormat="1" ht="14.25" customHeight="1" x14ac:dyDescent="0.2">
      <c r="A80" s="11"/>
      <c r="B80" s="11"/>
      <c r="C80" s="18"/>
      <c r="D80" s="11"/>
      <c r="E80" s="17" t="s">
        <v>31</v>
      </c>
      <c r="F80" s="57">
        <f>SUM(F79,)</f>
        <v>2965000</v>
      </c>
      <c r="G80" s="57">
        <f>SUM(G79,)</f>
        <v>2965000</v>
      </c>
    </row>
    <row r="81" spans="1:7" ht="14.25" customHeight="1" x14ac:dyDescent="0.2">
      <c r="A81" s="89"/>
      <c r="B81" s="90"/>
      <c r="C81" s="90"/>
      <c r="D81" s="90"/>
      <c r="E81" s="90"/>
      <c r="F81" s="68"/>
      <c r="G81" s="68"/>
    </row>
    <row r="82" spans="1:7" s="31" customFormat="1" ht="14.25" customHeight="1" x14ac:dyDescent="0.2">
      <c r="A82" s="10"/>
      <c r="B82" s="10" t="s">
        <v>20</v>
      </c>
      <c r="C82" s="10"/>
      <c r="D82" s="10"/>
      <c r="E82" s="155" t="s">
        <v>124</v>
      </c>
      <c r="F82" s="156"/>
      <c r="G82" s="26"/>
    </row>
    <row r="83" spans="1:7" ht="14.25" customHeight="1" x14ac:dyDescent="0.2">
      <c r="A83" s="11"/>
      <c r="B83" s="12"/>
      <c r="C83" s="12"/>
      <c r="D83" s="12" t="s">
        <v>6</v>
      </c>
      <c r="E83" s="13" t="s">
        <v>62</v>
      </c>
      <c r="F83" s="55">
        <v>3072000</v>
      </c>
      <c r="G83" s="55">
        <v>3072000</v>
      </c>
    </row>
    <row r="84" spans="1:7" s="32" customFormat="1" ht="14.25" customHeight="1" x14ac:dyDescent="0.25">
      <c r="A84" s="14"/>
      <c r="B84" s="14"/>
      <c r="C84" s="14" t="s">
        <v>5</v>
      </c>
      <c r="D84" s="14"/>
      <c r="E84" s="15" t="s">
        <v>71</v>
      </c>
      <c r="F84" s="56">
        <f>SUM(F83:F83)</f>
        <v>3072000</v>
      </c>
      <c r="G84" s="56">
        <f>SUM(G83:G83)</f>
        <v>3072000</v>
      </c>
    </row>
    <row r="85" spans="1:7" s="35" customFormat="1" ht="14.25" customHeight="1" x14ac:dyDescent="0.2">
      <c r="A85" s="11"/>
      <c r="B85" s="11"/>
      <c r="C85" s="18"/>
      <c r="D85" s="11"/>
      <c r="E85" s="17" t="s">
        <v>31</v>
      </c>
      <c r="F85" s="57">
        <f>SUM(F84)</f>
        <v>3072000</v>
      </c>
      <c r="G85" s="57">
        <f>SUM(G84)</f>
        <v>3072000</v>
      </c>
    </row>
    <row r="86" spans="1:7" ht="14.25" customHeight="1" x14ac:dyDescent="0.2">
      <c r="A86" s="153"/>
      <c r="B86" s="154"/>
      <c r="C86" s="154"/>
      <c r="D86" s="154"/>
      <c r="E86" s="154"/>
      <c r="F86" s="154"/>
      <c r="G86" s="67"/>
    </row>
    <row r="87" spans="1:7" s="31" customFormat="1" ht="14.25" customHeight="1" x14ac:dyDescent="0.2">
      <c r="A87" s="65"/>
      <c r="B87" s="65" t="s">
        <v>22</v>
      </c>
      <c r="C87" s="65"/>
      <c r="D87" s="65"/>
      <c r="E87" s="155" t="s">
        <v>85</v>
      </c>
      <c r="F87" s="156"/>
      <c r="G87" s="26"/>
    </row>
    <row r="88" spans="1:7" s="31" customFormat="1" ht="14.25" customHeight="1" x14ac:dyDescent="0.2">
      <c r="A88" s="65"/>
      <c r="B88" s="65"/>
      <c r="C88" s="65"/>
      <c r="D88" s="12" t="s">
        <v>10</v>
      </c>
      <c r="E88" s="13" t="s">
        <v>70</v>
      </c>
      <c r="F88" s="76">
        <v>0</v>
      </c>
      <c r="G88" s="9">
        <v>0</v>
      </c>
    </row>
    <row r="89" spans="1:7" ht="14.25" customHeight="1" x14ac:dyDescent="0.2">
      <c r="A89" s="11"/>
      <c r="B89" s="12"/>
      <c r="C89" s="12"/>
      <c r="D89" s="12" t="s">
        <v>11</v>
      </c>
      <c r="E89" s="13" t="s">
        <v>74</v>
      </c>
      <c r="F89" s="55">
        <v>320000</v>
      </c>
      <c r="G89" s="55">
        <v>320000</v>
      </c>
    </row>
    <row r="90" spans="1:7" s="32" customFormat="1" ht="14.25" customHeight="1" x14ac:dyDescent="0.25">
      <c r="A90" s="14"/>
      <c r="B90" s="14"/>
      <c r="C90" s="14" t="s">
        <v>5</v>
      </c>
      <c r="D90" s="14"/>
      <c r="E90" s="15" t="s">
        <v>71</v>
      </c>
      <c r="F90" s="56">
        <f>SUM(F88:F89)</f>
        <v>320000</v>
      </c>
      <c r="G90" s="56">
        <f t="shared" ref="G90" si="6">SUM(G88:G89)</f>
        <v>320000</v>
      </c>
    </row>
    <row r="91" spans="1:7" s="35" customFormat="1" ht="14.25" customHeight="1" x14ac:dyDescent="0.2">
      <c r="A91" s="11"/>
      <c r="B91" s="11"/>
      <c r="C91" s="18"/>
      <c r="D91" s="11"/>
      <c r="E91" s="17" t="s">
        <v>31</v>
      </c>
      <c r="F91" s="57">
        <f>SUM(F90)</f>
        <v>320000</v>
      </c>
      <c r="G91" s="57">
        <f>SUM(G90)</f>
        <v>320000</v>
      </c>
    </row>
    <row r="92" spans="1:7" ht="14.25" customHeight="1" x14ac:dyDescent="0.2">
      <c r="A92" s="89"/>
      <c r="B92" s="90"/>
      <c r="C92" s="90"/>
      <c r="D92" s="90"/>
      <c r="E92" s="90"/>
      <c r="F92" s="90"/>
      <c r="G92" s="90"/>
    </row>
    <row r="93" spans="1:7" s="31" customFormat="1" ht="14.25" customHeight="1" x14ac:dyDescent="0.2">
      <c r="A93" s="10"/>
      <c r="B93" s="10" t="s">
        <v>23</v>
      </c>
      <c r="C93" s="10"/>
      <c r="D93" s="10"/>
      <c r="E93" s="155" t="s">
        <v>125</v>
      </c>
      <c r="F93" s="156"/>
      <c r="G93" s="26"/>
    </row>
    <row r="94" spans="1:7" ht="14.25" customHeight="1" x14ac:dyDescent="0.2">
      <c r="A94" s="11"/>
      <c r="B94" s="12"/>
      <c r="C94" s="12"/>
      <c r="D94" s="12" t="s">
        <v>10</v>
      </c>
      <c r="E94" s="13" t="s">
        <v>70</v>
      </c>
      <c r="F94" s="55">
        <v>117000</v>
      </c>
      <c r="G94" s="55">
        <v>117000</v>
      </c>
    </row>
    <row r="95" spans="1:7" s="32" customFormat="1" ht="14.25" customHeight="1" x14ac:dyDescent="0.25">
      <c r="A95" s="14"/>
      <c r="B95" s="14"/>
      <c r="C95" s="14" t="s">
        <v>5</v>
      </c>
      <c r="D95" s="14"/>
      <c r="E95" s="15" t="s">
        <v>71</v>
      </c>
      <c r="F95" s="56">
        <f>SUM(F94:F94)</f>
        <v>117000</v>
      </c>
      <c r="G95" s="56">
        <f>SUM(G94:G94)</f>
        <v>117000</v>
      </c>
    </row>
    <row r="96" spans="1:7" s="35" customFormat="1" ht="14.25" customHeight="1" x14ac:dyDescent="0.2">
      <c r="A96" s="11"/>
      <c r="B96" s="11"/>
      <c r="C96" s="18"/>
      <c r="D96" s="11"/>
      <c r="E96" s="17" t="s">
        <v>31</v>
      </c>
      <c r="F96" s="57">
        <f>SUM(F95)</f>
        <v>117000</v>
      </c>
      <c r="G96" s="57">
        <f>SUM(G95)</f>
        <v>117000</v>
      </c>
    </row>
    <row r="97" spans="1:7" ht="14.25" customHeight="1" x14ac:dyDescent="0.2">
      <c r="A97" s="153"/>
      <c r="B97" s="154"/>
      <c r="C97" s="154"/>
      <c r="D97" s="154"/>
      <c r="E97" s="154"/>
      <c r="F97" s="154"/>
      <c r="G97" s="67"/>
    </row>
    <row r="98" spans="1:7" s="31" customFormat="1" ht="14.25" customHeight="1" x14ac:dyDescent="0.2">
      <c r="A98" s="65"/>
      <c r="B98" s="65" t="s">
        <v>24</v>
      </c>
      <c r="C98" s="65"/>
      <c r="D98" s="65"/>
      <c r="E98" s="155" t="s">
        <v>126</v>
      </c>
      <c r="F98" s="156"/>
      <c r="G98" s="26"/>
    </row>
    <row r="99" spans="1:7" ht="14.25" customHeight="1" x14ac:dyDescent="0.2">
      <c r="A99" s="11"/>
      <c r="B99" s="12"/>
      <c r="C99" s="12"/>
      <c r="D99" s="12" t="s">
        <v>10</v>
      </c>
      <c r="E99" s="13" t="s">
        <v>70</v>
      </c>
      <c r="F99" s="58">
        <v>381000</v>
      </c>
      <c r="G99" s="58">
        <v>381000</v>
      </c>
    </row>
    <row r="100" spans="1:7" s="34" customFormat="1" ht="14.25" customHeight="1" x14ac:dyDescent="0.25">
      <c r="A100" s="20"/>
      <c r="B100" s="20"/>
      <c r="C100" s="20" t="s">
        <v>5</v>
      </c>
      <c r="D100" s="20"/>
      <c r="E100" s="15" t="s">
        <v>71</v>
      </c>
      <c r="F100" s="59">
        <f>SUM(F99:F99)</f>
        <v>381000</v>
      </c>
      <c r="G100" s="59">
        <f>SUM(G99:G99)</f>
        <v>381000</v>
      </c>
    </row>
    <row r="101" spans="1:7" s="31" customFormat="1" ht="14.25" customHeight="1" x14ac:dyDescent="0.2">
      <c r="A101" s="10"/>
      <c r="B101" s="10"/>
      <c r="C101" s="21"/>
      <c r="D101" s="10"/>
      <c r="E101" s="17" t="s">
        <v>31</v>
      </c>
      <c r="F101" s="60">
        <f>SUM(F100)</f>
        <v>381000</v>
      </c>
      <c r="G101" s="60">
        <f>SUM(G100)</f>
        <v>381000</v>
      </c>
    </row>
    <row r="102" spans="1:7" ht="14.25" customHeight="1" x14ac:dyDescent="0.2">
      <c r="A102" s="89"/>
      <c r="B102" s="90"/>
      <c r="C102" s="90"/>
      <c r="D102" s="90"/>
      <c r="E102" s="90"/>
      <c r="F102" s="69"/>
      <c r="G102" s="69"/>
    </row>
    <row r="103" spans="1:7" s="31" customFormat="1" ht="14.25" customHeight="1" x14ac:dyDescent="0.2">
      <c r="A103" s="10"/>
      <c r="B103" s="10" t="s">
        <v>27</v>
      </c>
      <c r="C103" s="10"/>
      <c r="D103" s="10"/>
      <c r="E103" s="155" t="s">
        <v>127</v>
      </c>
      <c r="F103" s="156"/>
      <c r="G103" s="26"/>
    </row>
    <row r="104" spans="1:7" s="31" customFormat="1" ht="14.25" customHeight="1" x14ac:dyDescent="0.2">
      <c r="A104" s="10"/>
      <c r="B104" s="10"/>
      <c r="C104" s="10"/>
      <c r="D104" s="12" t="s">
        <v>6</v>
      </c>
      <c r="E104" s="13" t="s">
        <v>62</v>
      </c>
      <c r="F104" s="76">
        <v>0</v>
      </c>
      <c r="G104" s="44">
        <v>25000</v>
      </c>
    </row>
    <row r="105" spans="1:7" ht="14.25" customHeight="1" x14ac:dyDescent="0.2">
      <c r="A105" s="11"/>
      <c r="B105" s="12"/>
      <c r="C105" s="12"/>
      <c r="D105" s="12" t="s">
        <v>11</v>
      </c>
      <c r="E105" s="13" t="s">
        <v>74</v>
      </c>
      <c r="F105" s="55">
        <v>1500000</v>
      </c>
      <c r="G105" s="55">
        <v>1500000</v>
      </c>
    </row>
    <row r="106" spans="1:7" s="32" customFormat="1" ht="14.25" customHeight="1" x14ac:dyDescent="0.25">
      <c r="A106" s="14"/>
      <c r="B106" s="14"/>
      <c r="C106" s="14" t="s">
        <v>5</v>
      </c>
      <c r="D106" s="14"/>
      <c r="E106" s="15" t="s">
        <v>71</v>
      </c>
      <c r="F106" s="56">
        <f>SUM(F104:F105)</f>
        <v>1500000</v>
      </c>
      <c r="G106" s="56">
        <f t="shared" ref="G106" si="7">SUM(G104:G105)</f>
        <v>1525000</v>
      </c>
    </row>
    <row r="107" spans="1:7" s="35" customFormat="1" ht="14.25" customHeight="1" x14ac:dyDescent="0.2">
      <c r="A107" s="11"/>
      <c r="B107" s="11"/>
      <c r="C107" s="18"/>
      <c r="D107" s="11"/>
      <c r="E107" s="17" t="s">
        <v>31</v>
      </c>
      <c r="F107" s="57">
        <f>SUM(F106)</f>
        <v>1500000</v>
      </c>
      <c r="G107" s="57">
        <f>SUM(G106)</f>
        <v>1525000</v>
      </c>
    </row>
    <row r="108" spans="1:7" s="103" customFormat="1" ht="14.25" customHeight="1" x14ac:dyDescent="0.2">
      <c r="A108" s="92"/>
      <c r="B108" s="93"/>
      <c r="C108" s="25"/>
      <c r="D108" s="93"/>
      <c r="E108" s="26"/>
      <c r="F108" s="70"/>
      <c r="G108" s="70"/>
    </row>
    <row r="109" spans="1:7" s="31" customFormat="1" ht="14.25" customHeight="1" x14ac:dyDescent="0.2">
      <c r="A109" s="65"/>
      <c r="B109" s="65" t="s">
        <v>28</v>
      </c>
      <c r="C109" s="65"/>
      <c r="D109" s="65"/>
      <c r="E109" s="162" t="s">
        <v>128</v>
      </c>
      <c r="F109" s="163"/>
      <c r="G109" s="86"/>
    </row>
    <row r="110" spans="1:7" ht="14.25" customHeight="1" x14ac:dyDescent="0.2">
      <c r="A110" s="11"/>
      <c r="B110" s="12"/>
      <c r="C110" s="12"/>
      <c r="D110" s="12" t="s">
        <v>10</v>
      </c>
      <c r="E110" s="13" t="s">
        <v>83</v>
      </c>
      <c r="F110" s="55">
        <v>177075000</v>
      </c>
      <c r="G110" s="55">
        <v>177075000</v>
      </c>
    </row>
    <row r="111" spans="1:7" s="32" customFormat="1" ht="14.25" customHeight="1" x14ac:dyDescent="0.25">
      <c r="A111" s="14"/>
      <c r="B111" s="14"/>
      <c r="C111" s="14" t="s">
        <v>6</v>
      </c>
      <c r="D111" s="14"/>
      <c r="E111" s="15" t="s">
        <v>73</v>
      </c>
      <c r="F111" s="56">
        <f>SUM(F110:F110)</f>
        <v>177075000</v>
      </c>
      <c r="G111" s="56">
        <f>SUM(G110:G110)</f>
        <v>177075000</v>
      </c>
    </row>
    <row r="112" spans="1:7" s="35" customFormat="1" ht="14.25" customHeight="1" x14ac:dyDescent="0.2">
      <c r="A112" s="11"/>
      <c r="B112" s="11"/>
      <c r="C112" s="18"/>
      <c r="D112" s="11"/>
      <c r="E112" s="17" t="s">
        <v>31</v>
      </c>
      <c r="F112" s="57">
        <f>SUM(F111)</f>
        <v>177075000</v>
      </c>
      <c r="G112" s="57">
        <f>SUM(G111)</f>
        <v>177075000</v>
      </c>
    </row>
    <row r="113" spans="1:7" s="35" customFormat="1" ht="14.25" customHeight="1" x14ac:dyDescent="0.2">
      <c r="A113" s="94"/>
      <c r="B113" s="94"/>
      <c r="C113" s="79"/>
      <c r="D113" s="94"/>
      <c r="E113" s="80"/>
      <c r="F113" s="81"/>
      <c r="G113" s="82"/>
    </row>
    <row r="114" spans="1:7" s="31" customFormat="1" ht="14.25" customHeight="1" x14ac:dyDescent="0.2">
      <c r="A114" s="10"/>
      <c r="B114" s="10" t="s">
        <v>167</v>
      </c>
      <c r="C114" s="10"/>
      <c r="D114" s="10"/>
      <c r="E114" s="155" t="s">
        <v>169</v>
      </c>
      <c r="F114" s="156"/>
      <c r="G114" s="26"/>
    </row>
    <row r="115" spans="1:7" ht="14.25" customHeight="1" x14ac:dyDescent="0.2">
      <c r="A115" s="11"/>
      <c r="B115" s="12"/>
      <c r="C115" s="12"/>
      <c r="D115" s="12" t="s">
        <v>5</v>
      </c>
      <c r="E115" s="13" t="s">
        <v>76</v>
      </c>
      <c r="F115" s="55">
        <v>0</v>
      </c>
      <c r="G115" s="55">
        <v>0</v>
      </c>
    </row>
    <row r="116" spans="1:7" s="32" customFormat="1" ht="14.25" customHeight="1" x14ac:dyDescent="0.25">
      <c r="A116" s="14"/>
      <c r="B116" s="14"/>
      <c r="C116" s="14" t="s">
        <v>6</v>
      </c>
      <c r="D116" s="14"/>
      <c r="E116" s="15" t="s">
        <v>73</v>
      </c>
      <c r="F116" s="56">
        <f>SUM(F115:F115)</f>
        <v>0</v>
      </c>
      <c r="G116" s="56">
        <f>SUM(G115:G115)</f>
        <v>0</v>
      </c>
    </row>
    <row r="117" spans="1:7" s="35" customFormat="1" ht="14.25" customHeight="1" x14ac:dyDescent="0.2">
      <c r="A117" s="11"/>
      <c r="B117" s="11"/>
      <c r="C117" s="18"/>
      <c r="D117" s="11"/>
      <c r="E117" s="17" t="s">
        <v>31</v>
      </c>
      <c r="F117" s="57">
        <f>SUM(F116)</f>
        <v>0</v>
      </c>
      <c r="G117" s="57">
        <f>SUM(G116)</f>
        <v>0</v>
      </c>
    </row>
    <row r="118" spans="1:7" ht="14.25" customHeight="1" x14ac:dyDescent="0.2">
      <c r="A118" s="157"/>
      <c r="B118" s="157"/>
      <c r="C118" s="157"/>
      <c r="D118" s="157"/>
      <c r="E118" s="157"/>
      <c r="F118" s="157"/>
      <c r="G118" s="28"/>
    </row>
    <row r="119" spans="1:7" ht="14.25" customHeight="1" x14ac:dyDescent="0.2">
      <c r="A119" s="37"/>
      <c r="B119" s="37"/>
      <c r="C119" s="37"/>
      <c r="D119" s="37"/>
      <c r="E119" s="37"/>
      <c r="F119" s="61"/>
      <c r="G119" s="61"/>
    </row>
    <row r="120" spans="1:7" ht="14.25" customHeight="1" x14ac:dyDescent="0.2">
      <c r="A120" s="38"/>
      <c r="B120" s="38"/>
      <c r="C120" s="38"/>
      <c r="D120" s="38"/>
      <c r="E120" s="38"/>
      <c r="F120" s="62"/>
      <c r="G120" s="62"/>
    </row>
    <row r="121" spans="1:7" ht="18" customHeight="1" x14ac:dyDescent="0.25">
      <c r="A121" s="10" t="s">
        <v>30</v>
      </c>
      <c r="B121" s="12"/>
      <c r="C121" s="12"/>
      <c r="D121" s="12"/>
      <c r="E121" s="15" t="s">
        <v>112</v>
      </c>
      <c r="F121" s="55"/>
      <c r="G121" s="55"/>
    </row>
    <row r="122" spans="1:7" s="31" customFormat="1" ht="14.25" customHeight="1" x14ac:dyDescent="0.2">
      <c r="A122" s="10"/>
      <c r="B122" s="10" t="s">
        <v>5</v>
      </c>
      <c r="C122" s="10"/>
      <c r="D122" s="10"/>
      <c r="E122" s="155" t="s">
        <v>45</v>
      </c>
      <c r="F122" s="156"/>
      <c r="G122" s="26"/>
    </row>
    <row r="123" spans="1:7" ht="14.25" customHeight="1" x14ac:dyDescent="0.2">
      <c r="A123" s="11"/>
      <c r="B123" s="12"/>
      <c r="C123" s="12"/>
      <c r="D123" s="12" t="s">
        <v>9</v>
      </c>
      <c r="E123" s="13" t="s">
        <v>64</v>
      </c>
      <c r="F123" s="55">
        <v>110000</v>
      </c>
      <c r="G123" s="55">
        <v>110000</v>
      </c>
    </row>
    <row r="124" spans="1:7" ht="14.25" customHeight="1" x14ac:dyDescent="0.2">
      <c r="A124" s="98"/>
      <c r="B124" s="99"/>
      <c r="C124" s="99"/>
      <c r="D124" s="99" t="s">
        <v>12</v>
      </c>
      <c r="E124" s="100" t="s">
        <v>82</v>
      </c>
      <c r="F124" s="101">
        <v>39571600</v>
      </c>
      <c r="G124" s="101">
        <v>39584996</v>
      </c>
    </row>
    <row r="125" spans="1:7" s="32" customFormat="1" ht="14.25" customHeight="1" x14ac:dyDescent="0.25">
      <c r="A125" s="14"/>
      <c r="B125" s="14"/>
      <c r="C125" s="14" t="s">
        <v>5</v>
      </c>
      <c r="D125" s="14"/>
      <c r="E125" s="15" t="s">
        <v>71</v>
      </c>
      <c r="F125" s="56">
        <f>SUM(F123:F124)</f>
        <v>39681600</v>
      </c>
      <c r="G125" s="56">
        <f>SUM(G123:G124)</f>
        <v>39694996</v>
      </c>
    </row>
    <row r="126" spans="1:7" ht="14.25" customHeight="1" x14ac:dyDescent="0.2">
      <c r="A126" s="11"/>
      <c r="B126" s="12"/>
      <c r="C126" s="16"/>
      <c r="D126" s="12"/>
      <c r="E126" s="17" t="s">
        <v>31</v>
      </c>
      <c r="F126" s="57">
        <f>SUM(F125)</f>
        <v>39681600</v>
      </c>
      <c r="G126" s="57">
        <f>SUM(G125)</f>
        <v>39694996</v>
      </c>
    </row>
    <row r="127" spans="1:7" ht="14.25" customHeight="1" x14ac:dyDescent="0.2">
      <c r="A127" s="37"/>
      <c r="B127" s="37"/>
      <c r="C127" s="37"/>
      <c r="D127" s="37"/>
      <c r="E127" s="37"/>
      <c r="F127" s="61"/>
      <c r="G127" s="61"/>
    </row>
    <row r="128" spans="1:7" ht="14.25" customHeight="1" x14ac:dyDescent="0.2">
      <c r="A128" s="38"/>
      <c r="B128" s="38"/>
      <c r="C128" s="38"/>
      <c r="D128" s="38"/>
      <c r="E128" s="38"/>
      <c r="F128" s="62"/>
      <c r="G128" s="62"/>
    </row>
    <row r="129" spans="1:7" ht="14.25" customHeight="1" x14ac:dyDescent="0.25">
      <c r="A129" s="12"/>
      <c r="B129" s="12"/>
      <c r="C129" s="12"/>
      <c r="D129" s="12"/>
      <c r="E129" s="15" t="s">
        <v>86</v>
      </c>
      <c r="F129" s="55"/>
      <c r="G129" s="55"/>
    </row>
    <row r="130" spans="1:7" ht="14.25" customHeight="1" x14ac:dyDescent="0.2">
      <c r="A130" s="11"/>
      <c r="B130" s="12"/>
      <c r="C130" s="12"/>
      <c r="D130" s="12" t="s">
        <v>5</v>
      </c>
      <c r="E130" s="13" t="s">
        <v>60</v>
      </c>
      <c r="F130" s="55">
        <f>SUM(F36)</f>
        <v>43386786</v>
      </c>
      <c r="G130" s="55">
        <f>SUM(G36)</f>
        <v>140930915</v>
      </c>
    </row>
    <row r="131" spans="1:7" ht="14.25" customHeight="1" x14ac:dyDescent="0.2">
      <c r="A131" s="11"/>
      <c r="B131" s="12"/>
      <c r="C131" s="12"/>
      <c r="D131" s="12" t="s">
        <v>6</v>
      </c>
      <c r="E131" s="13" t="s">
        <v>62</v>
      </c>
      <c r="F131" s="55">
        <f>SUM(F104,F83,F77,F69,F52,F37,F25,F10)</f>
        <v>76372815</v>
      </c>
      <c r="G131" s="55">
        <f t="shared" ref="G131" si="8">SUM(G104,G83,G77,G69,G52,G37,G25,G10)</f>
        <v>100184277</v>
      </c>
    </row>
    <row r="132" spans="1:7" ht="14.25" customHeight="1" x14ac:dyDescent="0.2">
      <c r="A132" s="11"/>
      <c r="B132" s="12"/>
      <c r="C132" s="12"/>
      <c r="D132" s="12" t="s">
        <v>8</v>
      </c>
      <c r="E132" s="13" t="s">
        <v>61</v>
      </c>
      <c r="F132" s="55">
        <f>SUM(F11)</f>
        <v>68000000</v>
      </c>
      <c r="G132" s="55">
        <f>SUM(G11)</f>
        <v>69683778</v>
      </c>
    </row>
    <row r="133" spans="1:7" ht="14.25" customHeight="1" x14ac:dyDescent="0.2">
      <c r="A133" s="11"/>
      <c r="B133" s="12"/>
      <c r="C133" s="12"/>
      <c r="D133" s="12" t="s">
        <v>9</v>
      </c>
      <c r="E133" s="13" t="s">
        <v>64</v>
      </c>
      <c r="F133" s="55">
        <f>SUM(F12,F26,F123)</f>
        <v>3310000</v>
      </c>
      <c r="G133" s="55">
        <f t="shared" ref="G133" si="9">SUM(G12,G26,G123)</f>
        <v>3310000</v>
      </c>
    </row>
    <row r="134" spans="1:7" ht="14.25" customHeight="1" x14ac:dyDescent="0.2">
      <c r="A134" s="11"/>
      <c r="B134" s="12"/>
      <c r="C134" s="12"/>
      <c r="D134" s="12" t="s">
        <v>10</v>
      </c>
      <c r="E134" s="13" t="s">
        <v>70</v>
      </c>
      <c r="F134" s="55">
        <f>SUM(F99,F94,F88,F78,F70,F27,F20,F13)</f>
        <v>24224130</v>
      </c>
      <c r="G134" s="55">
        <f t="shared" ref="G134" si="10">SUM(G99,G94,G88,G78,G70,G27,G20,G13)</f>
        <v>24224130</v>
      </c>
    </row>
    <row r="135" spans="1:7" ht="14.25" customHeight="1" x14ac:dyDescent="0.2">
      <c r="A135" s="11"/>
      <c r="B135" s="12"/>
      <c r="C135" s="12"/>
      <c r="D135" s="12" t="s">
        <v>11</v>
      </c>
      <c r="E135" s="13" t="s">
        <v>74</v>
      </c>
      <c r="F135" s="55">
        <f>SUM(F105,F89,F28)</f>
        <v>1820000</v>
      </c>
      <c r="G135" s="55">
        <f t="shared" ref="G135" si="11">SUM(G105,G89,G28)</f>
        <v>1820000</v>
      </c>
    </row>
    <row r="136" spans="1:7" ht="14.25" customHeight="1" x14ac:dyDescent="0.2">
      <c r="A136" s="11"/>
      <c r="B136" s="12"/>
      <c r="C136" s="12"/>
      <c r="D136" s="12" t="s">
        <v>12</v>
      </c>
      <c r="E136" s="13" t="s">
        <v>82</v>
      </c>
      <c r="F136" s="55">
        <f>SUM(F124,F45,F38)</f>
        <v>39571600</v>
      </c>
      <c r="G136" s="55">
        <f t="shared" ref="G136" si="12">SUM(G124,G45,G38)</f>
        <v>39584996</v>
      </c>
    </row>
    <row r="137" spans="1:7" s="32" customFormat="1" ht="14.25" customHeight="1" x14ac:dyDescent="0.25">
      <c r="A137" s="14"/>
      <c r="B137" s="14"/>
      <c r="C137" s="14" t="s">
        <v>5</v>
      </c>
      <c r="D137" s="14"/>
      <c r="E137" s="15" t="s">
        <v>71</v>
      </c>
      <c r="F137" s="56">
        <f>SUM(F130:F136)</f>
        <v>256685331</v>
      </c>
      <c r="G137" s="56">
        <f>SUM(G130:G136)</f>
        <v>379738096</v>
      </c>
    </row>
    <row r="138" spans="1:7" ht="14.25" customHeight="1" x14ac:dyDescent="0.2">
      <c r="A138" s="11"/>
      <c r="B138" s="12"/>
      <c r="C138" s="12"/>
      <c r="D138" s="12" t="s">
        <v>5</v>
      </c>
      <c r="E138" s="13" t="s">
        <v>76</v>
      </c>
      <c r="F138" s="55">
        <f>SUM(F115,F72,F64,F59,F54,F40,F30)</f>
        <v>1416901689</v>
      </c>
      <c r="G138" s="55">
        <f t="shared" ref="G138" si="13">SUM(G115,G72,G64,G59,G54,G40,G30)</f>
        <v>1419306446</v>
      </c>
    </row>
    <row r="139" spans="1:7" ht="14.25" customHeight="1" x14ac:dyDescent="0.2">
      <c r="A139" s="11"/>
      <c r="B139" s="12"/>
      <c r="C139" s="12"/>
      <c r="D139" s="12" t="s">
        <v>6</v>
      </c>
      <c r="E139" s="13" t="s">
        <v>77</v>
      </c>
      <c r="F139" s="55">
        <f>SUM(F15)</f>
        <v>5000000</v>
      </c>
      <c r="G139" s="55">
        <f>SUM(G15)</f>
        <v>5000000</v>
      </c>
    </row>
    <row r="140" spans="1:7" s="39" customFormat="1" ht="14.25" customHeight="1" x14ac:dyDescent="0.2">
      <c r="A140" s="11"/>
      <c r="B140" s="12"/>
      <c r="C140" s="19"/>
      <c r="D140" s="19" t="s">
        <v>8</v>
      </c>
      <c r="E140" s="9" t="s">
        <v>73</v>
      </c>
      <c r="F140" s="55">
        <f>SUM(F31,)</f>
        <v>11000000</v>
      </c>
      <c r="G140" s="55">
        <f>SUM(G31,)</f>
        <v>11000000</v>
      </c>
    </row>
    <row r="141" spans="1:7" s="39" customFormat="1" ht="14.25" customHeight="1" x14ac:dyDescent="0.2">
      <c r="A141" s="11"/>
      <c r="B141" s="12"/>
      <c r="C141" s="19"/>
      <c r="D141" s="19" t="s">
        <v>9</v>
      </c>
      <c r="E141" s="9" t="s">
        <v>75</v>
      </c>
      <c r="F141" s="55">
        <v>0</v>
      </c>
      <c r="G141" s="55">
        <v>0</v>
      </c>
    </row>
    <row r="142" spans="1:7" ht="14.25" customHeight="1" x14ac:dyDescent="0.2">
      <c r="A142" s="11"/>
      <c r="B142" s="12"/>
      <c r="C142" s="12"/>
      <c r="D142" s="12" t="s">
        <v>10</v>
      </c>
      <c r="E142" s="13" t="s">
        <v>83</v>
      </c>
      <c r="F142" s="55">
        <f>SUM(F47,F110)</f>
        <v>177075000</v>
      </c>
      <c r="G142" s="55">
        <f>SUM(G47,G110)</f>
        <v>311376248</v>
      </c>
    </row>
    <row r="143" spans="1:7" s="32" customFormat="1" ht="13.5" x14ac:dyDescent="0.25">
      <c r="A143" s="14"/>
      <c r="B143" s="14"/>
      <c r="C143" s="14" t="s">
        <v>6</v>
      </c>
      <c r="D143" s="14"/>
      <c r="E143" s="15" t="s">
        <v>73</v>
      </c>
      <c r="F143" s="56">
        <f>SUM(F138:F142)</f>
        <v>1609976689</v>
      </c>
      <c r="G143" s="56">
        <f>SUM(G138:G142)</f>
        <v>1746682694</v>
      </c>
    </row>
    <row r="144" spans="1:7" s="35" customFormat="1" x14ac:dyDescent="0.2">
      <c r="A144" s="11"/>
      <c r="B144" s="11"/>
      <c r="C144" s="18"/>
      <c r="D144" s="11"/>
      <c r="E144" s="17" t="s">
        <v>31</v>
      </c>
      <c r="F144" s="57">
        <f>SUM(F143,F137)</f>
        <v>1866662020</v>
      </c>
      <c r="G144" s="57">
        <f>SUM(G143,G137)</f>
        <v>2126420790</v>
      </c>
    </row>
    <row r="145" spans="1:7" ht="24" customHeight="1" x14ac:dyDescent="0.2">
      <c r="A145" s="37"/>
    </row>
    <row r="146" spans="1:7" x14ac:dyDescent="0.2">
      <c r="F146" s="53">
        <f>SUM(F126,F117,F112,F107,F101,F96,F91,F85,F80,F74,F66,F61,F56,F49,F42,F33,F22,F17)</f>
        <v>1866662020</v>
      </c>
      <c r="G146" s="53">
        <f t="shared" ref="G146" si="14">SUM(G126,G117,G112,G107,G101,G96,G91,G85,G80,G74,G66,G61,G56,G49,G42,G33,G22,G17)</f>
        <v>2126420790</v>
      </c>
    </row>
  </sheetData>
  <mergeCells count="35">
    <mergeCell ref="E122:F122"/>
    <mergeCell ref="A118:F118"/>
    <mergeCell ref="E76:F76"/>
    <mergeCell ref="A97:F97"/>
    <mergeCell ref="E98:F98"/>
    <mergeCell ref="E109:F109"/>
    <mergeCell ref="E114:F114"/>
    <mergeCell ref="G3:G6"/>
    <mergeCell ref="A1:G1"/>
    <mergeCell ref="A23:F23"/>
    <mergeCell ref="E24:F24"/>
    <mergeCell ref="E9:F9"/>
    <mergeCell ref="A18:F18"/>
    <mergeCell ref="E19:F19"/>
    <mergeCell ref="B4:E4"/>
    <mergeCell ref="C5:E5"/>
    <mergeCell ref="D6:E6"/>
    <mergeCell ref="A3:E3"/>
    <mergeCell ref="F3:F6"/>
    <mergeCell ref="A34:F34"/>
    <mergeCell ref="E103:F103"/>
    <mergeCell ref="E63:F63"/>
    <mergeCell ref="E82:F82"/>
    <mergeCell ref="A86:F86"/>
    <mergeCell ref="E87:F87"/>
    <mergeCell ref="E93:F93"/>
    <mergeCell ref="E35:F35"/>
    <mergeCell ref="A43:F43"/>
    <mergeCell ref="E44:F44"/>
    <mergeCell ref="A50:F50"/>
    <mergeCell ref="E51:F51"/>
    <mergeCell ref="E58:F58"/>
    <mergeCell ref="A62:F62"/>
    <mergeCell ref="A67:F67"/>
    <mergeCell ref="E68:F68"/>
  </mergeCells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88"/>
  <sheetViews>
    <sheetView workbookViewId="0">
      <selection activeCell="G187" sqref="A1:G187"/>
    </sheetView>
  </sheetViews>
  <sheetFormatPr defaultRowHeight="12.75" x14ac:dyDescent="0.2"/>
  <cols>
    <col min="1" max="1" width="3" style="30" customWidth="1"/>
    <col min="2" max="2" width="3.85546875" style="30" customWidth="1"/>
    <col min="3" max="3" width="3.140625" style="30" customWidth="1"/>
    <col min="4" max="4" width="3.5703125" style="30" customWidth="1"/>
    <col min="5" max="5" width="48.140625" style="28" customWidth="1"/>
    <col min="6" max="6" width="12.85546875" style="24" customWidth="1"/>
    <col min="7" max="7" width="13.140625" style="24" customWidth="1"/>
    <col min="8" max="16384" width="9.140625" style="28"/>
  </cols>
  <sheetData>
    <row r="1" spans="1:7" ht="22.5" customHeight="1" x14ac:dyDescent="0.2">
      <c r="A1" s="161" t="s">
        <v>187</v>
      </c>
      <c r="B1" s="161"/>
      <c r="C1" s="161"/>
      <c r="D1" s="161"/>
      <c r="E1" s="161"/>
      <c r="F1" s="161"/>
      <c r="G1" s="161"/>
    </row>
    <row r="2" spans="1:7" ht="18.75" customHeight="1" x14ac:dyDescent="0.25">
      <c r="A2" s="29"/>
    </row>
    <row r="3" spans="1:7" ht="13.5" customHeight="1" x14ac:dyDescent="0.2">
      <c r="A3" s="164" t="s">
        <v>1</v>
      </c>
      <c r="B3" s="164"/>
      <c r="C3" s="164"/>
      <c r="D3" s="164"/>
      <c r="E3" s="164"/>
      <c r="F3" s="170" t="s">
        <v>172</v>
      </c>
      <c r="G3" s="170" t="s">
        <v>173</v>
      </c>
    </row>
    <row r="4" spans="1:7" ht="13.5" customHeight="1" x14ac:dyDescent="0.2">
      <c r="A4" s="87"/>
      <c r="B4" s="164" t="s">
        <v>3</v>
      </c>
      <c r="C4" s="164"/>
      <c r="D4" s="164"/>
      <c r="E4" s="164"/>
      <c r="F4" s="170"/>
      <c r="G4" s="170"/>
    </row>
    <row r="5" spans="1:7" ht="13.5" customHeight="1" x14ac:dyDescent="0.2">
      <c r="A5" s="87"/>
      <c r="B5" s="87"/>
      <c r="C5" s="171" t="s">
        <v>80</v>
      </c>
      <c r="D5" s="172"/>
      <c r="E5" s="173"/>
      <c r="F5" s="170"/>
      <c r="G5" s="170"/>
    </row>
    <row r="6" spans="1:7" ht="13.5" customHeight="1" x14ac:dyDescent="0.2">
      <c r="A6" s="87"/>
      <c r="B6" s="87"/>
      <c r="C6" s="87"/>
      <c r="D6" s="174" t="s">
        <v>81</v>
      </c>
      <c r="E6" s="175"/>
      <c r="F6" s="170"/>
      <c r="G6" s="170"/>
    </row>
    <row r="7" spans="1:7" ht="18" customHeight="1" x14ac:dyDescent="0.25">
      <c r="A7" s="10" t="s">
        <v>33</v>
      </c>
      <c r="B7" s="12"/>
      <c r="C7" s="12"/>
      <c r="D7" s="12"/>
      <c r="E7" s="15" t="s">
        <v>44</v>
      </c>
      <c r="F7" s="40"/>
      <c r="G7" s="40"/>
    </row>
    <row r="8" spans="1:7" s="31" customFormat="1" ht="14.25" customHeight="1" x14ac:dyDescent="0.2">
      <c r="A8" s="10"/>
      <c r="B8" s="10" t="s">
        <v>5</v>
      </c>
      <c r="C8" s="10"/>
      <c r="D8" s="10"/>
      <c r="E8" s="155" t="s">
        <v>45</v>
      </c>
      <c r="F8" s="156"/>
      <c r="G8" s="26"/>
    </row>
    <row r="9" spans="1:7" s="31" customFormat="1" ht="14.25" customHeight="1" x14ac:dyDescent="0.2">
      <c r="A9" s="104"/>
      <c r="B9" s="104"/>
      <c r="C9" s="104"/>
      <c r="D9" s="99" t="s">
        <v>5</v>
      </c>
      <c r="E9" s="100" t="s">
        <v>36</v>
      </c>
      <c r="F9" s="97">
        <v>12981620</v>
      </c>
      <c r="G9" s="97">
        <v>13802521</v>
      </c>
    </row>
    <row r="10" spans="1:7" s="31" customFormat="1" ht="14.25" customHeight="1" x14ac:dyDescent="0.2">
      <c r="A10" s="104"/>
      <c r="B10" s="104"/>
      <c r="C10" s="104"/>
      <c r="D10" s="99" t="s">
        <v>6</v>
      </c>
      <c r="E10" s="100" t="s">
        <v>87</v>
      </c>
      <c r="F10" s="97">
        <v>2513491</v>
      </c>
      <c r="G10" s="97">
        <v>2694090</v>
      </c>
    </row>
    <row r="11" spans="1:7" ht="14.25" customHeight="1" x14ac:dyDescent="0.2">
      <c r="A11" s="98"/>
      <c r="B11" s="99"/>
      <c r="C11" s="99"/>
      <c r="D11" s="99" t="s">
        <v>8</v>
      </c>
      <c r="E11" s="100" t="s">
        <v>39</v>
      </c>
      <c r="F11" s="105">
        <v>9875000</v>
      </c>
      <c r="G11" s="105">
        <v>9667118</v>
      </c>
    </row>
    <row r="12" spans="1:7" s="33" customFormat="1" ht="14.25" customHeight="1" x14ac:dyDescent="0.25">
      <c r="A12" s="20"/>
      <c r="B12" s="87"/>
      <c r="C12" s="20" t="s">
        <v>5</v>
      </c>
      <c r="D12" s="87"/>
      <c r="E12" s="41" t="s">
        <v>111</v>
      </c>
      <c r="F12" s="42">
        <f>SUM(F9:F11)</f>
        <v>25370111</v>
      </c>
      <c r="G12" s="42">
        <f>SUM(G9:G11)</f>
        <v>26163729</v>
      </c>
    </row>
    <row r="13" spans="1:7" s="33" customFormat="1" ht="14.25" customHeight="1" x14ac:dyDescent="0.25">
      <c r="A13" s="106"/>
      <c r="B13" s="107"/>
      <c r="C13" s="106"/>
      <c r="D13" s="95" t="s">
        <v>5</v>
      </c>
      <c r="E13" s="96" t="s">
        <v>101</v>
      </c>
      <c r="F13" s="108">
        <v>0</v>
      </c>
      <c r="G13" s="108">
        <v>1000000</v>
      </c>
    </row>
    <row r="14" spans="1:7" s="33" customFormat="1" ht="14.25" customHeight="1" x14ac:dyDescent="0.25">
      <c r="A14" s="20"/>
      <c r="B14" s="87"/>
      <c r="C14" s="20" t="s">
        <v>6</v>
      </c>
      <c r="D14" s="20"/>
      <c r="E14" s="41" t="s">
        <v>110</v>
      </c>
      <c r="F14" s="42">
        <f>SUM(F13)</f>
        <v>0</v>
      </c>
      <c r="G14" s="42">
        <f>SUM(G13)</f>
        <v>1000000</v>
      </c>
    </row>
    <row r="15" spans="1:7" ht="14.25" customHeight="1" x14ac:dyDescent="0.2">
      <c r="A15" s="11"/>
      <c r="B15" s="12"/>
      <c r="C15" s="16"/>
      <c r="D15" s="12"/>
      <c r="E15" s="17" t="s">
        <v>31</v>
      </c>
      <c r="F15" s="43">
        <f>SUM(F14,F12)</f>
        <v>25370111</v>
      </c>
      <c r="G15" s="43">
        <f t="shared" ref="G15" si="0">SUM(G14,G12)</f>
        <v>27163729</v>
      </c>
    </row>
    <row r="16" spans="1:7" ht="14.25" customHeight="1" x14ac:dyDescent="0.2">
      <c r="A16" s="167"/>
      <c r="B16" s="168"/>
      <c r="C16" s="168"/>
      <c r="D16" s="168"/>
      <c r="E16" s="169"/>
      <c r="F16" s="169"/>
      <c r="G16" s="45"/>
    </row>
    <row r="17" spans="1:7" s="31" customFormat="1" ht="14.25" customHeight="1" x14ac:dyDescent="0.2">
      <c r="A17" s="10"/>
      <c r="B17" s="10" t="s">
        <v>6</v>
      </c>
      <c r="C17" s="10"/>
      <c r="D17" s="10"/>
      <c r="E17" s="155" t="s">
        <v>43</v>
      </c>
      <c r="F17" s="156"/>
      <c r="G17" s="26"/>
    </row>
    <row r="18" spans="1:7" ht="14.25" customHeight="1" x14ac:dyDescent="0.2">
      <c r="A18" s="11"/>
      <c r="B18" s="12"/>
      <c r="C18" s="12"/>
      <c r="D18" s="12" t="s">
        <v>8</v>
      </c>
      <c r="E18" s="13" t="s">
        <v>39</v>
      </c>
      <c r="F18" s="40">
        <v>1333500</v>
      </c>
      <c r="G18" s="40">
        <v>1333500</v>
      </c>
    </row>
    <row r="19" spans="1:7" s="33" customFormat="1" ht="14.25" customHeight="1" x14ac:dyDescent="0.25">
      <c r="A19" s="20"/>
      <c r="B19" s="87"/>
      <c r="C19" s="20" t="s">
        <v>5</v>
      </c>
      <c r="D19" s="87"/>
      <c r="E19" s="41" t="s">
        <v>111</v>
      </c>
      <c r="F19" s="42">
        <f>SUM(F18)</f>
        <v>1333500</v>
      </c>
      <c r="G19" s="42">
        <f>SUM(G18)</f>
        <v>1333500</v>
      </c>
    </row>
    <row r="20" spans="1:7" s="33" customFormat="1" ht="14.25" customHeight="1" x14ac:dyDescent="0.2">
      <c r="A20" s="19"/>
      <c r="B20" s="19"/>
      <c r="C20" s="19"/>
      <c r="D20" s="19" t="s">
        <v>5</v>
      </c>
      <c r="E20" s="9" t="s">
        <v>101</v>
      </c>
      <c r="F20" s="44">
        <v>2000000</v>
      </c>
      <c r="G20" s="44">
        <v>2000000</v>
      </c>
    </row>
    <row r="21" spans="1:7" s="33" customFormat="1" ht="14.25" customHeight="1" x14ac:dyDescent="0.25">
      <c r="A21" s="20"/>
      <c r="B21" s="87"/>
      <c r="C21" s="20" t="s">
        <v>6</v>
      </c>
      <c r="D21" s="20"/>
      <c r="E21" s="41" t="s">
        <v>110</v>
      </c>
      <c r="F21" s="42">
        <f>SUM(F20)</f>
        <v>2000000</v>
      </c>
      <c r="G21" s="42">
        <f>SUM(G20)</f>
        <v>2000000</v>
      </c>
    </row>
    <row r="22" spans="1:7" ht="14.25" customHeight="1" x14ac:dyDescent="0.2">
      <c r="A22" s="11"/>
      <c r="B22" s="12"/>
      <c r="C22" s="16"/>
      <c r="D22" s="12"/>
      <c r="E22" s="17" t="s">
        <v>31</v>
      </c>
      <c r="F22" s="43">
        <f>SUM(F21,F19)</f>
        <v>3333500</v>
      </c>
      <c r="G22" s="43">
        <f>SUM(G21,G19)</f>
        <v>3333500</v>
      </c>
    </row>
    <row r="23" spans="1:7" ht="14.25" customHeight="1" x14ac:dyDescent="0.2">
      <c r="A23" s="153"/>
      <c r="B23" s="154"/>
      <c r="C23" s="154"/>
      <c r="D23" s="154"/>
      <c r="E23" s="154"/>
      <c r="F23" s="154"/>
      <c r="G23" s="67"/>
    </row>
    <row r="24" spans="1:7" s="31" customFormat="1" ht="14.25" customHeight="1" x14ac:dyDescent="0.2">
      <c r="A24" s="65"/>
      <c r="B24" s="65" t="s">
        <v>8</v>
      </c>
      <c r="C24" s="65"/>
      <c r="D24" s="65"/>
      <c r="E24" s="155" t="s">
        <v>46</v>
      </c>
      <c r="F24" s="156"/>
      <c r="G24" s="26"/>
    </row>
    <row r="25" spans="1:7" ht="14.25" customHeight="1" x14ac:dyDescent="0.2">
      <c r="A25" s="98"/>
      <c r="B25" s="99"/>
      <c r="C25" s="99"/>
      <c r="D25" s="99" t="s">
        <v>8</v>
      </c>
      <c r="E25" s="100" t="s">
        <v>39</v>
      </c>
      <c r="F25" s="105">
        <v>26838000</v>
      </c>
      <c r="G25" s="105">
        <v>30130295</v>
      </c>
    </row>
    <row r="26" spans="1:7" ht="14.25" customHeight="1" x14ac:dyDescent="0.2">
      <c r="A26" s="98"/>
      <c r="B26" s="99"/>
      <c r="C26" s="99"/>
      <c r="D26" s="99" t="s">
        <v>10</v>
      </c>
      <c r="E26" s="100" t="s">
        <v>95</v>
      </c>
      <c r="F26" s="105">
        <v>0</v>
      </c>
      <c r="G26" s="105">
        <v>334113</v>
      </c>
    </row>
    <row r="27" spans="1:7" s="34" customFormat="1" ht="14.25" customHeight="1" x14ac:dyDescent="0.25">
      <c r="A27" s="20"/>
      <c r="B27" s="20"/>
      <c r="C27" s="20" t="s">
        <v>5</v>
      </c>
      <c r="D27" s="20"/>
      <c r="E27" s="41" t="s">
        <v>111</v>
      </c>
      <c r="F27" s="42">
        <f>SUM(F25:F26)</f>
        <v>26838000</v>
      </c>
      <c r="G27" s="42">
        <f t="shared" ref="G27" si="1">SUM(G25:G26)</f>
        <v>30464408</v>
      </c>
    </row>
    <row r="28" spans="1:7" s="39" customFormat="1" ht="14.25" customHeight="1" x14ac:dyDescent="0.2">
      <c r="A28" s="95"/>
      <c r="B28" s="95"/>
      <c r="C28" s="95"/>
      <c r="D28" s="95" t="s">
        <v>5</v>
      </c>
      <c r="E28" s="96" t="s">
        <v>101</v>
      </c>
      <c r="F28" s="108">
        <v>390958128</v>
      </c>
      <c r="G28" s="108">
        <v>449605093</v>
      </c>
    </row>
    <row r="29" spans="1:7" ht="14.25" customHeight="1" x14ac:dyDescent="0.2">
      <c r="A29" s="98"/>
      <c r="B29" s="99"/>
      <c r="C29" s="99"/>
      <c r="D29" s="99" t="s">
        <v>6</v>
      </c>
      <c r="E29" s="100" t="s">
        <v>104</v>
      </c>
      <c r="F29" s="105">
        <v>3500000</v>
      </c>
      <c r="G29" s="105">
        <v>76280313</v>
      </c>
    </row>
    <row r="30" spans="1:7" s="34" customFormat="1" ht="14.25" customHeight="1" x14ac:dyDescent="0.25">
      <c r="A30" s="20"/>
      <c r="B30" s="20"/>
      <c r="C30" s="20" t="s">
        <v>6</v>
      </c>
      <c r="D30" s="20"/>
      <c r="E30" s="41" t="s">
        <v>110</v>
      </c>
      <c r="F30" s="42">
        <f>SUM(F28:F29)</f>
        <v>394458128</v>
      </c>
      <c r="G30" s="42">
        <f>SUM(G28:G29)</f>
        <v>525885406</v>
      </c>
    </row>
    <row r="31" spans="1:7" s="31" customFormat="1" ht="14.25" customHeight="1" x14ac:dyDescent="0.2">
      <c r="A31" s="10"/>
      <c r="B31" s="10"/>
      <c r="C31" s="21"/>
      <c r="D31" s="10"/>
      <c r="E31" s="17" t="s">
        <v>31</v>
      </c>
      <c r="F31" s="43">
        <f>SUM(F30,F27)</f>
        <v>421296128</v>
      </c>
      <c r="G31" s="43">
        <f>SUM(G30,G27)</f>
        <v>556349814</v>
      </c>
    </row>
    <row r="32" spans="1:7" ht="14.25" customHeight="1" x14ac:dyDescent="0.2">
      <c r="A32" s="153"/>
      <c r="B32" s="154"/>
      <c r="C32" s="154"/>
      <c r="D32" s="154"/>
      <c r="E32" s="154"/>
      <c r="F32" s="154"/>
      <c r="G32" s="67"/>
    </row>
    <row r="33" spans="1:7" s="31" customFormat="1" ht="14.25" customHeight="1" x14ac:dyDescent="0.2">
      <c r="A33" s="65"/>
      <c r="B33" s="65" t="s">
        <v>9</v>
      </c>
      <c r="C33" s="65"/>
      <c r="D33" s="65"/>
      <c r="E33" s="155" t="s">
        <v>119</v>
      </c>
      <c r="F33" s="156"/>
      <c r="G33" s="26"/>
    </row>
    <row r="34" spans="1:7" ht="14.25" customHeight="1" x14ac:dyDescent="0.2">
      <c r="A34" s="98"/>
      <c r="B34" s="99"/>
      <c r="C34" s="99"/>
      <c r="D34" s="99" t="s">
        <v>10</v>
      </c>
      <c r="E34" s="100" t="s">
        <v>95</v>
      </c>
      <c r="F34" s="105">
        <v>0</v>
      </c>
      <c r="G34" s="105">
        <v>56704</v>
      </c>
    </row>
    <row r="35" spans="1:7" ht="14.25" customHeight="1" x14ac:dyDescent="0.2">
      <c r="A35" s="98"/>
      <c r="B35" s="99"/>
      <c r="C35" s="99"/>
      <c r="D35" s="99" t="s">
        <v>11</v>
      </c>
      <c r="E35" s="100" t="s">
        <v>97</v>
      </c>
      <c r="F35" s="105">
        <v>0</v>
      </c>
      <c r="G35" s="105">
        <v>1732917</v>
      </c>
    </row>
    <row r="36" spans="1:7" s="33" customFormat="1" ht="14.25" customHeight="1" x14ac:dyDescent="0.25">
      <c r="A36" s="20"/>
      <c r="B36" s="87"/>
      <c r="C36" s="20" t="s">
        <v>5</v>
      </c>
      <c r="D36" s="87"/>
      <c r="E36" s="41" t="s">
        <v>111</v>
      </c>
      <c r="F36" s="42">
        <f>SUM(F34:F35)</f>
        <v>0</v>
      </c>
      <c r="G36" s="42">
        <f>SUM(G34:G35)</f>
        <v>1789621</v>
      </c>
    </row>
    <row r="37" spans="1:7" ht="14.25" customHeight="1" x14ac:dyDescent="0.2">
      <c r="A37" s="11"/>
      <c r="B37" s="12"/>
      <c r="C37" s="16"/>
      <c r="D37" s="12"/>
      <c r="E37" s="17" t="s">
        <v>31</v>
      </c>
      <c r="F37" s="43">
        <f>SUM(F36)</f>
        <v>0</v>
      </c>
      <c r="G37" s="43">
        <f>SUM(G36)</f>
        <v>1789621</v>
      </c>
    </row>
    <row r="38" spans="1:7" ht="14.25" customHeight="1" x14ac:dyDescent="0.2">
      <c r="A38" s="78"/>
      <c r="B38" s="38"/>
      <c r="C38" s="38"/>
      <c r="D38" s="38"/>
      <c r="E38" s="90"/>
      <c r="F38" s="90"/>
      <c r="G38" s="67"/>
    </row>
    <row r="39" spans="1:7" s="31" customFormat="1" ht="14.25" customHeight="1" x14ac:dyDescent="0.2">
      <c r="A39" s="65"/>
      <c r="B39" s="65" t="s">
        <v>10</v>
      </c>
      <c r="C39" s="65"/>
      <c r="D39" s="65"/>
      <c r="E39" s="155" t="s">
        <v>47</v>
      </c>
      <c r="F39" s="156"/>
      <c r="G39" s="26"/>
    </row>
    <row r="40" spans="1:7" ht="14.25" customHeight="1" x14ac:dyDescent="0.2">
      <c r="A40" s="98"/>
      <c r="B40" s="99"/>
      <c r="C40" s="99"/>
      <c r="D40" s="99" t="s">
        <v>10</v>
      </c>
      <c r="E40" s="100" t="s">
        <v>95</v>
      </c>
      <c r="F40" s="105">
        <v>45233000</v>
      </c>
      <c r="G40" s="105">
        <v>70233000</v>
      </c>
    </row>
    <row r="41" spans="1:7" ht="14.25" customHeight="1" x14ac:dyDescent="0.2">
      <c r="A41" s="98"/>
      <c r="B41" s="99"/>
      <c r="C41" s="99"/>
      <c r="D41" s="99" t="s">
        <v>11</v>
      </c>
      <c r="E41" s="100" t="s">
        <v>97</v>
      </c>
      <c r="F41" s="105">
        <v>39571600</v>
      </c>
      <c r="G41" s="105">
        <v>41372830</v>
      </c>
    </row>
    <row r="42" spans="1:7" s="33" customFormat="1" ht="14.25" customHeight="1" x14ac:dyDescent="0.25">
      <c r="A42" s="20"/>
      <c r="B42" s="87"/>
      <c r="C42" s="20" t="s">
        <v>5</v>
      </c>
      <c r="D42" s="87"/>
      <c r="E42" s="41" t="s">
        <v>111</v>
      </c>
      <c r="F42" s="42">
        <f>SUM(F40:F41)</f>
        <v>84804600</v>
      </c>
      <c r="G42" s="42">
        <f>SUM(G40:G41)</f>
        <v>111605830</v>
      </c>
    </row>
    <row r="43" spans="1:7" ht="14.25" customHeight="1" x14ac:dyDescent="0.2">
      <c r="A43" s="11"/>
      <c r="B43" s="12"/>
      <c r="C43" s="16"/>
      <c r="D43" s="12"/>
      <c r="E43" s="17" t="s">
        <v>31</v>
      </c>
      <c r="F43" s="43">
        <f>SUM(F42)</f>
        <v>84804600</v>
      </c>
      <c r="G43" s="43">
        <f>SUM(G42)</f>
        <v>111605830</v>
      </c>
    </row>
    <row r="44" spans="1:7" ht="14.25" customHeight="1" x14ac:dyDescent="0.2">
      <c r="A44" s="153"/>
      <c r="B44" s="154"/>
      <c r="C44" s="154"/>
      <c r="D44" s="154"/>
      <c r="E44" s="154"/>
      <c r="F44" s="154"/>
      <c r="G44" s="67"/>
    </row>
    <row r="45" spans="1:7" s="31" customFormat="1" ht="14.25" customHeight="1" x14ac:dyDescent="0.2">
      <c r="A45" s="65"/>
      <c r="B45" s="65" t="s">
        <v>11</v>
      </c>
      <c r="C45" s="65"/>
      <c r="D45" s="65"/>
      <c r="E45" s="155" t="s">
        <v>48</v>
      </c>
      <c r="F45" s="156"/>
      <c r="G45" s="26"/>
    </row>
    <row r="46" spans="1:7" ht="14.25" customHeight="1" x14ac:dyDescent="0.2">
      <c r="A46" s="98"/>
      <c r="B46" s="99"/>
      <c r="C46" s="99"/>
      <c r="D46" s="99" t="s">
        <v>5</v>
      </c>
      <c r="E46" s="100" t="s">
        <v>36</v>
      </c>
      <c r="F46" s="105">
        <v>7646400</v>
      </c>
      <c r="G46" s="105">
        <v>27346011</v>
      </c>
    </row>
    <row r="47" spans="1:7" ht="14.25" customHeight="1" x14ac:dyDescent="0.2">
      <c r="A47" s="98"/>
      <c r="B47" s="99"/>
      <c r="C47" s="99"/>
      <c r="D47" s="99" t="s">
        <v>6</v>
      </c>
      <c r="E47" s="100" t="s">
        <v>87</v>
      </c>
      <c r="F47" s="105">
        <v>1608000</v>
      </c>
      <c r="G47" s="105">
        <v>5123351</v>
      </c>
    </row>
    <row r="48" spans="1:7" ht="14.25" customHeight="1" x14ac:dyDescent="0.2">
      <c r="A48" s="11"/>
      <c r="B48" s="12"/>
      <c r="C48" s="12"/>
      <c r="D48" s="12" t="s">
        <v>8</v>
      </c>
      <c r="E48" s="13" t="s">
        <v>39</v>
      </c>
      <c r="F48" s="40">
        <v>1270000</v>
      </c>
      <c r="G48" s="40">
        <v>1270000</v>
      </c>
    </row>
    <row r="49" spans="1:7" s="34" customFormat="1" ht="14.25" customHeight="1" x14ac:dyDescent="0.25">
      <c r="A49" s="20"/>
      <c r="B49" s="20"/>
      <c r="C49" s="20" t="s">
        <v>5</v>
      </c>
      <c r="D49" s="20"/>
      <c r="E49" s="41" t="s">
        <v>111</v>
      </c>
      <c r="F49" s="42">
        <f>SUM(F46:F48)</f>
        <v>10524400</v>
      </c>
      <c r="G49" s="42">
        <f>SUM(G46:G48)</f>
        <v>33739362</v>
      </c>
    </row>
    <row r="50" spans="1:7" ht="14.25" customHeight="1" x14ac:dyDescent="0.2">
      <c r="A50" s="98"/>
      <c r="B50" s="99"/>
      <c r="C50" s="99"/>
      <c r="D50" s="99" t="s">
        <v>5</v>
      </c>
      <c r="E50" s="100" t="s">
        <v>109</v>
      </c>
      <c r="F50" s="105">
        <v>1500000</v>
      </c>
      <c r="G50" s="105">
        <v>3578757</v>
      </c>
    </row>
    <row r="51" spans="1:7" s="34" customFormat="1" ht="14.25" customHeight="1" x14ac:dyDescent="0.25">
      <c r="A51" s="20"/>
      <c r="B51" s="20"/>
      <c r="C51" s="20" t="s">
        <v>6</v>
      </c>
      <c r="D51" s="20"/>
      <c r="E51" s="41" t="s">
        <v>110</v>
      </c>
      <c r="F51" s="42">
        <f>SUM(F50:F50)</f>
        <v>1500000</v>
      </c>
      <c r="G51" s="42">
        <f>SUM(G50:G50)</f>
        <v>3578757</v>
      </c>
    </row>
    <row r="52" spans="1:7" s="31" customFormat="1" ht="14.25" customHeight="1" x14ac:dyDescent="0.2">
      <c r="A52" s="10"/>
      <c r="B52" s="10"/>
      <c r="C52" s="21"/>
      <c r="D52" s="10"/>
      <c r="E52" s="17" t="s">
        <v>31</v>
      </c>
      <c r="F52" s="43">
        <f>SUM(F51,F49)</f>
        <v>12024400</v>
      </c>
      <c r="G52" s="43">
        <f>SUM(G51,G49)</f>
        <v>37318119</v>
      </c>
    </row>
    <row r="53" spans="1:7" ht="14.25" customHeight="1" x14ac:dyDescent="0.2">
      <c r="A53" s="153"/>
      <c r="B53" s="154"/>
      <c r="C53" s="154"/>
      <c r="D53" s="154"/>
      <c r="E53" s="154"/>
      <c r="F53" s="154"/>
      <c r="G53" s="67"/>
    </row>
    <row r="54" spans="1:7" s="31" customFormat="1" ht="14.25" customHeight="1" x14ac:dyDescent="0.2">
      <c r="A54" s="65"/>
      <c r="B54" s="65" t="s">
        <v>12</v>
      </c>
      <c r="C54" s="65"/>
      <c r="D54" s="65"/>
      <c r="E54" s="155" t="s">
        <v>163</v>
      </c>
      <c r="F54" s="156"/>
      <c r="G54" s="26"/>
    </row>
    <row r="55" spans="1:7" s="31" customFormat="1" ht="14.25" customHeight="1" x14ac:dyDescent="0.2">
      <c r="A55" s="109"/>
      <c r="B55" s="109"/>
      <c r="C55" s="99"/>
      <c r="D55" s="99" t="s">
        <v>8</v>
      </c>
      <c r="E55" s="100" t="s">
        <v>39</v>
      </c>
      <c r="F55" s="97">
        <v>0</v>
      </c>
      <c r="G55" s="108">
        <v>4675442</v>
      </c>
    </row>
    <row r="56" spans="1:7" s="31" customFormat="1" ht="14.25" customHeight="1" x14ac:dyDescent="0.25">
      <c r="A56" s="65"/>
      <c r="B56" s="65"/>
      <c r="C56" s="20" t="s">
        <v>5</v>
      </c>
      <c r="D56" s="20"/>
      <c r="E56" s="41" t="s">
        <v>111</v>
      </c>
      <c r="F56" s="84">
        <f>SUM(F55)</f>
        <v>0</v>
      </c>
      <c r="G56" s="84">
        <f t="shared" ref="G56" si="2">SUM(G55)</f>
        <v>4675442</v>
      </c>
    </row>
    <row r="57" spans="1:7" s="34" customFormat="1" ht="14.25" customHeight="1" x14ac:dyDescent="0.25">
      <c r="A57" s="20"/>
      <c r="B57" s="20"/>
      <c r="C57" s="20"/>
      <c r="D57" s="19" t="s">
        <v>5</v>
      </c>
      <c r="E57" s="9" t="s">
        <v>101</v>
      </c>
      <c r="F57" s="44">
        <v>636266440</v>
      </c>
      <c r="G57" s="44">
        <v>694436861</v>
      </c>
    </row>
    <row r="58" spans="1:7" s="34" customFormat="1" ht="14.25" customHeight="1" x14ac:dyDescent="0.25">
      <c r="A58" s="20"/>
      <c r="B58" s="20"/>
      <c r="C58" s="20"/>
      <c r="D58" s="19" t="s">
        <v>6</v>
      </c>
      <c r="E58" s="9" t="s">
        <v>37</v>
      </c>
      <c r="F58" s="44">
        <v>20662519</v>
      </c>
      <c r="G58" s="44">
        <v>20662519</v>
      </c>
    </row>
    <row r="59" spans="1:7" s="34" customFormat="1" ht="14.25" customHeight="1" x14ac:dyDescent="0.25">
      <c r="A59" s="106"/>
      <c r="B59" s="106"/>
      <c r="C59" s="106"/>
      <c r="D59" s="95" t="s">
        <v>8</v>
      </c>
      <c r="E59" s="96" t="s">
        <v>129</v>
      </c>
      <c r="F59" s="108">
        <v>0</v>
      </c>
      <c r="G59" s="108">
        <v>3035800</v>
      </c>
    </row>
    <row r="60" spans="1:7" s="34" customFormat="1" ht="14.25" customHeight="1" x14ac:dyDescent="0.25">
      <c r="A60" s="20"/>
      <c r="B60" s="20"/>
      <c r="C60" s="20" t="s">
        <v>6</v>
      </c>
      <c r="D60" s="20"/>
      <c r="E60" s="41" t="s">
        <v>110</v>
      </c>
      <c r="F60" s="42">
        <f>SUM(F57:F59)</f>
        <v>656928959</v>
      </c>
      <c r="G60" s="42">
        <f t="shared" ref="G60" si="3">SUM(G57:G59)</f>
        <v>718135180</v>
      </c>
    </row>
    <row r="61" spans="1:7" s="31" customFormat="1" ht="14.25" customHeight="1" x14ac:dyDescent="0.2">
      <c r="A61" s="10"/>
      <c r="B61" s="10"/>
      <c r="C61" s="21"/>
      <c r="D61" s="10"/>
      <c r="E61" s="17" t="s">
        <v>31</v>
      </c>
      <c r="F61" s="43">
        <f>SUM(F60,F56)</f>
        <v>656928959</v>
      </c>
      <c r="G61" s="43">
        <f t="shared" ref="G61" si="4">SUM(G60,G56)</f>
        <v>722810622</v>
      </c>
    </row>
    <row r="62" spans="1:7" ht="14.25" customHeight="1" x14ac:dyDescent="0.2">
      <c r="A62" s="89"/>
      <c r="B62" s="90"/>
      <c r="C62" s="90"/>
      <c r="D62" s="90"/>
      <c r="E62" s="90"/>
      <c r="F62" s="90"/>
      <c r="G62" s="90"/>
    </row>
    <row r="63" spans="1:7" s="31" customFormat="1" ht="14.25" customHeight="1" x14ac:dyDescent="0.2">
      <c r="A63" s="10"/>
      <c r="B63" s="10" t="s">
        <v>14</v>
      </c>
      <c r="C63" s="10"/>
      <c r="D63" s="10"/>
      <c r="E63" s="155" t="s">
        <v>49</v>
      </c>
      <c r="F63" s="156"/>
      <c r="G63" s="26"/>
    </row>
    <row r="64" spans="1:7" ht="14.25" customHeight="1" x14ac:dyDescent="0.2">
      <c r="A64" s="11"/>
      <c r="B64" s="12"/>
      <c r="C64" s="12"/>
      <c r="D64" s="12" t="s">
        <v>8</v>
      </c>
      <c r="E64" s="13" t="s">
        <v>39</v>
      </c>
      <c r="F64" s="40">
        <v>2548000</v>
      </c>
      <c r="G64" s="40">
        <v>2548000</v>
      </c>
    </row>
    <row r="65" spans="1:7" s="34" customFormat="1" ht="14.25" customHeight="1" x14ac:dyDescent="0.25">
      <c r="A65" s="20"/>
      <c r="B65" s="20"/>
      <c r="C65" s="20" t="s">
        <v>5</v>
      </c>
      <c r="D65" s="20"/>
      <c r="E65" s="41" t="s">
        <v>111</v>
      </c>
      <c r="F65" s="42">
        <f>SUM(F64)</f>
        <v>2548000</v>
      </c>
      <c r="G65" s="42">
        <f>SUM(G64)</f>
        <v>2548000</v>
      </c>
    </row>
    <row r="66" spans="1:7" s="34" customFormat="1" ht="14.25" customHeight="1" x14ac:dyDescent="0.25">
      <c r="A66" s="20"/>
      <c r="B66" s="20"/>
      <c r="C66" s="20"/>
      <c r="D66" s="19" t="s">
        <v>6</v>
      </c>
      <c r="E66" s="9" t="s">
        <v>37</v>
      </c>
      <c r="F66" s="44">
        <v>15000000</v>
      </c>
      <c r="G66" s="44">
        <v>15000000</v>
      </c>
    </row>
    <row r="67" spans="1:7" s="34" customFormat="1" ht="14.25" customHeight="1" x14ac:dyDescent="0.25">
      <c r="A67" s="20"/>
      <c r="B67" s="20"/>
      <c r="C67" s="20" t="s">
        <v>6</v>
      </c>
      <c r="D67" s="20"/>
      <c r="E67" s="41" t="s">
        <v>110</v>
      </c>
      <c r="F67" s="42">
        <f>SUM(F66)</f>
        <v>15000000</v>
      </c>
      <c r="G67" s="42">
        <f>SUM(G66)</f>
        <v>15000000</v>
      </c>
    </row>
    <row r="68" spans="1:7" s="31" customFormat="1" ht="14.25" customHeight="1" x14ac:dyDescent="0.2">
      <c r="A68" s="10"/>
      <c r="B68" s="10"/>
      <c r="C68" s="21"/>
      <c r="D68" s="10"/>
      <c r="E68" s="17" t="s">
        <v>31</v>
      </c>
      <c r="F68" s="43">
        <f>SUM(F67,F65)</f>
        <v>17548000</v>
      </c>
      <c r="G68" s="43">
        <f>SUM(G67,G65)</f>
        <v>17548000</v>
      </c>
    </row>
    <row r="69" spans="1:7" ht="14.25" customHeight="1" x14ac:dyDescent="0.2">
      <c r="A69" s="153"/>
      <c r="B69" s="154"/>
      <c r="C69" s="154"/>
      <c r="D69" s="154"/>
      <c r="E69" s="157"/>
      <c r="F69" s="157"/>
      <c r="G69" s="45"/>
    </row>
    <row r="70" spans="1:7" s="31" customFormat="1" ht="14.25" customHeight="1" x14ac:dyDescent="0.2">
      <c r="A70" s="10"/>
      <c r="B70" s="10" t="s">
        <v>15</v>
      </c>
      <c r="C70" s="10"/>
      <c r="D70" s="10"/>
      <c r="E70" s="155" t="s">
        <v>84</v>
      </c>
      <c r="F70" s="156"/>
      <c r="G70" s="26"/>
    </row>
    <row r="71" spans="1:7" ht="14.25" customHeight="1" x14ac:dyDescent="0.2">
      <c r="A71" s="11"/>
      <c r="B71" s="12"/>
      <c r="C71" s="19"/>
      <c r="D71" s="12" t="s">
        <v>5</v>
      </c>
      <c r="E71" s="13" t="s">
        <v>109</v>
      </c>
      <c r="F71" s="40">
        <v>518077752</v>
      </c>
      <c r="G71" s="40">
        <v>518077752</v>
      </c>
    </row>
    <row r="72" spans="1:7" s="34" customFormat="1" ht="14.25" customHeight="1" x14ac:dyDescent="0.25">
      <c r="A72" s="20"/>
      <c r="B72" s="20"/>
      <c r="C72" s="20" t="s">
        <v>6</v>
      </c>
      <c r="D72" s="20"/>
      <c r="E72" s="41" t="s">
        <v>110</v>
      </c>
      <c r="F72" s="42">
        <f>SUM(F71:F71)</f>
        <v>518077752</v>
      </c>
      <c r="G72" s="42">
        <f>SUM(G71:G71)</f>
        <v>518077752</v>
      </c>
    </row>
    <row r="73" spans="1:7" s="31" customFormat="1" ht="14.25" customHeight="1" x14ac:dyDescent="0.2">
      <c r="A73" s="10"/>
      <c r="B73" s="10"/>
      <c r="C73" s="21"/>
      <c r="D73" s="10"/>
      <c r="E73" s="17" t="s">
        <v>31</v>
      </c>
      <c r="F73" s="43">
        <f>SUM(F72,)</f>
        <v>518077752</v>
      </c>
      <c r="G73" s="43">
        <f>SUM(G72,)</f>
        <v>518077752</v>
      </c>
    </row>
    <row r="74" spans="1:7" ht="14.25" customHeight="1" x14ac:dyDescent="0.2">
      <c r="A74" s="153"/>
      <c r="B74" s="154"/>
      <c r="C74" s="154"/>
      <c r="D74" s="154"/>
      <c r="E74" s="154"/>
      <c r="F74" s="154"/>
      <c r="G74" s="67"/>
    </row>
    <row r="75" spans="1:7" s="31" customFormat="1" ht="14.25" customHeight="1" x14ac:dyDescent="0.2">
      <c r="A75" s="65"/>
      <c r="B75" s="65" t="s">
        <v>16</v>
      </c>
      <c r="C75" s="65"/>
      <c r="D75" s="65"/>
      <c r="E75" s="155" t="s">
        <v>13</v>
      </c>
      <c r="F75" s="156"/>
      <c r="G75" s="26"/>
    </row>
    <row r="76" spans="1:7" ht="14.25" customHeight="1" x14ac:dyDescent="0.2">
      <c r="A76" s="11"/>
      <c r="B76" s="12"/>
      <c r="C76" s="12"/>
      <c r="D76" s="12" t="s">
        <v>8</v>
      </c>
      <c r="E76" s="13" t="s">
        <v>39</v>
      </c>
      <c r="F76" s="40">
        <v>317500</v>
      </c>
      <c r="G76" s="40">
        <v>317500</v>
      </c>
    </row>
    <row r="77" spans="1:7" s="34" customFormat="1" ht="14.25" customHeight="1" x14ac:dyDescent="0.25">
      <c r="A77" s="20"/>
      <c r="B77" s="20"/>
      <c r="C77" s="20" t="s">
        <v>5</v>
      </c>
      <c r="D77" s="20"/>
      <c r="E77" s="41" t="s">
        <v>111</v>
      </c>
      <c r="F77" s="42">
        <f t="shared" ref="F77:G78" si="5">SUM(F76)</f>
        <v>317500</v>
      </c>
      <c r="G77" s="42">
        <f t="shared" si="5"/>
        <v>317500</v>
      </c>
    </row>
    <row r="78" spans="1:7" s="31" customFormat="1" ht="14.25" customHeight="1" x14ac:dyDescent="0.2">
      <c r="A78" s="10"/>
      <c r="B78" s="10"/>
      <c r="C78" s="21"/>
      <c r="D78" s="10"/>
      <c r="E78" s="17" t="s">
        <v>31</v>
      </c>
      <c r="F78" s="43">
        <f t="shared" si="5"/>
        <v>317500</v>
      </c>
      <c r="G78" s="43">
        <f t="shared" si="5"/>
        <v>317500</v>
      </c>
    </row>
    <row r="79" spans="1:7" ht="14.25" customHeight="1" x14ac:dyDescent="0.2">
      <c r="A79" s="167"/>
      <c r="B79" s="168"/>
      <c r="C79" s="168"/>
      <c r="D79" s="168"/>
      <c r="E79" s="168"/>
      <c r="F79" s="168"/>
      <c r="G79" s="67"/>
    </row>
    <row r="80" spans="1:7" s="31" customFormat="1" ht="14.25" customHeight="1" x14ac:dyDescent="0.2">
      <c r="A80" s="65"/>
      <c r="B80" s="65" t="s">
        <v>17</v>
      </c>
      <c r="C80" s="65"/>
      <c r="D80" s="65"/>
      <c r="E80" s="155" t="s">
        <v>51</v>
      </c>
      <c r="F80" s="156"/>
      <c r="G80" s="26"/>
    </row>
    <row r="81" spans="1:7" ht="14.25" customHeight="1" x14ac:dyDescent="0.2">
      <c r="A81" s="11"/>
      <c r="B81" s="12"/>
      <c r="C81" s="12"/>
      <c r="D81" s="12" t="s">
        <v>8</v>
      </c>
      <c r="E81" s="13" t="s">
        <v>39</v>
      </c>
      <c r="F81" s="40">
        <v>6976000</v>
      </c>
      <c r="G81" s="40">
        <v>6976000</v>
      </c>
    </row>
    <row r="82" spans="1:7" s="34" customFormat="1" ht="14.25" customHeight="1" x14ac:dyDescent="0.25">
      <c r="A82" s="20"/>
      <c r="B82" s="20"/>
      <c r="C82" s="20" t="s">
        <v>5</v>
      </c>
      <c r="D82" s="20"/>
      <c r="E82" s="41" t="s">
        <v>111</v>
      </c>
      <c r="F82" s="42">
        <f t="shared" ref="F82:G83" si="6">SUM(F81)</f>
        <v>6976000</v>
      </c>
      <c r="G82" s="42">
        <f t="shared" si="6"/>
        <v>6976000</v>
      </c>
    </row>
    <row r="83" spans="1:7" s="31" customFormat="1" ht="14.25" customHeight="1" x14ac:dyDescent="0.2">
      <c r="A83" s="10"/>
      <c r="B83" s="10"/>
      <c r="C83" s="21"/>
      <c r="D83" s="10"/>
      <c r="E83" s="17" t="s">
        <v>31</v>
      </c>
      <c r="F83" s="43">
        <f t="shared" si="6"/>
        <v>6976000</v>
      </c>
      <c r="G83" s="43">
        <f t="shared" si="6"/>
        <v>6976000</v>
      </c>
    </row>
    <row r="84" spans="1:7" ht="14.25" customHeight="1" x14ac:dyDescent="0.2">
      <c r="A84" s="153"/>
      <c r="B84" s="154"/>
      <c r="C84" s="154"/>
      <c r="D84" s="154"/>
      <c r="E84" s="154"/>
      <c r="F84" s="154"/>
      <c r="G84" s="67"/>
    </row>
    <row r="85" spans="1:7" s="31" customFormat="1" ht="14.25" customHeight="1" x14ac:dyDescent="0.2">
      <c r="A85" s="65"/>
      <c r="B85" s="65" t="s">
        <v>18</v>
      </c>
      <c r="C85" s="65"/>
      <c r="D85" s="65"/>
      <c r="E85" s="155" t="s">
        <v>52</v>
      </c>
      <c r="F85" s="156"/>
      <c r="G85" s="26"/>
    </row>
    <row r="86" spans="1:7" ht="14.25" customHeight="1" x14ac:dyDescent="0.2">
      <c r="A86" s="98"/>
      <c r="B86" s="99"/>
      <c r="C86" s="99"/>
      <c r="D86" s="99" t="s">
        <v>5</v>
      </c>
      <c r="E86" s="100" t="s">
        <v>36</v>
      </c>
      <c r="F86" s="105">
        <v>3060000</v>
      </c>
      <c r="G86" s="105">
        <v>3032250</v>
      </c>
    </row>
    <row r="87" spans="1:7" ht="14.25" customHeight="1" x14ac:dyDescent="0.2">
      <c r="A87" s="11"/>
      <c r="B87" s="12"/>
      <c r="C87" s="12"/>
      <c r="D87" s="12" t="s">
        <v>6</v>
      </c>
      <c r="E87" s="13" t="s">
        <v>87</v>
      </c>
      <c r="F87" s="40">
        <v>673200</v>
      </c>
      <c r="G87" s="40">
        <v>673200</v>
      </c>
    </row>
    <row r="88" spans="1:7" ht="14.25" customHeight="1" x14ac:dyDescent="0.2">
      <c r="A88" s="98"/>
      <c r="B88" s="99"/>
      <c r="C88" s="99"/>
      <c r="D88" s="99" t="s">
        <v>8</v>
      </c>
      <c r="E88" s="100" t="s">
        <v>39</v>
      </c>
      <c r="F88" s="105">
        <v>5881500</v>
      </c>
      <c r="G88" s="105">
        <v>5621742</v>
      </c>
    </row>
    <row r="89" spans="1:7" s="34" customFormat="1" ht="14.25" customHeight="1" x14ac:dyDescent="0.25">
      <c r="A89" s="20"/>
      <c r="B89" s="20"/>
      <c r="C89" s="20" t="s">
        <v>5</v>
      </c>
      <c r="D89" s="20"/>
      <c r="E89" s="41" t="s">
        <v>111</v>
      </c>
      <c r="F89" s="42">
        <f>SUM(F86:F88)</f>
        <v>9614700</v>
      </c>
      <c r="G89" s="42">
        <f>SUM(G86:G88)</f>
        <v>9327192</v>
      </c>
    </row>
    <row r="90" spans="1:7" ht="14.25" customHeight="1" x14ac:dyDescent="0.2">
      <c r="A90" s="11"/>
      <c r="B90" s="12"/>
      <c r="C90" s="12"/>
      <c r="D90" s="12" t="s">
        <v>5</v>
      </c>
      <c r="E90" s="13" t="s">
        <v>109</v>
      </c>
      <c r="F90" s="40">
        <v>15511850</v>
      </c>
      <c r="G90" s="40">
        <v>15511850</v>
      </c>
    </row>
    <row r="91" spans="1:7" s="34" customFormat="1" ht="14.25" customHeight="1" x14ac:dyDescent="0.25">
      <c r="A91" s="20"/>
      <c r="B91" s="20"/>
      <c r="C91" s="20" t="s">
        <v>6</v>
      </c>
      <c r="D91" s="20"/>
      <c r="E91" s="41" t="s">
        <v>110</v>
      </c>
      <c r="F91" s="42">
        <f>SUM(F90:F90)</f>
        <v>15511850</v>
      </c>
      <c r="G91" s="42">
        <f>SUM(G90:G90)</f>
        <v>15511850</v>
      </c>
    </row>
    <row r="92" spans="1:7" s="31" customFormat="1" ht="14.25" customHeight="1" x14ac:dyDescent="0.2">
      <c r="A92" s="10"/>
      <c r="B92" s="10"/>
      <c r="C92" s="21"/>
      <c r="D92" s="10"/>
      <c r="E92" s="17" t="s">
        <v>31</v>
      </c>
      <c r="F92" s="43">
        <f>SUM(F91,F89)</f>
        <v>25126550</v>
      </c>
      <c r="G92" s="43">
        <f>SUM(G91,G89)</f>
        <v>24839042</v>
      </c>
    </row>
    <row r="93" spans="1:7" ht="14.25" customHeight="1" x14ac:dyDescent="0.2">
      <c r="A93" s="153"/>
      <c r="B93" s="154"/>
      <c r="C93" s="154"/>
      <c r="D93" s="154"/>
      <c r="E93" s="154"/>
      <c r="F93" s="154"/>
      <c r="G93" s="67"/>
    </row>
    <row r="94" spans="1:7" s="31" customFormat="1" ht="14.25" customHeight="1" x14ac:dyDescent="0.2">
      <c r="A94" s="65"/>
      <c r="B94" s="65" t="s">
        <v>19</v>
      </c>
      <c r="C94" s="65"/>
      <c r="D94" s="65"/>
      <c r="E94" s="155" t="s">
        <v>7</v>
      </c>
      <c r="F94" s="156"/>
      <c r="G94" s="26"/>
    </row>
    <row r="95" spans="1:7" ht="14.25" customHeight="1" x14ac:dyDescent="0.2">
      <c r="A95" s="98"/>
      <c r="B95" s="99"/>
      <c r="C95" s="99"/>
      <c r="D95" s="99" t="s">
        <v>5</v>
      </c>
      <c r="E95" s="100" t="s">
        <v>36</v>
      </c>
      <c r="F95" s="105">
        <v>3060018</v>
      </c>
      <c r="G95" s="105">
        <v>3758982</v>
      </c>
    </row>
    <row r="96" spans="1:7" ht="14.25" customHeight="1" x14ac:dyDescent="0.2">
      <c r="A96" s="98"/>
      <c r="B96" s="99"/>
      <c r="C96" s="99"/>
      <c r="D96" s="99" t="s">
        <v>6</v>
      </c>
      <c r="E96" s="100" t="s">
        <v>87</v>
      </c>
      <c r="F96" s="105">
        <v>695322</v>
      </c>
      <c r="G96" s="105">
        <v>745555</v>
      </c>
    </row>
    <row r="97" spans="1:7" ht="14.25" customHeight="1" x14ac:dyDescent="0.2">
      <c r="A97" s="11"/>
      <c r="B97" s="12"/>
      <c r="C97" s="12"/>
      <c r="D97" s="12" t="s">
        <v>8</v>
      </c>
      <c r="E97" s="13" t="s">
        <v>39</v>
      </c>
      <c r="F97" s="40">
        <v>2014000</v>
      </c>
      <c r="G97" s="40">
        <v>2014000</v>
      </c>
    </row>
    <row r="98" spans="1:7" s="34" customFormat="1" ht="14.25" customHeight="1" x14ac:dyDescent="0.25">
      <c r="A98" s="20"/>
      <c r="B98" s="20"/>
      <c r="C98" s="20" t="s">
        <v>5</v>
      </c>
      <c r="D98" s="20"/>
      <c r="E98" s="41" t="s">
        <v>111</v>
      </c>
      <c r="F98" s="42">
        <f>SUM(F95:F97)</f>
        <v>5769340</v>
      </c>
      <c r="G98" s="42">
        <f>SUM(G95:G97)</f>
        <v>6518537</v>
      </c>
    </row>
    <row r="99" spans="1:7" s="34" customFormat="1" ht="14.25" customHeight="1" x14ac:dyDescent="0.25">
      <c r="A99" s="20"/>
      <c r="B99" s="20"/>
      <c r="C99" s="20"/>
      <c r="D99" s="19" t="s">
        <v>5</v>
      </c>
      <c r="E99" s="9" t="s">
        <v>101</v>
      </c>
      <c r="F99" s="44">
        <v>1500000</v>
      </c>
      <c r="G99" s="44">
        <v>1500000</v>
      </c>
    </row>
    <row r="100" spans="1:7" s="34" customFormat="1" ht="14.25" customHeight="1" x14ac:dyDescent="0.25">
      <c r="A100" s="20"/>
      <c r="B100" s="20"/>
      <c r="C100" s="20" t="s">
        <v>6</v>
      </c>
      <c r="D100" s="20"/>
      <c r="E100" s="41" t="s">
        <v>110</v>
      </c>
      <c r="F100" s="42">
        <f>SUM(F99)</f>
        <v>1500000</v>
      </c>
      <c r="G100" s="42">
        <f>SUM(G99)</f>
        <v>1500000</v>
      </c>
    </row>
    <row r="101" spans="1:7" ht="14.25" customHeight="1" x14ac:dyDescent="0.2">
      <c r="A101" s="11"/>
      <c r="B101" s="12"/>
      <c r="C101" s="16"/>
      <c r="D101" s="12"/>
      <c r="E101" s="17" t="s">
        <v>31</v>
      </c>
      <c r="F101" s="43">
        <f>SUM(F100,F98)</f>
        <v>7269340</v>
      </c>
      <c r="G101" s="43">
        <f>SUM(G100,G98)</f>
        <v>8018537</v>
      </c>
    </row>
    <row r="102" spans="1:7" ht="14.25" customHeight="1" x14ac:dyDescent="0.2">
      <c r="A102" s="89"/>
      <c r="B102" s="90"/>
      <c r="C102" s="90"/>
      <c r="D102" s="90"/>
      <c r="E102" s="90"/>
      <c r="F102" s="90"/>
      <c r="G102" s="90"/>
    </row>
    <row r="103" spans="1:7" s="31" customFormat="1" ht="14.25" customHeight="1" x14ac:dyDescent="0.2">
      <c r="A103" s="10"/>
      <c r="B103" s="10" t="s">
        <v>20</v>
      </c>
      <c r="C103" s="10"/>
      <c r="D103" s="10"/>
      <c r="E103" s="155" t="s">
        <v>42</v>
      </c>
      <c r="F103" s="156"/>
      <c r="G103" s="26"/>
    </row>
    <row r="104" spans="1:7" ht="14.25" customHeight="1" x14ac:dyDescent="0.2">
      <c r="A104" s="98"/>
      <c r="B104" s="99"/>
      <c r="C104" s="99"/>
      <c r="D104" s="99" t="s">
        <v>5</v>
      </c>
      <c r="E104" s="100" t="s">
        <v>36</v>
      </c>
      <c r="F104" s="105">
        <v>5891618</v>
      </c>
      <c r="G104" s="105">
        <v>5977218</v>
      </c>
    </row>
    <row r="105" spans="1:7" ht="14.25" customHeight="1" x14ac:dyDescent="0.2">
      <c r="A105" s="98"/>
      <c r="B105" s="99"/>
      <c r="C105" s="99"/>
      <c r="D105" s="99" t="s">
        <v>6</v>
      </c>
      <c r="E105" s="100" t="s">
        <v>87</v>
      </c>
      <c r="F105" s="105">
        <v>1328162</v>
      </c>
      <c r="G105" s="105">
        <v>1347689</v>
      </c>
    </row>
    <row r="106" spans="1:7" ht="14.25" customHeight="1" x14ac:dyDescent="0.2">
      <c r="A106" s="11"/>
      <c r="B106" s="12"/>
      <c r="C106" s="12"/>
      <c r="D106" s="12" t="s">
        <v>8</v>
      </c>
      <c r="E106" s="13" t="s">
        <v>39</v>
      </c>
      <c r="F106" s="40">
        <v>962000</v>
      </c>
      <c r="G106" s="40">
        <v>962000</v>
      </c>
    </row>
    <row r="107" spans="1:7" s="34" customFormat="1" ht="14.25" customHeight="1" x14ac:dyDescent="0.25">
      <c r="A107" s="20"/>
      <c r="B107" s="20"/>
      <c r="C107" s="20" t="s">
        <v>5</v>
      </c>
      <c r="D107" s="20"/>
      <c r="E107" s="41" t="s">
        <v>111</v>
      </c>
      <c r="F107" s="42">
        <f>SUM(F104:F106)</f>
        <v>8181780</v>
      </c>
      <c r="G107" s="42">
        <f>SUM(G104:G106)</f>
        <v>8286907</v>
      </c>
    </row>
    <row r="108" spans="1:7" s="31" customFormat="1" ht="14.25" customHeight="1" x14ac:dyDescent="0.2">
      <c r="A108" s="10"/>
      <c r="B108" s="10"/>
      <c r="C108" s="21"/>
      <c r="D108" s="10"/>
      <c r="E108" s="17" t="s">
        <v>31</v>
      </c>
      <c r="F108" s="43">
        <f>SUM(F107)</f>
        <v>8181780</v>
      </c>
      <c r="G108" s="43">
        <f>SUM(G107)</f>
        <v>8286907</v>
      </c>
    </row>
    <row r="109" spans="1:7" s="47" customFormat="1" ht="14.25" customHeight="1" x14ac:dyDescent="0.2">
      <c r="A109" s="153"/>
      <c r="B109" s="154"/>
      <c r="C109" s="154"/>
      <c r="D109" s="154"/>
      <c r="E109" s="154"/>
      <c r="F109" s="154"/>
      <c r="G109" s="67"/>
    </row>
    <row r="110" spans="1:7" s="31" customFormat="1" ht="14.25" customHeight="1" x14ac:dyDescent="0.2">
      <c r="A110" s="65"/>
      <c r="B110" s="65" t="s">
        <v>21</v>
      </c>
      <c r="C110" s="65"/>
      <c r="D110" s="65"/>
      <c r="E110" s="162" t="s">
        <v>29</v>
      </c>
      <c r="F110" s="163"/>
      <c r="G110" s="86"/>
    </row>
    <row r="111" spans="1:7" ht="14.25" customHeight="1" x14ac:dyDescent="0.2">
      <c r="A111" s="98"/>
      <c r="B111" s="99"/>
      <c r="C111" s="99"/>
      <c r="D111" s="99" t="s">
        <v>5</v>
      </c>
      <c r="E111" s="100" t="s">
        <v>36</v>
      </c>
      <c r="F111" s="105">
        <v>3060000</v>
      </c>
      <c r="G111" s="105">
        <v>3258000</v>
      </c>
    </row>
    <row r="112" spans="1:7" ht="14.25" customHeight="1" x14ac:dyDescent="0.2">
      <c r="A112" s="11"/>
      <c r="B112" s="12"/>
      <c r="C112" s="12"/>
      <c r="D112" s="12" t="s">
        <v>6</v>
      </c>
      <c r="E112" s="13" t="s">
        <v>87</v>
      </c>
      <c r="F112" s="40">
        <v>673200</v>
      </c>
      <c r="G112" s="40">
        <v>673200</v>
      </c>
    </row>
    <row r="113" spans="1:7" ht="14.25" customHeight="1" x14ac:dyDescent="0.2">
      <c r="A113" s="11"/>
      <c r="B113" s="12"/>
      <c r="C113" s="12"/>
      <c r="D113" s="12" t="s">
        <v>8</v>
      </c>
      <c r="E113" s="13" t="s">
        <v>39</v>
      </c>
      <c r="F113" s="40">
        <v>1333500</v>
      </c>
      <c r="G113" s="40">
        <v>1333500</v>
      </c>
    </row>
    <row r="114" spans="1:7" s="34" customFormat="1" ht="14.25" customHeight="1" x14ac:dyDescent="0.25">
      <c r="A114" s="20"/>
      <c r="B114" s="20"/>
      <c r="C114" s="20" t="s">
        <v>5</v>
      </c>
      <c r="D114" s="20"/>
      <c r="E114" s="41" t="s">
        <v>111</v>
      </c>
      <c r="F114" s="42">
        <f>SUM(F111:F113)</f>
        <v>5066700</v>
      </c>
      <c r="G114" s="42">
        <f>SUM(G111:G113)</f>
        <v>5264700</v>
      </c>
    </row>
    <row r="115" spans="1:7" s="34" customFormat="1" ht="14.25" customHeight="1" x14ac:dyDescent="0.25">
      <c r="A115" s="20"/>
      <c r="B115" s="20"/>
      <c r="C115" s="20"/>
      <c r="D115" s="19" t="s">
        <v>5</v>
      </c>
      <c r="E115" s="9" t="s">
        <v>38</v>
      </c>
      <c r="F115" s="44">
        <v>5000000</v>
      </c>
      <c r="G115" s="44">
        <v>5000000</v>
      </c>
    </row>
    <row r="116" spans="1:7" s="34" customFormat="1" ht="14.25" customHeight="1" x14ac:dyDescent="0.25">
      <c r="A116" s="20"/>
      <c r="B116" s="20"/>
      <c r="C116" s="20" t="s">
        <v>6</v>
      </c>
      <c r="D116" s="20"/>
      <c r="E116" s="41" t="s">
        <v>110</v>
      </c>
      <c r="F116" s="42">
        <f>SUM(F115)</f>
        <v>5000000</v>
      </c>
      <c r="G116" s="42">
        <f>SUM(G115)</f>
        <v>5000000</v>
      </c>
    </row>
    <row r="117" spans="1:7" s="31" customFormat="1" ht="14.25" customHeight="1" x14ac:dyDescent="0.2">
      <c r="A117" s="10"/>
      <c r="B117" s="10"/>
      <c r="C117" s="21"/>
      <c r="D117" s="10"/>
      <c r="E117" s="17" t="s">
        <v>31</v>
      </c>
      <c r="F117" s="43">
        <f>SUM(F116,F114)</f>
        <v>10066700</v>
      </c>
      <c r="G117" s="43">
        <f>SUM(G116,G114)</f>
        <v>10264700</v>
      </c>
    </row>
    <row r="118" spans="1:7" ht="14.25" customHeight="1" x14ac:dyDescent="0.2">
      <c r="A118" s="153"/>
      <c r="B118" s="154"/>
      <c r="C118" s="154"/>
      <c r="D118" s="154"/>
      <c r="E118" s="154"/>
      <c r="F118" s="154"/>
      <c r="G118" s="67"/>
    </row>
    <row r="119" spans="1:7" s="31" customFormat="1" ht="14.25" customHeight="1" x14ac:dyDescent="0.2">
      <c r="A119" s="65"/>
      <c r="B119" s="65" t="s">
        <v>22</v>
      </c>
      <c r="C119" s="65"/>
      <c r="D119" s="65"/>
      <c r="E119" s="155" t="s">
        <v>85</v>
      </c>
      <c r="F119" s="156"/>
      <c r="G119" s="26"/>
    </row>
    <row r="120" spans="1:7" ht="14.25" customHeight="1" x14ac:dyDescent="0.2">
      <c r="A120" s="11"/>
      <c r="B120" s="12"/>
      <c r="C120" s="12"/>
      <c r="D120" s="12" t="s">
        <v>8</v>
      </c>
      <c r="E120" s="13" t="s">
        <v>39</v>
      </c>
      <c r="F120" s="40">
        <v>7787000</v>
      </c>
      <c r="G120" s="40">
        <v>7787000</v>
      </c>
    </row>
    <row r="121" spans="1:7" s="34" customFormat="1" ht="14.25" customHeight="1" x14ac:dyDescent="0.25">
      <c r="A121" s="20"/>
      <c r="B121" s="20"/>
      <c r="C121" s="20" t="s">
        <v>5</v>
      </c>
      <c r="D121" s="20"/>
      <c r="E121" s="41" t="s">
        <v>111</v>
      </c>
      <c r="F121" s="42">
        <f t="shared" ref="F121:G122" si="7">SUM(F120)</f>
        <v>7787000</v>
      </c>
      <c r="G121" s="42">
        <f t="shared" si="7"/>
        <v>7787000</v>
      </c>
    </row>
    <row r="122" spans="1:7" s="31" customFormat="1" ht="14.25" customHeight="1" x14ac:dyDescent="0.2">
      <c r="A122" s="10"/>
      <c r="B122" s="10"/>
      <c r="C122" s="21"/>
      <c r="D122" s="10"/>
      <c r="E122" s="17" t="s">
        <v>31</v>
      </c>
      <c r="F122" s="43">
        <f t="shared" si="7"/>
        <v>7787000</v>
      </c>
      <c r="G122" s="43">
        <f t="shared" si="7"/>
        <v>7787000</v>
      </c>
    </row>
    <row r="123" spans="1:7" ht="14.25" customHeight="1" x14ac:dyDescent="0.2">
      <c r="A123" s="167"/>
      <c r="B123" s="168"/>
      <c r="C123" s="168"/>
      <c r="D123" s="168"/>
      <c r="E123" s="168"/>
      <c r="F123" s="168"/>
      <c r="G123" s="67"/>
    </row>
    <row r="124" spans="1:7" s="31" customFormat="1" ht="14.25" customHeight="1" x14ac:dyDescent="0.2">
      <c r="A124" s="65"/>
      <c r="B124" s="65" t="s">
        <v>23</v>
      </c>
      <c r="C124" s="65"/>
      <c r="D124" s="65"/>
      <c r="E124" s="155" t="s">
        <v>54</v>
      </c>
      <c r="F124" s="156"/>
      <c r="G124" s="26"/>
    </row>
    <row r="125" spans="1:7" ht="14.25" customHeight="1" x14ac:dyDescent="0.2">
      <c r="A125" s="11"/>
      <c r="B125" s="12"/>
      <c r="C125" s="12"/>
      <c r="D125" s="12" t="s">
        <v>8</v>
      </c>
      <c r="E125" s="13" t="s">
        <v>39</v>
      </c>
      <c r="F125" s="40">
        <v>2516000</v>
      </c>
      <c r="G125" s="40">
        <v>2516000</v>
      </c>
    </row>
    <row r="126" spans="1:7" s="34" customFormat="1" ht="14.25" customHeight="1" x14ac:dyDescent="0.25">
      <c r="A126" s="20"/>
      <c r="B126" s="20"/>
      <c r="C126" s="20" t="s">
        <v>5</v>
      </c>
      <c r="D126" s="20"/>
      <c r="E126" s="41" t="s">
        <v>111</v>
      </c>
      <c r="F126" s="42">
        <f t="shared" ref="F126:G127" si="8">SUM(F125)</f>
        <v>2516000</v>
      </c>
      <c r="G126" s="42">
        <f t="shared" si="8"/>
        <v>2516000</v>
      </c>
    </row>
    <row r="127" spans="1:7" s="31" customFormat="1" ht="14.25" customHeight="1" x14ac:dyDescent="0.2">
      <c r="A127" s="10"/>
      <c r="B127" s="10"/>
      <c r="C127" s="21"/>
      <c r="D127" s="10"/>
      <c r="E127" s="17" t="s">
        <v>31</v>
      </c>
      <c r="F127" s="43">
        <f t="shared" si="8"/>
        <v>2516000</v>
      </c>
      <c r="G127" s="43">
        <f t="shared" si="8"/>
        <v>2516000</v>
      </c>
    </row>
    <row r="128" spans="1:7" ht="14.25" customHeight="1" x14ac:dyDescent="0.2">
      <c r="A128" s="153"/>
      <c r="B128" s="154"/>
      <c r="C128" s="154"/>
      <c r="D128" s="154"/>
      <c r="E128" s="154"/>
      <c r="F128" s="154"/>
      <c r="G128" s="67"/>
    </row>
    <row r="129" spans="1:7" s="31" customFormat="1" ht="14.25" customHeight="1" x14ac:dyDescent="0.2">
      <c r="A129" s="65"/>
      <c r="B129" s="65" t="s">
        <v>24</v>
      </c>
      <c r="C129" s="65"/>
      <c r="D129" s="65"/>
      <c r="E129" s="155" t="s">
        <v>55</v>
      </c>
      <c r="F129" s="156"/>
      <c r="G129" s="26"/>
    </row>
    <row r="130" spans="1:7" ht="14.25" customHeight="1" x14ac:dyDescent="0.2">
      <c r="A130" s="11"/>
      <c r="B130" s="12"/>
      <c r="C130" s="12"/>
      <c r="D130" s="12" t="s">
        <v>10</v>
      </c>
      <c r="E130" s="13" t="s">
        <v>95</v>
      </c>
      <c r="F130" s="40">
        <v>1500000</v>
      </c>
      <c r="G130" s="40">
        <v>1500000</v>
      </c>
    </row>
    <row r="131" spans="1:7" s="34" customFormat="1" ht="14.25" customHeight="1" x14ac:dyDescent="0.25">
      <c r="A131" s="20"/>
      <c r="B131" s="20"/>
      <c r="C131" s="20" t="s">
        <v>5</v>
      </c>
      <c r="D131" s="20"/>
      <c r="E131" s="41" t="s">
        <v>111</v>
      </c>
      <c r="F131" s="42">
        <f t="shared" ref="F131:G132" si="9">SUM(F130)</f>
        <v>1500000</v>
      </c>
      <c r="G131" s="42">
        <f t="shared" si="9"/>
        <v>1500000</v>
      </c>
    </row>
    <row r="132" spans="1:7" s="31" customFormat="1" ht="14.25" customHeight="1" x14ac:dyDescent="0.2">
      <c r="A132" s="10"/>
      <c r="B132" s="10"/>
      <c r="C132" s="21"/>
      <c r="D132" s="10"/>
      <c r="E132" s="17" t="s">
        <v>31</v>
      </c>
      <c r="F132" s="43">
        <f t="shared" si="9"/>
        <v>1500000</v>
      </c>
      <c r="G132" s="43">
        <f t="shared" si="9"/>
        <v>1500000</v>
      </c>
    </row>
    <row r="133" spans="1:7" ht="14.25" customHeight="1" x14ac:dyDescent="0.2">
      <c r="A133" s="153"/>
      <c r="B133" s="154"/>
      <c r="C133" s="154"/>
      <c r="D133" s="154"/>
      <c r="E133" s="154"/>
      <c r="F133" s="154"/>
      <c r="G133" s="67"/>
    </row>
    <row r="134" spans="1:7" s="31" customFormat="1" ht="14.25" customHeight="1" x14ac:dyDescent="0.2">
      <c r="A134" s="65"/>
      <c r="B134" s="65" t="s">
        <v>25</v>
      </c>
      <c r="C134" s="65"/>
      <c r="D134" s="65"/>
      <c r="E134" s="155" t="s">
        <v>115</v>
      </c>
      <c r="F134" s="156"/>
      <c r="G134" s="26"/>
    </row>
    <row r="135" spans="1:7" ht="14.25" customHeight="1" x14ac:dyDescent="0.2">
      <c r="A135" s="98"/>
      <c r="B135" s="99"/>
      <c r="C135" s="99"/>
      <c r="D135" s="99" t="s">
        <v>5</v>
      </c>
      <c r="E135" s="100" t="s">
        <v>36</v>
      </c>
      <c r="F135" s="105">
        <v>3669009</v>
      </c>
      <c r="G135" s="105">
        <v>3867009</v>
      </c>
    </row>
    <row r="136" spans="1:7" ht="14.25" customHeight="1" x14ac:dyDescent="0.2">
      <c r="A136" s="11"/>
      <c r="B136" s="12"/>
      <c r="C136" s="12"/>
      <c r="D136" s="12" t="s">
        <v>6</v>
      </c>
      <c r="E136" s="13" t="s">
        <v>87</v>
      </c>
      <c r="F136" s="40">
        <v>825391</v>
      </c>
      <c r="G136" s="40">
        <v>825391</v>
      </c>
    </row>
    <row r="137" spans="1:7" ht="14.25" customHeight="1" x14ac:dyDescent="0.2">
      <c r="A137" s="98"/>
      <c r="B137" s="99"/>
      <c r="C137" s="99"/>
      <c r="D137" s="99" t="s">
        <v>8</v>
      </c>
      <c r="E137" s="100" t="s">
        <v>39</v>
      </c>
      <c r="F137" s="105">
        <v>2781000</v>
      </c>
      <c r="G137" s="105">
        <v>2273359</v>
      </c>
    </row>
    <row r="138" spans="1:7" s="34" customFormat="1" ht="14.25" customHeight="1" x14ac:dyDescent="0.25">
      <c r="A138" s="20"/>
      <c r="B138" s="20"/>
      <c r="C138" s="20" t="s">
        <v>5</v>
      </c>
      <c r="D138" s="20"/>
      <c r="E138" s="41" t="s">
        <v>111</v>
      </c>
      <c r="F138" s="42">
        <f>SUM(F135:F137)</f>
        <v>7275400</v>
      </c>
      <c r="G138" s="42">
        <f>SUM(G135:G137)</f>
        <v>6965759</v>
      </c>
    </row>
    <row r="139" spans="1:7" s="34" customFormat="1" ht="14.25" customHeight="1" x14ac:dyDescent="0.25">
      <c r="A139" s="20"/>
      <c r="B139" s="20"/>
      <c r="C139" s="20"/>
      <c r="D139" s="19" t="s">
        <v>5</v>
      </c>
      <c r="E139" s="9" t="s">
        <v>38</v>
      </c>
      <c r="F139" s="44">
        <v>0</v>
      </c>
      <c r="G139" s="44">
        <v>326000</v>
      </c>
    </row>
    <row r="140" spans="1:7" s="34" customFormat="1" ht="14.25" customHeight="1" x14ac:dyDescent="0.25">
      <c r="A140" s="20"/>
      <c r="B140" s="20"/>
      <c r="C140" s="20" t="s">
        <v>6</v>
      </c>
      <c r="D140" s="20"/>
      <c r="E140" s="41" t="s">
        <v>110</v>
      </c>
      <c r="F140" s="42">
        <f>SUM(F139)</f>
        <v>0</v>
      </c>
      <c r="G140" s="42">
        <f t="shared" ref="G140" si="10">SUM(G139)</f>
        <v>326000</v>
      </c>
    </row>
    <row r="141" spans="1:7" s="31" customFormat="1" ht="14.25" customHeight="1" x14ac:dyDescent="0.2">
      <c r="A141" s="10"/>
      <c r="B141" s="10"/>
      <c r="C141" s="21"/>
      <c r="D141" s="10"/>
      <c r="E141" s="17" t="s">
        <v>31</v>
      </c>
      <c r="F141" s="43">
        <f>SUM(F140,F138)</f>
        <v>7275400</v>
      </c>
      <c r="G141" s="43">
        <f t="shared" ref="G141" si="11">SUM(G140,G138)</f>
        <v>7291759</v>
      </c>
    </row>
    <row r="142" spans="1:7" ht="14.25" customHeight="1" x14ac:dyDescent="0.2">
      <c r="A142" s="153"/>
      <c r="B142" s="154"/>
      <c r="C142" s="154"/>
      <c r="D142" s="154"/>
      <c r="E142" s="154"/>
      <c r="F142" s="154"/>
      <c r="G142" s="67"/>
    </row>
    <row r="143" spans="1:7" s="31" customFormat="1" ht="14.25" customHeight="1" x14ac:dyDescent="0.2">
      <c r="A143" s="65"/>
      <c r="B143" s="65" t="s">
        <v>26</v>
      </c>
      <c r="C143" s="65"/>
      <c r="D143" s="65"/>
      <c r="E143" s="155" t="s">
        <v>164</v>
      </c>
      <c r="F143" s="156"/>
      <c r="G143" s="26"/>
    </row>
    <row r="144" spans="1:7" ht="14.25" customHeight="1" x14ac:dyDescent="0.2">
      <c r="A144" s="98"/>
      <c r="B144" s="99"/>
      <c r="C144" s="99"/>
      <c r="D144" s="99" t="s">
        <v>8</v>
      </c>
      <c r="E144" s="100" t="s">
        <v>39</v>
      </c>
      <c r="F144" s="105">
        <v>460700</v>
      </c>
      <c r="G144" s="105">
        <v>515442</v>
      </c>
    </row>
    <row r="145" spans="1:7" s="34" customFormat="1" ht="14.25" customHeight="1" x14ac:dyDescent="0.25">
      <c r="A145" s="20"/>
      <c r="B145" s="20"/>
      <c r="C145" s="20" t="s">
        <v>5</v>
      </c>
      <c r="D145" s="20"/>
      <c r="E145" s="41" t="s">
        <v>111</v>
      </c>
      <c r="F145" s="42">
        <f t="shared" ref="F145:G146" si="12">SUM(F144)</f>
        <v>460700</v>
      </c>
      <c r="G145" s="42">
        <f t="shared" si="12"/>
        <v>515442</v>
      </c>
    </row>
    <row r="146" spans="1:7" s="31" customFormat="1" ht="14.25" customHeight="1" x14ac:dyDescent="0.2">
      <c r="A146" s="10"/>
      <c r="B146" s="10"/>
      <c r="C146" s="21"/>
      <c r="D146" s="10"/>
      <c r="E146" s="17" t="s">
        <v>31</v>
      </c>
      <c r="F146" s="43">
        <f t="shared" si="12"/>
        <v>460700</v>
      </c>
      <c r="G146" s="43">
        <f t="shared" si="12"/>
        <v>515442</v>
      </c>
    </row>
    <row r="147" spans="1:7" ht="14.25" customHeight="1" x14ac:dyDescent="0.2">
      <c r="A147" s="153"/>
      <c r="B147" s="154"/>
      <c r="C147" s="154"/>
      <c r="D147" s="154"/>
      <c r="E147" s="154"/>
      <c r="F147" s="154"/>
      <c r="G147" s="67"/>
    </row>
    <row r="148" spans="1:7" s="31" customFormat="1" ht="14.25" customHeight="1" x14ac:dyDescent="0.2">
      <c r="A148" s="65"/>
      <c r="B148" s="65" t="s">
        <v>27</v>
      </c>
      <c r="C148" s="65"/>
      <c r="D148" s="65"/>
      <c r="E148" s="155" t="s">
        <v>56</v>
      </c>
      <c r="F148" s="156"/>
      <c r="G148" s="26"/>
    </row>
    <row r="149" spans="1:7" ht="14.25" customHeight="1" x14ac:dyDescent="0.2">
      <c r="A149" s="98"/>
      <c r="B149" s="99"/>
      <c r="C149" s="99"/>
      <c r="D149" s="99" t="s">
        <v>9</v>
      </c>
      <c r="E149" s="100" t="s">
        <v>108</v>
      </c>
      <c r="F149" s="105">
        <v>8620000</v>
      </c>
      <c r="G149" s="105">
        <v>10017420</v>
      </c>
    </row>
    <row r="150" spans="1:7" ht="14.25" customHeight="1" x14ac:dyDescent="0.2">
      <c r="A150" s="98"/>
      <c r="B150" s="99"/>
      <c r="C150" s="99"/>
      <c r="D150" s="99" t="s">
        <v>10</v>
      </c>
      <c r="E150" s="100" t="s">
        <v>95</v>
      </c>
      <c r="F150" s="105">
        <v>1500000</v>
      </c>
      <c r="G150" s="105">
        <v>1710000</v>
      </c>
    </row>
    <row r="151" spans="1:7" s="34" customFormat="1" ht="14.25" customHeight="1" x14ac:dyDescent="0.25">
      <c r="A151" s="20"/>
      <c r="B151" s="20"/>
      <c r="C151" s="20" t="s">
        <v>5</v>
      </c>
      <c r="D151" s="20"/>
      <c r="E151" s="41" t="s">
        <v>111</v>
      </c>
      <c r="F151" s="42">
        <f>SUM(F149:F150)</f>
        <v>10120000</v>
      </c>
      <c r="G151" s="42">
        <f>SUM(G149:G150)</f>
        <v>11727420</v>
      </c>
    </row>
    <row r="152" spans="1:7" s="31" customFormat="1" ht="14.25" customHeight="1" x14ac:dyDescent="0.2">
      <c r="A152" s="10"/>
      <c r="B152" s="10"/>
      <c r="C152" s="21"/>
      <c r="D152" s="10"/>
      <c r="E152" s="17" t="s">
        <v>31</v>
      </c>
      <c r="F152" s="43">
        <f>SUM(F151)</f>
        <v>10120000</v>
      </c>
      <c r="G152" s="43">
        <f>SUM(G151)</f>
        <v>11727420</v>
      </c>
    </row>
    <row r="153" spans="1:7" ht="14.25" customHeight="1" x14ac:dyDescent="0.2">
      <c r="A153" s="157"/>
      <c r="B153" s="157"/>
      <c r="C153" s="157"/>
      <c r="D153" s="157"/>
      <c r="E153" s="157"/>
      <c r="F153" s="157"/>
      <c r="G153" s="45"/>
    </row>
    <row r="154" spans="1:7" s="31" customFormat="1" ht="14.25" customHeight="1" x14ac:dyDescent="0.2">
      <c r="A154" s="10"/>
      <c r="B154" s="10" t="s">
        <v>167</v>
      </c>
      <c r="C154" s="10"/>
      <c r="D154" s="10"/>
      <c r="E154" s="155" t="s">
        <v>169</v>
      </c>
      <c r="F154" s="156"/>
      <c r="G154" s="26"/>
    </row>
    <row r="155" spans="1:7" ht="14.25" customHeight="1" x14ac:dyDescent="0.2">
      <c r="A155" s="98"/>
      <c r="B155" s="99"/>
      <c r="C155" s="99"/>
      <c r="D155" s="99" t="s">
        <v>8</v>
      </c>
      <c r="E155" s="100" t="s">
        <v>39</v>
      </c>
      <c r="F155" s="105">
        <v>0</v>
      </c>
      <c r="G155" s="105">
        <v>117000</v>
      </c>
    </row>
    <row r="156" spans="1:7" s="34" customFormat="1" ht="14.25" customHeight="1" x14ac:dyDescent="0.25">
      <c r="A156" s="20"/>
      <c r="B156" s="20"/>
      <c r="C156" s="20" t="s">
        <v>5</v>
      </c>
      <c r="D156" s="20"/>
      <c r="E156" s="41" t="s">
        <v>111</v>
      </c>
      <c r="F156" s="42">
        <f>SUM(F155:F155)</f>
        <v>0</v>
      </c>
      <c r="G156" s="42">
        <f>SUM(G155:G155)</f>
        <v>117000</v>
      </c>
    </row>
    <row r="157" spans="1:7" s="31" customFormat="1" ht="14.25" customHeight="1" x14ac:dyDescent="0.2">
      <c r="A157" s="10"/>
      <c r="B157" s="10"/>
      <c r="C157" s="21"/>
      <c r="D157" s="10"/>
      <c r="E157" s="17" t="s">
        <v>31</v>
      </c>
      <c r="F157" s="43">
        <f>SUM(F156)</f>
        <v>0</v>
      </c>
      <c r="G157" s="43">
        <f>SUM(G156)</f>
        <v>117000</v>
      </c>
    </row>
    <row r="158" spans="1:7" ht="14.25" customHeight="1" x14ac:dyDescent="0.2">
      <c r="A158" s="37"/>
      <c r="B158" s="37"/>
      <c r="C158" s="37"/>
      <c r="D158" s="37"/>
      <c r="E158" s="37"/>
      <c r="F158" s="37"/>
      <c r="G158" s="47"/>
    </row>
    <row r="159" spans="1:7" s="31" customFormat="1" ht="14.25" customHeight="1" x14ac:dyDescent="0.2">
      <c r="A159" s="10"/>
      <c r="B159" s="10" t="s">
        <v>168</v>
      </c>
      <c r="C159" s="10"/>
      <c r="D159" s="10"/>
      <c r="E159" s="155" t="s">
        <v>174</v>
      </c>
      <c r="F159" s="156"/>
      <c r="G159" s="26"/>
    </row>
    <row r="160" spans="1:7" ht="14.25" customHeight="1" x14ac:dyDescent="0.2">
      <c r="A160" s="98"/>
      <c r="B160" s="99"/>
      <c r="C160" s="99"/>
      <c r="D160" s="99" t="s">
        <v>9</v>
      </c>
      <c r="E160" s="100" t="s">
        <v>108</v>
      </c>
      <c r="F160" s="105">
        <v>0</v>
      </c>
      <c r="G160" s="105">
        <v>571500</v>
      </c>
    </row>
    <row r="161" spans="1:7" s="34" customFormat="1" ht="14.25" customHeight="1" x14ac:dyDescent="0.25">
      <c r="A161" s="20"/>
      <c r="B161" s="20"/>
      <c r="C161" s="20" t="s">
        <v>5</v>
      </c>
      <c r="D161" s="20"/>
      <c r="E161" s="41" t="s">
        <v>111</v>
      </c>
      <c r="F161" s="42">
        <f>SUM(F160:F160)</f>
        <v>0</v>
      </c>
      <c r="G161" s="42">
        <f>SUM(G160:G160)</f>
        <v>571500</v>
      </c>
    </row>
    <row r="162" spans="1:7" s="31" customFormat="1" ht="14.25" customHeight="1" x14ac:dyDescent="0.2">
      <c r="A162" s="10"/>
      <c r="B162" s="10"/>
      <c r="C162" s="21"/>
      <c r="D162" s="10"/>
      <c r="E162" s="17" t="s">
        <v>31</v>
      </c>
      <c r="F162" s="43">
        <f>SUM(F161)</f>
        <v>0</v>
      </c>
      <c r="G162" s="43">
        <f>SUM(G161)</f>
        <v>571500</v>
      </c>
    </row>
    <row r="163" spans="1:7" ht="14.25" customHeight="1" x14ac:dyDescent="0.2">
      <c r="A163" s="37"/>
      <c r="B163" s="37"/>
      <c r="C163" s="37"/>
      <c r="D163" s="37"/>
      <c r="E163" s="47"/>
      <c r="F163" s="48"/>
      <c r="G163" s="48"/>
    </row>
    <row r="164" spans="1:7" ht="14.25" customHeight="1" x14ac:dyDescent="0.2">
      <c r="A164" s="37"/>
      <c r="B164" s="37"/>
      <c r="C164" s="37"/>
      <c r="D164" s="37"/>
      <c r="E164" s="47"/>
      <c r="F164" s="48"/>
      <c r="G164" s="48"/>
    </row>
    <row r="165" spans="1:7" ht="18" customHeight="1" x14ac:dyDescent="0.25">
      <c r="A165" s="10" t="s">
        <v>30</v>
      </c>
      <c r="B165" s="12"/>
      <c r="C165" s="12"/>
      <c r="D165" s="12"/>
      <c r="E165" s="15" t="s">
        <v>113</v>
      </c>
      <c r="F165" s="40"/>
      <c r="G165" s="40"/>
    </row>
    <row r="166" spans="1:7" s="31" customFormat="1" ht="14.25" customHeight="1" x14ac:dyDescent="0.2">
      <c r="A166" s="10"/>
      <c r="B166" s="10" t="s">
        <v>5</v>
      </c>
      <c r="C166" s="10"/>
      <c r="D166" s="10"/>
      <c r="E166" s="155" t="s">
        <v>45</v>
      </c>
      <c r="F166" s="156"/>
      <c r="G166" s="26"/>
    </row>
    <row r="167" spans="1:7" s="31" customFormat="1" ht="14.25" customHeight="1" x14ac:dyDescent="0.2">
      <c r="A167" s="10"/>
      <c r="B167" s="10"/>
      <c r="C167" s="10"/>
      <c r="D167" s="12" t="s">
        <v>5</v>
      </c>
      <c r="E167" s="13" t="s">
        <v>36</v>
      </c>
      <c r="F167" s="49">
        <v>21360810</v>
      </c>
      <c r="G167" s="49">
        <v>21360810</v>
      </c>
    </row>
    <row r="168" spans="1:7" s="31" customFormat="1" ht="14.25" customHeight="1" x14ac:dyDescent="0.2">
      <c r="A168" s="104"/>
      <c r="B168" s="104"/>
      <c r="C168" s="104"/>
      <c r="D168" s="99" t="s">
        <v>6</v>
      </c>
      <c r="E168" s="100" t="s">
        <v>87</v>
      </c>
      <c r="F168" s="97">
        <v>4374887</v>
      </c>
      <c r="G168" s="97">
        <v>4758887</v>
      </c>
    </row>
    <row r="169" spans="1:7" ht="14.25" customHeight="1" x14ac:dyDescent="0.2">
      <c r="A169" s="98"/>
      <c r="B169" s="99"/>
      <c r="C169" s="99"/>
      <c r="D169" s="99" t="s">
        <v>8</v>
      </c>
      <c r="E169" s="100" t="s">
        <v>39</v>
      </c>
      <c r="F169" s="105">
        <v>13945903</v>
      </c>
      <c r="G169" s="105">
        <v>13575299</v>
      </c>
    </row>
    <row r="170" spans="1:7" s="33" customFormat="1" ht="14.25" customHeight="1" x14ac:dyDescent="0.25">
      <c r="A170" s="20"/>
      <c r="B170" s="87"/>
      <c r="C170" s="87" t="s">
        <v>5</v>
      </c>
      <c r="D170" s="87"/>
      <c r="E170" s="41" t="s">
        <v>111</v>
      </c>
      <c r="F170" s="42">
        <f>SUM(F167:F169)</f>
        <v>39681600</v>
      </c>
      <c r="G170" s="42">
        <f>SUM(G167:G169)</f>
        <v>39694996</v>
      </c>
    </row>
    <row r="171" spans="1:7" ht="14.25" customHeight="1" x14ac:dyDescent="0.2">
      <c r="A171" s="11"/>
      <c r="B171" s="12"/>
      <c r="C171" s="16"/>
      <c r="D171" s="12"/>
      <c r="E171" s="17" t="s">
        <v>31</v>
      </c>
      <c r="F171" s="43">
        <f>SUM(F170)</f>
        <v>39681600</v>
      </c>
      <c r="G171" s="43">
        <f>SUM(G170)</f>
        <v>39694996</v>
      </c>
    </row>
    <row r="172" spans="1:7" ht="14.25" customHeight="1" x14ac:dyDescent="0.2">
      <c r="A172" s="91"/>
      <c r="B172" s="91"/>
      <c r="C172" s="91"/>
      <c r="D172" s="91"/>
      <c r="E172" s="45"/>
      <c r="F172" s="46"/>
      <c r="G172" s="46"/>
    </row>
    <row r="173" spans="1:7" ht="14.25" customHeight="1" x14ac:dyDescent="0.2">
      <c r="A173" s="38"/>
      <c r="B173" s="38"/>
      <c r="C173" s="38"/>
      <c r="D173" s="38"/>
      <c r="E173" s="50"/>
      <c r="F173" s="51"/>
      <c r="G173" s="51"/>
    </row>
    <row r="174" spans="1:7" s="31" customFormat="1" ht="14.25" customHeight="1" x14ac:dyDescent="0.25">
      <c r="A174" s="10"/>
      <c r="B174" s="10"/>
      <c r="C174" s="10"/>
      <c r="D174" s="10"/>
      <c r="E174" s="41" t="s">
        <v>86</v>
      </c>
      <c r="F174" s="43"/>
      <c r="G174" s="43"/>
    </row>
    <row r="175" spans="1:7" ht="14.25" customHeight="1" x14ac:dyDescent="0.2">
      <c r="A175" s="11"/>
      <c r="B175" s="12"/>
      <c r="C175" s="12"/>
      <c r="D175" s="12" t="s">
        <v>5</v>
      </c>
      <c r="E175" s="13" t="s">
        <v>36</v>
      </c>
      <c r="F175" s="40">
        <f>SUM(F167,F135,F111,F104,F95,F86,F46,F9)</f>
        <v>60729475</v>
      </c>
      <c r="G175" s="40">
        <f>SUM(G167,G135,G111,G104,G95,G86,G46,G9)</f>
        <v>82402801</v>
      </c>
    </row>
    <row r="176" spans="1:7" ht="14.25" customHeight="1" x14ac:dyDescent="0.2">
      <c r="A176" s="11"/>
      <c r="B176" s="12"/>
      <c r="C176" s="12"/>
      <c r="D176" s="12" t="s">
        <v>6</v>
      </c>
      <c r="E176" s="13" t="s">
        <v>87</v>
      </c>
      <c r="F176" s="40">
        <f>SUM(F168,F136,F112,F105,F96,F87,F47,F10)</f>
        <v>12691653</v>
      </c>
      <c r="G176" s="40">
        <f>SUM(G168,G136,G112,G105,G96,G87,G47,G10)</f>
        <v>16841363</v>
      </c>
    </row>
    <row r="177" spans="1:7" ht="14.25" customHeight="1" x14ac:dyDescent="0.2">
      <c r="A177" s="11"/>
      <c r="B177" s="12"/>
      <c r="C177" s="12"/>
      <c r="D177" s="12" t="s">
        <v>8</v>
      </c>
      <c r="E177" s="13" t="s">
        <v>39</v>
      </c>
      <c r="F177" s="40">
        <f>SUM(F169,F155,F144,F137,F125,F120,F113,F106,F97,F88,F81,F76,F64,F55,F48,F25,F18,F11)</f>
        <v>86839603</v>
      </c>
      <c r="G177" s="40">
        <f>SUM(G169,G155,G144,G137,G125,G120,G113,G106,G97,G88,G81,G76,G64,G55,G48,G25,G18,G11)</f>
        <v>93633197</v>
      </c>
    </row>
    <row r="178" spans="1:7" ht="14.25" customHeight="1" x14ac:dyDescent="0.2">
      <c r="A178" s="11"/>
      <c r="B178" s="12"/>
      <c r="C178" s="12"/>
      <c r="D178" s="12" t="s">
        <v>9</v>
      </c>
      <c r="E178" s="13" t="s">
        <v>108</v>
      </c>
      <c r="F178" s="40">
        <f>SUM(F160,F149,)</f>
        <v>8620000</v>
      </c>
      <c r="G178" s="40">
        <f>SUM(G160,G149,)</f>
        <v>10588920</v>
      </c>
    </row>
    <row r="179" spans="1:7" ht="14.25" customHeight="1" x14ac:dyDescent="0.2">
      <c r="A179" s="11"/>
      <c r="B179" s="12"/>
      <c r="C179" s="12"/>
      <c r="D179" s="12" t="s">
        <v>10</v>
      </c>
      <c r="E179" s="13" t="s">
        <v>95</v>
      </c>
      <c r="F179" s="40">
        <f>SUM(F150,F130,F40,F34,F26)</f>
        <v>48233000</v>
      </c>
      <c r="G179" s="40">
        <f>SUM(G150,G130,G40,G34,G26)</f>
        <v>73833817</v>
      </c>
    </row>
    <row r="180" spans="1:7" ht="14.25" customHeight="1" x14ac:dyDescent="0.2">
      <c r="A180" s="11"/>
      <c r="B180" s="12"/>
      <c r="C180" s="12"/>
      <c r="D180" s="12" t="s">
        <v>11</v>
      </c>
      <c r="E180" s="13" t="s">
        <v>97</v>
      </c>
      <c r="F180" s="40">
        <f>SUM(F41,F35)</f>
        <v>39571600</v>
      </c>
      <c r="G180" s="40">
        <f>SUM(G41,G35)</f>
        <v>43105747</v>
      </c>
    </row>
    <row r="181" spans="1:7" s="34" customFormat="1" ht="14.25" customHeight="1" x14ac:dyDescent="0.25">
      <c r="A181" s="20"/>
      <c r="B181" s="20"/>
      <c r="C181" s="20" t="s">
        <v>5</v>
      </c>
      <c r="D181" s="20"/>
      <c r="E181" s="41" t="s">
        <v>111</v>
      </c>
      <c r="F181" s="42">
        <f>SUM(F175:F180)</f>
        <v>256685331</v>
      </c>
      <c r="G181" s="42">
        <f>SUM(G175:G180)</f>
        <v>320405845</v>
      </c>
    </row>
    <row r="182" spans="1:7" ht="14.25" customHeight="1" x14ac:dyDescent="0.2">
      <c r="A182" s="11"/>
      <c r="B182" s="12"/>
      <c r="C182" s="12"/>
      <c r="D182" s="12" t="s">
        <v>5</v>
      </c>
      <c r="E182" s="13" t="s">
        <v>109</v>
      </c>
      <c r="F182" s="40">
        <f>SUM(F139,F115,F99,F90,F71,F57,F50,F28,F20,F13)</f>
        <v>1570814170</v>
      </c>
      <c r="G182" s="40">
        <f>SUM(G139,G115,G99,G90,G71,G57,G50,G28,G20,G13)</f>
        <v>1691036313</v>
      </c>
    </row>
    <row r="183" spans="1:7" ht="14.25" customHeight="1" x14ac:dyDescent="0.2">
      <c r="A183" s="11"/>
      <c r="B183" s="12"/>
      <c r="C183" s="12"/>
      <c r="D183" s="12" t="s">
        <v>6</v>
      </c>
      <c r="E183" s="13" t="s">
        <v>104</v>
      </c>
      <c r="F183" s="40">
        <f>SUM(F66,F58,F29)</f>
        <v>39162519</v>
      </c>
      <c r="G183" s="40">
        <f>SUM(G66,G58,G29)</f>
        <v>111942832</v>
      </c>
    </row>
    <row r="184" spans="1:7" ht="14.25" customHeight="1" x14ac:dyDescent="0.2">
      <c r="A184" s="11"/>
      <c r="B184" s="12"/>
      <c r="C184" s="19"/>
      <c r="D184" s="19" t="s">
        <v>8</v>
      </c>
      <c r="E184" s="9" t="s">
        <v>129</v>
      </c>
      <c r="F184" s="40">
        <f>SUM(F59)</f>
        <v>0</v>
      </c>
      <c r="G184" s="40">
        <f>SUM(G59)</f>
        <v>3035800</v>
      </c>
    </row>
    <row r="185" spans="1:7" ht="14.25" customHeight="1" x14ac:dyDescent="0.2">
      <c r="A185" s="11"/>
      <c r="B185" s="12"/>
      <c r="C185" s="19"/>
      <c r="D185" s="19" t="s">
        <v>9</v>
      </c>
      <c r="E185" s="9" t="s">
        <v>107</v>
      </c>
      <c r="F185" s="40">
        <v>0</v>
      </c>
      <c r="G185" s="40">
        <v>0</v>
      </c>
    </row>
    <row r="186" spans="1:7" s="34" customFormat="1" ht="14.25" customHeight="1" x14ac:dyDescent="0.25">
      <c r="A186" s="20"/>
      <c r="B186" s="20"/>
      <c r="C186" s="20" t="s">
        <v>6</v>
      </c>
      <c r="D186" s="20"/>
      <c r="E186" s="41" t="s">
        <v>110</v>
      </c>
      <c r="F186" s="42">
        <f>SUM(F182:F185)</f>
        <v>1609976689</v>
      </c>
      <c r="G186" s="42">
        <f>SUM(G182:G185)</f>
        <v>1806014945</v>
      </c>
    </row>
    <row r="187" spans="1:7" s="31" customFormat="1" ht="14.25" customHeight="1" x14ac:dyDescent="0.2">
      <c r="A187" s="10"/>
      <c r="B187" s="10"/>
      <c r="C187" s="21"/>
      <c r="D187" s="10"/>
      <c r="E187" s="17" t="s">
        <v>31</v>
      </c>
      <c r="F187" s="43">
        <f>SUM(F186,F181)</f>
        <v>1866662020</v>
      </c>
      <c r="G187" s="43">
        <f>SUM(G186,G181)</f>
        <v>2126420790</v>
      </c>
    </row>
    <row r="188" spans="1:7" ht="24" customHeight="1" x14ac:dyDescent="0.2">
      <c r="A188" s="37"/>
    </row>
  </sheetData>
  <mergeCells count="49">
    <mergeCell ref="E166:F166"/>
    <mergeCell ref="A147:F147"/>
    <mergeCell ref="E148:F148"/>
    <mergeCell ref="A153:F153"/>
    <mergeCell ref="E154:F154"/>
    <mergeCell ref="E159:F159"/>
    <mergeCell ref="E143:F143"/>
    <mergeCell ref="A109:F109"/>
    <mergeCell ref="E110:F110"/>
    <mergeCell ref="A118:F118"/>
    <mergeCell ref="E119:F119"/>
    <mergeCell ref="A123:F123"/>
    <mergeCell ref="E124:F124"/>
    <mergeCell ref="A128:F128"/>
    <mergeCell ref="E129:F129"/>
    <mergeCell ref="A133:F133"/>
    <mergeCell ref="E134:F134"/>
    <mergeCell ref="A142:F142"/>
    <mergeCell ref="E103:F103"/>
    <mergeCell ref="E63:F63"/>
    <mergeCell ref="A69:F69"/>
    <mergeCell ref="E70:F70"/>
    <mergeCell ref="A74:F74"/>
    <mergeCell ref="E75:F75"/>
    <mergeCell ref="A79:F79"/>
    <mergeCell ref="E80:F80"/>
    <mergeCell ref="A84:F84"/>
    <mergeCell ref="E85:F85"/>
    <mergeCell ref="A93:F93"/>
    <mergeCell ref="E94:F94"/>
    <mergeCell ref="E54:F54"/>
    <mergeCell ref="E8:F8"/>
    <mergeCell ref="A16:F16"/>
    <mergeCell ref="E17:F17"/>
    <mergeCell ref="A23:F23"/>
    <mergeCell ref="E24:F24"/>
    <mergeCell ref="A32:F32"/>
    <mergeCell ref="E33:F33"/>
    <mergeCell ref="E39:F39"/>
    <mergeCell ref="A44:F44"/>
    <mergeCell ref="E45:F45"/>
    <mergeCell ref="A53:F53"/>
    <mergeCell ref="A1:G1"/>
    <mergeCell ref="A3:E3"/>
    <mergeCell ref="F3:F6"/>
    <mergeCell ref="G3:G6"/>
    <mergeCell ref="B4:E4"/>
    <mergeCell ref="C5:E5"/>
    <mergeCell ref="D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5</vt:i4>
      </vt:variant>
    </vt:vector>
  </HeadingPairs>
  <TitlesOfParts>
    <vt:vector size="13" baseType="lpstr">
      <vt:lpstr>1. m.</vt:lpstr>
      <vt:lpstr>2. m.</vt:lpstr>
      <vt:lpstr>3. m.</vt:lpstr>
      <vt:lpstr>4.m.</vt:lpstr>
      <vt:lpstr>5.m.</vt:lpstr>
      <vt:lpstr>6. m.</vt:lpstr>
      <vt:lpstr>Munka1</vt:lpstr>
      <vt:lpstr>Munka2</vt:lpstr>
      <vt:lpstr>'2. m.'!Nyomtatási_cím</vt:lpstr>
      <vt:lpstr>'3. m.'!Nyomtatási_cím</vt:lpstr>
      <vt:lpstr>'4.m.'!Nyomtatási_cím</vt:lpstr>
      <vt:lpstr>Munka1!Nyomtatási_cím</vt:lpstr>
      <vt:lpstr>'6. m.'!Nyomtatási_terület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Ákos</dc:creator>
  <cp:lastModifiedBy>Monika</cp:lastModifiedBy>
  <cp:lastPrinted>2018-05-18T12:04:37Z</cp:lastPrinted>
  <dcterms:created xsi:type="dcterms:W3CDTF">2011-02-10T08:52:45Z</dcterms:created>
  <dcterms:modified xsi:type="dcterms:W3CDTF">2018-05-28T09:03:16Z</dcterms:modified>
</cp:coreProperties>
</file>