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3"/>
  </bookViews>
  <sheets>
    <sheet name="01" sheetId="1" r:id="rId1"/>
    <sheet name="03" sheetId="2" r:id="rId2"/>
    <sheet name="04" sheetId="3" r:id="rId3"/>
    <sheet name="05" sheetId="4" r:id="rId4"/>
    <sheet name="07" sheetId="5" r:id="rId5"/>
    <sheet name="08" sheetId="6" r:id="rId6"/>
  </sheets>
  <externalReferences>
    <externalReference r:id="rId9"/>
  </externalReferences>
  <definedNames>
    <definedName name="_xlnm.Print_Area" localSheetId="5">'08'!$A$1:$H$22</definedName>
  </definedNames>
  <calcPr fullCalcOnLoad="1"/>
</workbook>
</file>

<file path=xl/sharedStrings.xml><?xml version="1.0" encoding="utf-8"?>
<sst xmlns="http://schemas.openxmlformats.org/spreadsheetml/2006/main" count="351" uniqueCount="268">
  <si>
    <t>II.</t>
  </si>
  <si>
    <t>1. Önkormányzatok költségvetési támogatása</t>
  </si>
  <si>
    <t>Személyi juttatások</t>
  </si>
  <si>
    <t>IV.</t>
  </si>
  <si>
    <t>VI.</t>
  </si>
  <si>
    <t>VIII.</t>
  </si>
  <si>
    <t>Egyéb felhalmozási kiadások</t>
  </si>
  <si>
    <t>3.</t>
  </si>
  <si>
    <t>4.</t>
  </si>
  <si>
    <t>I.</t>
  </si>
  <si>
    <t>Sor- szám</t>
  </si>
  <si>
    <t>Megnevezés</t>
  </si>
  <si>
    <t>BEVÉTELEK</t>
  </si>
  <si>
    <t>Működési  bevételek</t>
  </si>
  <si>
    <t>1. Intézményi működési bevételek</t>
  </si>
  <si>
    <t xml:space="preserve">2. Közhatalmi bevételek </t>
  </si>
  <si>
    <t>2.1 Igazgatási szolgáltatási bevételek</t>
  </si>
  <si>
    <t>2.2  Helyi adók</t>
  </si>
  <si>
    <t>2.3 Átengedett központi adók</t>
  </si>
  <si>
    <t>2.4 Bírságok, pótlékok és egyéb sajátos bevételek</t>
  </si>
  <si>
    <t>MŰKÖDÉSI BEVÉTELEK ÖSSZESEN:</t>
  </si>
  <si>
    <t xml:space="preserve"> Kapott támogatások</t>
  </si>
  <si>
    <t>TÁMOGATÁSOK ÖSSZESEN:</t>
  </si>
  <si>
    <t>III.</t>
  </si>
  <si>
    <t xml:space="preserve"> Felhalmozási  bevételek</t>
  </si>
  <si>
    <t>1. Tárgyi eszközök és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</si>
  <si>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</si>
  <si>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</si>
  <si>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</si>
  <si>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 xml:space="preserve">IV. </t>
  </si>
  <si>
    <t xml:space="preserve"> Támogatásértékű bevételek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</si>
  <si>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</si>
  <si>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</si>
  <si>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</si>
  <si>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</si>
  <si>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</si>
  <si>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</si>
  <si>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</si>
  <si>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</si>
  <si>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</si>
  <si>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</si>
  <si>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</si>
  <si>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</si>
  <si>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1. Felhalmozási célú hitel felvétele</t>
  </si>
  <si>
    <t>HITELEK ÖSSZESEN:</t>
  </si>
  <si>
    <t>Pénzforgalom nélküli bevételek</t>
  </si>
  <si>
    <t>1. Előző évi előirányzat-maradvány, pénzmaradvány igénybevétele</t>
  </si>
  <si>
    <t>2. Különböző finanszírozási bevételek</t>
  </si>
  <si>
    <t>PÉNZFORGALOM NÉLKÜLI BEVÉTELEK ÖSSZESEN:</t>
  </si>
  <si>
    <t>BEVÉTELEK MINDÖSSZESEN:</t>
  </si>
  <si>
    <t>Működési költségvetés</t>
  </si>
  <si>
    <t>1.</t>
  </si>
  <si>
    <t>2.</t>
  </si>
  <si>
    <t>Munkaadókat terhelő járulékok és szociális hj. adó</t>
  </si>
  <si>
    <t xml:space="preserve">Dologi kiadások </t>
  </si>
  <si>
    <t>5.</t>
  </si>
  <si>
    <t>Működési célú pénzeszköz átadások ÁH-n kívülre</t>
  </si>
  <si>
    <t>6.</t>
  </si>
  <si>
    <t>Ellátottak pénzbeli juttatásai</t>
  </si>
  <si>
    <t>Működési költségvetés összesen:</t>
  </si>
  <si>
    <t>Felhalmozási költségvetés</t>
  </si>
  <si>
    <t>Beruházások</t>
  </si>
  <si>
    <t>Felújítások</t>
  </si>
  <si>
    <t>Felhalmozási költségvetés összesen:</t>
  </si>
  <si>
    <t xml:space="preserve">Finanszírozási kiadások </t>
  </si>
  <si>
    <t>Irányítószervi támogatás folyósítása</t>
  </si>
  <si>
    <t>Hitelek  és kölcsönök kiadása</t>
  </si>
  <si>
    <t>Hitelek visszafizetése</t>
  </si>
  <si>
    <t>Kölcsönök nyújtása</t>
  </si>
  <si>
    <t>Hitelek  és kölcsönök kiadása összesen:</t>
  </si>
  <si>
    <t>Pénzforgalom nélküli kiadások (tartalékok)</t>
  </si>
  <si>
    <t>Önkormányzat kiadásai összesen</t>
  </si>
  <si>
    <t>K I A D Á SO K</t>
  </si>
  <si>
    <t>Személyi kiadások</t>
  </si>
  <si>
    <t xml:space="preserve">Személyi kiadások közterhei </t>
  </si>
  <si>
    <t>Dologi kiadások</t>
  </si>
  <si>
    <t>Működési kiadások összesen:</t>
  </si>
  <si>
    <t xml:space="preserve">         Ö S S Z E S E N:</t>
  </si>
  <si>
    <t>Előző évi pénzmarad.igénybev.</t>
  </si>
  <si>
    <t>Intézményi beruházási kiadások</t>
  </si>
  <si>
    <t>Függő,átfutó,kiegy. kiadások</t>
  </si>
  <si>
    <t>Intézményi saját bevételek</t>
  </si>
  <si>
    <t>Támogatásértékű mük.bevétel</t>
  </si>
  <si>
    <t>Központositott előirányzat</t>
  </si>
  <si>
    <t>Önkormányzatok finanszírozása</t>
  </si>
  <si>
    <t>Függő,átfutó,kiegy. bevételek</t>
  </si>
  <si>
    <t xml:space="preserve">                                     </t>
  </si>
  <si>
    <t xml:space="preserve">       Előirányzat felhasználási és likviditási ütemterve</t>
  </si>
  <si>
    <t>adatok ezer forintban</t>
  </si>
  <si>
    <t>Bevételek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</si>
  <si>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</si>
  <si>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</si>
  <si>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</si>
  <si>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</si>
  <si>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</si>
  <si>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</si>
  <si>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</si>
  <si>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</si>
  <si>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</si>
  <si>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</si>
  <si>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</si>
  <si>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</si>
  <si>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</si>
  <si>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Hitel</t>
  </si>
  <si>
    <t>Értékpapir értékesítése</t>
  </si>
  <si>
    <t>Pénzmaradvány felhasználás</t>
  </si>
  <si>
    <t>Bevételek göngyölítve</t>
  </si>
  <si>
    <t>Kiadások</t>
  </si>
  <si>
    <t>Munkaadói terh. járulékok</t>
  </si>
  <si>
    <t>Lakossági szociális juttatások</t>
  </si>
  <si>
    <t>Támogatásért.műk. kiadások, műk.célú átadások</t>
  </si>
  <si>
    <t>Felhalmozási kiadások</t>
  </si>
  <si>
    <t>Tartalék</t>
  </si>
  <si>
    <t>Kiadások göngyölítve</t>
  </si>
  <si>
    <t>Pénzkészlet</t>
  </si>
  <si>
    <t>Szakfeladat</t>
  </si>
  <si>
    <t>Felhalmozási és tőkejellegű kiadás megnevezése</t>
  </si>
  <si>
    <t>Felhalmozási és tőkejellegű bevétel megnevezése</t>
  </si>
  <si>
    <t>ÖSSZESEN:</t>
  </si>
  <si>
    <t xml:space="preserve"> Önkormányzati hivatal 2014. évi költségvetése</t>
  </si>
  <si>
    <t xml:space="preserve">2014. évi  költségvetés </t>
  </si>
  <si>
    <t>Kossuth úti járda felújítása</t>
  </si>
  <si>
    <t>Petőfi úti járda felújítása</t>
  </si>
  <si>
    <t>COFOG</t>
  </si>
  <si>
    <t>Konyhai eszközök beszerzése</t>
  </si>
  <si>
    <t>562913</t>
  </si>
  <si>
    <t>Helyi termékpiac</t>
  </si>
  <si>
    <t>680001</t>
  </si>
  <si>
    <t>Háziorvosi szolgálati lakás felújítása</t>
  </si>
  <si>
    <t>910502</t>
  </si>
  <si>
    <t xml:space="preserve">    Művelődési Ház hangtechnikai felújítása</t>
  </si>
  <si>
    <t>045160</t>
  </si>
  <si>
    <t>096020</t>
  </si>
  <si>
    <t>013350</t>
  </si>
  <si>
    <t>066020</t>
  </si>
  <si>
    <t>082091</t>
  </si>
  <si>
    <t>081030</t>
  </si>
  <si>
    <t>931102</t>
  </si>
  <si>
    <t xml:space="preserve">    Sószoba kialakítása</t>
  </si>
  <si>
    <t xml:space="preserve">   Helyi termékpiac </t>
  </si>
  <si>
    <t xml:space="preserve">   NKA pályázat (Népi Műemlékház felújítása)</t>
  </si>
  <si>
    <t xml:space="preserve">   Műfüves pályához kapott támogatás</t>
  </si>
  <si>
    <t xml:space="preserve">   Szabadidőpark bérbeadása</t>
  </si>
  <si>
    <t xml:space="preserve">   Ingatlan bérbeadása</t>
  </si>
  <si>
    <t>680002</t>
  </si>
  <si>
    <t xml:space="preserve">    Csesztregi Népi Műemlékház felújítása</t>
  </si>
  <si>
    <t xml:space="preserve">    Szennyvízrendszer felújítási költsége</t>
  </si>
  <si>
    <t xml:space="preserve">   Egyéb felhalmozási bevétel</t>
  </si>
  <si>
    <t>052020</t>
  </si>
  <si>
    <t>Finanszírozási kiadások összesen:</t>
  </si>
  <si>
    <t xml:space="preserve">B E V É T E L E K </t>
  </si>
  <si>
    <t>Támogatás értékű bevételek, átvett pénzeszköz, kölcsönök vissztérülése</t>
  </si>
  <si>
    <t>Közhatalmi és működési bevételek</t>
  </si>
  <si>
    <t>Helyi adók és gépjárműadó</t>
  </si>
  <si>
    <t>Működés költségvetési támogatása</t>
  </si>
  <si>
    <t>Támogatatás értékű felhalmozási bevételek</t>
  </si>
  <si>
    <t>Felhalmozási és tőkejellegű bevételek</t>
  </si>
  <si>
    <t>Beruházási megelőlegezési hitel</t>
  </si>
  <si>
    <t>Működési célú támogatásértékű kiadások ÁH-n belülre</t>
  </si>
  <si>
    <t xml:space="preserve">2014. évi összesített pénzügyi mérlege </t>
  </si>
  <si>
    <t>e Ft</t>
  </si>
  <si>
    <t>A</t>
  </si>
  <si>
    <t>B</t>
  </si>
  <si>
    <t>C</t>
  </si>
  <si>
    <t>D</t>
  </si>
  <si>
    <t xml:space="preserve">2014. évi előirányzat </t>
  </si>
  <si>
    <t xml:space="preserve">Kötelező feladat </t>
  </si>
  <si>
    <t xml:space="preserve">Nem kötelező feladat 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</si>
  <si>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</si>
  <si>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</si>
  <si>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</si>
  <si>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</si>
  <si>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</si>
  <si>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c, Dologi kiadások </t>
  </si>
  <si>
    <t xml:space="preserve">    d, Pénzbeli kárpótlások kártérítések</t>
  </si>
  <si>
    <t xml:space="preserve">    e, Ellátottak pénzbeli juttatásai</t>
  </si>
  <si>
    <t>Végleges támogatás,pénzeszköz-átvétel összesen: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</si>
  <si>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</si>
  <si>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</si>
  <si>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</si>
  <si>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</si>
  <si>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 Beruházások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</si>
  <si>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</si>
  <si>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</si>
  <si>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</si>
  <si>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</si>
  <si>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  f, Felhalmozási támogatás államháztartáson kívülről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</si>
  <si>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</si>
  <si>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</si>
  <si>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</si>
  <si>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</si>
  <si>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</si>
  <si>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</si>
  <si>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</si>
  <si>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</si>
  <si>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</si>
  <si>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</si>
  <si>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    a, Immateriális javak értékesítése</t>
  </si>
  <si>
    <t xml:space="preserve">    b, Ingatlanok értékesítése </t>
  </si>
  <si>
    <t xml:space="preserve">    g, Felhalmozási célú átvett pénzeszközök ÁHT-n kívülről</t>
  </si>
  <si>
    <t xml:space="preserve">    e, Felhalmozási célú tartalék </t>
  </si>
  <si>
    <t xml:space="preserve">    d,Felhalmozási célú támog.államháztartáson kívülre </t>
  </si>
  <si>
    <t>011130</t>
  </si>
  <si>
    <t xml:space="preserve">   Értékpapír beváltás</t>
  </si>
  <si>
    <t xml:space="preserve">    h, Belföldi értékpapírok bevételei</t>
  </si>
  <si>
    <t xml:space="preserve">   a, Hitel-, kölcsönfelvétel államháztartáson kívülről </t>
  </si>
  <si>
    <t xml:space="preserve">   b, Maradvány igénybevétele </t>
  </si>
  <si>
    <t xml:space="preserve">       ebből: előző évi költségvetési maradvány igénybevétele </t>
  </si>
  <si>
    <t xml:space="preserve">   a, Hitel-, kölcsöntörlesztés államháztart. kívülre </t>
  </si>
  <si>
    <t xml:space="preserve">   b,  Belföldi finanszírozás kiadásai </t>
  </si>
  <si>
    <t xml:space="preserve">   ebből:  Központi, irányító szervi támog.         folyósítása működési</t>
  </si>
  <si>
    <t>1 sz. melléklet</t>
  </si>
  <si>
    <t>999000</t>
  </si>
  <si>
    <t xml:space="preserve">    Iparterülethez autóbusz megálló és forduló építése</t>
  </si>
  <si>
    <t>Csesztreg Község Önkormányzata és Intézménye</t>
  </si>
  <si>
    <t>Eredeti előirányzat</t>
  </si>
  <si>
    <t>Csesztreg  Községi Önkormányzat és Intézménye</t>
  </si>
  <si>
    <t>018010</t>
  </si>
  <si>
    <t xml:space="preserve">   Önkormányzati konyha felújításához kapott állami támogatás</t>
  </si>
  <si>
    <t>910204</t>
  </si>
  <si>
    <t>082064</t>
  </si>
  <si>
    <t xml:space="preserve">   IPA pályázati támogatás (Parasztporta)</t>
  </si>
  <si>
    <t>561913</t>
  </si>
  <si>
    <t xml:space="preserve">    Önkormányzati konyha felújítása</t>
  </si>
  <si>
    <t xml:space="preserve">   Visszaigényelhető áfa a konyha felújításból</t>
  </si>
  <si>
    <t>TSZ iroda épületének vételára</t>
  </si>
  <si>
    <t>E</t>
  </si>
  <si>
    <t>F</t>
  </si>
  <si>
    <t>G</t>
  </si>
  <si>
    <t>H</t>
  </si>
  <si>
    <t xml:space="preserve">     b, Munkaadót terh. jár. és szoc. hozzájárulási adó </t>
  </si>
  <si>
    <t>5. sz. melléklet      Adatok ezer forintban!</t>
  </si>
  <si>
    <t>7.sz.melléklet</t>
  </si>
  <si>
    <t xml:space="preserve">     Ezer forintban !                                                      8. számú melléklet</t>
  </si>
  <si>
    <t>Önkorm. hivatal ált. támogatása</t>
  </si>
  <si>
    <t>Előző évi kiutalatlan pénzmaradvány</t>
  </si>
  <si>
    <t xml:space="preserve">Módosított előirányzat </t>
  </si>
  <si>
    <t xml:space="preserve">   Előző évi felhalmozási pénzmaradvány </t>
  </si>
  <si>
    <t>Előirányzat módosítás 08.31.</t>
  </si>
  <si>
    <t>Módosított előirányzat 08.31-ig</t>
  </si>
  <si>
    <t xml:space="preserve">   1.1 Önkormányzatok működési célú kv.-i támogatása (jövedelempótló támogatással növelve)</t>
  </si>
  <si>
    <t>3. Általános forgalmi adó visszatérülése</t>
  </si>
  <si>
    <t>4. Egyéb működési bevételek ( bérbeadás, tulajdonosi bevételek, kamatbevételek)</t>
  </si>
  <si>
    <t xml:space="preserve">   1.2. Helyi önkormányzatok kiegészítő támogatása</t>
  </si>
  <si>
    <t>Módosított előirányzat 08.31.</t>
  </si>
  <si>
    <t xml:space="preserve">    c, Általános forgalmi adó visszatérülése</t>
  </si>
  <si>
    <t xml:space="preserve">    d, Támogatás, végleges pénzeszköz átvétel</t>
  </si>
  <si>
    <t xml:space="preserve">        d/1. Működési célú támog. bevétel ÁHT-n  belülről </t>
  </si>
  <si>
    <t xml:space="preserve">        d/2. Működési célú átvett pénzeszközök </t>
  </si>
  <si>
    <t xml:space="preserve">        d/3. Önkormányzatok működési támogatásai</t>
  </si>
  <si>
    <t xml:space="preserve">        d/4. Önkormányzatok kiegészítő támogatása</t>
  </si>
  <si>
    <t xml:space="preserve">    e, Egyéb működési bevételek (bérbeadás, tulajdonosi bevételek, kamatbevételek)</t>
  </si>
  <si>
    <t>Elvonások és befizetése</t>
  </si>
  <si>
    <t>Egyéb működési célú kiadások</t>
  </si>
  <si>
    <t xml:space="preserve">    f) Elvonások és befizetések</t>
  </si>
  <si>
    <t xml:space="preserve">    g) Egyéb működési célú kiadások </t>
  </si>
  <si>
    <t xml:space="preserve">      g/1.működési célú támog. államháztartáson belülre </t>
  </si>
  <si>
    <t xml:space="preserve">      g/2.működési célú támog. államháztartáson kívülre </t>
  </si>
  <si>
    <t xml:space="preserve">      g/3.működési célú tartalék </t>
  </si>
  <si>
    <t>Módosított előirányzat 06.30-ig</t>
  </si>
  <si>
    <t>7.</t>
  </si>
  <si>
    <t>I</t>
  </si>
  <si>
    <t>J</t>
  </si>
  <si>
    <t xml:space="preserve">   b, Támogatási kölcsönök visszatérülése</t>
  </si>
  <si>
    <t xml:space="preserve">    "Sóhajtások hídjának" felújítása</t>
  </si>
  <si>
    <t xml:space="preserve">    Ingatlanok értékesítése</t>
  </si>
  <si>
    <t xml:space="preserve">      Szabadidőközpont felújítása</t>
  </si>
  <si>
    <t xml:space="preserve">    Műfüves pálya kialakítása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</si>
</sst>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  <numFmt numFmtId="166" formatCode="0.000"/>
    <numFmt numFmtId="167" formatCode="0.0"/>
    <numFmt numFmtId="168" formatCode="&quot;öS&quot;\ #,##0;\-&quot;öS&quot;\ #,##0"/>
    <numFmt numFmtId="169" formatCode="&quot;öS&quot;\ #,##0;[Red]\-&quot;öS&quot;\ #,##0"/>
    <numFmt numFmtId="170" formatCode="&quot;öS&quot;\ #,##0.00;\-&quot;öS&quot;\ #,##0.00"/>
    <numFmt numFmtId="171" formatCode="&quot;öS&quot;\ #,##0.00;[Red]\-&quot;öS&quot;\ #,##0.00"/>
    <numFmt numFmtId="172" formatCode="_-&quot;öS&quot;\ * #,##0_-;\-&quot;öS&quot;\ * #,##0_-;_-&quot;öS&quot;\ * &quot;-&quot;_-;_-@_-"/>
    <numFmt numFmtId="173" formatCode="_-* #,##0_-;\-* #,##0_-;_-* &quot;-&quot;_-;_-@_-"/>
    <numFmt numFmtId="174" formatCode="_-&quot;öS&quot;\ * #,##0.00_-;\-&quot;öS&quot;\ * #,##0.00_-;_-&quot;öS&quot;\ * &quot;-&quot;??_-;_-@_-"/>
    <numFmt numFmtId="175" formatCode="_-* #,##0.00_-;\-* #,##0.00_-;_-* &quot;-&quot;??_-;_-@_-"/>
    <numFmt numFmtId="176" formatCode="#,##0.00\ &quot;Ft&quot;"/>
    <numFmt numFmtId="177" formatCode="#,###"/>
    <numFmt numFmtId="178" formatCode="_-* #,##0.0\ _F_t_-;\-* #,##0.0\ _F_t_-;_-* &quot;-&quot;??\ _F_t_-;_-@_-"/>
    <numFmt numFmtId="179" formatCode="_-* #,##0\ _F_t_-;\-* #,##0\ _F_t_-;_-* &quot;-&quot;??\ _F_t_-;_-@_-"/>
  </numFmts>
  <fonts count="5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imes New Roman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i/>
      <sz val="10"/>
      <name val="Times New Roman"/>
      <family val="1"/>
    </font>
    <font>
      <sz val="8"/>
      <name val="Arial CE"/>
      <family val="0"/>
    </font>
    <font>
      <sz val="14"/>
      <name val="Arial CE"/>
      <family val="0"/>
    </font>
    <font>
      <b/>
      <i/>
      <sz val="16"/>
      <name val="Arial CE"/>
      <family val="0"/>
    </font>
    <font>
      <b/>
      <i/>
      <sz val="10"/>
      <name val="Arial CE"/>
      <family val="0"/>
    </font>
    <font>
      <i/>
      <sz val="16"/>
      <name val="Arial CE"/>
      <family val="0"/>
    </font>
    <font>
      <sz val="16"/>
      <name val="Arial CE"/>
      <family val="0"/>
    </font>
    <font>
      <i/>
      <sz val="14"/>
      <name val="Arial CE"/>
      <family val="0"/>
    </font>
    <font>
      <sz val="12"/>
      <name val="Arial CE"/>
      <family val="0"/>
    </font>
    <font>
      <b/>
      <i/>
      <sz val="12"/>
      <name val="Arial CE"/>
      <family val="0"/>
    </font>
    <font>
      <b/>
      <sz val="10"/>
      <name val="Times New Roman CE"/>
      <family val="0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9" fillId="7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9" fillId="7" borderId="1" applyNumberFormat="0" applyAlignment="0" applyProtection="0"/>
    <xf numFmtId="0" fontId="0" fillId="22" borderId="7" applyNumberFormat="0" applyFon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5" fillId="4" borderId="0" applyNumberFormat="0" applyBorder="0" applyAlignment="0" applyProtection="0"/>
    <xf numFmtId="0" fontId="24" fillId="20" borderId="8" applyNumberFormat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9" fillId="22" borderId="7" applyNumberFormat="0" applyFont="0" applyAlignment="0" applyProtection="0"/>
    <xf numFmtId="0" fontId="24" fillId="20" borderId="8" applyNumberFormat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1" fillId="23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3" fontId="6" fillId="0" borderId="0" xfId="100" applyNumberFormat="1" applyFont="1" applyAlignment="1">
      <alignment horizontal="center" vertical="center" wrapText="1"/>
      <protection/>
    </xf>
    <xf numFmtId="3" fontId="6" fillId="0" borderId="0" xfId="100" applyNumberFormat="1" applyFont="1" applyAlignment="1">
      <alignment vertical="center" wrapText="1"/>
      <protection/>
    </xf>
    <xf numFmtId="0" fontId="6" fillId="0" borderId="0" xfId="100" applyFont="1">
      <alignment/>
      <protection/>
    </xf>
    <xf numFmtId="3" fontId="29" fillId="0" borderId="10" xfId="100" applyNumberFormat="1" applyFont="1" applyFill="1" applyBorder="1" applyAlignment="1">
      <alignment horizontal="center" vertical="center" wrapText="1"/>
      <protection/>
    </xf>
    <xf numFmtId="3" fontId="29" fillId="0" borderId="11" xfId="100" applyNumberFormat="1" applyFont="1" applyFill="1" applyBorder="1" applyAlignment="1">
      <alignment horizontal="center" vertical="center" wrapText="1"/>
      <protection/>
    </xf>
    <xf numFmtId="0" fontId="6" fillId="0" borderId="0" xfId="100" applyFont="1" applyFill="1">
      <alignment/>
      <protection/>
    </xf>
    <xf numFmtId="3" fontId="29" fillId="0" borderId="12" xfId="100" applyNumberFormat="1" applyFont="1" applyFill="1" applyBorder="1" applyAlignment="1">
      <alignment horizontal="center" vertical="center" wrapText="1"/>
      <protection/>
    </xf>
    <xf numFmtId="3" fontId="29" fillId="0" borderId="12" xfId="100" applyNumberFormat="1" applyFont="1" applyFill="1" applyBorder="1" applyAlignment="1">
      <alignment vertical="center" wrapText="1"/>
      <protection/>
    </xf>
    <xf numFmtId="0" fontId="33" fillId="0" borderId="0" xfId="100" applyFont="1" applyFill="1">
      <alignment/>
      <protection/>
    </xf>
    <xf numFmtId="3" fontId="31" fillId="0" borderId="12" xfId="100" applyNumberFormat="1" applyFont="1" applyFill="1" applyBorder="1" applyAlignment="1">
      <alignment vertical="center" wrapText="1"/>
      <protection/>
    </xf>
    <xf numFmtId="3" fontId="31" fillId="0" borderId="12" xfId="100" applyNumberFormat="1" applyFont="1" applyFill="1" applyBorder="1" applyAlignment="1">
      <alignment horizontal="center" vertical="center" wrapText="1"/>
      <protection/>
    </xf>
    <xf numFmtId="3" fontId="29" fillId="4" borderId="12" xfId="100" applyNumberFormat="1" applyFont="1" applyFill="1" applyBorder="1" applyAlignment="1">
      <alignment horizontal="center" vertical="center" wrapText="1"/>
      <protection/>
    </xf>
    <xf numFmtId="3" fontId="29" fillId="4" borderId="12" xfId="100" applyNumberFormat="1" applyFont="1" applyFill="1" applyBorder="1" applyAlignment="1">
      <alignment vertical="center" wrapText="1"/>
      <protection/>
    </xf>
    <xf numFmtId="0" fontId="33" fillId="0" borderId="0" xfId="100" applyFont="1">
      <alignment/>
      <protection/>
    </xf>
    <xf numFmtId="3" fontId="31" fillId="4" borderId="12" xfId="100" applyNumberFormat="1" applyFont="1" applyFill="1" applyBorder="1" applyAlignment="1">
      <alignment horizontal="center" vertical="center" wrapText="1"/>
      <protection/>
    </xf>
    <xf numFmtId="3" fontId="31" fillId="0" borderId="13" xfId="100" applyNumberFormat="1" applyFont="1" applyFill="1" applyBorder="1" applyAlignment="1">
      <alignment horizontal="center" vertical="center" wrapText="1"/>
      <protection/>
    </xf>
    <xf numFmtId="3" fontId="31" fillId="0" borderId="13" xfId="100" applyNumberFormat="1" applyFont="1" applyFill="1" applyBorder="1" applyAlignment="1">
      <alignment vertical="center" wrapText="1"/>
      <protection/>
    </xf>
    <xf numFmtId="3" fontId="33" fillId="24" borderId="10" xfId="102" applyNumberFormat="1" applyFont="1" applyFill="1" applyBorder="1" applyAlignment="1">
      <alignment horizontal="center" vertical="center" wrapText="1"/>
      <protection/>
    </xf>
    <xf numFmtId="3" fontId="29" fillId="24" borderId="11" xfId="102" applyNumberFormat="1" applyFont="1" applyFill="1" applyBorder="1" applyAlignment="1">
      <alignment vertical="center" wrapText="1"/>
      <protection/>
    </xf>
    <xf numFmtId="3" fontId="34" fillId="0" borderId="0" xfId="102" applyNumberFormat="1" applyFont="1" applyAlignment="1">
      <alignment vertical="center"/>
      <protection/>
    </xf>
    <xf numFmtId="3" fontId="33" fillId="0" borderId="12" xfId="102" applyNumberFormat="1" applyFont="1" applyFill="1" applyBorder="1" applyAlignment="1">
      <alignment horizontal="center" vertical="center" wrapText="1"/>
      <protection/>
    </xf>
    <xf numFmtId="3" fontId="29" fillId="0" borderId="12" xfId="102" applyNumberFormat="1" applyFont="1" applyFill="1" applyBorder="1" applyAlignment="1">
      <alignment vertical="center" wrapText="1"/>
      <protection/>
    </xf>
    <xf numFmtId="3" fontId="34" fillId="0" borderId="0" xfId="102" applyNumberFormat="1" applyFont="1" applyFill="1" applyAlignment="1">
      <alignment vertical="center"/>
      <protection/>
    </xf>
    <xf numFmtId="3" fontId="6" fillId="0" borderId="12" xfId="102" applyNumberFormat="1" applyFont="1" applyFill="1" applyBorder="1" applyAlignment="1">
      <alignment horizontal="center" vertical="center" wrapText="1"/>
      <protection/>
    </xf>
    <xf numFmtId="3" fontId="31" fillId="0" borderId="12" xfId="102" applyNumberFormat="1" applyFont="1" applyFill="1" applyBorder="1" applyAlignment="1">
      <alignment vertical="center" wrapText="1"/>
      <protection/>
    </xf>
    <xf numFmtId="3" fontId="6" fillId="0" borderId="0" xfId="102" applyNumberFormat="1" applyFont="1" applyFill="1" applyAlignment="1">
      <alignment vertical="center"/>
      <protection/>
    </xf>
    <xf numFmtId="3" fontId="6" fillId="0" borderId="12" xfId="102" applyNumberFormat="1" applyFont="1" applyBorder="1" applyAlignment="1">
      <alignment horizontal="center" vertical="center"/>
      <protection/>
    </xf>
    <xf numFmtId="3" fontId="31" fillId="0" borderId="12" xfId="102" applyNumberFormat="1" applyFont="1" applyBorder="1" applyAlignment="1">
      <alignment vertical="center" wrapText="1"/>
      <protection/>
    </xf>
    <xf numFmtId="3" fontId="31" fillId="0" borderId="12" xfId="102" applyNumberFormat="1" applyFont="1" applyBorder="1" applyAlignment="1">
      <alignment vertical="center"/>
      <protection/>
    </xf>
    <xf numFmtId="3" fontId="6" fillId="0" borderId="0" xfId="102" applyNumberFormat="1" applyFont="1" applyAlignment="1">
      <alignment vertical="center"/>
      <protection/>
    </xf>
    <xf numFmtId="3" fontId="31" fillId="0" borderId="12" xfId="102" applyNumberFormat="1" applyFont="1" applyFill="1" applyBorder="1" applyAlignment="1">
      <alignment vertical="center"/>
      <protection/>
    </xf>
    <xf numFmtId="3" fontId="29" fillId="0" borderId="12" xfId="102" applyNumberFormat="1" applyFont="1" applyBorder="1" applyAlignment="1">
      <alignment vertical="center"/>
      <protection/>
    </xf>
    <xf numFmtId="3" fontId="29" fillId="0" borderId="12" xfId="102" applyNumberFormat="1" applyFont="1" applyBorder="1" applyAlignment="1">
      <alignment vertical="center" wrapText="1"/>
      <protection/>
    </xf>
    <xf numFmtId="3" fontId="29" fillId="0" borderId="12" xfId="102" applyNumberFormat="1" applyFont="1" applyFill="1" applyBorder="1" applyAlignment="1">
      <alignment vertical="center"/>
      <protection/>
    </xf>
    <xf numFmtId="3" fontId="35" fillId="0" borderId="12" xfId="102" applyNumberFormat="1" applyFont="1" applyBorder="1" applyAlignment="1">
      <alignment vertical="center" wrapText="1"/>
      <protection/>
    </xf>
    <xf numFmtId="3" fontId="5" fillId="0" borderId="12" xfId="102" applyNumberFormat="1" applyFont="1" applyBorder="1" applyAlignment="1">
      <alignment horizontal="center" vertical="center"/>
      <protection/>
    </xf>
    <xf numFmtId="3" fontId="35" fillId="0" borderId="12" xfId="102" applyNumberFormat="1" applyFont="1" applyBorder="1" applyAlignment="1">
      <alignment vertical="center"/>
      <protection/>
    </xf>
    <xf numFmtId="3" fontId="6" fillId="4" borderId="12" xfId="102" applyNumberFormat="1" applyFont="1" applyFill="1" applyBorder="1" applyAlignment="1">
      <alignment horizontal="center" vertical="center"/>
      <protection/>
    </xf>
    <xf numFmtId="3" fontId="31" fillId="4" borderId="12" xfId="102" applyNumberFormat="1" applyFont="1" applyFill="1" applyBorder="1" applyAlignment="1">
      <alignment vertical="center"/>
      <protection/>
    </xf>
    <xf numFmtId="3" fontId="29" fillId="4" borderId="12" xfId="102" applyNumberFormat="1" applyFont="1" applyFill="1" applyBorder="1" applyAlignment="1">
      <alignment vertical="center" wrapText="1"/>
      <protection/>
    </xf>
    <xf numFmtId="3" fontId="29" fillId="4" borderId="12" xfId="102" applyNumberFormat="1" applyFont="1" applyFill="1" applyBorder="1" applyAlignment="1">
      <alignment vertical="center"/>
      <protection/>
    </xf>
    <xf numFmtId="3" fontId="6" fillId="0" borderId="0" xfId="102" applyNumberFormat="1" applyFont="1" applyFill="1" applyBorder="1" applyAlignment="1">
      <alignment vertical="center"/>
      <protection/>
    </xf>
    <xf numFmtId="3" fontId="6" fillId="0" borderId="0" xfId="101" applyNumberFormat="1" applyFont="1" applyFill="1" applyAlignment="1">
      <alignment vertical="center"/>
      <protection/>
    </xf>
    <xf numFmtId="3" fontId="31" fillId="0" borderId="0" xfId="101" applyNumberFormat="1" applyFont="1" applyAlignment="1">
      <alignment vertical="center"/>
      <protection/>
    </xf>
    <xf numFmtId="3" fontId="31" fillId="0" borderId="0" xfId="101" applyNumberFormat="1" applyFont="1" applyFill="1" applyAlignment="1">
      <alignment vertical="center"/>
      <protection/>
    </xf>
    <xf numFmtId="3" fontId="6" fillId="0" borderId="0" xfId="101" applyNumberFormat="1" applyFont="1" applyAlignment="1">
      <alignment vertical="center"/>
      <protection/>
    </xf>
    <xf numFmtId="0" fontId="31" fillId="0" borderId="0" xfId="101" applyFont="1">
      <alignment/>
      <protection/>
    </xf>
    <xf numFmtId="0" fontId="6" fillId="0" borderId="0" xfId="101" applyFont="1">
      <alignment/>
      <protection/>
    </xf>
    <xf numFmtId="0" fontId="0" fillId="0" borderId="0" xfId="0" applyAlignment="1">
      <alignment horizontal="right"/>
    </xf>
    <xf numFmtId="0" fontId="37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Continuous" vertical="top"/>
      <protection locked="0"/>
    </xf>
    <xf numFmtId="0" fontId="0" fillId="0" borderId="0" xfId="0" applyBorder="1" applyAlignment="1" applyProtection="1">
      <alignment horizontal="right" vertical="top"/>
      <protection locked="0"/>
    </xf>
    <xf numFmtId="0" fontId="37" fillId="0" borderId="0" xfId="0" applyFont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43" fillId="0" borderId="16" xfId="0" applyFont="1" applyBorder="1" applyAlignment="1" applyProtection="1">
      <alignment/>
      <protection locked="0"/>
    </xf>
    <xf numFmtId="0" fontId="43" fillId="0" borderId="12" xfId="0" applyFont="1" applyBorder="1" applyAlignment="1" applyProtection="1">
      <alignment/>
      <protection locked="0"/>
    </xf>
    <xf numFmtId="0" fontId="44" fillId="0" borderId="12" xfId="0" applyFont="1" applyBorder="1" applyAlignment="1" applyProtection="1">
      <alignment/>
      <protection locked="0"/>
    </xf>
    <xf numFmtId="0" fontId="43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42" fillId="0" borderId="0" xfId="0" applyFont="1" applyBorder="1" applyAlignment="1" applyProtection="1">
      <alignment horizontal="centerContinuous" vertical="top"/>
      <protection locked="0"/>
    </xf>
    <xf numFmtId="0" fontId="42" fillId="0" borderId="19" xfId="0" applyFont="1" applyBorder="1" applyAlignment="1" applyProtection="1">
      <alignment horizontal="centerContinuous" vertical="top"/>
      <protection locked="0"/>
    </xf>
    <xf numFmtId="0" fontId="37" fillId="0" borderId="15" xfId="0" applyFont="1" applyBorder="1" applyAlignment="1">
      <alignment horizontal="center" vertical="center"/>
    </xf>
    <xf numFmtId="3" fontId="43" fillId="0" borderId="16" xfId="0" applyNumberFormat="1" applyFont="1" applyBorder="1" applyAlignment="1">
      <alignment/>
    </xf>
    <xf numFmtId="3" fontId="43" fillId="0" borderId="12" xfId="0" applyNumberFormat="1" applyFont="1" applyBorder="1" applyAlignment="1">
      <alignment/>
    </xf>
    <xf numFmtId="3" fontId="44" fillId="0" borderId="12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43" fillId="0" borderId="13" xfId="0" applyFont="1" applyBorder="1" applyAlignment="1">
      <alignment/>
    </xf>
    <xf numFmtId="3" fontId="43" fillId="0" borderId="13" xfId="0" applyNumberFormat="1" applyFont="1" applyBorder="1" applyAlignment="1">
      <alignment/>
    </xf>
    <xf numFmtId="0" fontId="43" fillId="0" borderId="13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3" fontId="39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left" vertical="justify" wrapText="1"/>
    </xf>
    <xf numFmtId="3" fontId="0" fillId="0" borderId="12" xfId="0" applyNumberFormat="1" applyBorder="1" applyAlignment="1">
      <alignment horizontal="justify" vertical="center" wrapText="1"/>
    </xf>
    <xf numFmtId="3" fontId="1" fillId="0" borderId="12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3" fontId="0" fillId="0" borderId="12" xfId="0" applyNumberFormat="1" applyBorder="1" applyAlignment="1">
      <alignment horizontal="justify" vertical="distributed" wrapText="1"/>
    </xf>
    <xf numFmtId="3" fontId="3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 horizontal="left"/>
    </xf>
    <xf numFmtId="3" fontId="39" fillId="0" borderId="10" xfId="0" applyNumberFormat="1" applyFont="1" applyBorder="1" applyAlignment="1">
      <alignment horizontal="center"/>
    </xf>
    <xf numFmtId="3" fontId="39" fillId="0" borderId="1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32" fillId="0" borderId="0" xfId="98">
      <alignment/>
      <protection/>
    </xf>
    <xf numFmtId="0" fontId="45" fillId="0" borderId="21" xfId="98" applyFont="1" applyBorder="1" applyAlignment="1">
      <alignment vertical="center" wrapText="1"/>
      <protection/>
    </xf>
    <xf numFmtId="0" fontId="45" fillId="0" borderId="21" xfId="98" applyFont="1" applyBorder="1" applyAlignment="1">
      <alignment horizontal="center" vertical="center" wrapText="1"/>
      <protection/>
    </xf>
    <xf numFmtId="0" fontId="32" fillId="0" borderId="22" xfId="98" applyBorder="1" applyAlignment="1">
      <alignment horizontal="center"/>
      <protection/>
    </xf>
    <xf numFmtId="0" fontId="32" fillId="0" borderId="12" xfId="98" applyBorder="1" applyAlignment="1">
      <alignment horizontal="center"/>
      <protection/>
    </xf>
    <xf numFmtId="0" fontId="32" fillId="0" borderId="23" xfId="98" applyBorder="1" applyAlignment="1">
      <alignment horizontal="center"/>
      <protection/>
    </xf>
    <xf numFmtId="3" fontId="32" fillId="0" borderId="23" xfId="98" applyNumberFormat="1" applyBorder="1">
      <alignment/>
      <protection/>
    </xf>
    <xf numFmtId="3" fontId="32" fillId="0" borderId="23" xfId="98" applyNumberFormat="1" applyBorder="1" applyAlignment="1">
      <alignment vertical="center"/>
      <protection/>
    </xf>
    <xf numFmtId="0" fontId="32" fillId="0" borderId="12" xfId="98" applyFont="1" applyBorder="1">
      <alignment/>
      <protection/>
    </xf>
    <xf numFmtId="3" fontId="45" fillId="0" borderId="24" xfId="98" applyNumberFormat="1" applyFont="1" applyBorder="1">
      <alignment/>
      <protection/>
    </xf>
    <xf numFmtId="0" fontId="45" fillId="0" borderId="25" xfId="98" applyFont="1" applyBorder="1" applyAlignment="1">
      <alignment horizontal="left"/>
      <protection/>
    </xf>
    <xf numFmtId="0" fontId="45" fillId="0" borderId="26" xfId="98" applyFont="1" applyBorder="1" applyAlignment="1">
      <alignment horizontal="left"/>
      <protection/>
    </xf>
    <xf numFmtId="0" fontId="32" fillId="0" borderId="14" xfId="98" applyBorder="1" applyAlignment="1">
      <alignment horizontal="center"/>
      <protection/>
    </xf>
    <xf numFmtId="0" fontId="32" fillId="0" borderId="14" xfId="98" applyBorder="1">
      <alignment/>
      <protection/>
    </xf>
    <xf numFmtId="0" fontId="45" fillId="0" borderId="27" xfId="98" applyFont="1" applyBorder="1" applyAlignment="1">
      <alignment horizontal="center" vertical="center" wrapText="1"/>
      <protection/>
    </xf>
    <xf numFmtId="49" fontId="32" fillId="0" borderId="12" xfId="98" applyNumberFormat="1" applyFont="1" applyBorder="1" applyAlignment="1">
      <alignment horizontal="right"/>
      <protection/>
    </xf>
    <xf numFmtId="49" fontId="32" fillId="0" borderId="14" xfId="98" applyNumberFormat="1" applyFont="1" applyBorder="1" applyAlignment="1">
      <alignment horizontal="right"/>
      <protection/>
    </xf>
    <xf numFmtId="0" fontId="45" fillId="0" borderId="28" xfId="98" applyFont="1" applyBorder="1" applyAlignment="1">
      <alignment horizontal="left"/>
      <protection/>
    </xf>
    <xf numFmtId="0" fontId="45" fillId="0" borderId="29" xfId="98" applyFont="1" applyBorder="1" applyAlignment="1">
      <alignment horizontal="center" vertical="center" wrapText="1"/>
      <protection/>
    </xf>
    <xf numFmtId="0" fontId="32" fillId="0" borderId="30" xfId="98" applyBorder="1" applyAlignment="1">
      <alignment horizontal="center"/>
      <protection/>
    </xf>
    <xf numFmtId="3" fontId="32" fillId="0" borderId="30" xfId="98" applyNumberFormat="1" applyFont="1" applyBorder="1">
      <alignment/>
      <protection/>
    </xf>
    <xf numFmtId="177" fontId="32" fillId="0" borderId="30" xfId="98" applyNumberFormat="1" applyFont="1" applyFill="1" applyBorder="1" applyAlignment="1" applyProtection="1">
      <alignment vertical="center" wrapText="1"/>
      <protection locked="0"/>
    </xf>
    <xf numFmtId="3" fontId="45" fillId="0" borderId="31" xfId="98" applyNumberFormat="1" applyFont="1" applyBorder="1">
      <alignment/>
      <protection/>
    </xf>
    <xf numFmtId="0" fontId="45" fillId="0" borderId="32" xfId="98" applyFont="1" applyBorder="1" applyAlignment="1">
      <alignment vertical="center" wrapText="1"/>
      <protection/>
    </xf>
    <xf numFmtId="3" fontId="45" fillId="0" borderId="26" xfId="98" applyNumberFormat="1" applyFont="1" applyBorder="1">
      <alignment/>
      <protection/>
    </xf>
    <xf numFmtId="177" fontId="32" fillId="0" borderId="12" xfId="98" applyNumberFormat="1" applyFont="1" applyFill="1" applyBorder="1" applyAlignment="1" applyProtection="1">
      <alignment horizontal="left" vertical="center" wrapText="1" indent="1"/>
      <protection locked="0"/>
    </xf>
    <xf numFmtId="49" fontId="32" fillId="0" borderId="22" xfId="98" applyNumberFormat="1" applyFont="1" applyBorder="1" applyAlignment="1">
      <alignment horizontal="right"/>
      <protection/>
    </xf>
    <xf numFmtId="0" fontId="32" fillId="0" borderId="14" xfId="98" applyFont="1" applyBorder="1">
      <alignment/>
      <protection/>
    </xf>
    <xf numFmtId="0" fontId="32" fillId="0" borderId="14" xfId="98" applyFont="1" applyBorder="1" applyAlignment="1">
      <alignment vertical="center" wrapText="1"/>
      <protection/>
    </xf>
    <xf numFmtId="0" fontId="45" fillId="0" borderId="33" xfId="98" applyFont="1" applyBorder="1" applyAlignment="1">
      <alignment vertical="center" wrapText="1"/>
      <protection/>
    </xf>
    <xf numFmtId="0" fontId="32" fillId="0" borderId="13" xfId="98" applyFont="1" applyBorder="1">
      <alignment/>
      <protection/>
    </xf>
    <xf numFmtId="0" fontId="32" fillId="0" borderId="34" xfId="98" applyBorder="1">
      <alignment/>
      <protection/>
    </xf>
    <xf numFmtId="0" fontId="32" fillId="0" borderId="13" xfId="98" applyBorder="1" applyAlignment="1">
      <alignment horizontal="right"/>
      <protection/>
    </xf>
    <xf numFmtId="3" fontId="32" fillId="0" borderId="35" xfId="98" applyNumberFormat="1" applyBorder="1">
      <alignment/>
      <protection/>
    </xf>
    <xf numFmtId="179" fontId="32" fillId="0" borderId="36" xfId="68" applyNumberFormat="1" applyFont="1" applyBorder="1" applyAlignment="1">
      <alignment/>
    </xf>
    <xf numFmtId="3" fontId="35" fillId="0" borderId="12" xfId="100" applyNumberFormat="1" applyFont="1" applyFill="1" applyBorder="1" applyAlignment="1">
      <alignment vertical="center" wrapText="1"/>
      <protection/>
    </xf>
    <xf numFmtId="0" fontId="46" fillId="0" borderId="0" xfId="94" applyFont="1">
      <alignment/>
      <protection/>
    </xf>
    <xf numFmtId="0" fontId="46" fillId="0" borderId="0" xfId="94" applyFont="1" applyAlignment="1">
      <alignment wrapText="1"/>
      <protection/>
    </xf>
    <xf numFmtId="3" fontId="46" fillId="0" borderId="0" xfId="94" applyNumberFormat="1" applyFont="1">
      <alignment/>
      <protection/>
    </xf>
    <xf numFmtId="0" fontId="48" fillId="0" borderId="0" xfId="94" applyFont="1">
      <alignment/>
      <protection/>
    </xf>
    <xf numFmtId="0" fontId="46" fillId="0" borderId="0" xfId="94" applyFont="1" applyAlignment="1">
      <alignment/>
      <protection/>
    </xf>
    <xf numFmtId="0" fontId="28" fillId="0" borderId="0" xfId="94" applyFont="1" applyBorder="1" applyAlignment="1">
      <alignment/>
      <protection/>
    </xf>
    <xf numFmtId="0" fontId="48" fillId="0" borderId="0" xfId="94" applyFont="1" applyAlignment="1">
      <alignment/>
      <protection/>
    </xf>
    <xf numFmtId="0" fontId="51" fillId="0" borderId="14" xfId="94" applyFont="1" applyBorder="1" applyAlignment="1">
      <alignment horizontal="center" vertical="center" wrapText="1"/>
      <protection/>
    </xf>
    <xf numFmtId="3" fontId="51" fillId="0" borderId="12" xfId="94" applyNumberFormat="1" applyFont="1" applyBorder="1" applyAlignment="1">
      <alignment horizontal="center" vertical="center"/>
      <protection/>
    </xf>
    <xf numFmtId="3" fontId="51" fillId="0" borderId="12" xfId="94" applyNumberFormat="1" applyFont="1" applyBorder="1" applyAlignment="1">
      <alignment horizontal="center" vertical="center" wrapText="1"/>
      <protection/>
    </xf>
    <xf numFmtId="0" fontId="30" fillId="0" borderId="0" xfId="94" applyFont="1" applyBorder="1" applyAlignment="1">
      <alignment horizontal="center" vertical="center"/>
      <protection/>
    </xf>
    <xf numFmtId="0" fontId="53" fillId="0" borderId="0" xfId="94" applyFont="1" applyAlignment="1">
      <alignment horizontal="center" vertical="center"/>
      <protection/>
    </xf>
    <xf numFmtId="0" fontId="46" fillId="0" borderId="12" xfId="94" applyFont="1" applyBorder="1" applyAlignment="1">
      <alignment horizontal="center"/>
      <protection/>
    </xf>
    <xf numFmtId="0" fontId="51" fillId="0" borderId="14" xfId="94" applyFont="1" applyBorder="1" applyAlignment="1">
      <alignment horizontal="left" wrapText="1"/>
      <protection/>
    </xf>
    <xf numFmtId="3" fontId="51" fillId="0" borderId="12" xfId="94" applyNumberFormat="1" applyFont="1" applyBorder="1">
      <alignment/>
      <protection/>
    </xf>
    <xf numFmtId="3" fontId="54" fillId="0" borderId="12" xfId="94" applyNumberFormat="1" applyFont="1" applyBorder="1">
      <alignment/>
      <protection/>
    </xf>
    <xf numFmtId="0" fontId="28" fillId="0" borderId="0" xfId="94" applyFont="1" applyBorder="1">
      <alignment/>
      <protection/>
    </xf>
    <xf numFmtId="0" fontId="54" fillId="0" borderId="14" xfId="94" applyFont="1" applyBorder="1" applyAlignment="1">
      <alignment wrapText="1"/>
      <protection/>
    </xf>
    <xf numFmtId="3" fontId="54" fillId="0" borderId="12" xfId="99" applyNumberFormat="1" applyFont="1" applyBorder="1">
      <alignment/>
      <protection/>
    </xf>
    <xf numFmtId="3" fontId="46" fillId="0" borderId="12" xfId="94" applyNumberFormat="1" applyFont="1" applyBorder="1">
      <alignment/>
      <protection/>
    </xf>
    <xf numFmtId="0" fontId="55" fillId="0" borderId="14" xfId="94" applyFont="1" applyBorder="1" applyAlignment="1">
      <alignment wrapText="1"/>
      <protection/>
    </xf>
    <xf numFmtId="3" fontId="54" fillId="0" borderId="12" xfId="94" applyNumberFormat="1" applyFont="1" applyBorder="1" applyAlignment="1">
      <alignment horizontal="left"/>
      <protection/>
    </xf>
    <xf numFmtId="0" fontId="56" fillId="0" borderId="14" xfId="94" applyFont="1" applyBorder="1" applyAlignment="1">
      <alignment wrapText="1"/>
      <protection/>
    </xf>
    <xf numFmtId="3" fontId="56" fillId="0" borderId="12" xfId="94" applyNumberFormat="1" applyFont="1" applyBorder="1">
      <alignment/>
      <protection/>
    </xf>
    <xf numFmtId="3" fontId="55" fillId="0" borderId="12" xfId="94" applyNumberFormat="1" applyFont="1" applyBorder="1">
      <alignment/>
      <protection/>
    </xf>
    <xf numFmtId="0" fontId="54" fillId="0" borderId="14" xfId="99" applyFont="1" applyBorder="1" applyAlignment="1">
      <alignment wrapText="1"/>
      <protection/>
    </xf>
    <xf numFmtId="0" fontId="51" fillId="0" borderId="14" xfId="94" applyFont="1" applyBorder="1" applyAlignment="1">
      <alignment wrapText="1"/>
      <protection/>
    </xf>
    <xf numFmtId="0" fontId="30" fillId="0" borderId="0" xfId="94" applyFont="1" applyBorder="1">
      <alignment/>
      <protection/>
    </xf>
    <xf numFmtId="0" fontId="53" fillId="0" borderId="0" xfId="94" applyFont="1">
      <alignment/>
      <protection/>
    </xf>
    <xf numFmtId="3" fontId="51" fillId="0" borderId="14" xfId="94" applyNumberFormat="1" applyFont="1" applyBorder="1" applyAlignment="1">
      <alignment wrapText="1"/>
      <protection/>
    </xf>
    <xf numFmtId="3" fontId="54" fillId="0" borderId="14" xfId="94" applyNumberFormat="1" applyFont="1" applyBorder="1" applyAlignment="1">
      <alignment wrapText="1"/>
      <protection/>
    </xf>
    <xf numFmtId="3" fontId="54" fillId="0" borderId="12" xfId="94" applyNumberFormat="1" applyFont="1" applyBorder="1" applyAlignment="1">
      <alignment wrapText="1"/>
      <protection/>
    </xf>
    <xf numFmtId="0" fontId="51" fillId="0" borderId="34" xfId="94" applyFont="1" applyBorder="1" applyAlignment="1">
      <alignment wrapText="1"/>
      <protection/>
    </xf>
    <xf numFmtId="3" fontId="51" fillId="0" borderId="13" xfId="94" applyNumberFormat="1" applyFont="1" applyBorder="1">
      <alignment/>
      <protection/>
    </xf>
    <xf numFmtId="0" fontId="51" fillId="0" borderId="37" xfId="94" applyFont="1" applyBorder="1" applyAlignment="1">
      <alignment wrapText="1"/>
      <protection/>
    </xf>
    <xf numFmtId="3" fontId="51" fillId="0" borderId="11" xfId="94" applyNumberFormat="1" applyFont="1" applyBorder="1">
      <alignment/>
      <protection/>
    </xf>
    <xf numFmtId="0" fontId="30" fillId="0" borderId="11" xfId="94" applyFont="1" applyBorder="1">
      <alignment/>
      <protection/>
    </xf>
    <xf numFmtId="0" fontId="51" fillId="0" borderId="0" xfId="94" applyFont="1" applyBorder="1" applyAlignment="1">
      <alignment wrapText="1"/>
      <protection/>
    </xf>
    <xf numFmtId="3" fontId="51" fillId="0" borderId="0" xfId="94" applyNumberFormat="1" applyFont="1" applyBorder="1">
      <alignment/>
      <protection/>
    </xf>
    <xf numFmtId="0" fontId="54" fillId="0" borderId="0" xfId="94" applyFont="1" applyBorder="1" applyAlignment="1">
      <alignment wrapText="1"/>
      <protection/>
    </xf>
    <xf numFmtId="3" fontId="54" fillId="0" borderId="0" xfId="94" applyNumberFormat="1" applyFont="1" applyBorder="1">
      <alignment/>
      <protection/>
    </xf>
    <xf numFmtId="0" fontId="46" fillId="0" borderId="0" xfId="94" applyFont="1" applyBorder="1" applyAlignment="1">
      <alignment wrapText="1"/>
      <protection/>
    </xf>
    <xf numFmtId="3" fontId="46" fillId="0" borderId="0" xfId="94" applyNumberFormat="1" applyFont="1" applyBorder="1">
      <alignment/>
      <protection/>
    </xf>
    <xf numFmtId="0" fontId="48" fillId="0" borderId="0" xfId="94" applyFont="1" applyBorder="1">
      <alignment/>
      <protection/>
    </xf>
    <xf numFmtId="0" fontId="2" fillId="0" borderId="38" xfId="0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7" fillId="0" borderId="39" xfId="0" applyFont="1" applyBorder="1" applyAlignment="1" applyProtection="1">
      <alignment horizontal="center" vertical="center"/>
      <protection locked="0"/>
    </xf>
    <xf numFmtId="0" fontId="28" fillId="0" borderId="12" xfId="94" applyFont="1" applyBorder="1">
      <alignment/>
      <protection/>
    </xf>
    <xf numFmtId="49" fontId="32" fillId="0" borderId="40" xfId="98" applyNumberFormat="1" applyBorder="1">
      <alignment/>
      <protection/>
    </xf>
    <xf numFmtId="49" fontId="32" fillId="0" borderId="13" xfId="98" applyNumberFormat="1" applyBorder="1">
      <alignment/>
      <protection/>
    </xf>
    <xf numFmtId="0" fontId="32" fillId="0" borderId="12" xfId="98" applyFont="1" applyBorder="1" applyAlignment="1">
      <alignment wrapText="1"/>
      <protection/>
    </xf>
    <xf numFmtId="0" fontId="32" fillId="0" borderId="22" xfId="98" applyBorder="1">
      <alignment/>
      <protection/>
    </xf>
    <xf numFmtId="3" fontId="29" fillId="24" borderId="11" xfId="102" applyNumberFormat="1" applyFont="1" applyFill="1" applyBorder="1" applyAlignment="1">
      <alignment horizontal="center" vertical="center" wrapText="1"/>
      <protection/>
    </xf>
    <xf numFmtId="49" fontId="32" fillId="0" borderId="41" xfId="98" applyNumberFormat="1" applyFont="1" applyBorder="1" applyAlignment="1">
      <alignment horizontal="right"/>
      <protection/>
    </xf>
    <xf numFmtId="49" fontId="32" fillId="0" borderId="40" xfId="98" applyNumberFormat="1" applyFont="1" applyBorder="1" applyAlignment="1">
      <alignment horizontal="right"/>
      <protection/>
    </xf>
    <xf numFmtId="49" fontId="32" fillId="0" borderId="13" xfId="98" applyNumberFormat="1" applyFont="1" applyBorder="1" applyAlignment="1">
      <alignment horizontal="right"/>
      <protection/>
    </xf>
    <xf numFmtId="3" fontId="32" fillId="0" borderId="36" xfId="98" applyNumberFormat="1" applyFont="1" applyBorder="1">
      <alignment/>
      <protection/>
    </xf>
    <xf numFmtId="0" fontId="51" fillId="0" borderId="12" xfId="94" applyFont="1" applyBorder="1" applyAlignment="1">
      <alignment horizontal="center" vertical="center"/>
      <protection/>
    </xf>
    <xf numFmtId="0" fontId="32" fillId="0" borderId="0" xfId="98" applyFont="1" applyBorder="1" applyAlignment="1">
      <alignment horizontal="center"/>
      <protection/>
    </xf>
    <xf numFmtId="0" fontId="32" fillId="0" borderId="0" xfId="98" applyBorder="1" applyAlignment="1">
      <alignment horizontal="center"/>
      <protection/>
    </xf>
    <xf numFmtId="0" fontId="0" fillId="0" borderId="0" xfId="0" applyAlignment="1">
      <alignment wrapText="1"/>
    </xf>
    <xf numFmtId="0" fontId="4" fillId="0" borderId="39" xfId="0" applyFont="1" applyBorder="1" applyAlignment="1" applyProtection="1">
      <alignment/>
      <protection locked="0"/>
    </xf>
    <xf numFmtId="0" fontId="4" fillId="0" borderId="42" xfId="0" applyFont="1" applyBorder="1" applyAlignment="1" applyProtection="1">
      <alignment/>
      <protection locked="0"/>
    </xf>
    <xf numFmtId="0" fontId="4" fillId="0" borderId="43" xfId="0" applyFont="1" applyBorder="1" applyAlignment="1" applyProtection="1">
      <alignment/>
      <protection locked="0"/>
    </xf>
    <xf numFmtId="0" fontId="57" fillId="0" borderId="39" xfId="0" applyFont="1" applyBorder="1" applyAlignment="1" applyProtection="1">
      <alignment/>
      <protection locked="0"/>
    </xf>
    <xf numFmtId="0" fontId="4" fillId="0" borderId="42" xfId="0" applyFont="1" applyBorder="1" applyAlignment="1">
      <alignment/>
    </xf>
    <xf numFmtId="0" fontId="4" fillId="0" borderId="19" xfId="0" applyFont="1" applyBorder="1" applyAlignment="1">
      <alignment/>
    </xf>
    <xf numFmtId="3" fontId="35" fillId="0" borderId="12" xfId="100" applyNumberFormat="1" applyFont="1" applyFill="1" applyBorder="1" applyAlignment="1">
      <alignment vertical="center" wrapText="1"/>
      <protection/>
    </xf>
    <xf numFmtId="3" fontId="31" fillId="0" borderId="12" xfId="100" applyNumberFormat="1" applyFont="1" applyFill="1" applyBorder="1" applyAlignment="1">
      <alignment vertical="center" wrapText="1"/>
      <protection/>
    </xf>
    <xf numFmtId="0" fontId="51" fillId="0" borderId="44" xfId="94" applyFont="1" applyBorder="1" applyAlignment="1">
      <alignment horizontal="right"/>
      <protection/>
    </xf>
    <xf numFmtId="3" fontId="47" fillId="0" borderId="0" xfId="94" applyNumberFormat="1" applyFont="1" applyBorder="1" applyAlignment="1">
      <alignment horizontal="right"/>
      <protection/>
    </xf>
    <xf numFmtId="0" fontId="50" fillId="0" borderId="0" xfId="94" applyFont="1" applyBorder="1" applyAlignment="1">
      <alignment horizontal="center"/>
      <protection/>
    </xf>
    <xf numFmtId="0" fontId="49" fillId="0" borderId="0" xfId="94" applyFont="1" applyBorder="1" applyAlignment="1">
      <alignment horizontal="center"/>
      <protection/>
    </xf>
    <xf numFmtId="0" fontId="51" fillId="0" borderId="12" xfId="94" applyFont="1" applyBorder="1" applyAlignment="1">
      <alignment horizontal="center" vertical="center"/>
      <protection/>
    </xf>
    <xf numFmtId="0" fontId="46" fillId="0" borderId="12" xfId="94" applyFont="1" applyBorder="1" applyAlignment="1">
      <alignment horizontal="center" vertical="center" wrapText="1"/>
      <protection/>
    </xf>
    <xf numFmtId="0" fontId="51" fillId="0" borderId="14" xfId="94" applyFont="1" applyBorder="1" applyAlignment="1">
      <alignment horizontal="center" vertical="center" wrapText="1"/>
      <protection/>
    </xf>
    <xf numFmtId="3" fontId="52" fillId="0" borderId="12" xfId="94" applyNumberFormat="1" applyFont="1" applyBorder="1" applyAlignment="1">
      <alignment horizontal="center" vertical="center"/>
      <protection/>
    </xf>
    <xf numFmtId="3" fontId="51" fillId="0" borderId="39" xfId="94" applyNumberFormat="1" applyFont="1" applyBorder="1" applyAlignment="1">
      <alignment horizontal="center" vertical="center"/>
      <protection/>
    </xf>
    <xf numFmtId="3" fontId="51" fillId="0" borderId="45" xfId="94" applyNumberFormat="1" applyFont="1" applyBorder="1" applyAlignment="1">
      <alignment horizontal="center" vertical="center"/>
      <protection/>
    </xf>
    <xf numFmtId="3" fontId="51" fillId="0" borderId="14" xfId="94" applyNumberFormat="1" applyFont="1" applyBorder="1" applyAlignment="1">
      <alignment horizontal="center" vertical="center"/>
      <protection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0" borderId="0" xfId="98" applyFont="1" applyBorder="1" applyAlignment="1">
      <alignment horizontal="center"/>
      <protection/>
    </xf>
    <xf numFmtId="0" fontId="32" fillId="0" borderId="0" xfId="98" applyBorder="1" applyAlignment="1">
      <alignment horizontal="center"/>
      <protection/>
    </xf>
    <xf numFmtId="3" fontId="54" fillId="0" borderId="34" xfId="94" applyNumberFormat="1" applyFont="1" applyBorder="1" applyAlignment="1">
      <alignment wrapText="1"/>
      <protection/>
    </xf>
    <xf numFmtId="3" fontId="55" fillId="0" borderId="13" xfId="94" applyNumberFormat="1" applyFont="1" applyBorder="1">
      <alignment/>
      <protection/>
    </xf>
    <xf numFmtId="3" fontId="54" fillId="0" borderId="13" xfId="94" applyNumberFormat="1" applyFont="1" applyBorder="1" applyAlignment="1">
      <alignment wrapText="1"/>
      <protection/>
    </xf>
    <xf numFmtId="3" fontId="54" fillId="0" borderId="13" xfId="94" applyNumberFormat="1" applyFont="1" applyBorder="1">
      <alignment/>
      <protection/>
    </xf>
    <xf numFmtId="0" fontId="32" fillId="0" borderId="34" xfId="98" applyFont="1" applyBorder="1">
      <alignment/>
      <protection/>
    </xf>
  </cellXfs>
  <cellStyles count="10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Linked Cell" xfId="90"/>
    <cellStyle name="Magyarázó szöveg" xfId="91"/>
    <cellStyle name="Followed Hyperlink" xfId="92"/>
    <cellStyle name="Neutral" xfId="93"/>
    <cellStyle name="Normál 2" xfId="94"/>
    <cellStyle name="Normál 3" xfId="95"/>
    <cellStyle name="Normál 4" xfId="96"/>
    <cellStyle name="Normál 5" xfId="97"/>
    <cellStyle name="Normál_12.sz.mell.2013.évi fejlesztés" xfId="98"/>
    <cellStyle name="Normál_2006.I.févi pénzügyi mérleg" xfId="99"/>
    <cellStyle name="Normál_3.sz.m. Bevételek elemi" xfId="100"/>
    <cellStyle name="Normál_4.mell. Kiadások  elemi" xfId="101"/>
    <cellStyle name="Normál_ÖKIADELÖ" xfId="102"/>
    <cellStyle name="Normal_tanusitv" xfId="103"/>
    <cellStyle name="Note" xfId="104"/>
    <cellStyle name="Output" xfId="105"/>
    <cellStyle name="Összesen" xfId="106"/>
    <cellStyle name="Currency" xfId="107"/>
    <cellStyle name="Currency [0]" xfId="108"/>
    <cellStyle name="Rossz" xfId="109"/>
    <cellStyle name="Semleges" xfId="110"/>
    <cellStyle name="Számítás" xfId="111"/>
    <cellStyle name="Percent" xfId="112"/>
    <cellStyle name="Százalék 2" xfId="113"/>
    <cellStyle name="Title" xfId="114"/>
    <cellStyle name="Total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.&#233;vi%20k&#246;lts&#233;gvet&#233;sek\K&#246;lts&#233;gvet&#233;si%20t&#225;bl&#225;k%20minta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 önkorm. mérleg "/>
      <sheetName val="m.m"/>
      <sheetName val="f.m."/>
      <sheetName val="normatíva "/>
      <sheetName val="tám, végl. pe.átv  "/>
      <sheetName val="felh. bev.  "/>
      <sheetName val="mc.pe.átad"/>
      <sheetName val="felhalm. kiad.  "/>
      <sheetName val="Eu-s tám"/>
      <sheetName val="tartalék"/>
      <sheetName val="pü.mérleg Önkorm"/>
      <sheetName val="pü.mérleg Hivatal."/>
      <sheetName val="mük. bev.Önkor és Hivatal "/>
      <sheetName val="sajátos műk.bev  "/>
      <sheetName val="műk. kiad. szakf Önkorm. "/>
      <sheetName val="műk.kiad. szakf.Hivatal "/>
      <sheetName val="ellátottak önk. "/>
      <sheetName val="ellátottak hivatal"/>
      <sheetName val="püm-GAMESZ+Müv"/>
      <sheetName val="püm-GAMESZ"/>
      <sheetName val="püm.-Müvelőd."/>
      <sheetName val="püm.-TASZII"/>
      <sheetName val="likvid"/>
      <sheetName val="létszám  "/>
    </sheetNames>
    <sheetDataSet>
      <sheetData sheetId="7">
        <row r="79">
          <cell r="G79">
            <v>0</v>
          </cell>
        </row>
        <row r="84">
          <cell r="G84">
            <v>0</v>
          </cell>
        </row>
        <row r="104">
          <cell r="G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83"/>
  <sheetViews>
    <sheetView zoomScale="120" zoomScaleNormal="120" zoomScalePageLayoutView="0" workbookViewId="0" topLeftCell="A1">
      <selection activeCell="F27" sqref="F27"/>
    </sheetView>
  </sheetViews>
  <sheetFormatPr defaultColWidth="32.00390625" defaultRowHeight="12.75"/>
  <cols>
    <col min="1" max="1" width="4.875" style="146" customWidth="1"/>
    <col min="2" max="2" width="32.00390625" style="147" customWidth="1"/>
    <col min="3" max="3" width="8.00390625" style="148" hidden="1" customWidth="1"/>
    <col min="4" max="4" width="7.875" style="148" hidden="1" customWidth="1"/>
    <col min="5" max="6" width="9.00390625" style="148" customWidth="1"/>
    <col min="7" max="7" width="9.25390625" style="148" customWidth="1"/>
    <col min="8" max="8" width="9.125" style="148" customWidth="1"/>
    <col min="9" max="9" width="36.875" style="148" customWidth="1"/>
    <col min="10" max="10" width="8.625" style="148" hidden="1" customWidth="1"/>
    <col min="11" max="11" width="7.375" style="148" hidden="1" customWidth="1"/>
    <col min="12" max="13" width="9.00390625" style="148" customWidth="1"/>
    <col min="14" max="14" width="9.125" style="148" customWidth="1"/>
    <col min="15" max="15" width="9.875" style="148" customWidth="1"/>
    <col min="16" max="16384" width="9.125" style="149" customWidth="1"/>
  </cols>
  <sheetData>
    <row r="1" spans="9:15" ht="11.25">
      <c r="I1" s="218" t="s">
        <v>211</v>
      </c>
      <c r="J1" s="218"/>
      <c r="K1" s="218"/>
      <c r="L1" s="218"/>
      <c r="M1" s="218"/>
      <c r="N1" s="218"/>
      <c r="O1" s="218"/>
    </row>
    <row r="2" spans="1:16" s="152" customFormat="1" ht="14.25">
      <c r="A2" s="220" t="s">
        <v>214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151"/>
    </row>
    <row r="3" spans="1:16" s="152" customFormat="1" ht="21" customHeight="1">
      <c r="A3" s="219" t="s">
        <v>159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151"/>
    </row>
    <row r="4" spans="1:16" s="152" customFormat="1" ht="12">
      <c r="A4" s="150"/>
      <c r="B4" s="217" t="s">
        <v>160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151"/>
    </row>
    <row r="5" spans="1:16" s="152" customFormat="1" ht="12.75" customHeight="1">
      <c r="A5" s="222" t="s">
        <v>10</v>
      </c>
      <c r="B5" s="223" t="s">
        <v>161</v>
      </c>
      <c r="C5" s="221" t="s">
        <v>162</v>
      </c>
      <c r="D5" s="221"/>
      <c r="E5" s="221"/>
      <c r="F5" s="205" t="s">
        <v>163</v>
      </c>
      <c r="G5" s="205" t="s">
        <v>164</v>
      </c>
      <c r="H5" s="205" t="s">
        <v>226</v>
      </c>
      <c r="I5" s="224" t="s">
        <v>227</v>
      </c>
      <c r="J5" s="221" t="s">
        <v>228</v>
      </c>
      <c r="K5" s="221"/>
      <c r="L5" s="221"/>
      <c r="M5" s="205" t="s">
        <v>229</v>
      </c>
      <c r="N5" s="205" t="s">
        <v>261</v>
      </c>
      <c r="O5" s="205" t="s">
        <v>262</v>
      </c>
      <c r="P5" s="151"/>
    </row>
    <row r="6" spans="1:16" s="152" customFormat="1" ht="12.75" customHeight="1">
      <c r="A6" s="222"/>
      <c r="B6" s="223"/>
      <c r="C6" s="225" t="s">
        <v>165</v>
      </c>
      <c r="D6" s="226"/>
      <c r="E6" s="226"/>
      <c r="F6" s="226"/>
      <c r="G6" s="226"/>
      <c r="H6" s="227"/>
      <c r="I6" s="224"/>
      <c r="J6" s="225" t="s">
        <v>165</v>
      </c>
      <c r="K6" s="226"/>
      <c r="L6" s="226"/>
      <c r="M6" s="226"/>
      <c r="N6" s="226"/>
      <c r="O6" s="226"/>
      <c r="P6" s="151"/>
    </row>
    <row r="7" spans="1:16" s="157" customFormat="1" ht="36" customHeight="1">
      <c r="A7" s="222"/>
      <c r="B7" s="153" t="s">
        <v>89</v>
      </c>
      <c r="C7" s="155" t="s">
        <v>166</v>
      </c>
      <c r="D7" s="155" t="s">
        <v>167</v>
      </c>
      <c r="E7" s="155" t="s">
        <v>215</v>
      </c>
      <c r="F7" s="155" t="s">
        <v>259</v>
      </c>
      <c r="G7" s="155" t="s">
        <v>238</v>
      </c>
      <c r="H7" s="155" t="s">
        <v>239</v>
      </c>
      <c r="I7" s="154" t="s">
        <v>107</v>
      </c>
      <c r="J7" s="155" t="s">
        <v>166</v>
      </c>
      <c r="K7" s="155" t="s">
        <v>167</v>
      </c>
      <c r="L7" s="155" t="s">
        <v>215</v>
      </c>
      <c r="M7" s="155" t="s">
        <v>259</v>
      </c>
      <c r="N7" s="155" t="s">
        <v>238</v>
      </c>
      <c r="O7" s="155" t="s">
        <v>239</v>
      </c>
      <c r="P7" s="156"/>
    </row>
    <row r="8" spans="1:16" ht="12">
      <c r="A8" s="158">
        <v>1</v>
      </c>
      <c r="B8" s="159" t="s">
        <v>168</v>
      </c>
      <c r="C8" s="160"/>
      <c r="D8" s="160"/>
      <c r="E8" s="160"/>
      <c r="F8" s="160"/>
      <c r="G8" s="160"/>
      <c r="H8" s="160"/>
      <c r="I8" s="160" t="s">
        <v>169</v>
      </c>
      <c r="J8" s="160"/>
      <c r="K8" s="160"/>
      <c r="L8" s="161"/>
      <c r="M8" s="160"/>
      <c r="N8" s="161"/>
      <c r="O8" s="161"/>
      <c r="P8" s="162"/>
    </row>
    <row r="9" spans="1:16" ht="12">
      <c r="A9" s="158">
        <f aca="true" t="shared" si="0" ref="A9:A20">A8+1</f>
        <v>2</v>
      </c>
      <c r="B9" s="163" t="s">
        <v>170</v>
      </c>
      <c r="C9" s="161">
        <v>19839</v>
      </c>
      <c r="D9" s="161">
        <v>0</v>
      </c>
      <c r="E9" s="161">
        <f aca="true" t="shared" si="1" ref="E9:E15">SUM(C9:D9)</f>
        <v>19839</v>
      </c>
      <c r="F9" s="161">
        <v>19859</v>
      </c>
      <c r="G9" s="161">
        <v>995</v>
      </c>
      <c r="H9" s="161">
        <f>F9+G9</f>
        <v>20854</v>
      </c>
      <c r="I9" s="161" t="s">
        <v>171</v>
      </c>
      <c r="J9" s="161">
        <v>77629</v>
      </c>
      <c r="K9" s="161">
        <v>0</v>
      </c>
      <c r="L9" s="164">
        <v>77729</v>
      </c>
      <c r="M9" s="161">
        <v>81522</v>
      </c>
      <c r="N9" s="164">
        <v>2020</v>
      </c>
      <c r="O9" s="164">
        <f>M9+N9</f>
        <v>83542</v>
      </c>
      <c r="P9" s="162"/>
    </row>
    <row r="10" spans="1:16" ht="12">
      <c r="A10" s="158">
        <f t="shared" si="0"/>
        <v>3</v>
      </c>
      <c r="B10" s="163" t="s">
        <v>172</v>
      </c>
      <c r="C10" s="161">
        <v>58494</v>
      </c>
      <c r="D10" s="161">
        <v>0</v>
      </c>
      <c r="E10" s="161">
        <v>58494</v>
      </c>
      <c r="F10" s="161">
        <v>58155</v>
      </c>
      <c r="G10" s="161">
        <v>1930</v>
      </c>
      <c r="H10" s="161">
        <f aca="true" t="shared" si="2" ref="H10:H18">F10+G10</f>
        <v>60085</v>
      </c>
      <c r="I10" s="165" t="s">
        <v>230</v>
      </c>
      <c r="J10" s="161">
        <v>20445</v>
      </c>
      <c r="K10" s="161">
        <v>0</v>
      </c>
      <c r="L10" s="164">
        <f>SUM(J10:K10)</f>
        <v>20445</v>
      </c>
      <c r="M10" s="161">
        <v>20968</v>
      </c>
      <c r="N10" s="164">
        <v>405</v>
      </c>
      <c r="O10" s="164">
        <f aca="true" t="shared" si="3" ref="O10:O18">M10+N10</f>
        <v>21373</v>
      </c>
      <c r="P10" s="162"/>
    </row>
    <row r="11" spans="1:16" ht="12">
      <c r="A11" s="158">
        <f t="shared" si="0"/>
        <v>4</v>
      </c>
      <c r="B11" s="163" t="s">
        <v>245</v>
      </c>
      <c r="C11" s="161"/>
      <c r="D11" s="161"/>
      <c r="E11" s="161">
        <v>0</v>
      </c>
      <c r="F11" s="161">
        <v>5634</v>
      </c>
      <c r="G11" s="161">
        <v>0</v>
      </c>
      <c r="H11" s="161">
        <f t="shared" si="2"/>
        <v>5634</v>
      </c>
      <c r="I11" s="161" t="s">
        <v>173</v>
      </c>
      <c r="J11" s="161">
        <v>72334</v>
      </c>
      <c r="K11" s="161">
        <v>0</v>
      </c>
      <c r="L11" s="164">
        <v>72234</v>
      </c>
      <c r="M11" s="161">
        <v>73900</v>
      </c>
      <c r="N11" s="164">
        <v>5500</v>
      </c>
      <c r="O11" s="164">
        <f t="shared" si="3"/>
        <v>79400</v>
      </c>
      <c r="P11" s="162"/>
    </row>
    <row r="12" spans="1:16" ht="14.25" customHeight="1">
      <c r="A12" s="158">
        <f t="shared" si="0"/>
        <v>5</v>
      </c>
      <c r="B12" s="163" t="s">
        <v>246</v>
      </c>
      <c r="C12" s="161"/>
      <c r="D12" s="161"/>
      <c r="E12" s="161"/>
      <c r="F12" s="161"/>
      <c r="G12" s="161"/>
      <c r="H12" s="161">
        <f t="shared" si="2"/>
        <v>0</v>
      </c>
      <c r="I12" s="161" t="s">
        <v>174</v>
      </c>
      <c r="J12" s="161">
        <v>0</v>
      </c>
      <c r="K12" s="161">
        <v>0</v>
      </c>
      <c r="L12" s="164">
        <f>SUM(J12:K12)</f>
        <v>0</v>
      </c>
      <c r="M12" s="161"/>
      <c r="N12" s="164"/>
      <c r="O12" s="164">
        <f t="shared" si="3"/>
        <v>0</v>
      </c>
      <c r="P12" s="162"/>
    </row>
    <row r="13" spans="1:16" ht="21.75" customHeight="1">
      <c r="A13" s="158">
        <f t="shared" si="0"/>
        <v>6</v>
      </c>
      <c r="B13" s="163" t="s">
        <v>247</v>
      </c>
      <c r="C13" s="161">
        <v>29475</v>
      </c>
      <c r="D13" s="161">
        <v>0</v>
      </c>
      <c r="E13" s="161">
        <f t="shared" si="1"/>
        <v>29475</v>
      </c>
      <c r="F13" s="161">
        <v>47083</v>
      </c>
      <c r="G13" s="161">
        <v>5000</v>
      </c>
      <c r="H13" s="161">
        <f t="shared" si="2"/>
        <v>52083</v>
      </c>
      <c r="I13" s="161" t="s">
        <v>175</v>
      </c>
      <c r="J13" s="161">
        <v>7200</v>
      </c>
      <c r="K13" s="161">
        <v>0</v>
      </c>
      <c r="L13" s="164">
        <f>SUM(J13:K13)</f>
        <v>7200</v>
      </c>
      <c r="M13" s="161">
        <f>SUM(K13:L13)</f>
        <v>7200</v>
      </c>
      <c r="N13" s="164">
        <v>0</v>
      </c>
      <c r="O13" s="164">
        <f t="shared" si="3"/>
        <v>7200</v>
      </c>
      <c r="P13" s="162"/>
    </row>
    <row r="14" spans="1:16" ht="12" customHeight="1">
      <c r="A14" s="158">
        <f t="shared" si="0"/>
        <v>7</v>
      </c>
      <c r="B14" s="163" t="s">
        <v>248</v>
      </c>
      <c r="C14" s="161">
        <v>50</v>
      </c>
      <c r="D14" s="161">
        <v>0</v>
      </c>
      <c r="E14" s="161">
        <f t="shared" si="1"/>
        <v>50</v>
      </c>
      <c r="F14" s="161">
        <v>50</v>
      </c>
      <c r="G14" s="161">
        <v>6000</v>
      </c>
      <c r="H14" s="161">
        <f t="shared" si="2"/>
        <v>6050</v>
      </c>
      <c r="I14" s="161" t="s">
        <v>254</v>
      </c>
      <c r="J14" s="161"/>
      <c r="K14" s="161"/>
      <c r="L14" s="164"/>
      <c r="M14" s="161">
        <v>1666</v>
      </c>
      <c r="N14" s="164">
        <v>300</v>
      </c>
      <c r="O14" s="164">
        <f t="shared" si="3"/>
        <v>1966</v>
      </c>
      <c r="P14" s="162"/>
    </row>
    <row r="15" spans="1:16" ht="21.75" customHeight="1">
      <c r="A15" s="158">
        <f t="shared" si="0"/>
        <v>8</v>
      </c>
      <c r="B15" s="163" t="s">
        <v>249</v>
      </c>
      <c r="C15" s="161">
        <v>108406</v>
      </c>
      <c r="D15" s="161">
        <v>0</v>
      </c>
      <c r="E15" s="161">
        <f t="shared" si="1"/>
        <v>108406</v>
      </c>
      <c r="F15" s="161">
        <v>108406</v>
      </c>
      <c r="G15" s="161">
        <v>323</v>
      </c>
      <c r="H15" s="161">
        <f t="shared" si="2"/>
        <v>108729</v>
      </c>
      <c r="I15" s="161" t="s">
        <v>255</v>
      </c>
      <c r="J15" s="161"/>
      <c r="K15" s="161"/>
      <c r="L15" s="164"/>
      <c r="M15" s="161">
        <f>SUM(K15:L15)</f>
        <v>0</v>
      </c>
      <c r="N15" s="164"/>
      <c r="O15" s="164">
        <f t="shared" si="3"/>
        <v>0</v>
      </c>
      <c r="P15" s="162"/>
    </row>
    <row r="16" spans="1:16" ht="24">
      <c r="A16" s="158">
        <f t="shared" si="0"/>
        <v>9</v>
      </c>
      <c r="B16" s="163" t="s">
        <v>250</v>
      </c>
      <c r="C16" s="164">
        <v>50800</v>
      </c>
      <c r="D16" s="164">
        <v>0</v>
      </c>
      <c r="E16" s="164">
        <f>C16</f>
        <v>50800</v>
      </c>
      <c r="F16" s="164">
        <v>50800</v>
      </c>
      <c r="G16" s="164">
        <v>4000</v>
      </c>
      <c r="H16" s="161">
        <f t="shared" si="2"/>
        <v>54800</v>
      </c>
      <c r="I16" s="161" t="s">
        <v>256</v>
      </c>
      <c r="J16" s="161">
        <v>39655</v>
      </c>
      <c r="K16" s="161">
        <v>0</v>
      </c>
      <c r="L16" s="164">
        <f>SUM(J16:K16)</f>
        <v>39655</v>
      </c>
      <c r="M16" s="164">
        <v>41960</v>
      </c>
      <c r="N16" s="164">
        <v>0</v>
      </c>
      <c r="O16" s="164">
        <f t="shared" si="3"/>
        <v>41960</v>
      </c>
      <c r="P16" s="162"/>
    </row>
    <row r="17" spans="1:16" ht="24">
      <c r="A17" s="158">
        <f t="shared" si="0"/>
        <v>10</v>
      </c>
      <c r="B17" s="166" t="s">
        <v>176</v>
      </c>
      <c r="C17" s="164">
        <f>SUM(C12:C16)</f>
        <v>188731</v>
      </c>
      <c r="D17" s="164">
        <v>0</v>
      </c>
      <c r="E17" s="164">
        <f>SUM(E12:E16)</f>
        <v>188731</v>
      </c>
      <c r="F17" s="164">
        <f>SUM(F12:F16)</f>
        <v>206339</v>
      </c>
      <c r="G17" s="164">
        <f>SUM(G13:G16)</f>
        <v>15323</v>
      </c>
      <c r="H17" s="161">
        <f t="shared" si="2"/>
        <v>221662</v>
      </c>
      <c r="I17" s="167" t="s">
        <v>257</v>
      </c>
      <c r="J17" s="161">
        <v>4150</v>
      </c>
      <c r="K17" s="161">
        <v>0</v>
      </c>
      <c r="L17" s="164">
        <f>SUM(J17:K17)</f>
        <v>4150</v>
      </c>
      <c r="M17" s="164">
        <v>4223</v>
      </c>
      <c r="N17" s="164">
        <v>-1000</v>
      </c>
      <c r="O17" s="164">
        <f t="shared" si="3"/>
        <v>3223</v>
      </c>
      <c r="P17" s="162"/>
    </row>
    <row r="18" spans="1:16" ht="24">
      <c r="A18" s="158">
        <f t="shared" si="0"/>
        <v>11</v>
      </c>
      <c r="B18" s="163" t="s">
        <v>251</v>
      </c>
      <c r="C18" s="164"/>
      <c r="D18" s="164"/>
      <c r="E18" s="164">
        <v>5520</v>
      </c>
      <c r="F18" s="164">
        <v>5520</v>
      </c>
      <c r="G18" s="164">
        <v>4005</v>
      </c>
      <c r="H18" s="161">
        <f t="shared" si="2"/>
        <v>9525</v>
      </c>
      <c r="I18" s="161" t="s">
        <v>258</v>
      </c>
      <c r="J18" s="161">
        <v>0</v>
      </c>
      <c r="K18" s="161">
        <v>0</v>
      </c>
      <c r="L18" s="164">
        <f>SUM(J18:K18)</f>
        <v>0</v>
      </c>
      <c r="M18" s="164">
        <v>0</v>
      </c>
      <c r="N18" s="164">
        <f>SUM(J18:K18)</f>
        <v>0</v>
      </c>
      <c r="O18" s="164">
        <f t="shared" si="3"/>
        <v>0</v>
      </c>
      <c r="P18" s="162"/>
    </row>
    <row r="19" spans="1:16" ht="12">
      <c r="A19" s="158">
        <f t="shared" si="0"/>
        <v>12</v>
      </c>
      <c r="B19" s="163"/>
      <c r="C19" s="164"/>
      <c r="D19" s="164"/>
      <c r="E19" s="164"/>
      <c r="F19" s="164"/>
      <c r="G19" s="164"/>
      <c r="H19" s="164"/>
      <c r="M19" s="164"/>
      <c r="P19" s="162"/>
    </row>
    <row r="20" spans="1:16" ht="12">
      <c r="A20" s="158">
        <f t="shared" si="0"/>
        <v>13</v>
      </c>
      <c r="B20" s="168" t="s">
        <v>177</v>
      </c>
      <c r="C20" s="169">
        <f>C9+C17+C10</f>
        <v>267064</v>
      </c>
      <c r="D20" s="169">
        <f>D9+D17+D10</f>
        <v>0</v>
      </c>
      <c r="E20" s="169">
        <f>E9+E17+E10+E18</f>
        <v>272584</v>
      </c>
      <c r="F20" s="169">
        <f>F9+F17+F10+F18+F11</f>
        <v>295507</v>
      </c>
      <c r="G20" s="169">
        <f>G9+G17+G10+G18</f>
        <v>22253</v>
      </c>
      <c r="H20" s="169">
        <f>H9+H17+H10+H11+H18</f>
        <v>317760</v>
      </c>
      <c r="I20" s="169" t="s">
        <v>178</v>
      </c>
      <c r="J20" s="169">
        <f>SUM(J9:J19)</f>
        <v>221413</v>
      </c>
      <c r="K20" s="169">
        <f>SUM(K9:K19)</f>
        <v>0</v>
      </c>
      <c r="L20" s="169">
        <f>SUM(L9:L19)</f>
        <v>221413</v>
      </c>
      <c r="M20" s="169">
        <f>M9+M17+M10+M18+M11+M13+M14+M16</f>
        <v>231439</v>
      </c>
      <c r="N20" s="169">
        <f>SUM(N9:N19)</f>
        <v>7225</v>
      </c>
      <c r="O20" s="169">
        <f>SUM(O9:O19)</f>
        <v>238664</v>
      </c>
      <c r="P20" s="162"/>
    </row>
    <row r="21" spans="1:16" ht="12">
      <c r="A21" s="158"/>
      <c r="B21" s="171"/>
      <c r="C21" s="164"/>
      <c r="D21" s="164"/>
      <c r="E21" s="164"/>
      <c r="F21" s="164"/>
      <c r="G21" s="164"/>
      <c r="H21" s="164"/>
      <c r="I21" s="161"/>
      <c r="J21" s="161"/>
      <c r="K21" s="161"/>
      <c r="L21" s="161"/>
      <c r="M21" s="164"/>
      <c r="N21" s="161"/>
      <c r="O21" s="161"/>
      <c r="P21" s="162"/>
    </row>
    <row r="22" spans="1:16" ht="12">
      <c r="A22" s="158">
        <v>13</v>
      </c>
      <c r="B22" s="172" t="s">
        <v>179</v>
      </c>
      <c r="C22" s="160"/>
      <c r="D22" s="160"/>
      <c r="E22" s="160"/>
      <c r="F22" s="160"/>
      <c r="G22" s="160"/>
      <c r="H22" s="160"/>
      <c r="I22" s="160" t="s">
        <v>180</v>
      </c>
      <c r="J22" s="160"/>
      <c r="K22" s="160"/>
      <c r="L22" s="161"/>
      <c r="M22" s="160"/>
      <c r="N22" s="161"/>
      <c r="O22" s="161"/>
      <c r="P22" s="162"/>
    </row>
    <row r="23" spans="1:16" ht="12">
      <c r="A23" s="158">
        <v>14</v>
      </c>
      <c r="B23" s="163" t="s">
        <v>197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 t="s">
        <v>181</v>
      </c>
      <c r="J23" s="161">
        <v>66610</v>
      </c>
      <c r="K23" s="161">
        <v>0</v>
      </c>
      <c r="L23" s="161">
        <f>SUM(J23:K23)</f>
        <v>66610</v>
      </c>
      <c r="M23" s="161">
        <v>97389</v>
      </c>
      <c r="N23" s="161">
        <v>0</v>
      </c>
      <c r="O23" s="161">
        <f>M23+N23</f>
        <v>97389</v>
      </c>
      <c r="P23" s="162"/>
    </row>
    <row r="24" spans="1:16" ht="12">
      <c r="A24" s="158">
        <v>15</v>
      </c>
      <c r="B24" s="163" t="s">
        <v>198</v>
      </c>
      <c r="C24" s="161">
        <v>0</v>
      </c>
      <c r="D24" s="161">
        <v>0</v>
      </c>
      <c r="E24" s="161">
        <v>0</v>
      </c>
      <c r="F24" s="161">
        <v>0</v>
      </c>
      <c r="G24" s="161">
        <v>357</v>
      </c>
      <c r="H24" s="161">
        <f>F24+G24</f>
        <v>357</v>
      </c>
      <c r="I24" s="161" t="s">
        <v>182</v>
      </c>
      <c r="J24" s="161">
        <v>20930</v>
      </c>
      <c r="K24" s="161">
        <v>0</v>
      </c>
      <c r="L24" s="161">
        <f>J24+K24</f>
        <v>20930</v>
      </c>
      <c r="M24" s="161">
        <v>46231</v>
      </c>
      <c r="N24" s="161">
        <v>5040</v>
      </c>
      <c r="O24" s="161">
        <f>M24+N24</f>
        <v>51271</v>
      </c>
      <c r="P24" s="162"/>
    </row>
    <row r="25" spans="1:16" ht="12">
      <c r="A25" s="158">
        <v>16</v>
      </c>
      <c r="B25" s="163" t="s">
        <v>183</v>
      </c>
      <c r="C25" s="161">
        <v>0</v>
      </c>
      <c r="D25" s="161">
        <v>0</v>
      </c>
      <c r="E25" s="161">
        <v>0</v>
      </c>
      <c r="F25" s="161">
        <v>0</v>
      </c>
      <c r="G25" s="161">
        <v>0</v>
      </c>
      <c r="H25" s="161">
        <f>F25+G25</f>
        <v>0</v>
      </c>
      <c r="I25" s="161" t="s">
        <v>184</v>
      </c>
      <c r="J25" s="161">
        <v>9000</v>
      </c>
      <c r="K25" s="161">
        <v>0</v>
      </c>
      <c r="L25" s="161">
        <f>J25+K25</f>
        <v>9000</v>
      </c>
      <c r="M25" s="161">
        <v>0</v>
      </c>
      <c r="N25" s="161">
        <v>0</v>
      </c>
      <c r="O25" s="161">
        <f>M25+N25</f>
        <v>0</v>
      </c>
      <c r="P25" s="162"/>
    </row>
    <row r="26" spans="1:16" ht="24">
      <c r="A26" s="158">
        <v>17</v>
      </c>
      <c r="B26" s="163" t="s">
        <v>185</v>
      </c>
      <c r="C26" s="161">
        <v>0</v>
      </c>
      <c r="D26" s="161">
        <v>0</v>
      </c>
      <c r="E26" s="161">
        <v>0</v>
      </c>
      <c r="F26" s="161">
        <v>0</v>
      </c>
      <c r="G26" s="161">
        <v>0</v>
      </c>
      <c r="H26" s="161">
        <f>F26+G26</f>
        <v>0</v>
      </c>
      <c r="I26" s="177" t="s">
        <v>201</v>
      </c>
      <c r="J26" s="161">
        <f>'[1]felhalm. kiad.  '!G79+'[1]felhalm. kiad.  '!G84+'[1]felhalm. kiad.  '!G104</f>
        <v>0</v>
      </c>
      <c r="K26" s="161">
        <v>0</v>
      </c>
      <c r="L26" s="161">
        <f>SUM(J26:K26)</f>
        <v>0</v>
      </c>
      <c r="M26" s="161">
        <v>0</v>
      </c>
      <c r="N26" s="161">
        <f>SUM(J26:K26)</f>
        <v>0</v>
      </c>
      <c r="O26" s="161">
        <f>M26+N26</f>
        <v>0</v>
      </c>
      <c r="P26" s="162"/>
    </row>
    <row r="27" spans="1:16" ht="24">
      <c r="A27" s="158">
        <v>18</v>
      </c>
      <c r="B27" s="163" t="s">
        <v>186</v>
      </c>
      <c r="C27" s="164">
        <v>14220</v>
      </c>
      <c r="D27" s="164">
        <v>0</v>
      </c>
      <c r="E27" s="161">
        <f>SUM(C27:D27)</f>
        <v>14220</v>
      </c>
      <c r="F27" s="161">
        <v>32113</v>
      </c>
      <c r="G27" s="161">
        <v>-4447</v>
      </c>
      <c r="H27" s="161">
        <f>F27+G27</f>
        <v>27666</v>
      </c>
      <c r="I27" s="161" t="s">
        <v>200</v>
      </c>
      <c r="J27" s="161">
        <v>0</v>
      </c>
      <c r="K27" s="161">
        <v>0</v>
      </c>
      <c r="L27" s="161">
        <v>0</v>
      </c>
      <c r="M27" s="161">
        <f>SUM(K27:L27)</f>
        <v>0</v>
      </c>
      <c r="N27" s="161">
        <v>0</v>
      </c>
      <c r="O27" s="161">
        <f>M27+N27</f>
        <v>0</v>
      </c>
      <c r="P27" s="162"/>
    </row>
    <row r="28" spans="1:16" s="174" customFormat="1" ht="24">
      <c r="A28" s="158">
        <v>19</v>
      </c>
      <c r="B28" s="163" t="s">
        <v>199</v>
      </c>
      <c r="C28" s="164">
        <v>2000</v>
      </c>
      <c r="D28" s="164">
        <v>0</v>
      </c>
      <c r="E28" s="161">
        <f>C28+D28</f>
        <v>2000</v>
      </c>
      <c r="F28" s="161">
        <v>1059</v>
      </c>
      <c r="G28" s="161">
        <v>1000</v>
      </c>
      <c r="H28" s="161">
        <f>F28+G28</f>
        <v>2059</v>
      </c>
      <c r="J28" s="161"/>
      <c r="K28" s="161"/>
      <c r="L28" s="161"/>
      <c r="M28" s="161"/>
      <c r="N28" s="161"/>
      <c r="O28" s="161"/>
      <c r="P28" s="173"/>
    </row>
    <row r="29" spans="1:16" s="174" customFormat="1" ht="12">
      <c r="A29" s="158">
        <v>20</v>
      </c>
      <c r="B29" s="163" t="s">
        <v>204</v>
      </c>
      <c r="C29" s="164">
        <v>24000</v>
      </c>
      <c r="D29" s="164"/>
      <c r="E29" s="161">
        <f>C29</f>
        <v>24000</v>
      </c>
      <c r="F29" s="161">
        <v>24000</v>
      </c>
      <c r="G29" s="161">
        <v>-7180</v>
      </c>
      <c r="H29" s="161">
        <f>F29+G29</f>
        <v>16820</v>
      </c>
      <c r="I29" s="161"/>
      <c r="J29" s="161"/>
      <c r="K29" s="161"/>
      <c r="L29" s="161"/>
      <c r="M29" s="161"/>
      <c r="N29" s="161"/>
      <c r="O29" s="161"/>
      <c r="P29" s="173"/>
    </row>
    <row r="30" spans="1:16" ht="24">
      <c r="A30" s="158">
        <v>21</v>
      </c>
      <c r="B30" s="168" t="s">
        <v>187</v>
      </c>
      <c r="C30" s="169">
        <f>SUM(C25:C29)</f>
        <v>40220</v>
      </c>
      <c r="D30" s="169">
        <f>SUM(D25:D27)</f>
        <v>0</v>
      </c>
      <c r="E30" s="169">
        <f>SUM(C30:D30)</f>
        <v>40220</v>
      </c>
      <c r="F30" s="169">
        <f>SUM(F27:F29)</f>
        <v>57172</v>
      </c>
      <c r="G30" s="169">
        <f>SUM(G23:G29)</f>
        <v>-10270</v>
      </c>
      <c r="H30" s="169">
        <f>SUM(H23:H29)</f>
        <v>46902</v>
      </c>
      <c r="I30" s="169" t="s">
        <v>188</v>
      </c>
      <c r="J30" s="169">
        <f>SUM(J23:J28)</f>
        <v>96540</v>
      </c>
      <c r="K30" s="169">
        <f>SUM(K23:K28)</f>
        <v>0</v>
      </c>
      <c r="L30" s="169">
        <f>SUM(L23:L28)</f>
        <v>96540</v>
      </c>
      <c r="M30" s="169">
        <f>SUM(M23:M27)</f>
        <v>143620</v>
      </c>
      <c r="N30" s="169">
        <f>SUM(N23:N28)</f>
        <v>5040</v>
      </c>
      <c r="O30" s="169">
        <f>SUM(O23:O28)</f>
        <v>148660</v>
      </c>
      <c r="P30" s="162"/>
    </row>
    <row r="31" spans="1:16" ht="12">
      <c r="A31" s="158"/>
      <c r="B31" s="16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2"/>
    </row>
    <row r="32" spans="1:16" ht="12">
      <c r="A32" s="158">
        <v>22</v>
      </c>
      <c r="B32" s="172" t="s">
        <v>189</v>
      </c>
      <c r="C32" s="160">
        <f>SUM(C20,C30)</f>
        <v>307284</v>
      </c>
      <c r="D32" s="160">
        <f>SUM(D20,D30)</f>
        <v>0</v>
      </c>
      <c r="E32" s="160">
        <f>SUM(E20+E30)</f>
        <v>312804</v>
      </c>
      <c r="F32" s="160">
        <f>SUM(F20+F30)</f>
        <v>352679</v>
      </c>
      <c r="G32" s="160">
        <f>G20+G30</f>
        <v>11983</v>
      </c>
      <c r="H32" s="160">
        <f>H20+H30</f>
        <v>364662</v>
      </c>
      <c r="I32" s="160" t="s">
        <v>190</v>
      </c>
      <c r="J32" s="160">
        <f>J20+J30</f>
        <v>317953</v>
      </c>
      <c r="K32" s="160">
        <f>K20+K30</f>
        <v>0</v>
      </c>
      <c r="L32" s="160">
        <f>L20+L30</f>
        <v>317953</v>
      </c>
      <c r="M32" s="160">
        <f>SUM(M20+M30)</f>
        <v>375059</v>
      </c>
      <c r="N32" s="160">
        <f>N20+N30</f>
        <v>12265</v>
      </c>
      <c r="O32" s="160">
        <f>O20+O30</f>
        <v>387324</v>
      </c>
      <c r="P32" s="162"/>
    </row>
    <row r="33" spans="1:16" s="174" customFormat="1" ht="12">
      <c r="A33" s="158">
        <v>23</v>
      </c>
      <c r="B33" s="175" t="s">
        <v>191</v>
      </c>
      <c r="C33" s="160"/>
      <c r="D33" s="160"/>
      <c r="E33" s="160"/>
      <c r="F33" s="160"/>
      <c r="G33" s="160"/>
      <c r="H33" s="160"/>
      <c r="I33" s="160" t="s">
        <v>192</v>
      </c>
      <c r="J33" s="160"/>
      <c r="K33" s="160"/>
      <c r="L33" s="160"/>
      <c r="M33" s="160"/>
      <c r="N33" s="160"/>
      <c r="O33" s="160"/>
      <c r="P33" s="173"/>
    </row>
    <row r="34" spans="1:16" s="174" customFormat="1" ht="24">
      <c r="A34" s="158">
        <v>24</v>
      </c>
      <c r="B34" s="176" t="s">
        <v>205</v>
      </c>
      <c r="C34" s="161">
        <v>0</v>
      </c>
      <c r="D34" s="161">
        <v>0</v>
      </c>
      <c r="E34" s="161">
        <f>SUM(C34:D34)</f>
        <v>0</v>
      </c>
      <c r="F34" s="161"/>
      <c r="G34" s="161">
        <f>SUM(C34:D34)</f>
        <v>0</v>
      </c>
      <c r="H34" s="161">
        <f>SUM(D34:E34)</f>
        <v>0</v>
      </c>
      <c r="I34" s="161" t="s">
        <v>208</v>
      </c>
      <c r="J34" s="195">
        <v>0</v>
      </c>
      <c r="K34" s="195">
        <v>0</v>
      </c>
      <c r="L34" s="195">
        <v>0</v>
      </c>
      <c r="M34" s="161">
        <f>SUM(K34:L34)</f>
        <v>0</v>
      </c>
      <c r="N34" s="195">
        <v>0</v>
      </c>
      <c r="O34" s="195">
        <v>0</v>
      </c>
      <c r="P34" s="173"/>
    </row>
    <row r="35" spans="1:16" s="174" customFormat="1" ht="12">
      <c r="A35" s="158"/>
      <c r="B35" s="176" t="s">
        <v>263</v>
      </c>
      <c r="C35" s="161"/>
      <c r="D35" s="161"/>
      <c r="E35" s="161"/>
      <c r="F35" s="161">
        <v>2000</v>
      </c>
      <c r="G35" s="161">
        <v>0</v>
      </c>
      <c r="H35" s="161">
        <f>F35+G35</f>
        <v>2000</v>
      </c>
      <c r="I35" s="161"/>
      <c r="J35" s="195"/>
      <c r="K35" s="195"/>
      <c r="L35" s="195"/>
      <c r="M35" s="161"/>
      <c r="N35" s="195"/>
      <c r="O35" s="195"/>
      <c r="P35" s="173"/>
    </row>
    <row r="36" spans="1:16" ht="12">
      <c r="A36" s="158">
        <v>25</v>
      </c>
      <c r="B36" s="176" t="s">
        <v>206</v>
      </c>
      <c r="C36" s="177">
        <f>C37</f>
        <v>5149</v>
      </c>
      <c r="D36" s="177">
        <v>0</v>
      </c>
      <c r="E36" s="161">
        <f>SUM(C36:D36)</f>
        <v>5149</v>
      </c>
      <c r="F36" s="161">
        <v>20380</v>
      </c>
      <c r="G36" s="161">
        <v>282</v>
      </c>
      <c r="H36" s="161">
        <f>F36+G36</f>
        <v>20662</v>
      </c>
      <c r="I36" s="161" t="s">
        <v>209</v>
      </c>
      <c r="J36" s="161">
        <v>0</v>
      </c>
      <c r="K36" s="161">
        <v>0</v>
      </c>
      <c r="L36" s="161">
        <v>0</v>
      </c>
      <c r="M36" s="161">
        <f>SUM(K36:L36)</f>
        <v>0</v>
      </c>
      <c r="N36" s="161">
        <v>0</v>
      </c>
      <c r="O36" s="161">
        <v>0</v>
      </c>
      <c r="P36" s="162"/>
    </row>
    <row r="37" spans="1:16" ht="24">
      <c r="A37" s="158">
        <v>26</v>
      </c>
      <c r="B37" s="176" t="s">
        <v>207</v>
      </c>
      <c r="C37" s="170">
        <v>5149</v>
      </c>
      <c r="D37" s="170">
        <v>0</v>
      </c>
      <c r="E37" s="170">
        <f>SUM(C37:D37)</f>
        <v>5149</v>
      </c>
      <c r="F37" s="170">
        <v>20380</v>
      </c>
      <c r="G37" s="170">
        <v>282</v>
      </c>
      <c r="H37" s="170">
        <v>20662</v>
      </c>
      <c r="I37" s="177" t="s">
        <v>210</v>
      </c>
      <c r="J37" s="161">
        <v>0</v>
      </c>
      <c r="K37" s="161">
        <v>0</v>
      </c>
      <c r="L37" s="161">
        <v>0</v>
      </c>
      <c r="M37" s="170">
        <f>SUM(K37:L37)</f>
        <v>0</v>
      </c>
      <c r="N37" s="161">
        <v>0</v>
      </c>
      <c r="O37" s="161">
        <v>0</v>
      </c>
      <c r="P37" s="162"/>
    </row>
    <row r="38" spans="1:16" ht="12">
      <c r="A38" s="158">
        <v>27</v>
      </c>
      <c r="B38" s="239"/>
      <c r="C38" s="240"/>
      <c r="D38" s="240"/>
      <c r="E38" s="240"/>
      <c r="F38" s="240"/>
      <c r="G38" s="170"/>
      <c r="H38" s="240"/>
      <c r="I38" s="241"/>
      <c r="J38" s="242"/>
      <c r="K38" s="242"/>
      <c r="L38" s="242"/>
      <c r="M38" s="240"/>
      <c r="N38" s="242"/>
      <c r="O38" s="242"/>
      <c r="P38" s="162"/>
    </row>
    <row r="39" spans="1:16" ht="12.75" thickBot="1">
      <c r="A39" s="158">
        <v>28</v>
      </c>
      <c r="B39" s="178" t="s">
        <v>193</v>
      </c>
      <c r="C39" s="179">
        <f>C34+C36</f>
        <v>5149</v>
      </c>
      <c r="D39" s="179">
        <f>D34+D36+D37</f>
        <v>0</v>
      </c>
      <c r="E39" s="179">
        <f>E34+E36</f>
        <v>5149</v>
      </c>
      <c r="F39" s="179">
        <f>F35+F36</f>
        <v>22380</v>
      </c>
      <c r="G39" s="160">
        <f>G36</f>
        <v>282</v>
      </c>
      <c r="H39" s="179">
        <f>H34+H36+H35</f>
        <v>22662</v>
      </c>
      <c r="I39" s="179" t="s">
        <v>194</v>
      </c>
      <c r="J39" s="179">
        <f>J37</f>
        <v>0</v>
      </c>
      <c r="K39" s="179">
        <f>K37</f>
        <v>0</v>
      </c>
      <c r="L39" s="179">
        <f>L37</f>
        <v>0</v>
      </c>
      <c r="M39" s="179">
        <f>M34+M36</f>
        <v>0</v>
      </c>
      <c r="N39" s="179">
        <f>N37</f>
        <v>0</v>
      </c>
      <c r="O39" s="179">
        <f>O37</f>
        <v>0</v>
      </c>
      <c r="P39" s="162"/>
    </row>
    <row r="40" spans="1:16" ht="12.75" thickBot="1">
      <c r="A40" s="158">
        <v>29</v>
      </c>
      <c r="B40" s="180" t="s">
        <v>195</v>
      </c>
      <c r="C40" s="181">
        <f>C32+C39</f>
        <v>312433</v>
      </c>
      <c r="D40" s="181">
        <f>D32+D39</f>
        <v>0</v>
      </c>
      <c r="E40" s="181">
        <f>E32+E39</f>
        <v>317953</v>
      </c>
      <c r="F40" s="181">
        <f>F32+F39</f>
        <v>375059</v>
      </c>
      <c r="G40" s="181">
        <f>G32+G39</f>
        <v>12265</v>
      </c>
      <c r="H40" s="181">
        <f>H32+H39</f>
        <v>387324</v>
      </c>
      <c r="I40" s="182" t="s">
        <v>196</v>
      </c>
      <c r="J40" s="181">
        <f>J32+J39</f>
        <v>317953</v>
      </c>
      <c r="K40" s="181">
        <f>K32+K39</f>
        <v>0</v>
      </c>
      <c r="L40" s="181">
        <f>L32+L39</f>
        <v>317953</v>
      </c>
      <c r="M40" s="181">
        <f>M32+M39</f>
        <v>375059</v>
      </c>
      <c r="N40" s="181">
        <f>N32+N39</f>
        <v>12265</v>
      </c>
      <c r="O40" s="181">
        <f>O32+O39</f>
        <v>387324</v>
      </c>
      <c r="P40" s="162"/>
    </row>
    <row r="41" spans="2:16" ht="12">
      <c r="B41" s="18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62"/>
    </row>
    <row r="42" spans="2:16" ht="12">
      <c r="B42" s="185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62"/>
    </row>
    <row r="43" spans="2:16" ht="12">
      <c r="B43" s="185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62"/>
    </row>
    <row r="44" spans="2:16" ht="12">
      <c r="B44" s="185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62"/>
    </row>
    <row r="45" spans="2:16" ht="12">
      <c r="B45" s="185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62"/>
    </row>
    <row r="46" spans="2:16" ht="12">
      <c r="B46" s="185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62"/>
    </row>
    <row r="47" spans="2:16" ht="12">
      <c r="B47" s="185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62"/>
    </row>
    <row r="48" spans="2:16" ht="12">
      <c r="B48" s="185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62"/>
    </row>
    <row r="49" spans="2:16" ht="12">
      <c r="B49" s="185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62"/>
    </row>
    <row r="50" spans="2:16" ht="12">
      <c r="B50" s="185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62"/>
    </row>
    <row r="51" spans="2:16" ht="12">
      <c r="B51" s="185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62"/>
    </row>
    <row r="52" spans="2:16" ht="12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62"/>
    </row>
    <row r="53" spans="2:16" ht="12">
      <c r="B53" s="185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62"/>
    </row>
    <row r="54" spans="2:16" ht="12">
      <c r="B54" s="185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62"/>
    </row>
    <row r="55" spans="1:16" ht="12">
      <c r="A55" s="149"/>
      <c r="B55" s="185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62"/>
    </row>
    <row r="56" spans="1:16" ht="12">
      <c r="A56" s="149"/>
      <c r="B56" s="185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62"/>
    </row>
    <row r="57" spans="1:16" ht="12">
      <c r="A57" s="149"/>
      <c r="B57" s="185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62"/>
    </row>
    <row r="58" spans="1:16" ht="11.25">
      <c r="A58" s="149"/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9"/>
    </row>
    <row r="59" spans="1:16" ht="11.25">
      <c r="A59" s="149"/>
      <c r="B59" s="187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9"/>
    </row>
    <row r="60" spans="1:16" ht="11.25">
      <c r="A60" s="149"/>
      <c r="B60" s="187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9"/>
    </row>
    <row r="61" spans="1:16" ht="11.25">
      <c r="A61" s="149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9"/>
    </row>
    <row r="62" spans="1:16" ht="11.25">
      <c r="A62" s="149"/>
      <c r="B62" s="187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9"/>
    </row>
    <row r="63" spans="1:16" ht="11.25">
      <c r="A63" s="149"/>
      <c r="B63" s="187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9"/>
    </row>
    <row r="64" spans="1:16" ht="11.25">
      <c r="A64" s="149"/>
      <c r="B64" s="187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9"/>
    </row>
    <row r="65" spans="1:16" ht="11.25">
      <c r="A65" s="149"/>
      <c r="B65" s="187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9"/>
    </row>
    <row r="66" spans="1:16" ht="11.25">
      <c r="A66" s="149"/>
      <c r="B66" s="187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9"/>
    </row>
    <row r="67" spans="1:16" ht="11.25">
      <c r="A67" s="149"/>
      <c r="B67" s="187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9"/>
    </row>
    <row r="68" spans="1:16" ht="11.25">
      <c r="A68" s="149"/>
      <c r="B68" s="187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9"/>
    </row>
    <row r="69" spans="1:16" ht="11.25">
      <c r="A69" s="149"/>
      <c r="B69" s="187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9"/>
    </row>
    <row r="70" spans="1:16" ht="11.25">
      <c r="A70" s="149"/>
      <c r="B70" s="187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9"/>
    </row>
    <row r="71" spans="1:16" ht="11.25">
      <c r="A71" s="149"/>
      <c r="B71" s="187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9"/>
    </row>
    <row r="72" spans="1:16" ht="11.25">
      <c r="A72" s="149"/>
      <c r="B72" s="187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9"/>
    </row>
    <row r="73" spans="1:16" ht="11.25">
      <c r="A73" s="149"/>
      <c r="B73" s="187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9"/>
    </row>
    <row r="74" spans="1:16" ht="11.25">
      <c r="A74" s="149"/>
      <c r="B74" s="187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9"/>
    </row>
    <row r="75" spans="1:16" ht="11.25">
      <c r="A75" s="149"/>
      <c r="B75" s="187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9"/>
    </row>
    <row r="76" spans="1:16" ht="11.25">
      <c r="A76" s="149"/>
      <c r="B76" s="187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9"/>
    </row>
    <row r="77" spans="1:16" ht="11.25">
      <c r="A77" s="149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9"/>
    </row>
    <row r="78" spans="1:16" ht="11.25">
      <c r="A78" s="149"/>
      <c r="B78" s="187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9"/>
    </row>
    <row r="79" spans="1:16" ht="11.25">
      <c r="A79" s="149"/>
      <c r="B79" s="187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9"/>
    </row>
    <row r="80" spans="1:16" ht="11.25">
      <c r="A80" s="149"/>
      <c r="B80" s="187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9"/>
    </row>
    <row r="81" spans="1:16" ht="11.25">
      <c r="A81" s="149"/>
      <c r="B81" s="187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9"/>
    </row>
    <row r="82" spans="1:16" ht="11.25">
      <c r="A82" s="149"/>
      <c r="B82" s="187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9"/>
    </row>
    <row r="83" spans="1:16" ht="11.25">
      <c r="A83" s="149"/>
      <c r="B83" s="187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9"/>
    </row>
  </sheetData>
  <sheetProtection selectLockedCells="1" selectUnlockedCells="1"/>
  <mergeCells count="11">
    <mergeCell ref="J5:L5"/>
    <mergeCell ref="A5:A7"/>
    <mergeCell ref="B5:B6"/>
    <mergeCell ref="C5:E5"/>
    <mergeCell ref="I5:I6"/>
    <mergeCell ref="C6:H6"/>
    <mergeCell ref="J6:O6"/>
    <mergeCell ref="B4:O4"/>
    <mergeCell ref="I1:O1"/>
    <mergeCell ref="A3:O3"/>
    <mergeCell ref="A2:O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zoomScalePageLayoutView="0" workbookViewId="0" topLeftCell="A13">
      <selection activeCell="E14" sqref="E14"/>
    </sheetView>
  </sheetViews>
  <sheetFormatPr defaultColWidth="8.00390625" defaultRowHeight="12.75"/>
  <cols>
    <col min="1" max="1" width="5.875" style="2" customWidth="1"/>
    <col min="2" max="2" width="50.375" style="3" customWidth="1"/>
    <col min="3" max="4" width="10.125" style="3" customWidth="1"/>
    <col min="5" max="5" width="11.125" style="3" customWidth="1"/>
    <col min="6" max="6" width="10.125" style="3" customWidth="1"/>
    <col min="7" max="16384" width="8.00390625" style="4" customWidth="1"/>
  </cols>
  <sheetData>
    <row r="1" ht="12.75" thickBot="1"/>
    <row r="2" spans="1:6" s="7" customFormat="1" ht="44.25" customHeight="1" thickBot="1">
      <c r="A2" s="5" t="s">
        <v>10</v>
      </c>
      <c r="B2" s="6" t="s">
        <v>11</v>
      </c>
      <c r="C2" s="6" t="s">
        <v>215</v>
      </c>
      <c r="D2" s="6" t="s">
        <v>259</v>
      </c>
      <c r="E2" s="6" t="s">
        <v>238</v>
      </c>
      <c r="F2" s="6" t="s">
        <v>239</v>
      </c>
    </row>
    <row r="3" spans="1:6" s="10" customFormat="1" ht="14.25" customHeight="1">
      <c r="A3" s="8"/>
      <c r="B3" s="9" t="s">
        <v>12</v>
      </c>
      <c r="C3" s="9"/>
      <c r="D3" s="9"/>
      <c r="E3" s="9"/>
      <c r="F3" s="9"/>
    </row>
    <row r="4" spans="1:6" s="7" customFormat="1" ht="14.25" customHeight="1">
      <c r="A4" s="8" t="s">
        <v>9</v>
      </c>
      <c r="B4" s="9" t="s">
        <v>13</v>
      </c>
      <c r="C4" s="11"/>
      <c r="D4" s="11"/>
      <c r="E4" s="11"/>
      <c r="F4" s="11"/>
    </row>
    <row r="5" spans="1:6" s="7" customFormat="1" ht="14.25" customHeight="1">
      <c r="A5" s="12"/>
      <c r="B5" s="11" t="s">
        <v>14</v>
      </c>
      <c r="C5" s="11">
        <v>19839</v>
      </c>
      <c r="D5" s="11">
        <v>19839</v>
      </c>
      <c r="E5" s="11">
        <v>995</v>
      </c>
      <c r="F5" s="11">
        <f>D5+E5</f>
        <v>20834</v>
      </c>
    </row>
    <row r="6" spans="1:6" s="7" customFormat="1" ht="14.25" customHeight="1">
      <c r="A6" s="12"/>
      <c r="B6" s="11" t="s">
        <v>15</v>
      </c>
      <c r="C6" s="11">
        <f>SUM(C7:C10)</f>
        <v>58494</v>
      </c>
      <c r="D6" s="216">
        <f>SUM(D7:D10)</f>
        <v>58155</v>
      </c>
      <c r="E6" s="216">
        <f>SUM(E7:E10)</f>
        <v>1930</v>
      </c>
      <c r="F6" s="216">
        <f>SUM(F7:F10)</f>
        <v>60085</v>
      </c>
    </row>
    <row r="7" spans="1:6" s="7" customFormat="1" ht="14.25" customHeight="1">
      <c r="A7" s="12"/>
      <c r="B7" s="11" t="s">
        <v>16</v>
      </c>
      <c r="C7" s="145">
        <v>50</v>
      </c>
      <c r="D7" s="215">
        <v>50</v>
      </c>
      <c r="E7" s="215">
        <v>0</v>
      </c>
      <c r="F7" s="215">
        <f aca="true" t="shared" si="0" ref="F7:G12">D7+E7</f>
        <v>50</v>
      </c>
    </row>
    <row r="8" spans="1:6" s="7" customFormat="1" ht="14.25" customHeight="1">
      <c r="A8" s="12"/>
      <c r="B8" s="11" t="s">
        <v>17</v>
      </c>
      <c r="C8" s="145">
        <v>56294</v>
      </c>
      <c r="D8" s="215">
        <v>55955</v>
      </c>
      <c r="E8" s="215">
        <v>1930</v>
      </c>
      <c r="F8" s="215">
        <f t="shared" si="0"/>
        <v>57885</v>
      </c>
    </row>
    <row r="9" spans="1:6" s="7" customFormat="1" ht="14.25" customHeight="1">
      <c r="A9" s="12"/>
      <c r="B9" s="11" t="s">
        <v>18</v>
      </c>
      <c r="C9" s="145">
        <v>2120</v>
      </c>
      <c r="D9" s="215">
        <v>2120</v>
      </c>
      <c r="E9" s="215">
        <v>0</v>
      </c>
      <c r="F9" s="215">
        <f t="shared" si="0"/>
        <v>2120</v>
      </c>
    </row>
    <row r="10" spans="1:6" s="7" customFormat="1" ht="14.25" customHeight="1">
      <c r="A10" s="12"/>
      <c r="B10" s="11" t="s">
        <v>19</v>
      </c>
      <c r="C10" s="145">
        <v>30</v>
      </c>
      <c r="D10" s="215">
        <v>30</v>
      </c>
      <c r="E10" s="215">
        <v>0</v>
      </c>
      <c r="F10" s="215">
        <f t="shared" si="0"/>
        <v>30</v>
      </c>
    </row>
    <row r="11" spans="1:6" s="7" customFormat="1" ht="14.25" customHeight="1">
      <c r="A11" s="12"/>
      <c r="B11" s="11" t="s">
        <v>241</v>
      </c>
      <c r="C11" s="145">
        <v>0</v>
      </c>
      <c r="D11" s="216">
        <v>5634</v>
      </c>
      <c r="E11" s="215">
        <v>0</v>
      </c>
      <c r="F11" s="216">
        <f t="shared" si="0"/>
        <v>5634</v>
      </c>
    </row>
    <row r="12" spans="1:6" s="7" customFormat="1" ht="27.75" customHeight="1">
      <c r="A12" s="12"/>
      <c r="B12" s="11" t="s">
        <v>242</v>
      </c>
      <c r="C12" s="11">
        <v>5520</v>
      </c>
      <c r="D12" s="11">
        <v>5520</v>
      </c>
      <c r="E12" s="145">
        <v>4005</v>
      </c>
      <c r="F12" s="11">
        <f t="shared" si="0"/>
        <v>9525</v>
      </c>
    </row>
    <row r="13" spans="1:6" s="15" customFormat="1" ht="14.25" customHeight="1">
      <c r="A13" s="13"/>
      <c r="B13" s="14" t="s">
        <v>20</v>
      </c>
      <c r="C13" s="14">
        <f>SUM(C5+C6+C12)</f>
        <v>83853</v>
      </c>
      <c r="D13" s="14">
        <f>SUM(D5+D6+D11+D12)</f>
        <v>89148</v>
      </c>
      <c r="E13" s="14">
        <f>SUM(E5+E6+E12)</f>
        <v>6930</v>
      </c>
      <c r="F13" s="14">
        <f>SUM(F5+F6+F11+F12)</f>
        <v>96078</v>
      </c>
    </row>
    <row r="14" spans="1:6" s="7" customFormat="1" ht="14.25" customHeight="1">
      <c r="A14" s="8" t="s">
        <v>0</v>
      </c>
      <c r="B14" s="9" t="s">
        <v>21</v>
      </c>
      <c r="C14" s="11"/>
      <c r="D14" s="11"/>
      <c r="E14" s="11"/>
      <c r="F14" s="11"/>
    </row>
    <row r="15" spans="1:6" s="7" customFormat="1" ht="14.25" customHeight="1">
      <c r="A15" s="12"/>
      <c r="B15" s="11" t="s">
        <v>1</v>
      </c>
      <c r="C15" s="11">
        <f>SUM(C16:C17)</f>
        <v>159206</v>
      </c>
      <c r="D15" s="216">
        <f>D16+D17</f>
        <v>159206</v>
      </c>
      <c r="E15" s="216">
        <v>4323</v>
      </c>
      <c r="F15" s="216">
        <f>D15+E15</f>
        <v>163529</v>
      </c>
    </row>
    <row r="16" spans="1:6" s="7" customFormat="1" ht="23.25" customHeight="1">
      <c r="A16" s="12"/>
      <c r="B16" s="11" t="s">
        <v>240</v>
      </c>
      <c r="C16" s="11">
        <v>108406</v>
      </c>
      <c r="D16" s="216">
        <v>108406</v>
      </c>
      <c r="E16" s="216">
        <v>323</v>
      </c>
      <c r="F16" s="216">
        <f>D16+E16</f>
        <v>108729</v>
      </c>
    </row>
    <row r="17" spans="1:6" s="7" customFormat="1" ht="14.25" customHeight="1">
      <c r="A17" s="12"/>
      <c r="B17" s="11" t="s">
        <v>243</v>
      </c>
      <c r="C17" s="11">
        <v>50800</v>
      </c>
      <c r="D17" s="216">
        <v>50800</v>
      </c>
      <c r="E17" s="216">
        <v>4000</v>
      </c>
      <c r="F17" s="216">
        <f>D17+E17</f>
        <v>54800</v>
      </c>
    </row>
    <row r="18" spans="1:6" s="15" customFormat="1" ht="14.25" customHeight="1">
      <c r="A18" s="13"/>
      <c r="B18" s="14" t="s">
        <v>22</v>
      </c>
      <c r="C18" s="14">
        <f>SUM(C15)</f>
        <v>159206</v>
      </c>
      <c r="D18" s="14">
        <f>SUM(D15)</f>
        <v>159206</v>
      </c>
      <c r="E18" s="14">
        <f>SUM(E15)</f>
        <v>4323</v>
      </c>
      <c r="F18" s="14">
        <f>SUM(F15)</f>
        <v>163529</v>
      </c>
    </row>
    <row r="19" spans="1:6" s="7" customFormat="1" ht="14.25" customHeight="1">
      <c r="A19" s="8" t="s">
        <v>23</v>
      </c>
      <c r="B19" s="9" t="s">
        <v>24</v>
      </c>
      <c r="C19" s="11"/>
      <c r="D19" s="11"/>
      <c r="E19" s="11"/>
      <c r="F19" s="11"/>
    </row>
    <row r="20" spans="1:6" s="7" customFormat="1" ht="14.25" customHeight="1">
      <c r="A20" s="12"/>
      <c r="B20" s="11" t="s">
        <v>25</v>
      </c>
      <c r="C20" s="11">
        <v>0</v>
      </c>
      <c r="D20" s="11">
        <v>0</v>
      </c>
      <c r="E20" s="11">
        <v>357</v>
      </c>
      <c r="F20" s="11">
        <f>D20+E20</f>
        <v>357</v>
      </c>
    </row>
    <row r="21" spans="1:6" s="7" customFormat="1" ht="14.25" customHeight="1">
      <c r="A21" s="12"/>
      <c r="B21" s="11" t="s">
        <v>26</v>
      </c>
      <c r="C21" s="11">
        <v>0</v>
      </c>
      <c r="D21" s="11">
        <v>0</v>
      </c>
      <c r="E21" s="11">
        <v>0</v>
      </c>
      <c r="F21" s="11">
        <f>C21+E21</f>
        <v>0</v>
      </c>
    </row>
    <row r="22" spans="1:6" s="7" customFormat="1" ht="14.25" customHeight="1">
      <c r="A22" s="12"/>
      <c r="B22" s="11" t="s">
        <v>27</v>
      </c>
      <c r="C22" s="11">
        <v>24000</v>
      </c>
      <c r="D22" s="216">
        <v>24000</v>
      </c>
      <c r="E22" s="216">
        <v>-7180</v>
      </c>
      <c r="F22" s="216">
        <f>D22+E22</f>
        <v>16820</v>
      </c>
    </row>
    <row r="23" spans="1:6" ht="24.75" customHeight="1">
      <c r="A23" s="13"/>
      <c r="B23" s="14" t="s">
        <v>28</v>
      </c>
      <c r="C23" s="14">
        <f>SUM(C19:C22)</f>
        <v>24000</v>
      </c>
      <c r="D23" s="14">
        <f>SUM(D19:D22)</f>
        <v>24000</v>
      </c>
      <c r="E23" s="14">
        <f>SUM(E19:E22)</f>
        <v>-6823</v>
      </c>
      <c r="F23" s="14">
        <f>SUM(F19:F22)</f>
        <v>17177</v>
      </c>
    </row>
    <row r="24" spans="1:6" s="7" customFormat="1" ht="15" customHeight="1">
      <c r="A24" s="8" t="s">
        <v>29</v>
      </c>
      <c r="B24" s="9" t="s">
        <v>30</v>
      </c>
      <c r="C24" s="11"/>
      <c r="D24" s="11"/>
      <c r="E24" s="11"/>
      <c r="F24" s="11"/>
    </row>
    <row r="25" spans="1:6" s="7" customFormat="1" ht="15" customHeight="1">
      <c r="A25" s="12"/>
      <c r="B25" s="11" t="s">
        <v>31</v>
      </c>
      <c r="C25" s="11">
        <v>29475</v>
      </c>
      <c r="D25" s="216">
        <v>42228</v>
      </c>
      <c r="E25" s="216">
        <v>5000</v>
      </c>
      <c r="F25" s="216">
        <f>D25+E25</f>
        <v>47228</v>
      </c>
    </row>
    <row r="26" spans="1:6" s="7" customFormat="1" ht="15" customHeight="1">
      <c r="A26" s="12"/>
      <c r="B26" s="11" t="s">
        <v>32</v>
      </c>
      <c r="C26" s="11">
        <v>14220</v>
      </c>
      <c r="D26" s="216">
        <v>32113</v>
      </c>
      <c r="E26" s="216">
        <v>-4447</v>
      </c>
      <c r="F26" s="216">
        <f>D26+E26</f>
        <v>27666</v>
      </c>
    </row>
    <row r="27" spans="1:6" s="15" customFormat="1" ht="27" customHeight="1">
      <c r="A27" s="13"/>
      <c r="B27" s="14" t="s">
        <v>33</v>
      </c>
      <c r="C27" s="14">
        <f>SUM(C25:C26)</f>
        <v>43695</v>
      </c>
      <c r="D27" s="14">
        <f>SUM(D25:D26)</f>
        <v>74341</v>
      </c>
      <c r="E27" s="14">
        <f>SUM(E25:E26)</f>
        <v>553</v>
      </c>
      <c r="F27" s="14">
        <f>SUM(F25:F26)</f>
        <v>74894</v>
      </c>
    </row>
    <row r="28" spans="1:6" s="7" customFormat="1" ht="15" customHeight="1">
      <c r="A28" s="8" t="s">
        <v>34</v>
      </c>
      <c r="B28" s="9" t="s">
        <v>35</v>
      </c>
      <c r="C28" s="11"/>
      <c r="D28" s="11"/>
      <c r="E28" s="11"/>
      <c r="F28" s="11"/>
    </row>
    <row r="29" spans="1:6" s="7" customFormat="1" ht="24.75" customHeight="1">
      <c r="A29" s="12"/>
      <c r="B29" s="11" t="s">
        <v>36</v>
      </c>
      <c r="C29" s="11">
        <v>50</v>
      </c>
      <c r="D29" s="11">
        <v>50</v>
      </c>
      <c r="E29" s="11">
        <v>6000</v>
      </c>
      <c r="F29" s="11">
        <f>D29+E29</f>
        <v>6050</v>
      </c>
    </row>
    <row r="30" spans="1:6" s="7" customFormat="1" ht="24.75" customHeight="1">
      <c r="A30" s="12"/>
      <c r="B30" s="11" t="s">
        <v>37</v>
      </c>
      <c r="C30" s="11">
        <v>2000</v>
      </c>
      <c r="D30" s="11">
        <v>1059</v>
      </c>
      <c r="E30" s="11">
        <v>1000</v>
      </c>
      <c r="F30" s="11">
        <f>D30+E30</f>
        <v>2059</v>
      </c>
    </row>
    <row r="31" spans="1:6" s="7" customFormat="1" ht="24.75" customHeight="1">
      <c r="A31" s="16"/>
      <c r="B31" s="14" t="s">
        <v>38</v>
      </c>
      <c r="C31" s="14">
        <f>SUM(C29:C30)</f>
        <v>2050</v>
      </c>
      <c r="D31" s="14">
        <f>SUM(D29:D30)</f>
        <v>1109</v>
      </c>
      <c r="E31" s="14">
        <f>SUM(E29:E30)</f>
        <v>7000</v>
      </c>
      <c r="F31" s="14">
        <f>SUM(F29:F30)</f>
        <v>8109</v>
      </c>
    </row>
    <row r="32" spans="1:6" s="7" customFormat="1" ht="27" customHeight="1">
      <c r="A32" s="13" t="s">
        <v>4</v>
      </c>
      <c r="B32" s="14" t="s">
        <v>39</v>
      </c>
      <c r="C32" s="14">
        <v>0</v>
      </c>
      <c r="D32" s="14">
        <v>2000</v>
      </c>
      <c r="E32" s="14">
        <v>0</v>
      </c>
      <c r="F32" s="14">
        <v>2000</v>
      </c>
    </row>
    <row r="33" spans="1:6" s="7" customFormat="1" ht="21.75" customHeight="1">
      <c r="A33" s="13"/>
      <c r="B33" s="14" t="s">
        <v>40</v>
      </c>
      <c r="C33" s="14">
        <f>SUM(C13+C18+C23+C27+C31+C32)</f>
        <v>312804</v>
      </c>
      <c r="D33" s="14">
        <f>SUM(D13+D18+D23+D27+D31+D32)</f>
        <v>349804</v>
      </c>
      <c r="E33" s="14">
        <f>SUM(E13+E18+E23+E27+E31+E32)</f>
        <v>11983</v>
      </c>
      <c r="F33" s="14">
        <f>SUM(F13+F18+F23+F27+F31+F32)</f>
        <v>361787</v>
      </c>
    </row>
    <row r="34" spans="1:6" s="7" customFormat="1" ht="14.25" customHeight="1">
      <c r="A34" s="8" t="s">
        <v>41</v>
      </c>
      <c r="B34" s="9" t="s">
        <v>42</v>
      </c>
      <c r="C34" s="11"/>
      <c r="D34" s="11"/>
      <c r="E34" s="11"/>
      <c r="F34" s="11"/>
    </row>
    <row r="35" spans="1:6" s="7" customFormat="1" ht="14.25" customHeight="1">
      <c r="A35" s="17"/>
      <c r="B35" s="18" t="s">
        <v>43</v>
      </c>
      <c r="C35" s="18">
        <v>0</v>
      </c>
      <c r="D35" s="18">
        <v>0</v>
      </c>
      <c r="E35" s="18">
        <v>0</v>
      </c>
      <c r="F35" s="18">
        <v>0</v>
      </c>
    </row>
    <row r="36" spans="1:6" s="7" customFormat="1" ht="14.25" customHeight="1">
      <c r="A36" s="16"/>
      <c r="B36" s="14" t="s">
        <v>44</v>
      </c>
      <c r="C36" s="14">
        <f>SUM(C35:C35)</f>
        <v>0</v>
      </c>
      <c r="D36" s="14">
        <f>SUM(D35:D35)</f>
        <v>0</v>
      </c>
      <c r="E36" s="14">
        <f>SUM(E35:E35)</f>
        <v>0</v>
      </c>
      <c r="F36" s="14">
        <f>SUM(F35:F35)</f>
        <v>0</v>
      </c>
    </row>
    <row r="37" spans="1:6" s="7" customFormat="1" ht="14.25" customHeight="1">
      <c r="A37" s="8" t="s">
        <v>5</v>
      </c>
      <c r="B37" s="9" t="s">
        <v>45</v>
      </c>
      <c r="C37" s="9"/>
      <c r="D37" s="9"/>
      <c r="E37" s="9"/>
      <c r="F37" s="9"/>
    </row>
    <row r="38" spans="1:6" s="7" customFormat="1" ht="23.25" customHeight="1">
      <c r="A38" s="12"/>
      <c r="B38" s="11" t="s">
        <v>46</v>
      </c>
      <c r="C38" s="11">
        <v>5000</v>
      </c>
      <c r="D38" s="216">
        <v>20024</v>
      </c>
      <c r="E38" s="216">
        <v>282</v>
      </c>
      <c r="F38" s="216">
        <f>D38+E38</f>
        <v>20306</v>
      </c>
    </row>
    <row r="39" spans="1:6" s="7" customFormat="1" ht="20.25" customHeight="1">
      <c r="A39" s="12"/>
      <c r="B39" s="11" t="s">
        <v>47</v>
      </c>
      <c r="C39" s="11">
        <v>0</v>
      </c>
      <c r="D39" s="11">
        <v>0</v>
      </c>
      <c r="E39" s="11">
        <v>0</v>
      </c>
      <c r="F39" s="11">
        <v>0</v>
      </c>
    </row>
    <row r="40" spans="1:6" s="7" customFormat="1" ht="24.75" customHeight="1">
      <c r="A40" s="16"/>
      <c r="B40" s="14" t="s">
        <v>48</v>
      </c>
      <c r="C40" s="14">
        <f>SUM(C38:C39)</f>
        <v>5000</v>
      </c>
      <c r="D40" s="14">
        <f>SUM(D38:D39)</f>
        <v>20024</v>
      </c>
      <c r="E40" s="14">
        <f>SUM(E38:E39)</f>
        <v>282</v>
      </c>
      <c r="F40" s="14">
        <f>SUM(F38:F39)</f>
        <v>20306</v>
      </c>
    </row>
    <row r="41" spans="1:6" ht="15.75" customHeight="1">
      <c r="A41" s="13"/>
      <c r="B41" s="14" t="s">
        <v>49</v>
      </c>
      <c r="C41" s="14">
        <f>SUM(C13+C18+C23+C27+C31+C32+C36+C40)</f>
        <v>317804</v>
      </c>
      <c r="D41" s="14">
        <f>SUM(D13+D18+D23+D27+D31+D32+D36+D40)</f>
        <v>369828</v>
      </c>
      <c r="E41" s="14">
        <f>SUM(E13+E18+E23+E27+E31+E32+E36+E40)</f>
        <v>12265</v>
      </c>
      <c r="F41" s="14">
        <f>SUM(F13+F18+F23+F27+F31+F32+F36+F40)</f>
        <v>382093</v>
      </c>
    </row>
  </sheetData>
  <sheetProtection/>
  <printOptions horizontalCentered="1"/>
  <pageMargins left="0.35433070866141736" right="0.35433070866141736" top="1.3125" bottom="0.4330708661417323" header="0.5118110236220472" footer="0.35433070866141736"/>
  <pageSetup fitToHeight="1" fitToWidth="1" horizontalDpi="300" verticalDpi="300" orientation="portrait" paperSize="9" scale="97" r:id="rId1"/>
  <headerFooter alignWithMargins="0">
    <oddHeader>&amp;C&amp;"Times New Roman CE,Félkövér dőlt"CSESZTREG
 KÖZSÉG ÖNKORMÁNYZATA
ELEMI BEVÉTELEI FORRÁSONKÉNT
2014. ÉVBEN&amp;R&amp;"Times New Roman CE,Félkövér dőlt"3 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45" sqref="C45"/>
    </sheetView>
  </sheetViews>
  <sheetFormatPr defaultColWidth="8.00390625" defaultRowHeight="12.75"/>
  <cols>
    <col min="1" max="1" width="7.625" style="49" customWidth="1"/>
    <col min="2" max="2" width="8.00390625" style="49" customWidth="1"/>
    <col min="3" max="3" width="43.25390625" style="49" customWidth="1"/>
    <col min="4" max="5" width="11.75390625" style="49" customWidth="1"/>
    <col min="6" max="6" width="12.125" style="49" customWidth="1"/>
    <col min="7" max="7" width="11.875" style="49" customWidth="1"/>
    <col min="8" max="16384" width="8.00390625" style="49" customWidth="1"/>
  </cols>
  <sheetData>
    <row r="1" spans="1:7" s="21" customFormat="1" ht="49.5" customHeight="1" thickBot="1">
      <c r="A1" s="19"/>
      <c r="B1" s="20"/>
      <c r="C1" s="20" t="s">
        <v>11</v>
      </c>
      <c r="D1" s="200" t="s">
        <v>215</v>
      </c>
      <c r="E1" s="200" t="s">
        <v>259</v>
      </c>
      <c r="F1" s="200" t="s">
        <v>238</v>
      </c>
      <c r="G1" s="200" t="s">
        <v>239</v>
      </c>
    </row>
    <row r="2" spans="1:7" s="24" customFormat="1" ht="16.5" customHeight="1">
      <c r="A2" s="22"/>
      <c r="B2" s="23" t="s">
        <v>9</v>
      </c>
      <c r="C2" s="23" t="s">
        <v>50</v>
      </c>
      <c r="D2" s="23"/>
      <c r="E2" s="23"/>
      <c r="F2" s="23"/>
      <c r="G2" s="23"/>
    </row>
    <row r="3" spans="1:7" s="27" customFormat="1" ht="12.75">
      <c r="A3" s="25"/>
      <c r="B3" s="26" t="s">
        <v>51</v>
      </c>
      <c r="C3" s="26" t="s">
        <v>2</v>
      </c>
      <c r="D3" s="26">
        <v>44547</v>
      </c>
      <c r="E3" s="26">
        <v>44547</v>
      </c>
      <c r="F3" s="26">
        <v>2020</v>
      </c>
      <c r="G3" s="26">
        <f aca="true" t="shared" si="0" ref="G3:G9">E3+F3</f>
        <v>46567</v>
      </c>
    </row>
    <row r="4" spans="1:7" s="31" customFormat="1" ht="12.75">
      <c r="A4" s="28"/>
      <c r="B4" s="26" t="s">
        <v>52</v>
      </c>
      <c r="C4" s="29" t="s">
        <v>53</v>
      </c>
      <c r="D4" s="30">
        <v>11545</v>
      </c>
      <c r="E4" s="30">
        <v>11545</v>
      </c>
      <c r="F4" s="30">
        <v>405</v>
      </c>
      <c r="G4" s="26">
        <f t="shared" si="0"/>
        <v>11950</v>
      </c>
    </row>
    <row r="5" spans="1:7" s="31" customFormat="1" ht="12.75">
      <c r="A5" s="28"/>
      <c r="B5" s="26" t="s">
        <v>7</v>
      </c>
      <c r="C5" s="30" t="s">
        <v>54</v>
      </c>
      <c r="D5" s="30">
        <v>63146</v>
      </c>
      <c r="E5" s="30">
        <v>64266</v>
      </c>
      <c r="F5" s="30">
        <v>5500</v>
      </c>
      <c r="G5" s="26">
        <f t="shared" si="0"/>
        <v>69766</v>
      </c>
    </row>
    <row r="6" spans="1:7" s="31" customFormat="1" ht="12.75">
      <c r="A6" s="28"/>
      <c r="B6" s="26" t="s">
        <v>8</v>
      </c>
      <c r="C6" s="30" t="s">
        <v>252</v>
      </c>
      <c r="D6" s="30">
        <v>0</v>
      </c>
      <c r="E6" s="30">
        <v>1116</v>
      </c>
      <c r="F6" s="30">
        <v>300</v>
      </c>
      <c r="G6" s="26">
        <v>1416</v>
      </c>
    </row>
    <row r="7" spans="1:7" s="31" customFormat="1" ht="12.75">
      <c r="A7" s="28"/>
      <c r="B7" s="26" t="s">
        <v>55</v>
      </c>
      <c r="C7" s="30" t="s">
        <v>158</v>
      </c>
      <c r="D7" s="32">
        <v>39655</v>
      </c>
      <c r="E7" s="32">
        <v>41960</v>
      </c>
      <c r="F7" s="32">
        <v>0</v>
      </c>
      <c r="G7" s="26">
        <f t="shared" si="0"/>
        <v>41960</v>
      </c>
    </row>
    <row r="8" spans="1:7" s="31" customFormat="1" ht="12.75">
      <c r="A8" s="28"/>
      <c r="B8" s="26" t="s">
        <v>57</v>
      </c>
      <c r="C8" s="30" t="s">
        <v>56</v>
      </c>
      <c r="D8" s="32">
        <v>4150</v>
      </c>
      <c r="E8" s="32">
        <v>4150</v>
      </c>
      <c r="F8" s="32">
        <v>-1000</v>
      </c>
      <c r="G8" s="26">
        <f t="shared" si="0"/>
        <v>3150</v>
      </c>
    </row>
    <row r="9" spans="1:7" s="31" customFormat="1" ht="12.75">
      <c r="A9" s="28"/>
      <c r="B9" s="26" t="s">
        <v>260</v>
      </c>
      <c r="C9" s="30" t="s">
        <v>58</v>
      </c>
      <c r="D9" s="30">
        <v>7200</v>
      </c>
      <c r="E9" s="30">
        <v>7200</v>
      </c>
      <c r="F9" s="30">
        <v>0</v>
      </c>
      <c r="G9" s="26">
        <f t="shared" si="0"/>
        <v>7200</v>
      </c>
    </row>
    <row r="10" spans="1:7" s="31" customFormat="1" ht="13.5">
      <c r="A10" s="28"/>
      <c r="B10" s="26"/>
      <c r="C10" s="23" t="s">
        <v>59</v>
      </c>
      <c r="D10" s="33">
        <f>SUM(D3:D9)</f>
        <v>170243</v>
      </c>
      <c r="E10" s="33">
        <f>SUM(E3:E9)</f>
        <v>174784</v>
      </c>
      <c r="F10" s="33">
        <f>SUM(F3:F9)</f>
        <v>7225</v>
      </c>
      <c r="G10" s="33">
        <f>SUM(G3:G9)</f>
        <v>182009</v>
      </c>
    </row>
    <row r="11" spans="1:7" s="31" customFormat="1" ht="13.5">
      <c r="A11" s="28"/>
      <c r="B11" s="33" t="s">
        <v>0</v>
      </c>
      <c r="C11" s="34" t="s">
        <v>60</v>
      </c>
      <c r="D11" s="33"/>
      <c r="E11" s="33"/>
      <c r="F11" s="33"/>
      <c r="G11" s="33"/>
    </row>
    <row r="12" spans="1:7" s="31" customFormat="1" ht="12.75">
      <c r="A12" s="28"/>
      <c r="B12" s="30" t="s">
        <v>51</v>
      </c>
      <c r="C12" s="30" t="s">
        <v>61</v>
      </c>
      <c r="D12" s="30">
        <v>66610</v>
      </c>
      <c r="E12" s="30">
        <v>97389</v>
      </c>
      <c r="F12" s="30">
        <v>0</v>
      </c>
      <c r="G12" s="30">
        <f>E12+F12</f>
        <v>97389</v>
      </c>
    </row>
    <row r="13" spans="1:7" s="31" customFormat="1" ht="12.75">
      <c r="A13" s="28"/>
      <c r="B13" s="30" t="s">
        <v>52</v>
      </c>
      <c r="C13" s="30" t="s">
        <v>62</v>
      </c>
      <c r="D13" s="30">
        <v>20930</v>
      </c>
      <c r="E13" s="30">
        <v>46231</v>
      </c>
      <c r="F13" s="30">
        <v>5040</v>
      </c>
      <c r="G13" s="30">
        <f>E13+F13</f>
        <v>51271</v>
      </c>
    </row>
    <row r="14" spans="1:7" s="31" customFormat="1" ht="12.75">
      <c r="A14" s="28"/>
      <c r="B14" s="30" t="s">
        <v>7</v>
      </c>
      <c r="C14" s="30" t="s">
        <v>6</v>
      </c>
      <c r="D14" s="32">
        <v>9000</v>
      </c>
      <c r="E14" s="32">
        <v>0</v>
      </c>
      <c r="F14" s="32">
        <v>0</v>
      </c>
      <c r="G14" s="30">
        <v>0</v>
      </c>
    </row>
    <row r="15" spans="1:7" s="31" customFormat="1" ht="13.5">
      <c r="A15" s="28"/>
      <c r="B15" s="30"/>
      <c r="C15" s="34" t="s">
        <v>63</v>
      </c>
      <c r="D15" s="35">
        <f>SUM(D12:D14)</f>
        <v>96540</v>
      </c>
      <c r="E15" s="35">
        <f>SUM(E12:E14)</f>
        <v>143620</v>
      </c>
      <c r="F15" s="35">
        <f>SUM(F12:F14)</f>
        <v>5040</v>
      </c>
      <c r="G15" s="35">
        <f>SUM(G12:G14)</f>
        <v>148660</v>
      </c>
    </row>
    <row r="16" spans="1:7" s="31" customFormat="1" ht="13.5">
      <c r="A16" s="28"/>
      <c r="B16" s="33" t="s">
        <v>23</v>
      </c>
      <c r="C16" s="34" t="s">
        <v>64</v>
      </c>
      <c r="D16" s="35"/>
      <c r="E16" s="35"/>
      <c r="F16" s="35"/>
      <c r="G16" s="35"/>
    </row>
    <row r="17" spans="1:7" s="31" customFormat="1" ht="13.5">
      <c r="A17" s="28"/>
      <c r="B17" s="33"/>
      <c r="C17" s="36" t="s">
        <v>65</v>
      </c>
      <c r="D17" s="32">
        <v>51021</v>
      </c>
      <c r="E17" s="32">
        <v>51424</v>
      </c>
      <c r="F17" s="32">
        <v>0</v>
      </c>
      <c r="G17" s="32">
        <f>E17+F17</f>
        <v>51424</v>
      </c>
    </row>
    <row r="18" spans="1:7" s="31" customFormat="1" ht="13.5">
      <c r="A18" s="28"/>
      <c r="B18" s="33"/>
      <c r="C18" s="34" t="s">
        <v>149</v>
      </c>
      <c r="D18" s="35">
        <f>D17</f>
        <v>51021</v>
      </c>
      <c r="E18" s="35">
        <f>E17</f>
        <v>51424</v>
      </c>
      <c r="F18" s="35">
        <f>F17</f>
        <v>0</v>
      </c>
      <c r="G18" s="35">
        <f>G17</f>
        <v>51424</v>
      </c>
    </row>
    <row r="19" spans="1:7" s="31" customFormat="1" ht="13.5">
      <c r="A19" s="37"/>
      <c r="B19" s="33" t="s">
        <v>3</v>
      </c>
      <c r="C19" s="33" t="s">
        <v>66</v>
      </c>
      <c r="D19" s="38"/>
      <c r="E19" s="38"/>
      <c r="F19" s="38"/>
      <c r="G19" s="38"/>
    </row>
    <row r="20" spans="1:7" s="31" customFormat="1" ht="12.75">
      <c r="A20" s="28"/>
      <c r="B20" s="30" t="s">
        <v>51</v>
      </c>
      <c r="C20" s="30" t="s">
        <v>67</v>
      </c>
      <c r="D20" s="30">
        <v>0</v>
      </c>
      <c r="E20" s="30">
        <v>0</v>
      </c>
      <c r="F20" s="30">
        <v>0</v>
      </c>
      <c r="G20" s="30">
        <v>0</v>
      </c>
    </row>
    <row r="21" spans="1:7" s="31" customFormat="1" ht="12.75">
      <c r="A21" s="28"/>
      <c r="B21" s="30" t="s">
        <v>52</v>
      </c>
      <c r="C21" s="30" t="s">
        <v>68</v>
      </c>
      <c r="D21" s="30">
        <v>0</v>
      </c>
      <c r="E21" s="30">
        <v>0</v>
      </c>
      <c r="F21" s="30">
        <v>0</v>
      </c>
      <c r="G21" s="30">
        <v>0</v>
      </c>
    </row>
    <row r="22" spans="1:7" s="31" customFormat="1" ht="13.5">
      <c r="A22" s="28"/>
      <c r="B22" s="30"/>
      <c r="C22" s="33" t="s">
        <v>69</v>
      </c>
      <c r="D22" s="33">
        <v>0</v>
      </c>
      <c r="E22" s="33">
        <v>0</v>
      </c>
      <c r="F22" s="33">
        <v>0</v>
      </c>
      <c r="G22" s="33">
        <v>0</v>
      </c>
    </row>
    <row r="23" spans="1:7" s="31" customFormat="1" ht="13.5">
      <c r="A23" s="28"/>
      <c r="B23" s="33" t="s">
        <v>34</v>
      </c>
      <c r="C23" s="33" t="s">
        <v>70</v>
      </c>
      <c r="D23" s="33">
        <v>0</v>
      </c>
      <c r="E23" s="33">
        <v>0</v>
      </c>
      <c r="F23" s="33">
        <v>0</v>
      </c>
      <c r="G23" s="33">
        <v>0</v>
      </c>
    </row>
    <row r="24" spans="1:7" s="43" customFormat="1" ht="18.75" customHeight="1">
      <c r="A24" s="39"/>
      <c r="B24" s="40"/>
      <c r="C24" s="41" t="s">
        <v>71</v>
      </c>
      <c r="D24" s="42">
        <f>SUM(D10+D15+D18+D22+D23)</f>
        <v>317804</v>
      </c>
      <c r="E24" s="42">
        <f>SUM(E10+E15+E18+E22+E23)</f>
        <v>369828</v>
      </c>
      <c r="F24" s="42">
        <f>F10+F15+F18+F22+F23</f>
        <v>12265</v>
      </c>
      <c r="G24" s="42">
        <f>SUM(G10+G15+G18+G22+G23)</f>
        <v>382093</v>
      </c>
    </row>
    <row r="25" spans="2:7" s="44" customFormat="1" ht="12.75">
      <c r="B25" s="45"/>
      <c r="C25" s="46"/>
      <c r="D25" s="46"/>
      <c r="E25" s="46"/>
      <c r="F25" s="46"/>
      <c r="G25" s="46"/>
    </row>
    <row r="26" spans="2:7" s="47" customFormat="1" ht="12.75">
      <c r="B26" s="45"/>
      <c r="C26" s="45"/>
      <c r="D26" s="45"/>
      <c r="E26" s="45"/>
      <c r="F26" s="45"/>
      <c r="G26" s="45"/>
    </row>
    <row r="27" spans="2:7" s="47" customFormat="1" ht="12.75">
      <c r="B27" s="45"/>
      <c r="C27" s="45"/>
      <c r="D27" s="45"/>
      <c r="E27" s="45"/>
      <c r="F27" s="45"/>
      <c r="G27" s="45"/>
    </row>
    <row r="28" spans="2:7" s="47" customFormat="1" ht="12.75">
      <c r="B28" s="45"/>
      <c r="C28" s="45"/>
      <c r="D28" s="45"/>
      <c r="E28" s="45"/>
      <c r="F28" s="45"/>
      <c r="G28" s="45"/>
    </row>
    <row r="29" spans="2:7" s="47" customFormat="1" ht="12.75">
      <c r="B29" s="45"/>
      <c r="C29" s="45"/>
      <c r="D29" s="45"/>
      <c r="E29" s="45"/>
      <c r="F29" s="45"/>
      <c r="G29" s="45"/>
    </row>
    <row r="30" spans="2:7" s="47" customFormat="1" ht="12.75">
      <c r="B30" s="45"/>
      <c r="C30" s="45"/>
      <c r="D30" s="45"/>
      <c r="E30" s="45"/>
      <c r="F30" s="45"/>
      <c r="G30" s="45"/>
    </row>
    <row r="31" spans="2:7" s="47" customFormat="1" ht="12.75">
      <c r="B31" s="45"/>
      <c r="C31" s="45"/>
      <c r="D31" s="45"/>
      <c r="E31" s="45"/>
      <c r="F31" s="45"/>
      <c r="G31" s="45"/>
    </row>
    <row r="32" spans="2:7" s="47" customFormat="1" ht="12.75">
      <c r="B32" s="45"/>
      <c r="C32" s="45"/>
      <c r="D32" s="45"/>
      <c r="E32" s="45"/>
      <c r="F32" s="45"/>
      <c r="G32" s="45"/>
    </row>
    <row r="33" spans="2:7" s="47" customFormat="1" ht="12.75">
      <c r="B33" s="45"/>
      <c r="C33" s="45"/>
      <c r="D33" s="45"/>
      <c r="E33" s="45"/>
      <c r="F33" s="45"/>
      <c r="G33" s="45"/>
    </row>
    <row r="34" spans="2:7" s="47" customFormat="1" ht="12.75">
      <c r="B34" s="45"/>
      <c r="C34" s="45"/>
      <c r="D34" s="45"/>
      <c r="E34" s="45"/>
      <c r="F34" s="45"/>
      <c r="G34" s="45"/>
    </row>
    <row r="35" spans="2:7" s="47" customFormat="1" ht="12.75">
      <c r="B35" s="48"/>
      <c r="C35" s="45"/>
      <c r="D35" s="45"/>
      <c r="E35" s="45"/>
      <c r="F35" s="45"/>
      <c r="G35" s="45"/>
    </row>
    <row r="36" spans="2:7" ht="12.75">
      <c r="B36" s="48"/>
      <c r="C36" s="48"/>
      <c r="D36" s="48"/>
      <c r="E36" s="48"/>
      <c r="F36" s="48"/>
      <c r="G36" s="48"/>
    </row>
    <row r="37" spans="2:7" ht="12.75">
      <c r="B37" s="48"/>
      <c r="C37" s="48"/>
      <c r="D37" s="48"/>
      <c r="E37" s="48"/>
      <c r="F37" s="48"/>
      <c r="G37" s="48"/>
    </row>
    <row r="38" spans="2:7" ht="12.75">
      <c r="B38" s="48"/>
      <c r="C38" s="48"/>
      <c r="D38" s="48"/>
      <c r="E38" s="48"/>
      <c r="F38" s="48"/>
      <c r="G38" s="48"/>
    </row>
    <row r="39" spans="2:7" ht="12.75">
      <c r="B39" s="48"/>
      <c r="C39" s="48"/>
      <c r="D39" s="48"/>
      <c r="E39" s="48"/>
      <c r="F39" s="48"/>
      <c r="G39" s="48"/>
    </row>
    <row r="40" spans="2:7" ht="12.75">
      <c r="B40" s="48"/>
      <c r="C40" s="48"/>
      <c r="D40" s="48"/>
      <c r="E40" s="48"/>
      <c r="F40" s="48"/>
      <c r="G40" s="48"/>
    </row>
    <row r="41" spans="3:7" ht="12.75">
      <c r="C41" s="48"/>
      <c r="D41" s="48"/>
      <c r="E41" s="48"/>
      <c r="F41" s="48"/>
      <c r="G41" s="48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dőlt"CSESZTREG KÖZSÉG ÖNKORMÁNYZATA
ELEMI  KIADÁSI  ELŐIRÁNYZATAI
2014.  ÉVBEN&amp;R&amp;"Times New Roman CE,Félkövér dőlt"4. 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B4">
      <selection activeCell="F30" sqref="F30"/>
    </sheetView>
  </sheetViews>
  <sheetFormatPr defaultColWidth="9.00390625" defaultRowHeight="12.75"/>
  <cols>
    <col min="1" max="1" width="5.25390625" style="0" hidden="1" customWidth="1"/>
    <col min="2" max="2" width="32.25390625" style="0" customWidth="1"/>
    <col min="3" max="4" width="0" style="0" hidden="1" customWidth="1"/>
    <col min="5" max="5" width="17.25390625" style="0" customWidth="1"/>
    <col min="6" max="6" width="17.00390625" style="0" customWidth="1"/>
    <col min="7" max="7" width="15.375" style="0" customWidth="1"/>
  </cols>
  <sheetData>
    <row r="1" spans="1:7" ht="51" customHeight="1">
      <c r="A1" s="228"/>
      <c r="B1" s="229"/>
      <c r="C1" s="229"/>
      <c r="D1" s="229"/>
      <c r="G1" s="208" t="s">
        <v>231</v>
      </c>
    </row>
    <row r="2" spans="1:7" ht="29.25" customHeight="1">
      <c r="A2" s="51"/>
      <c r="B2" s="232" t="s">
        <v>119</v>
      </c>
      <c r="C2" s="232"/>
      <c r="D2" s="232"/>
      <c r="E2" s="232"/>
      <c r="F2" s="232"/>
      <c r="G2" s="232"/>
    </row>
    <row r="3" spans="1:7" ht="23.25" customHeight="1">
      <c r="A3" s="51"/>
      <c r="B3" s="232"/>
      <c r="C3" s="232"/>
      <c r="D3" s="232"/>
      <c r="E3" s="232"/>
      <c r="F3" s="232"/>
      <c r="G3" s="232"/>
    </row>
    <row r="4" spans="1:4" ht="69.75" customHeight="1" thickBot="1">
      <c r="A4" s="51"/>
      <c r="B4" s="230"/>
      <c r="C4" s="231"/>
      <c r="D4" s="231"/>
    </row>
    <row r="5" spans="1:4" ht="6" customHeight="1" hidden="1">
      <c r="A5" s="52"/>
      <c r="B5" s="68"/>
      <c r="C5" s="52"/>
      <c r="D5" s="53"/>
    </row>
    <row r="6" spans="1:4" ht="22.5" customHeight="1" hidden="1">
      <c r="A6" s="54"/>
      <c r="B6" s="69"/>
      <c r="C6" s="55"/>
      <c r="D6" s="53"/>
    </row>
    <row r="7" spans="1:7" ht="47.25" customHeight="1" thickBot="1">
      <c r="A7" s="56"/>
      <c r="B7" s="70" t="s">
        <v>72</v>
      </c>
      <c r="C7" s="57"/>
      <c r="D7" s="58"/>
      <c r="E7" s="59" t="s">
        <v>215</v>
      </c>
      <c r="F7" s="59" t="s">
        <v>259</v>
      </c>
      <c r="G7" s="59" t="s">
        <v>239</v>
      </c>
    </row>
    <row r="8" spans="1:7" ht="15">
      <c r="A8" s="60"/>
      <c r="B8" s="211" t="s">
        <v>73</v>
      </c>
      <c r="C8" s="61"/>
      <c r="D8" s="61"/>
      <c r="E8" s="71">
        <v>33182</v>
      </c>
      <c r="F8" s="71">
        <v>36975</v>
      </c>
      <c r="G8" s="71">
        <v>36975</v>
      </c>
    </row>
    <row r="9" spans="1:7" ht="15" customHeight="1" hidden="1">
      <c r="A9" s="60"/>
      <c r="B9" s="209"/>
      <c r="C9" s="62"/>
      <c r="D9" s="62"/>
      <c r="E9" s="71"/>
      <c r="F9" s="71"/>
      <c r="G9" s="71"/>
    </row>
    <row r="10" spans="1:7" ht="15" customHeight="1" hidden="1">
      <c r="A10" s="60"/>
      <c r="B10" s="209"/>
      <c r="C10" s="62"/>
      <c r="D10" s="62"/>
      <c r="E10" s="71"/>
      <c r="F10" s="71"/>
      <c r="G10" s="71"/>
    </row>
    <row r="11" spans="1:7" ht="15" customHeight="1" hidden="1">
      <c r="A11" s="60"/>
      <c r="B11" s="209"/>
      <c r="C11" s="62"/>
      <c r="D11" s="62"/>
      <c r="E11" s="71"/>
      <c r="F11" s="71"/>
      <c r="G11" s="71"/>
    </row>
    <row r="12" spans="1:7" ht="15">
      <c r="A12" s="60"/>
      <c r="B12" s="209" t="s">
        <v>74</v>
      </c>
      <c r="C12" s="62"/>
      <c r="D12" s="62"/>
      <c r="E12" s="71">
        <v>8900</v>
      </c>
      <c r="F12" s="71">
        <v>9423</v>
      </c>
      <c r="G12" s="71">
        <v>9423</v>
      </c>
    </row>
    <row r="13" spans="1:7" ht="15">
      <c r="A13" s="60"/>
      <c r="B13" s="209" t="s">
        <v>75</v>
      </c>
      <c r="C13" s="62"/>
      <c r="D13" s="62"/>
      <c r="E13" s="72">
        <v>9088</v>
      </c>
      <c r="F13" s="72">
        <v>9634</v>
      </c>
      <c r="G13" s="72">
        <v>9634</v>
      </c>
    </row>
    <row r="14" spans="1:7" ht="15">
      <c r="A14" s="60"/>
      <c r="B14" s="209" t="s">
        <v>252</v>
      </c>
      <c r="C14" s="62"/>
      <c r="D14" s="62"/>
      <c r="E14" s="72">
        <v>0</v>
      </c>
      <c r="F14" s="72">
        <v>550</v>
      </c>
      <c r="G14" s="72">
        <v>550</v>
      </c>
    </row>
    <row r="15" spans="1:7" ht="15">
      <c r="A15" s="60"/>
      <c r="B15" s="209" t="s">
        <v>253</v>
      </c>
      <c r="C15" s="62"/>
      <c r="D15" s="62"/>
      <c r="E15" s="72">
        <v>0</v>
      </c>
      <c r="F15" s="72">
        <v>73</v>
      </c>
      <c r="G15" s="72">
        <v>73</v>
      </c>
    </row>
    <row r="16" spans="1:7" ht="15">
      <c r="A16" s="60"/>
      <c r="B16" s="212" t="s">
        <v>76</v>
      </c>
      <c r="C16" s="63">
        <f>SUM(C8:C13)</f>
        <v>0</v>
      </c>
      <c r="D16" s="63">
        <f>SUM(D8:D13)</f>
        <v>0</v>
      </c>
      <c r="E16" s="73">
        <f>SUM(E8:E13)</f>
        <v>51170</v>
      </c>
      <c r="F16" s="73">
        <f>SUM(F8:F15)</f>
        <v>56655</v>
      </c>
      <c r="G16" s="73">
        <f>SUM(G8:G15)</f>
        <v>56655</v>
      </c>
    </row>
    <row r="17" spans="1:8" ht="15">
      <c r="A17" s="60"/>
      <c r="B17" s="209" t="s">
        <v>79</v>
      </c>
      <c r="C17" s="62"/>
      <c r="D17" s="62"/>
      <c r="E17" s="72">
        <v>0</v>
      </c>
      <c r="F17" s="72">
        <v>0</v>
      </c>
      <c r="G17" s="72">
        <v>0</v>
      </c>
      <c r="H17" s="74"/>
    </row>
    <row r="18" spans="2:7" ht="15.75" customHeight="1" hidden="1" thickBot="1">
      <c r="B18" s="213"/>
      <c r="C18" s="64"/>
      <c r="D18" s="64"/>
      <c r="E18" s="72"/>
      <c r="F18" s="72"/>
      <c r="G18" s="72"/>
    </row>
    <row r="19" spans="2:7" ht="15.75" customHeight="1" thickBot="1">
      <c r="B19" s="214" t="s">
        <v>80</v>
      </c>
      <c r="C19" s="75"/>
      <c r="D19" s="75"/>
      <c r="E19" s="76">
        <v>0</v>
      </c>
      <c r="F19" s="76">
        <v>0</v>
      </c>
      <c r="G19" s="76">
        <v>0</v>
      </c>
    </row>
    <row r="20" spans="2:7" ht="18.75" customHeight="1" thickBot="1">
      <c r="B20" s="65" t="s">
        <v>77</v>
      </c>
      <c r="C20" s="66">
        <f>SUM(C16+C19)</f>
        <v>0</v>
      </c>
      <c r="D20" s="66">
        <f>SUM(D16+D19)</f>
        <v>0</v>
      </c>
      <c r="E20" s="67">
        <f>SUM(E16:E19)</f>
        <v>51170</v>
      </c>
      <c r="F20" s="67">
        <f>SUM(F16:F19)</f>
        <v>56655</v>
      </c>
      <c r="G20" s="67">
        <f>SUM(G16:G19)</f>
        <v>56655</v>
      </c>
    </row>
    <row r="21" spans="2:7" ht="18.75" customHeight="1">
      <c r="B21" s="190"/>
      <c r="C21" s="190"/>
      <c r="D21" s="190"/>
      <c r="E21" s="191"/>
      <c r="F21" s="191"/>
      <c r="G21" s="191"/>
    </row>
    <row r="22" spans="2:7" ht="18.75" customHeight="1" thickBot="1">
      <c r="B22" s="192"/>
      <c r="C22" s="192"/>
      <c r="D22" s="192"/>
      <c r="E22" s="193"/>
      <c r="F22" s="193"/>
      <c r="G22" s="193"/>
    </row>
    <row r="23" spans="1:7" ht="61.5" customHeight="1" thickBot="1">
      <c r="A23" s="56"/>
      <c r="B23" s="194" t="s">
        <v>150</v>
      </c>
      <c r="C23" s="62"/>
      <c r="D23" s="62"/>
      <c r="E23" s="59" t="s">
        <v>215</v>
      </c>
      <c r="F23" s="59" t="s">
        <v>259</v>
      </c>
      <c r="G23" s="59" t="s">
        <v>239</v>
      </c>
    </row>
    <row r="24" spans="1:7" ht="18" customHeight="1">
      <c r="A24" s="60"/>
      <c r="B24" s="209" t="s">
        <v>81</v>
      </c>
      <c r="C24" s="62"/>
      <c r="D24" s="62"/>
      <c r="E24" s="72">
        <v>0</v>
      </c>
      <c r="F24" s="72">
        <v>20</v>
      </c>
      <c r="G24" s="72">
        <v>20</v>
      </c>
    </row>
    <row r="25" spans="1:7" ht="15">
      <c r="A25" s="60"/>
      <c r="B25" s="209" t="s">
        <v>82</v>
      </c>
      <c r="C25" s="62"/>
      <c r="D25" s="62"/>
      <c r="E25" s="72">
        <v>0</v>
      </c>
      <c r="F25" s="72">
        <v>4855</v>
      </c>
      <c r="G25" s="72">
        <v>4855</v>
      </c>
    </row>
    <row r="26" spans="1:7" ht="15" customHeight="1">
      <c r="A26" s="60"/>
      <c r="B26" s="209" t="s">
        <v>78</v>
      </c>
      <c r="C26" s="62"/>
      <c r="D26" s="62"/>
      <c r="E26" s="72">
        <v>149</v>
      </c>
      <c r="F26" s="72">
        <v>356</v>
      </c>
      <c r="G26" s="72">
        <v>356</v>
      </c>
    </row>
    <row r="27" spans="1:7" ht="15.75" customHeight="1" hidden="1" thickBot="1">
      <c r="A27" s="60"/>
      <c r="B27" s="209"/>
      <c r="C27" s="62"/>
      <c r="D27" s="62"/>
      <c r="E27" s="72"/>
      <c r="F27" s="72"/>
      <c r="G27" s="72" t="e">
        <f>E27+#REF!</f>
        <v>#REF!</v>
      </c>
    </row>
    <row r="28" spans="1:7" ht="15.75" customHeight="1">
      <c r="A28" s="60"/>
      <c r="B28" s="209" t="s">
        <v>235</v>
      </c>
      <c r="C28" s="62"/>
      <c r="D28" s="62"/>
      <c r="E28" s="72">
        <v>0</v>
      </c>
      <c r="F28" s="72">
        <v>0</v>
      </c>
      <c r="G28" s="72">
        <v>0</v>
      </c>
    </row>
    <row r="29" spans="1:7" ht="15.75" customHeight="1">
      <c r="A29" s="60"/>
      <c r="B29" s="209" t="s">
        <v>234</v>
      </c>
      <c r="C29" s="62"/>
      <c r="D29" s="62"/>
      <c r="E29" s="72">
        <v>51021</v>
      </c>
      <c r="F29" s="72">
        <v>51424</v>
      </c>
      <c r="G29" s="72">
        <v>51424</v>
      </c>
    </row>
    <row r="30" spans="1:7" ht="15.75" customHeight="1">
      <c r="A30" s="60"/>
      <c r="B30" s="210" t="s">
        <v>83</v>
      </c>
      <c r="C30" s="62"/>
      <c r="D30" s="62"/>
      <c r="E30" s="72">
        <v>0</v>
      </c>
      <c r="F30" s="72">
        <v>0</v>
      </c>
      <c r="G30" s="72">
        <v>0</v>
      </c>
    </row>
    <row r="31" spans="1:7" ht="15.75" customHeight="1">
      <c r="A31" s="60"/>
      <c r="B31" s="209" t="s">
        <v>84</v>
      </c>
      <c r="C31" s="62"/>
      <c r="D31" s="62"/>
      <c r="E31" s="72">
        <v>0</v>
      </c>
      <c r="F31" s="72">
        <v>0</v>
      </c>
      <c r="G31" s="72">
        <v>0</v>
      </c>
    </row>
    <row r="32" spans="1:7" ht="15.75" customHeight="1" thickBot="1">
      <c r="A32" s="60"/>
      <c r="B32" s="210" t="s">
        <v>85</v>
      </c>
      <c r="C32" s="77"/>
      <c r="D32" s="77"/>
      <c r="E32" s="76">
        <v>0</v>
      </c>
      <c r="F32" s="76">
        <v>0</v>
      </c>
      <c r="G32" s="76">
        <v>0</v>
      </c>
    </row>
    <row r="33" spans="2:7" ht="19.5" customHeight="1" thickBot="1">
      <c r="B33" s="65" t="s">
        <v>77</v>
      </c>
      <c r="C33" s="66">
        <f>SUM(C24:C32)</f>
        <v>0</v>
      </c>
      <c r="D33" s="66">
        <f>SUM(D24:D32)</f>
        <v>0</v>
      </c>
      <c r="E33" s="67">
        <f>SUM(E24:E32)</f>
        <v>51170</v>
      </c>
      <c r="F33" s="67">
        <f>SUM(F24:F32)</f>
        <v>56655</v>
      </c>
      <c r="G33" s="67">
        <f>G24+G25+G26+G29</f>
        <v>56655</v>
      </c>
    </row>
  </sheetData>
  <sheetProtection/>
  <mergeCells count="3">
    <mergeCell ref="A1:D1"/>
    <mergeCell ref="B4:D4"/>
    <mergeCell ref="B2:G3"/>
  </mergeCells>
  <printOptions/>
  <pageMargins left="1.53" right="0.75" top="1.31" bottom="1" header="0.5" footer="0.5"/>
  <pageSetup horizontalDpi="360" verticalDpi="36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7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30.25390625" style="0" customWidth="1"/>
    <col min="2" max="2" width="8.25390625" style="0" customWidth="1"/>
    <col min="3" max="4" width="7.875" style="0" customWidth="1"/>
    <col min="5" max="5" width="8.00390625" style="0" customWidth="1"/>
    <col min="6" max="7" width="7.875" style="0" customWidth="1"/>
    <col min="8" max="8" width="8.125" style="0" customWidth="1"/>
    <col min="9" max="10" width="8.25390625" style="0" customWidth="1"/>
    <col min="11" max="11" width="7.75390625" style="0" customWidth="1"/>
    <col min="12" max="12" width="8.875" style="0" customWidth="1"/>
    <col min="13" max="13" width="8.125" style="0" customWidth="1"/>
    <col min="14" max="14" width="9.625" style="0" customWidth="1"/>
  </cols>
  <sheetData>
    <row r="2" spans="4:10" ht="19.5" customHeight="1">
      <c r="D2" s="236" t="s">
        <v>216</v>
      </c>
      <c r="E2" s="235"/>
      <c r="F2" s="235"/>
      <c r="G2" s="235"/>
      <c r="H2" s="235"/>
      <c r="I2" s="235"/>
      <c r="J2" s="235"/>
    </row>
    <row r="3" spans="1:7" ht="8.25" customHeight="1">
      <c r="A3" t="s">
        <v>86</v>
      </c>
      <c r="E3" s="80"/>
      <c r="F3" s="80"/>
      <c r="G3" s="80"/>
    </row>
    <row r="4" spans="2:14" ht="15.75">
      <c r="B4" s="233" t="s">
        <v>87</v>
      </c>
      <c r="C4" s="235"/>
      <c r="D4" s="235"/>
      <c r="E4" s="235"/>
      <c r="F4" s="235"/>
      <c r="G4" s="235"/>
      <c r="H4" s="235"/>
      <c r="I4" s="235"/>
      <c r="J4" s="235"/>
      <c r="K4" s="235"/>
      <c r="L4" s="234" t="s">
        <v>232</v>
      </c>
      <c r="M4" s="234"/>
      <c r="N4" s="234"/>
    </row>
    <row r="6" spans="4:14" ht="15.75">
      <c r="D6" s="233" t="s">
        <v>120</v>
      </c>
      <c r="E6" s="235"/>
      <c r="F6" s="235"/>
      <c r="G6" s="235"/>
      <c r="H6" s="235"/>
      <c r="I6" s="235"/>
      <c r="J6" s="235"/>
      <c r="L6" s="234" t="s">
        <v>88</v>
      </c>
      <c r="M6" s="234"/>
      <c r="N6" s="234"/>
    </row>
    <row r="7" spans="4:14" ht="15.75">
      <c r="D7" s="233" t="s">
        <v>236</v>
      </c>
      <c r="E7" s="233"/>
      <c r="F7" s="233"/>
      <c r="G7" s="233"/>
      <c r="H7" s="233"/>
      <c r="I7" s="233"/>
      <c r="J7" s="233"/>
      <c r="L7" s="50"/>
      <c r="M7" s="50"/>
      <c r="N7" s="50"/>
    </row>
    <row r="8" ht="17.25" customHeight="1" thickBot="1"/>
    <row r="9" spans="1:14" s="78" customFormat="1" ht="13.5" thickBot="1">
      <c r="A9" s="81" t="s">
        <v>89</v>
      </c>
      <c r="B9" s="82" t="s">
        <v>90</v>
      </c>
      <c r="C9" s="82" t="s">
        <v>91</v>
      </c>
      <c r="D9" s="82" t="s">
        <v>92</v>
      </c>
      <c r="E9" s="82" t="s">
        <v>93</v>
      </c>
      <c r="F9" s="82" t="s">
        <v>94</v>
      </c>
      <c r="G9" s="82" t="s">
        <v>95</v>
      </c>
      <c r="H9" s="82" t="s">
        <v>96</v>
      </c>
      <c r="I9" s="82" t="s">
        <v>97</v>
      </c>
      <c r="J9" s="82" t="s">
        <v>98</v>
      </c>
      <c r="K9" s="82" t="s">
        <v>99</v>
      </c>
      <c r="L9" s="82" t="s">
        <v>100</v>
      </c>
      <c r="M9" s="82" t="s">
        <v>101</v>
      </c>
      <c r="N9" s="83" t="s">
        <v>102</v>
      </c>
    </row>
    <row r="10" spans="1:15" ht="12.75">
      <c r="A10" s="84" t="s">
        <v>152</v>
      </c>
      <c r="B10" s="85">
        <v>1655</v>
      </c>
      <c r="C10" s="85">
        <v>1655</v>
      </c>
      <c r="D10" s="85">
        <v>1655</v>
      </c>
      <c r="E10" s="85">
        <v>1655</v>
      </c>
      <c r="F10" s="85">
        <v>1655</v>
      </c>
      <c r="G10" s="85">
        <v>1655</v>
      </c>
      <c r="H10" s="85">
        <v>1655</v>
      </c>
      <c r="I10" s="85">
        <v>1655</v>
      </c>
      <c r="J10" s="85">
        <v>7289</v>
      </c>
      <c r="K10" s="85">
        <v>1649</v>
      </c>
      <c r="L10" s="85">
        <v>1650</v>
      </c>
      <c r="M10" s="85">
        <v>1645</v>
      </c>
      <c r="N10" s="86">
        <f aca="true" t="shared" si="0" ref="N10:N19">SUM(B10:M10)</f>
        <v>25473</v>
      </c>
      <c r="O10" s="87"/>
    </row>
    <row r="11" spans="1:15" ht="12.75">
      <c r="A11" s="88" t="s">
        <v>153</v>
      </c>
      <c r="B11" s="88"/>
      <c r="C11" s="88"/>
      <c r="D11" s="88">
        <v>36494</v>
      </c>
      <c r="E11" s="88"/>
      <c r="F11" s="88"/>
      <c r="G11" s="88"/>
      <c r="H11" s="88"/>
      <c r="I11" s="88"/>
      <c r="J11" s="88">
        <v>20261</v>
      </c>
      <c r="K11" s="88"/>
      <c r="L11" s="88"/>
      <c r="M11" s="88">
        <v>2000</v>
      </c>
      <c r="N11" s="86">
        <f t="shared" si="0"/>
        <v>58755</v>
      </c>
      <c r="O11" s="87"/>
    </row>
    <row r="12" spans="1:15" ht="12.75">
      <c r="A12" s="88" t="s">
        <v>154</v>
      </c>
      <c r="B12" s="88">
        <v>8950</v>
      </c>
      <c r="C12" s="88">
        <v>8950</v>
      </c>
      <c r="D12" s="88">
        <v>8950</v>
      </c>
      <c r="E12" s="88">
        <v>27847</v>
      </c>
      <c r="F12" s="88">
        <v>34350</v>
      </c>
      <c r="G12" s="88">
        <v>34350</v>
      </c>
      <c r="H12" s="88">
        <v>8950</v>
      </c>
      <c r="I12" s="88">
        <v>8950</v>
      </c>
      <c r="J12" s="88">
        <v>8950</v>
      </c>
      <c r="K12" s="88">
        <v>8950</v>
      </c>
      <c r="L12" s="88">
        <v>8950</v>
      </c>
      <c r="M12" s="88">
        <v>8952</v>
      </c>
      <c r="N12" s="86">
        <f t="shared" si="0"/>
        <v>177099</v>
      </c>
      <c r="O12" s="87"/>
    </row>
    <row r="13" spans="1:15" ht="40.5" customHeight="1">
      <c r="A13" s="89" t="s">
        <v>151</v>
      </c>
      <c r="B13" s="88">
        <v>2460</v>
      </c>
      <c r="C13" s="88">
        <v>2460</v>
      </c>
      <c r="D13" s="88">
        <v>4851</v>
      </c>
      <c r="E13" s="88">
        <v>10740</v>
      </c>
      <c r="F13" s="88">
        <v>2460</v>
      </c>
      <c r="G13" s="88">
        <v>6933</v>
      </c>
      <c r="H13" s="88">
        <v>2460</v>
      </c>
      <c r="I13" s="88">
        <v>2460</v>
      </c>
      <c r="J13" s="88">
        <v>2460</v>
      </c>
      <c r="K13" s="88">
        <v>2460</v>
      </c>
      <c r="L13" s="88">
        <v>2460</v>
      </c>
      <c r="M13" s="88">
        <v>2465</v>
      </c>
      <c r="N13" s="86">
        <f t="shared" si="0"/>
        <v>44669</v>
      </c>
      <c r="O13" s="87"/>
    </row>
    <row r="14" spans="1:15" ht="30" customHeight="1">
      <c r="A14" s="89" t="s">
        <v>155</v>
      </c>
      <c r="B14" s="88"/>
      <c r="C14" s="88"/>
      <c r="D14" s="88"/>
      <c r="E14" s="88">
        <v>2000</v>
      </c>
      <c r="F14" s="88"/>
      <c r="G14" s="88">
        <v>4250</v>
      </c>
      <c r="H14" s="88"/>
      <c r="I14" s="88">
        <v>9970</v>
      </c>
      <c r="J14" s="88"/>
      <c r="K14" s="88"/>
      <c r="L14" s="88"/>
      <c r="M14" s="88">
        <v>1059</v>
      </c>
      <c r="N14" s="86">
        <f t="shared" si="0"/>
        <v>17279</v>
      </c>
      <c r="O14" s="87"/>
    </row>
    <row r="15" spans="1:15" ht="27" customHeight="1">
      <c r="A15" s="90" t="s">
        <v>156</v>
      </c>
      <c r="B15" s="88">
        <v>293</v>
      </c>
      <c r="C15" s="88">
        <v>293</v>
      </c>
      <c r="D15" s="88">
        <v>963</v>
      </c>
      <c r="E15" s="88">
        <v>293</v>
      </c>
      <c r="F15" s="88">
        <v>293</v>
      </c>
      <c r="G15" s="88">
        <v>293</v>
      </c>
      <c r="H15" s="88">
        <v>920</v>
      </c>
      <c r="I15" s="88">
        <v>293</v>
      </c>
      <c r="J15" s="88">
        <v>293</v>
      </c>
      <c r="K15" s="88">
        <v>1000</v>
      </c>
      <c r="L15" s="88">
        <v>293</v>
      </c>
      <c r="M15" s="88">
        <v>293</v>
      </c>
      <c r="N15" s="86">
        <f t="shared" si="0"/>
        <v>5520</v>
      </c>
      <c r="O15" s="87"/>
    </row>
    <row r="16" spans="1:15" s="94" customFormat="1" ht="12.75">
      <c r="A16" s="91" t="s">
        <v>103</v>
      </c>
      <c r="B16" s="92"/>
      <c r="C16" s="92"/>
      <c r="D16" s="92"/>
      <c r="E16" s="92"/>
      <c r="F16" s="92"/>
      <c r="G16" s="92"/>
      <c r="H16" s="92"/>
      <c r="I16" s="91"/>
      <c r="J16" s="91"/>
      <c r="K16" s="91"/>
      <c r="L16" s="91"/>
      <c r="M16" s="91"/>
      <c r="N16" s="86">
        <f t="shared" si="0"/>
        <v>0</v>
      </c>
      <c r="O16" s="93"/>
    </row>
    <row r="17" spans="1:15" s="94" customFormat="1" ht="19.5" customHeight="1">
      <c r="A17" s="95" t="s">
        <v>157</v>
      </c>
      <c r="B17" s="96"/>
      <c r="C17" s="96"/>
      <c r="D17" s="96"/>
      <c r="E17" s="96"/>
      <c r="F17" s="96"/>
      <c r="G17" s="96"/>
      <c r="H17" s="96"/>
      <c r="I17" s="97"/>
      <c r="J17" s="97"/>
      <c r="K17" s="97"/>
      <c r="L17" s="97"/>
      <c r="M17" s="97"/>
      <c r="N17" s="86">
        <f t="shared" si="0"/>
        <v>0</v>
      </c>
      <c r="O17" s="93"/>
    </row>
    <row r="18" spans="1:15" s="94" customFormat="1" ht="12.75">
      <c r="A18" s="97" t="s">
        <v>104</v>
      </c>
      <c r="B18" s="96"/>
      <c r="C18" s="97">
        <v>24000</v>
      </c>
      <c r="D18" s="96"/>
      <c r="E18" s="96"/>
      <c r="F18" s="96"/>
      <c r="G18" s="96"/>
      <c r="H18" s="96"/>
      <c r="I18" s="97"/>
      <c r="J18" s="97"/>
      <c r="K18" s="97"/>
      <c r="L18" s="97"/>
      <c r="M18" s="97"/>
      <c r="N18" s="86">
        <f t="shared" si="0"/>
        <v>24000</v>
      </c>
      <c r="O18" s="93"/>
    </row>
    <row r="19" spans="1:15" ht="13.5" thickBot="1">
      <c r="A19" s="98" t="s">
        <v>105</v>
      </c>
      <c r="B19" s="88">
        <v>5243</v>
      </c>
      <c r="C19" s="88"/>
      <c r="D19" s="88"/>
      <c r="E19" s="88">
        <v>10000</v>
      </c>
      <c r="F19" s="88"/>
      <c r="G19" s="88">
        <v>5540</v>
      </c>
      <c r="H19" s="88"/>
      <c r="I19" s="88"/>
      <c r="J19" s="88"/>
      <c r="K19" s="88"/>
      <c r="L19" s="88"/>
      <c r="M19" s="88"/>
      <c r="N19" s="86">
        <f t="shared" si="0"/>
        <v>20783</v>
      </c>
      <c r="O19" s="87"/>
    </row>
    <row r="20" spans="1:15" s="94" customFormat="1" ht="13.5" thickBot="1">
      <c r="A20" s="99" t="s">
        <v>106</v>
      </c>
      <c r="B20" s="79">
        <f>SUM(B10:B19)</f>
        <v>18601</v>
      </c>
      <c r="C20" s="79">
        <f aca="true" t="shared" si="1" ref="C20:M20">SUM(C10:C19,B20)</f>
        <v>55959</v>
      </c>
      <c r="D20" s="79">
        <f t="shared" si="1"/>
        <v>108872</v>
      </c>
      <c r="E20" s="79">
        <f t="shared" si="1"/>
        <v>161407</v>
      </c>
      <c r="F20" s="79">
        <f t="shared" si="1"/>
        <v>200165</v>
      </c>
      <c r="G20" s="79">
        <f t="shared" si="1"/>
        <v>253186</v>
      </c>
      <c r="H20" s="79">
        <f t="shared" si="1"/>
        <v>267171</v>
      </c>
      <c r="I20" s="79">
        <f t="shared" si="1"/>
        <v>290499</v>
      </c>
      <c r="J20" s="79">
        <f t="shared" si="1"/>
        <v>329752</v>
      </c>
      <c r="K20" s="79">
        <f t="shared" si="1"/>
        <v>343811</v>
      </c>
      <c r="L20" s="79">
        <f t="shared" si="1"/>
        <v>357164</v>
      </c>
      <c r="M20" s="79">
        <f t="shared" si="1"/>
        <v>373578</v>
      </c>
      <c r="N20" s="100">
        <f>SUM(N10:N19)</f>
        <v>373578</v>
      </c>
      <c r="O20" s="93"/>
    </row>
    <row r="21" spans="1:15" ht="12.7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1:14" ht="12.75" hidden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13.5" thickBo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101"/>
    </row>
    <row r="24" spans="1:14" s="78" customFormat="1" ht="13.5" thickBot="1">
      <c r="A24" s="102" t="s">
        <v>107</v>
      </c>
      <c r="B24" s="103" t="s">
        <v>90</v>
      </c>
      <c r="C24" s="103" t="s">
        <v>91</v>
      </c>
      <c r="D24" s="103" t="s">
        <v>92</v>
      </c>
      <c r="E24" s="103" t="s">
        <v>93</v>
      </c>
      <c r="F24" s="103" t="s">
        <v>94</v>
      </c>
      <c r="G24" s="103" t="s">
        <v>95</v>
      </c>
      <c r="H24" s="103" t="s">
        <v>96</v>
      </c>
      <c r="I24" s="103" t="s">
        <v>97</v>
      </c>
      <c r="J24" s="103" t="s">
        <v>98</v>
      </c>
      <c r="K24" s="103" t="s">
        <v>99</v>
      </c>
      <c r="L24" s="103" t="s">
        <v>100</v>
      </c>
      <c r="M24" s="103" t="s">
        <v>101</v>
      </c>
      <c r="N24" s="104" t="s">
        <v>102</v>
      </c>
    </row>
    <row r="25" spans="1:15" ht="12.75">
      <c r="A25" s="85" t="s">
        <v>2</v>
      </c>
      <c r="B25" s="85">
        <v>6465</v>
      </c>
      <c r="C25" s="85">
        <v>6470</v>
      </c>
      <c r="D25" s="85">
        <v>6470</v>
      </c>
      <c r="E25" s="85">
        <v>8523</v>
      </c>
      <c r="F25" s="85">
        <v>6470</v>
      </c>
      <c r="G25" s="85">
        <v>6470</v>
      </c>
      <c r="H25" s="85">
        <v>6470</v>
      </c>
      <c r="I25" s="85">
        <v>6520</v>
      </c>
      <c r="J25" s="85">
        <v>6470</v>
      </c>
      <c r="K25" s="85">
        <v>6474</v>
      </c>
      <c r="L25" s="85">
        <v>6493</v>
      </c>
      <c r="M25" s="85">
        <v>6464</v>
      </c>
      <c r="N25" s="86">
        <f aca="true" t="shared" si="2" ref="N25:N31">SUM(B25:M25)</f>
        <v>79759</v>
      </c>
      <c r="O25" s="87"/>
    </row>
    <row r="26" spans="1:15" ht="12.75">
      <c r="A26" s="88" t="s">
        <v>108</v>
      </c>
      <c r="B26" s="88">
        <v>1695</v>
      </c>
      <c r="C26" s="88">
        <v>1705</v>
      </c>
      <c r="D26" s="88">
        <v>1705</v>
      </c>
      <c r="E26" s="88">
        <v>2179</v>
      </c>
      <c r="F26" s="88">
        <v>1705</v>
      </c>
      <c r="G26" s="88">
        <v>1705</v>
      </c>
      <c r="H26" s="88">
        <v>1705</v>
      </c>
      <c r="I26" s="88">
        <v>1705</v>
      </c>
      <c r="J26" s="88">
        <v>1705</v>
      </c>
      <c r="K26" s="88">
        <v>1705</v>
      </c>
      <c r="L26" s="88">
        <v>1705</v>
      </c>
      <c r="M26" s="88">
        <v>1760</v>
      </c>
      <c r="N26" s="86">
        <f t="shared" si="2"/>
        <v>20979</v>
      </c>
      <c r="O26" s="87"/>
    </row>
    <row r="27" spans="1:15" ht="12.75">
      <c r="A27" s="88" t="s">
        <v>75</v>
      </c>
      <c r="B27" s="88">
        <v>5750</v>
      </c>
      <c r="C27" s="88">
        <v>6595</v>
      </c>
      <c r="D27" s="88">
        <v>6080</v>
      </c>
      <c r="E27" s="88">
        <v>6484</v>
      </c>
      <c r="F27" s="88">
        <v>6050</v>
      </c>
      <c r="G27" s="88">
        <v>6240</v>
      </c>
      <c r="H27" s="88">
        <v>6240</v>
      </c>
      <c r="I27" s="88">
        <v>6115</v>
      </c>
      <c r="J27" s="88">
        <v>6080</v>
      </c>
      <c r="K27" s="88">
        <v>6080</v>
      </c>
      <c r="L27" s="88">
        <v>6080</v>
      </c>
      <c r="M27" s="88">
        <v>6080</v>
      </c>
      <c r="N27" s="86">
        <f t="shared" si="2"/>
        <v>73874</v>
      </c>
      <c r="O27" s="87"/>
    </row>
    <row r="28" spans="1:15" ht="28.5" customHeight="1">
      <c r="A28" s="105" t="s">
        <v>109</v>
      </c>
      <c r="B28" s="88">
        <v>600</v>
      </c>
      <c r="C28" s="88">
        <v>600</v>
      </c>
      <c r="D28" s="88">
        <v>600</v>
      </c>
      <c r="E28" s="88">
        <v>600</v>
      </c>
      <c r="F28" s="88">
        <v>600</v>
      </c>
      <c r="G28" s="88">
        <v>600</v>
      </c>
      <c r="H28" s="88">
        <v>600</v>
      </c>
      <c r="I28" s="88">
        <v>600</v>
      </c>
      <c r="J28" s="88">
        <v>600</v>
      </c>
      <c r="K28" s="88">
        <v>600</v>
      </c>
      <c r="L28" s="88">
        <v>600</v>
      </c>
      <c r="M28" s="88">
        <v>600</v>
      </c>
      <c r="N28" s="86">
        <f t="shared" si="2"/>
        <v>7200</v>
      </c>
      <c r="O28" s="87"/>
    </row>
    <row r="29" spans="1:15" ht="25.5" customHeight="1">
      <c r="A29" s="106" t="s">
        <v>110</v>
      </c>
      <c r="B29" s="88">
        <v>3562</v>
      </c>
      <c r="C29" s="88">
        <v>4672</v>
      </c>
      <c r="D29" s="88">
        <v>4251</v>
      </c>
      <c r="E29" s="88">
        <v>5251</v>
      </c>
      <c r="F29" s="88">
        <v>3930</v>
      </c>
      <c r="G29" s="88">
        <v>4162</v>
      </c>
      <c r="H29" s="88">
        <v>3515</v>
      </c>
      <c r="I29" s="88">
        <v>3580</v>
      </c>
      <c r="J29" s="88">
        <v>3580</v>
      </c>
      <c r="K29" s="88">
        <v>3578</v>
      </c>
      <c r="L29" s="88">
        <v>3580</v>
      </c>
      <c r="M29" s="88">
        <v>3565</v>
      </c>
      <c r="N29" s="86">
        <f t="shared" si="2"/>
        <v>47226</v>
      </c>
      <c r="O29" s="87"/>
    </row>
    <row r="30" spans="1:15" ht="18" customHeight="1">
      <c r="A30" s="90" t="s">
        <v>111</v>
      </c>
      <c r="B30" s="88">
        <v>400</v>
      </c>
      <c r="C30" s="88"/>
      <c r="D30" s="88">
        <v>11230</v>
      </c>
      <c r="E30" s="88">
        <v>19500</v>
      </c>
      <c r="F30" s="88">
        <v>38100</v>
      </c>
      <c r="G30" s="88">
        <v>57740</v>
      </c>
      <c r="H30" s="88"/>
      <c r="I30" s="88">
        <v>1770</v>
      </c>
      <c r="J30" s="88">
        <v>4800</v>
      </c>
      <c r="K30" s="88">
        <v>10500</v>
      </c>
      <c r="L30" s="88"/>
      <c r="M30" s="88">
        <v>500</v>
      </c>
      <c r="N30" s="86">
        <f t="shared" si="2"/>
        <v>144540</v>
      </c>
      <c r="O30" s="87"/>
    </row>
    <row r="31" spans="1:15" ht="13.5" thickBot="1">
      <c r="A31" s="88" t="s">
        <v>112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6">
        <f t="shared" si="2"/>
        <v>0</v>
      </c>
      <c r="O31" s="87"/>
    </row>
    <row r="32" spans="1:15" s="94" customFormat="1" ht="13.5" thickBot="1">
      <c r="A32" s="99" t="s">
        <v>113</v>
      </c>
      <c r="B32" s="79">
        <f>SUM(B25:B31)</f>
        <v>18472</v>
      </c>
      <c r="C32" s="79">
        <f aca="true" t="shared" si="3" ref="C32:M32">SUM(C25:C31,B32)</f>
        <v>38514</v>
      </c>
      <c r="D32" s="79">
        <f t="shared" si="3"/>
        <v>68850</v>
      </c>
      <c r="E32" s="79">
        <f t="shared" si="3"/>
        <v>111387</v>
      </c>
      <c r="F32" s="79">
        <f t="shared" si="3"/>
        <v>168242</v>
      </c>
      <c r="G32" s="79">
        <f t="shared" si="3"/>
        <v>245159</v>
      </c>
      <c r="H32" s="79">
        <f t="shared" si="3"/>
        <v>263689</v>
      </c>
      <c r="I32" s="79">
        <f t="shared" si="3"/>
        <v>283979</v>
      </c>
      <c r="J32" s="79">
        <f t="shared" si="3"/>
        <v>307214</v>
      </c>
      <c r="K32" s="79">
        <f t="shared" si="3"/>
        <v>336151</v>
      </c>
      <c r="L32" s="79">
        <f t="shared" si="3"/>
        <v>354609</v>
      </c>
      <c r="M32" s="79">
        <f t="shared" si="3"/>
        <v>373578</v>
      </c>
      <c r="N32" s="100">
        <f>SUM(N25:N31)</f>
        <v>373578</v>
      </c>
      <c r="O32" s="93"/>
    </row>
    <row r="33" spans="1:14" ht="12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4" ht="13.5" thickBo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s="1" customFormat="1" ht="15.75" thickBot="1">
      <c r="A35" s="107" t="s">
        <v>114</v>
      </c>
      <c r="B35" s="108">
        <f aca="true" t="shared" si="4" ref="B35:M35">(B20-B32)</f>
        <v>129</v>
      </c>
      <c r="C35" s="108">
        <f t="shared" si="4"/>
        <v>17445</v>
      </c>
      <c r="D35" s="108">
        <f t="shared" si="4"/>
        <v>40022</v>
      </c>
      <c r="E35" s="108">
        <f t="shared" si="4"/>
        <v>50020</v>
      </c>
      <c r="F35" s="108">
        <f t="shared" si="4"/>
        <v>31923</v>
      </c>
      <c r="G35" s="108">
        <f t="shared" si="4"/>
        <v>8027</v>
      </c>
      <c r="H35" s="108">
        <f t="shared" si="4"/>
        <v>3482</v>
      </c>
      <c r="I35" s="108">
        <f t="shared" si="4"/>
        <v>6520</v>
      </c>
      <c r="J35" s="108">
        <f t="shared" si="4"/>
        <v>22538</v>
      </c>
      <c r="K35" s="108">
        <f t="shared" si="4"/>
        <v>7660</v>
      </c>
      <c r="L35" s="108">
        <f t="shared" si="4"/>
        <v>2555</v>
      </c>
      <c r="M35" s="108">
        <f t="shared" si="4"/>
        <v>0</v>
      </c>
      <c r="N35" s="109"/>
    </row>
    <row r="36" spans="1:14" ht="12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2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</sheetData>
  <sheetProtection/>
  <mergeCells count="6">
    <mergeCell ref="D7:J7"/>
    <mergeCell ref="L4:N4"/>
    <mergeCell ref="B4:K4"/>
    <mergeCell ref="D2:J2"/>
    <mergeCell ref="D6:J6"/>
    <mergeCell ref="L6:N6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C1">
      <selection activeCell="H6" sqref="H6"/>
    </sheetView>
  </sheetViews>
  <sheetFormatPr defaultColWidth="8.00390625" defaultRowHeight="12.75"/>
  <cols>
    <col min="1" max="1" width="9.875" style="110" hidden="1" customWidth="1"/>
    <col min="2" max="2" width="9.00390625" style="110" hidden="1" customWidth="1"/>
    <col min="3" max="3" width="46.625" style="110" customWidth="1"/>
    <col min="4" max="4" width="13.25390625" style="110" customWidth="1"/>
    <col min="5" max="5" width="10.125" style="110" hidden="1" customWidth="1"/>
    <col min="6" max="6" width="8.75390625" style="110" hidden="1" customWidth="1"/>
    <col min="7" max="7" width="50.375" style="110" customWidth="1"/>
    <col min="8" max="8" width="13.25390625" style="110" customWidth="1"/>
    <col min="9" max="16384" width="8.00390625" style="110" customWidth="1"/>
  </cols>
  <sheetData>
    <row r="1" spans="7:8" ht="30" customHeight="1">
      <c r="G1" s="237" t="s">
        <v>233</v>
      </c>
      <c r="H1" s="238"/>
    </row>
    <row r="2" spans="7:8" ht="19.5" customHeight="1" thickBot="1">
      <c r="G2" s="206"/>
      <c r="H2" s="207"/>
    </row>
    <row r="3" spans="1:8" ht="36.75" customHeight="1">
      <c r="A3" s="139" t="s">
        <v>115</v>
      </c>
      <c r="B3" s="112" t="s">
        <v>123</v>
      </c>
      <c r="C3" s="111" t="s">
        <v>116</v>
      </c>
      <c r="D3" s="128" t="s">
        <v>244</v>
      </c>
      <c r="E3" s="133" t="s">
        <v>115</v>
      </c>
      <c r="F3" s="112" t="s">
        <v>123</v>
      </c>
      <c r="G3" s="133" t="s">
        <v>117</v>
      </c>
      <c r="H3" s="124" t="s">
        <v>244</v>
      </c>
    </row>
    <row r="4" spans="1:8" ht="12.75">
      <c r="A4" s="113">
        <v>1</v>
      </c>
      <c r="B4" s="114">
        <v>2</v>
      </c>
      <c r="C4" s="114">
        <v>1</v>
      </c>
      <c r="D4" s="129">
        <v>2</v>
      </c>
      <c r="E4" s="122">
        <v>5</v>
      </c>
      <c r="F4" s="114">
        <v>6</v>
      </c>
      <c r="G4" s="122">
        <v>3</v>
      </c>
      <c r="H4" s="115">
        <v>7</v>
      </c>
    </row>
    <row r="5" spans="1:8" ht="14.25" customHeight="1">
      <c r="A5" s="136" t="s">
        <v>212</v>
      </c>
      <c r="B5" s="125" t="s">
        <v>131</v>
      </c>
      <c r="C5" s="135" t="s">
        <v>121</v>
      </c>
      <c r="D5" s="130">
        <v>5715</v>
      </c>
      <c r="E5" s="126" t="s">
        <v>212</v>
      </c>
      <c r="F5" s="125" t="s">
        <v>131</v>
      </c>
      <c r="G5" s="137" t="s">
        <v>237</v>
      </c>
      <c r="H5" s="116">
        <v>20306</v>
      </c>
    </row>
    <row r="6" spans="1:8" ht="15" customHeight="1">
      <c r="A6" s="136" t="s">
        <v>212</v>
      </c>
      <c r="B6" s="125" t="s">
        <v>131</v>
      </c>
      <c r="C6" s="135" t="s">
        <v>122</v>
      </c>
      <c r="D6" s="131">
        <v>5515</v>
      </c>
      <c r="E6" s="126" t="s">
        <v>212</v>
      </c>
      <c r="F6" s="125" t="s">
        <v>202</v>
      </c>
      <c r="G6" s="137" t="s">
        <v>203</v>
      </c>
      <c r="H6" s="116">
        <v>16820</v>
      </c>
    </row>
    <row r="7" spans="1:8" ht="12.75" customHeight="1">
      <c r="A7" s="136" t="s">
        <v>125</v>
      </c>
      <c r="B7" s="125" t="s">
        <v>132</v>
      </c>
      <c r="C7" s="135" t="s">
        <v>124</v>
      </c>
      <c r="D7" s="131">
        <v>1270</v>
      </c>
      <c r="E7" s="126" t="s">
        <v>212</v>
      </c>
      <c r="F7" s="125" t="s">
        <v>134</v>
      </c>
      <c r="G7" s="137" t="s">
        <v>139</v>
      </c>
      <c r="H7" s="116">
        <v>2023</v>
      </c>
    </row>
    <row r="8" spans="1:8" ht="15" customHeight="1">
      <c r="A8" s="136" t="s">
        <v>127</v>
      </c>
      <c r="B8" s="125" t="s">
        <v>133</v>
      </c>
      <c r="C8" s="135" t="s">
        <v>128</v>
      </c>
      <c r="D8" s="131">
        <v>2500</v>
      </c>
      <c r="E8" s="126" t="s">
        <v>212</v>
      </c>
      <c r="F8" s="125" t="s">
        <v>148</v>
      </c>
      <c r="G8" s="137" t="s">
        <v>147</v>
      </c>
      <c r="H8" s="116">
        <v>1000</v>
      </c>
    </row>
    <row r="9" spans="1:8" ht="12.75">
      <c r="A9" s="136" t="s">
        <v>212</v>
      </c>
      <c r="B9" s="125" t="s">
        <v>134</v>
      </c>
      <c r="C9" s="135" t="s">
        <v>126</v>
      </c>
      <c r="D9" s="131">
        <v>12700</v>
      </c>
      <c r="E9" s="126" t="s">
        <v>129</v>
      </c>
      <c r="F9" s="125" t="s">
        <v>135</v>
      </c>
      <c r="G9" s="137" t="s">
        <v>140</v>
      </c>
      <c r="H9" s="116">
        <v>4250</v>
      </c>
    </row>
    <row r="10" spans="1:8" ht="12.75">
      <c r="A10" s="136" t="s">
        <v>127</v>
      </c>
      <c r="B10" s="125" t="s">
        <v>133</v>
      </c>
      <c r="C10" s="135" t="s">
        <v>225</v>
      </c>
      <c r="D10" s="131">
        <v>20000</v>
      </c>
      <c r="E10" s="126" t="s">
        <v>219</v>
      </c>
      <c r="F10" s="125" t="s">
        <v>220</v>
      </c>
      <c r="G10" s="137" t="s">
        <v>221</v>
      </c>
      <c r="H10" s="116">
        <v>12753</v>
      </c>
    </row>
    <row r="11" spans="1:8" ht="12" customHeight="1">
      <c r="A11" s="199">
        <v>999000</v>
      </c>
      <c r="B11" s="125" t="s">
        <v>134</v>
      </c>
      <c r="C11" s="198" t="s">
        <v>213</v>
      </c>
      <c r="D11" s="131">
        <v>50800</v>
      </c>
      <c r="E11" s="126" t="s">
        <v>137</v>
      </c>
      <c r="F11" s="125" t="s">
        <v>136</v>
      </c>
      <c r="G11" s="138" t="s">
        <v>141</v>
      </c>
      <c r="H11" s="117">
        <v>2000</v>
      </c>
    </row>
    <row r="12" spans="1:8" ht="12.75">
      <c r="A12" s="136" t="s">
        <v>129</v>
      </c>
      <c r="B12" s="125" t="s">
        <v>135</v>
      </c>
      <c r="C12" s="118" t="s">
        <v>130</v>
      </c>
      <c r="D12" s="130">
        <v>400</v>
      </c>
      <c r="E12" s="126" t="s">
        <v>127</v>
      </c>
      <c r="F12" s="125" t="s">
        <v>133</v>
      </c>
      <c r="G12" s="137" t="s">
        <v>143</v>
      </c>
      <c r="H12" s="116">
        <v>850</v>
      </c>
    </row>
    <row r="13" spans="1:8" ht="12.75">
      <c r="A13" s="136" t="s">
        <v>137</v>
      </c>
      <c r="B13" s="125" t="s">
        <v>136</v>
      </c>
      <c r="C13" s="118" t="s">
        <v>267</v>
      </c>
      <c r="D13" s="130">
        <v>8080</v>
      </c>
      <c r="E13" s="126" t="s">
        <v>144</v>
      </c>
      <c r="F13" s="125" t="s">
        <v>133</v>
      </c>
      <c r="G13" s="137" t="s">
        <v>142</v>
      </c>
      <c r="H13" s="116">
        <v>2670</v>
      </c>
    </row>
    <row r="14" spans="1:8" ht="12.75" customHeight="1">
      <c r="A14" s="136" t="s">
        <v>129</v>
      </c>
      <c r="B14" s="125" t="s">
        <v>135</v>
      </c>
      <c r="C14" s="118" t="s">
        <v>138</v>
      </c>
      <c r="D14" s="130">
        <v>1840</v>
      </c>
      <c r="E14" s="201" t="s">
        <v>212</v>
      </c>
      <c r="F14" s="125" t="s">
        <v>217</v>
      </c>
      <c r="G14" s="198" t="s">
        <v>218</v>
      </c>
      <c r="H14" s="116">
        <v>17893</v>
      </c>
    </row>
    <row r="15" spans="1:8" ht="12.75">
      <c r="A15" s="136" t="s">
        <v>212</v>
      </c>
      <c r="B15" s="125" t="s">
        <v>148</v>
      </c>
      <c r="C15" s="118" t="s">
        <v>146</v>
      </c>
      <c r="D15" s="130">
        <v>2000</v>
      </c>
      <c r="E15" s="123">
        <v>562913</v>
      </c>
      <c r="F15" s="125" t="s">
        <v>132</v>
      </c>
      <c r="G15" s="137" t="s">
        <v>224</v>
      </c>
      <c r="H15" s="116">
        <v>5634</v>
      </c>
    </row>
    <row r="16" spans="1:8" ht="12.75">
      <c r="A16" s="136" t="s">
        <v>129</v>
      </c>
      <c r="B16" s="125" t="s">
        <v>135</v>
      </c>
      <c r="C16" s="118" t="s">
        <v>145</v>
      </c>
      <c r="D16" s="130">
        <v>4800</v>
      </c>
      <c r="E16" s="141"/>
      <c r="F16" s="142"/>
      <c r="G16" s="243" t="s">
        <v>265</v>
      </c>
      <c r="H16" s="143">
        <v>357</v>
      </c>
    </row>
    <row r="17" spans="1:8" ht="12.75">
      <c r="A17" s="202" t="s">
        <v>222</v>
      </c>
      <c r="B17" s="203" t="s">
        <v>132</v>
      </c>
      <c r="C17" s="140" t="s">
        <v>223</v>
      </c>
      <c r="D17" s="204">
        <v>28000</v>
      </c>
      <c r="E17" s="141"/>
      <c r="F17" s="142"/>
      <c r="G17" s="141"/>
      <c r="H17" s="143"/>
    </row>
    <row r="18" spans="1:8" ht="12.75">
      <c r="A18" s="202"/>
      <c r="B18" s="203"/>
      <c r="C18" s="140" t="s">
        <v>264</v>
      </c>
      <c r="D18" s="204">
        <v>2500</v>
      </c>
      <c r="E18" s="141"/>
      <c r="F18" s="142"/>
      <c r="G18" s="141"/>
      <c r="H18" s="143"/>
    </row>
    <row r="19" spans="1:8" ht="12.75">
      <c r="A19" s="196"/>
      <c r="B19" s="197"/>
      <c r="C19" s="140" t="s">
        <v>266</v>
      </c>
      <c r="D19" s="204">
        <v>2540</v>
      </c>
      <c r="E19" s="141"/>
      <c r="F19" s="142"/>
      <c r="G19" s="141"/>
      <c r="H19" s="143"/>
    </row>
    <row r="20" spans="1:8" ht="12.75">
      <c r="A20" s="196"/>
      <c r="B20" s="197"/>
      <c r="C20" s="140"/>
      <c r="D20" s="144"/>
      <c r="E20" s="141"/>
      <c r="F20" s="142"/>
      <c r="G20" s="141"/>
      <c r="H20" s="143"/>
    </row>
    <row r="21" spans="1:8" ht="12.75">
      <c r="A21" s="196"/>
      <c r="B21" s="197"/>
      <c r="C21" s="140"/>
      <c r="D21" s="144"/>
      <c r="E21" s="141"/>
      <c r="F21" s="142"/>
      <c r="G21" s="141"/>
      <c r="H21" s="143"/>
    </row>
    <row r="22" spans="1:8" ht="13.5" thickBot="1">
      <c r="A22" s="120" t="s">
        <v>118</v>
      </c>
      <c r="B22" s="121"/>
      <c r="C22" s="121"/>
      <c r="D22" s="132">
        <f>SUM(D5:D19)</f>
        <v>148660</v>
      </c>
      <c r="E22" s="127" t="s">
        <v>118</v>
      </c>
      <c r="F22" s="134"/>
      <c r="G22" s="127"/>
      <c r="H22" s="119">
        <f>SUM(H5:H16)</f>
        <v>86556</v>
      </c>
    </row>
  </sheetData>
  <sheetProtection/>
  <mergeCells count="1">
    <mergeCell ref="G1:H1"/>
  </mergeCells>
  <printOptions/>
  <pageMargins left="0.75" right="0.75" top="1.52" bottom="1" header="0.6" footer="0.5"/>
  <pageSetup horizontalDpi="600" verticalDpi="600" orientation="landscape" paperSize="9" scale="98" r:id="rId1"/>
  <headerFooter alignWithMargins="0">
    <oddHeader>&amp;C&amp;"Times New Roman CE,Félkövér"&amp;12Felhalmozási és tőkejellegű
bevételek és kiadások feladatonként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Kerkafalva</dc:creator>
  <cp:keywords/>
  <dc:description/>
  <cp:lastModifiedBy>user</cp:lastModifiedBy>
  <cp:lastPrinted>2014-09-12T11:53:20Z</cp:lastPrinted>
  <dcterms:created xsi:type="dcterms:W3CDTF">2003-02-05T07:48:40Z</dcterms:created>
  <dcterms:modified xsi:type="dcterms:W3CDTF">2014-09-12T11:53:56Z</dcterms:modified>
  <cp:category/>
  <cp:version/>
  <cp:contentType/>
  <cp:contentStatus/>
</cp:coreProperties>
</file>