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9434D2CA-E433-40F4-A81C-772F22037E03}" xr6:coauthVersionLast="45" xr6:coauthVersionMax="45" xr10:uidLastSave="{00000000-0000-0000-0000-000000000000}"/>
  <bookViews>
    <workbookView xWindow="-108" yWindow="-108" windowWidth="23256" windowHeight="13176" xr2:uid="{B904C39D-463C-4620-8406-5852AC4397F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3" i="1" l="1"/>
  <c r="C142" i="1"/>
  <c r="D140" i="1"/>
  <c r="D139" i="1"/>
  <c r="C137" i="1"/>
  <c r="D137" i="1" s="1"/>
  <c r="C132" i="1"/>
  <c r="C128" i="1"/>
  <c r="C147" i="1" s="1"/>
  <c r="D147" i="1" s="1"/>
  <c r="D125" i="1"/>
  <c r="C124" i="1"/>
  <c r="D124" i="1" s="1"/>
  <c r="D115" i="1"/>
  <c r="D113" i="1"/>
  <c r="D112" i="1"/>
  <c r="D111" i="1"/>
  <c r="C110" i="1"/>
  <c r="D110" i="1" s="1"/>
  <c r="D104" i="1"/>
  <c r="D103" i="1"/>
  <c r="D102" i="1"/>
  <c r="D101" i="1"/>
  <c r="D100" i="1"/>
  <c r="D99" i="1"/>
  <c r="C99" i="1"/>
  <c r="D98" i="1"/>
  <c r="D97" i="1"/>
  <c r="D96" i="1"/>
  <c r="D95" i="1"/>
  <c r="D94" i="1" s="1"/>
  <c r="D127" i="1" s="1"/>
  <c r="E94" i="1"/>
  <c r="E127" i="1" s="1"/>
  <c r="E148" i="1" s="1"/>
  <c r="C94" i="1"/>
  <c r="C127" i="1" s="1"/>
  <c r="C148" i="1" s="1"/>
  <c r="E88" i="1"/>
  <c r="C82" i="1"/>
  <c r="D81" i="1"/>
  <c r="D78" i="1" s="1"/>
  <c r="C78" i="1"/>
  <c r="D76" i="1"/>
  <c r="D75" i="1"/>
  <c r="D88" i="1" s="1"/>
  <c r="D153" i="1" s="1"/>
  <c r="C75" i="1"/>
  <c r="C70" i="1"/>
  <c r="C88" i="1" s="1"/>
  <c r="C153" i="1" s="1"/>
  <c r="C66" i="1"/>
  <c r="E65" i="1"/>
  <c r="E89" i="1" s="1"/>
  <c r="D64" i="1"/>
  <c r="D63" i="1"/>
  <c r="D60" i="1" s="1"/>
  <c r="C60" i="1"/>
  <c r="C55" i="1"/>
  <c r="C49" i="1"/>
  <c r="E38" i="1"/>
  <c r="D38" i="1"/>
  <c r="C38" i="1"/>
  <c r="C30" i="1"/>
  <c r="C29" i="1" s="1"/>
  <c r="D29" i="1" s="1"/>
  <c r="C28" i="1"/>
  <c r="D27" i="1"/>
  <c r="D28" i="1" s="1"/>
  <c r="D23" i="1"/>
  <c r="C22" i="1"/>
  <c r="D22" i="1" s="1"/>
  <c r="D21" i="1"/>
  <c r="D20" i="1"/>
  <c r="C15" i="1"/>
  <c r="D15" i="1" s="1"/>
  <c r="D14" i="1"/>
  <c r="D11" i="1"/>
  <c r="D10" i="1"/>
  <c r="D9" i="1"/>
  <c r="D8" i="1" s="1"/>
  <c r="D65" i="1" s="1"/>
  <c r="C8" i="1"/>
  <c r="C65" i="1" s="1"/>
  <c r="D152" i="1" l="1"/>
  <c r="D89" i="1"/>
  <c r="D148" i="1"/>
  <c r="C152" i="1"/>
  <c r="C89" i="1"/>
  <c r="E152" i="1"/>
</calcChain>
</file>

<file path=xl/sharedStrings.xml><?xml version="1.0" encoding="utf-8"?>
<sst xmlns="http://schemas.openxmlformats.org/spreadsheetml/2006/main" count="295" uniqueCount="255">
  <si>
    <t>4.  melléklet az1  /2020. (II1.4) önkormányzati rendelethez</t>
  </si>
  <si>
    <t xml:space="preserve">                                                                Költségvetési bevételek és kiadások (önkormányzati szinten)</t>
  </si>
  <si>
    <t xml:space="preserve">                                                                                        Önkormányzat és költségvetési szervei összesitett  2020.évi előirányzatai</t>
  </si>
  <si>
    <t>1. sz. táblázat: Költségvetési bevételek forrásonként</t>
  </si>
  <si>
    <t>Adatok forintban</t>
  </si>
  <si>
    <t xml:space="preserve">                      Ö s s z e s e n b ő l</t>
  </si>
  <si>
    <t>Sor-
szám</t>
  </si>
  <si>
    <t>Bevételi jogcím</t>
  </si>
  <si>
    <t>2020. évi előirányzat</t>
  </si>
  <si>
    <t>Kötelező feladat</t>
  </si>
  <si>
    <t>Önként vállalt feladat</t>
  </si>
  <si>
    <t>Államigazgatási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</si>
  <si>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</si>
  <si>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</si>
  <si>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</si>
  <si>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</si>
  <si>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</si>
  <si>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</si>
  <si>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</si>
  <si>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</si>
  <si>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</si>
  <si>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 nyilvános könyvtári és kulturális feladatainak támogatása</t>
  </si>
  <si>
    <t>1.5.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</si>
  <si>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</si>
  <si>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</si>
  <si>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</si>
  <si>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</si>
  <si>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</si>
  <si>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</si>
  <si>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</si>
  <si>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</si>
  <si>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</si>
  <si>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</si>
  <si>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 xml:space="preserve">Működési célú visszatérítendő támogatások </t>
  </si>
  <si>
    <t xml:space="preserve">  </t>
  </si>
  <si>
    <t>2.5.</t>
  </si>
  <si>
    <t>Egyéb működési célú támogatások bevételei (Közfogl.TB.tám,egyéb pály.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</si>
  <si>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</si>
  <si>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</si>
  <si>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</si>
  <si>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</si>
  <si>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</si>
  <si>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</si>
  <si>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</si>
  <si>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</si>
  <si>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</si>
  <si>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</si>
  <si>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</si>
  <si>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 xml:space="preserve">Felhalmozási célú visszatérítendő támogatások 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</si>
  <si>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</si>
  <si>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</si>
  <si>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</si>
  <si>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</si>
  <si>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</si>
  <si>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</si>
  <si>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</si>
  <si>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 + 4.1.3 +4.1.4.)</t>
  </si>
  <si>
    <t>4.1.1.</t>
  </si>
  <si>
    <t xml:space="preserve"> - magánszemélyek kommunális adója</t>
  </si>
  <si>
    <t>4.1.2.</t>
  </si>
  <si>
    <t xml:space="preserve"> - idegenforgalmi adó</t>
  </si>
  <si>
    <t>4.1.3.</t>
  </si>
  <si>
    <t xml:space="preserve"> - iparűzési adó</t>
  </si>
  <si>
    <t>4.1.4.</t>
  </si>
  <si>
    <t xml:space="preserve"> - pótlék,bírság</t>
  </si>
  <si>
    <t>4.2.</t>
  </si>
  <si>
    <t>Gépjárműadó</t>
  </si>
  <si>
    <t>4.3.</t>
  </si>
  <si>
    <t>Egyéb : Talajterhelési díj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</si>
  <si>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</si>
  <si>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</si>
  <si>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</si>
  <si>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</si>
  <si>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</si>
  <si>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</si>
  <si>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</si>
  <si>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ellenértéke(GAMESZ vállalk.bevétel 0 Ft+önk.bérl.dijak)</t>
  </si>
  <si>
    <t>5.3.</t>
  </si>
  <si>
    <t>Közvetített szolgáltatások értéke(továbbszámlázás-lakások közüzemi dijai)</t>
  </si>
  <si>
    <t>5.4.</t>
  </si>
  <si>
    <t>Tulajdonosi bevételek--lakbérek</t>
  </si>
  <si>
    <t>5.5.</t>
  </si>
  <si>
    <t>Ellátási díjak (térítési dijak )Áfája 1.452eFt</t>
  </si>
  <si>
    <t>5.6.</t>
  </si>
  <si>
    <t>Kiszámlázott általános forgalmi adó 2500e  + 5378e ft után 27 %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</si>
  <si>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</si>
  <si>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</si>
  <si>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</si>
  <si>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</si>
  <si>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</si>
  <si>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</si>
  <si>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</si>
  <si>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</si>
  <si>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</si>
  <si>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</si>
  <si>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</si>
  <si>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</si>
  <si>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</si>
  <si>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</si>
  <si>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</si>
  <si>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</si>
  <si>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</si>
  <si>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</si>
  <si>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</si>
  <si>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</si>
  <si>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</si>
  <si>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</si>
  <si>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</si>
  <si>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</si>
  <si>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</si>
  <si>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</si>
  <si>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</si>
  <si>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</si>
  <si>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 EFOP 3.7.3.pályázati támog.2020-ra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</si>
  <si>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</si>
  <si>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</si>
  <si>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</si>
  <si>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</si>
  <si>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</si>
  <si>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</si>
  <si>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</si>
  <si>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 Fordított Áfa szennyvizberuh.után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</si>
  <si>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</si>
  <si>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</si>
  <si>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</si>
  <si>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</si>
  <si>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</si>
  <si>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</si>
  <si>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</si>
  <si>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</si>
  <si>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</si>
  <si>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</si>
  <si>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</si>
  <si>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</si>
  <si>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</si>
  <si>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</si>
  <si>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</si>
  <si>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</si>
  <si>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</si>
  <si>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</si>
  <si>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</si>
  <si>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</si>
  <si>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</si>
  <si>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</si>
  <si>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</si>
  <si>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</si>
  <si>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</si>
  <si>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igénybevétele()</t>
  </si>
  <si>
    <t>12.2.</t>
  </si>
  <si>
    <t>Előző év vállalkozási maradványának igénybevétele(felhalmozási)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</si>
  <si>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</si>
  <si>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</si>
  <si>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</si>
  <si>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</si>
  <si>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</si>
  <si>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</si>
  <si>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</si>
  <si>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Felügy. szerv által nyújt. Támog.:intézményfinanszírozás--Óvoda,GAMESZ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</si>
  <si>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</si>
  <si>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</si>
  <si>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</si>
  <si>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</si>
  <si>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</si>
  <si>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</si>
  <si>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</si>
  <si>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</si>
  <si>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</si>
  <si>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</si>
  <si>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</si>
  <si>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</si>
  <si>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</si>
  <si>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</si>
  <si>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</si>
  <si>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</si>
  <si>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4.  melléklet az  1 /2020. (II14.) önkormányzati rendelethez</t>
  </si>
  <si>
    <t>2. sz. táblázat: Költségvetési kiadások jogcímenként</t>
  </si>
  <si>
    <t>forintban</t>
  </si>
  <si>
    <r>
      <t xml:space="preserve">                      </t>
    </r>
    <r>
      <rPr>
        <b/>
        <sz val="10"/>
        <rFont val="Arial"/>
        <family val="2"/>
        <charset val="238"/>
      </rPr>
      <t>Ö s s z e s e n b ő l</t>
    </r>
  </si>
  <si>
    <t>Kiadási jogcímek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</si>
  <si>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</si>
  <si>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t>Személyi  juttatások</t>
  </si>
  <si>
    <t>Munkaadókat terhelő járulékok és szociális hozzájárulási adó</t>
  </si>
  <si>
    <t>Dologi  kiadások (tartalék nélkül)</t>
  </si>
  <si>
    <t>Ellátottak pénzbeli juttatásai</t>
  </si>
  <si>
    <t>1.5</t>
  </si>
  <si>
    <t>Egyéb működési célú kiadások-</t>
  </si>
  <si>
    <t>1.6.</t>
  </si>
  <si>
    <t xml:space="preserve">                  -- Közös hivatal működéséhez hozzájár-Kétbodony Önk-nak</t>
  </si>
  <si>
    <t>1.7.</t>
  </si>
  <si>
    <t xml:space="preserve">     - Nagyoroszi :házi szociális gondozás</t>
  </si>
  <si>
    <t>1.8.</t>
  </si>
  <si>
    <t xml:space="preserve">     -Sportegyesületi támogatás</t>
  </si>
  <si>
    <t>1.9.</t>
  </si>
  <si>
    <t xml:space="preserve">     -Polgárőrség,nagycsládosok- egyház támogatás</t>
  </si>
  <si>
    <t>1.10.</t>
  </si>
  <si>
    <t xml:space="preserve"> … Építésügyi feladatok ellátására -átadás Nőtincs Önk-tásulásnak</t>
  </si>
  <si>
    <t>1.11.</t>
  </si>
  <si>
    <t>1.12.</t>
  </si>
  <si>
    <t>1.13.</t>
  </si>
  <si>
    <t>1.14.</t>
  </si>
  <si>
    <t>1.15.</t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</si>
  <si>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</si>
  <si>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</si>
  <si>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</si>
  <si>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</si>
  <si>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</si>
  <si>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</si>
  <si>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</si>
  <si>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</si>
  <si>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</si>
  <si>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</si>
  <si>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</si>
  <si>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</si>
  <si>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</si>
  <si>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</si>
  <si>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</si>
  <si>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</si>
  <si>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támogatások, kölcsönök nyújtása ÁH-n kívülre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</si>
  <si>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</si>
  <si>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</si>
  <si>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</si>
  <si>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</si>
  <si>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</si>
  <si>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</si>
  <si>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</si>
  <si>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</si>
  <si>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</si>
  <si>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</si>
  <si>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</si>
  <si>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</si>
  <si>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</si>
  <si>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</si>
  <si>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</si>
  <si>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</si>
  <si>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</si>
  <si>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</si>
  <si>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</si>
  <si>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</si>
  <si>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</si>
  <si>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visszafizetése(Állami hozzáj.előlegre-----</t>
  </si>
  <si>
    <t>Intézményi finanszírozások kiadásai (Óvoda:31.776 e /Gamesz 7.523 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</si>
  <si>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</si>
  <si>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</si>
  <si>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</si>
  <si>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</si>
  <si>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</si>
  <si>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</si>
  <si>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</si>
  <si>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</si>
  <si>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</si>
  <si>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</si>
  <si>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</si>
  <si>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 xml:space="preserve">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</si>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</sst>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4" fillId="0" borderId="0" xfId="1" applyNumberFormat="1" applyFont="1" applyAlignment="1">
      <alignment horizontal="center" vertical="center"/>
    </xf>
    <xf numFmtId="0" fontId="5" fillId="0" borderId="0" xfId="1" applyFont="1"/>
    <xf numFmtId="164" fontId="4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" fillId="0" borderId="2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3" fillId="0" borderId="11" xfId="1" applyFont="1" applyBorder="1"/>
    <xf numFmtId="0" fontId="3" fillId="0" borderId="12" xfId="1" applyFont="1" applyBorder="1"/>
    <xf numFmtId="0" fontId="1" fillId="0" borderId="13" xfId="1" applyFont="1" applyBorder="1" applyAlignment="1">
      <alignment horizontal="left" vertical="center" wrapText="1" indent="1"/>
    </xf>
    <xf numFmtId="0" fontId="1" fillId="0" borderId="14" xfId="1" applyFont="1" applyBorder="1" applyAlignment="1">
      <alignment horizontal="left" vertical="center" wrapText="1" indent="1"/>
    </xf>
    <xf numFmtId="164" fontId="1" fillId="0" borderId="14" xfId="1" applyNumberFormat="1" applyFont="1" applyBorder="1" applyAlignment="1">
      <alignment horizontal="right" vertical="center" wrapText="1" indent="1"/>
    </xf>
    <xf numFmtId="3" fontId="1" fillId="0" borderId="14" xfId="1" applyNumberFormat="1" applyFont="1" applyBorder="1" applyAlignment="1">
      <alignment horizontal="right" vertical="center" wrapText="1" indent="1"/>
    </xf>
    <xf numFmtId="3" fontId="3" fillId="0" borderId="14" xfId="1" applyNumberFormat="1" applyFont="1" applyBorder="1"/>
    <xf numFmtId="3" fontId="3" fillId="0" borderId="15" xfId="1" applyNumberFormat="1" applyFont="1" applyBorder="1"/>
    <xf numFmtId="49" fontId="3" fillId="0" borderId="16" xfId="1" applyNumberFormat="1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wrapText="1" indent="1"/>
    </xf>
    <xf numFmtId="3" fontId="3" fillId="0" borderId="17" xfId="0" applyNumberFormat="1" applyFont="1" applyBorder="1"/>
    <xf numFmtId="3" fontId="3" fillId="0" borderId="17" xfId="1" applyNumberFormat="1" applyFont="1" applyBorder="1" applyAlignment="1" applyProtection="1">
      <alignment horizontal="right" vertical="center" wrapText="1" indent="1"/>
      <protection locked="0"/>
    </xf>
    <xf numFmtId="3" fontId="3" fillId="0" borderId="17" xfId="1" applyNumberFormat="1" applyFont="1" applyBorder="1"/>
    <xf numFmtId="3" fontId="3" fillId="0" borderId="18" xfId="1" applyNumberFormat="1" applyFont="1" applyBorder="1"/>
    <xf numFmtId="164" fontId="3" fillId="0" borderId="17" xfId="1" applyNumberFormat="1" applyFont="1" applyBorder="1" applyAlignment="1" applyProtection="1">
      <alignment horizontal="right" vertical="center" wrapText="1" indent="1"/>
      <protection locked="0"/>
    </xf>
    <xf numFmtId="0" fontId="1" fillId="0" borderId="16" xfId="1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164" fontId="1" fillId="0" borderId="17" xfId="1" applyNumberFormat="1" applyFont="1" applyBorder="1" applyAlignment="1">
      <alignment horizontal="right" vertical="center" wrapText="1" indent="1"/>
    </xf>
    <xf numFmtId="3" fontId="1" fillId="0" borderId="17" xfId="1" applyNumberFormat="1" applyFont="1" applyBorder="1"/>
    <xf numFmtId="0" fontId="1" fillId="0" borderId="17" xfId="1" applyFont="1" applyBorder="1" applyAlignment="1">
      <alignment horizontal="left" vertical="center" wrapText="1" indent="1"/>
    </xf>
    <xf numFmtId="3" fontId="1" fillId="0" borderId="18" xfId="1" applyNumberFormat="1" applyFont="1" applyBorder="1"/>
    <xf numFmtId="164" fontId="3" fillId="0" borderId="17" xfId="1" applyNumberFormat="1" applyFont="1" applyBorder="1" applyAlignment="1">
      <alignment horizontal="right" vertical="center" wrapText="1" indent="1"/>
    </xf>
    <xf numFmtId="2" fontId="3" fillId="0" borderId="17" xfId="0" applyNumberFormat="1" applyFont="1" applyBorder="1" applyAlignment="1">
      <alignment horizontal="left" wrapText="1" indent="1"/>
    </xf>
    <xf numFmtId="0" fontId="1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164" fontId="1" fillId="2" borderId="17" xfId="1" applyNumberFormat="1" applyFont="1" applyFill="1" applyBorder="1" applyAlignment="1">
      <alignment horizontal="right" vertical="center" wrapText="1" indent="1"/>
    </xf>
    <xf numFmtId="3" fontId="3" fillId="2" borderId="17" xfId="1" applyNumberFormat="1" applyFont="1" applyFill="1" applyBorder="1"/>
    <xf numFmtId="0" fontId="3" fillId="0" borderId="16" xfId="0" applyFont="1" applyBorder="1" applyAlignment="1">
      <alignment wrapText="1"/>
    </xf>
    <xf numFmtId="164" fontId="1" fillId="0" borderId="17" xfId="1" applyNumberFormat="1" applyFont="1" applyBorder="1" applyAlignment="1" applyProtection="1">
      <alignment horizontal="right" vertical="center" wrapText="1" indent="1"/>
      <protection locked="0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164" fontId="1" fillId="0" borderId="20" xfId="1" applyNumberFormat="1" applyFont="1" applyBorder="1" applyAlignment="1">
      <alignment horizontal="right" vertical="center" wrapText="1" indent="1"/>
    </xf>
    <xf numFmtId="3" fontId="1" fillId="0" borderId="20" xfId="1" applyNumberFormat="1" applyFont="1" applyBorder="1"/>
    <xf numFmtId="3" fontId="3" fillId="0" borderId="21" xfId="1" applyNumberFormat="1" applyFont="1" applyBorder="1"/>
    <xf numFmtId="164" fontId="1" fillId="0" borderId="0" xfId="1" applyNumberFormat="1" applyFont="1" applyAlignment="1">
      <alignment horizontal="right" vertical="center" wrapText="1" indent="1"/>
    </xf>
    <xf numFmtId="3" fontId="3" fillId="0" borderId="0" xfId="1" applyNumberFormat="1" applyFont="1"/>
    <xf numFmtId="164" fontId="6" fillId="0" borderId="22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3" fontId="3" fillId="0" borderId="3" xfId="1" applyNumberFormat="1" applyFont="1" applyBorder="1"/>
    <xf numFmtId="3" fontId="3" fillId="0" borderId="4" xfId="1" applyNumberFormat="1" applyFont="1" applyBorder="1"/>
    <xf numFmtId="0" fontId="8" fillId="0" borderId="4" xfId="1" applyFont="1" applyBorder="1" applyAlignment="1">
      <alignment horizontal="center" wrapText="1"/>
    </xf>
    <xf numFmtId="0" fontId="1" fillId="0" borderId="23" xfId="1" applyFont="1" applyBorder="1" applyAlignment="1">
      <alignment horizontal="center" vertical="center" wrapText="1"/>
    </xf>
    <xf numFmtId="3" fontId="3" fillId="0" borderId="11" xfId="1" applyNumberFormat="1" applyFont="1" applyBorder="1"/>
    <xf numFmtId="3" fontId="3" fillId="0" borderId="12" xfId="1" applyNumberFormat="1" applyFont="1" applyBorder="1"/>
    <xf numFmtId="0" fontId="1" fillId="0" borderId="17" xfId="1" applyFont="1" applyBorder="1" applyAlignment="1">
      <alignment vertical="center" wrapText="1"/>
    </xf>
    <xf numFmtId="49" fontId="3" fillId="0" borderId="17" xfId="1" applyNumberFormat="1" applyFont="1" applyBorder="1" applyAlignment="1">
      <alignment horizontal="left" vertical="center" wrapText="1" indent="1"/>
    </xf>
    <xf numFmtId="0" fontId="3" fillId="0" borderId="17" xfId="1" applyFont="1" applyBorder="1" applyAlignment="1">
      <alignment horizontal="left" vertical="center" wrapText="1" indent="1"/>
    </xf>
    <xf numFmtId="0" fontId="3" fillId="0" borderId="17" xfId="1" applyFont="1" applyBorder="1" applyAlignment="1">
      <alignment horizontal="left" indent="6"/>
    </xf>
    <xf numFmtId="0" fontId="3" fillId="0" borderId="17" xfId="1" applyFont="1" applyBorder="1" applyAlignment="1">
      <alignment horizontal="left" vertical="center" wrapText="1" indent="6"/>
    </xf>
    <xf numFmtId="0" fontId="3" fillId="0" borderId="17" xfId="0" applyFont="1" applyBorder="1" applyAlignment="1">
      <alignment horizontal="left" vertical="center" wrapText="1" indent="1"/>
    </xf>
    <xf numFmtId="164" fontId="1" fillId="0" borderId="17" xfId="0" applyNumberFormat="1" applyFont="1" applyBorder="1" applyAlignment="1">
      <alignment horizontal="right" vertical="center" wrapText="1" indent="1"/>
    </xf>
    <xf numFmtId="164" fontId="1" fillId="0" borderId="17" xfId="0" quotePrefix="1" applyNumberFormat="1" applyFont="1" applyBorder="1" applyAlignment="1">
      <alignment horizontal="right" vertical="center" wrapText="1" indent="1"/>
    </xf>
    <xf numFmtId="3" fontId="9" fillId="0" borderId="17" xfId="1" applyNumberFormat="1" applyFont="1" applyBorder="1"/>
    <xf numFmtId="0" fontId="1" fillId="0" borderId="0" xfId="1" applyFont="1"/>
    <xf numFmtId="0" fontId="3" fillId="0" borderId="17" xfId="1" applyFont="1" applyBorder="1"/>
    <xf numFmtId="0" fontId="3" fillId="0" borderId="17" xfId="1" applyFont="1" applyBorder="1" applyAlignment="1">
      <alignment horizontal="right" vertical="center" indent="1"/>
    </xf>
    <xf numFmtId="0" fontId="1" fillId="0" borderId="17" xfId="1" applyFont="1" applyBorder="1" applyAlignment="1">
      <alignment horizontal="center"/>
    </xf>
    <xf numFmtId="164" fontId="6" fillId="0" borderId="17" xfId="1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</cellXfs>
  <cellStyles count="2">
    <cellStyle name="Normál" xfId="0" builtinId="0"/>
    <cellStyle name="Normál_KVRENMUNKA" xfId="1" xr:uid="{512B1C59-ED5B-42CA-9382-17F3EF769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AA45-33D7-4995-8265-755EEDA8A439}">
  <dimension ref="A1:I153"/>
  <sheetViews>
    <sheetView tabSelected="1" workbookViewId="0">
      <selection sqref="A1:XFD1048576"/>
    </sheetView>
  </sheetViews>
  <sheetFormatPr defaultColWidth="9.109375" defaultRowHeight="13.2" x14ac:dyDescent="0.25"/>
  <cols>
    <col min="1" max="1" width="8.109375" style="2" customWidth="1"/>
    <col min="2" max="2" width="70.88671875" style="2" customWidth="1"/>
    <col min="3" max="3" width="15.5546875" style="3" customWidth="1"/>
    <col min="4" max="4" width="15.5546875" style="2" customWidth="1"/>
    <col min="5" max="5" width="14" style="2" customWidth="1"/>
    <col min="6" max="6" width="13.5546875" style="2" customWidth="1"/>
    <col min="7" max="7" width="12.109375" style="2" customWidth="1"/>
    <col min="8" max="256" width="9.109375" style="2"/>
    <col min="257" max="257" width="8.109375" style="2" customWidth="1"/>
    <col min="258" max="258" width="70.88671875" style="2" customWidth="1"/>
    <col min="259" max="260" width="15.5546875" style="2" customWidth="1"/>
    <col min="261" max="261" width="14" style="2" customWidth="1"/>
    <col min="262" max="262" width="13.5546875" style="2" customWidth="1"/>
    <col min="263" max="263" width="12.109375" style="2" customWidth="1"/>
    <col min="264" max="512" width="9.109375" style="2"/>
    <col min="513" max="513" width="8.109375" style="2" customWidth="1"/>
    <col min="514" max="514" width="70.88671875" style="2" customWidth="1"/>
    <col min="515" max="516" width="15.5546875" style="2" customWidth="1"/>
    <col min="517" max="517" width="14" style="2" customWidth="1"/>
    <col min="518" max="518" width="13.5546875" style="2" customWidth="1"/>
    <col min="519" max="519" width="12.109375" style="2" customWidth="1"/>
    <col min="520" max="768" width="9.109375" style="2"/>
    <col min="769" max="769" width="8.109375" style="2" customWidth="1"/>
    <col min="770" max="770" width="70.88671875" style="2" customWidth="1"/>
    <col min="771" max="772" width="15.5546875" style="2" customWidth="1"/>
    <col min="773" max="773" width="14" style="2" customWidth="1"/>
    <col min="774" max="774" width="13.5546875" style="2" customWidth="1"/>
    <col min="775" max="775" width="12.109375" style="2" customWidth="1"/>
    <col min="776" max="1024" width="9.109375" style="2"/>
    <col min="1025" max="1025" width="8.109375" style="2" customWidth="1"/>
    <col min="1026" max="1026" width="70.88671875" style="2" customWidth="1"/>
    <col min="1027" max="1028" width="15.5546875" style="2" customWidth="1"/>
    <col min="1029" max="1029" width="14" style="2" customWidth="1"/>
    <col min="1030" max="1030" width="13.5546875" style="2" customWidth="1"/>
    <col min="1031" max="1031" width="12.109375" style="2" customWidth="1"/>
    <col min="1032" max="1280" width="9.109375" style="2"/>
    <col min="1281" max="1281" width="8.109375" style="2" customWidth="1"/>
    <col min="1282" max="1282" width="70.88671875" style="2" customWidth="1"/>
    <col min="1283" max="1284" width="15.5546875" style="2" customWidth="1"/>
    <col min="1285" max="1285" width="14" style="2" customWidth="1"/>
    <col min="1286" max="1286" width="13.5546875" style="2" customWidth="1"/>
    <col min="1287" max="1287" width="12.109375" style="2" customWidth="1"/>
    <col min="1288" max="1536" width="9.109375" style="2"/>
    <col min="1537" max="1537" width="8.109375" style="2" customWidth="1"/>
    <col min="1538" max="1538" width="70.88671875" style="2" customWidth="1"/>
    <col min="1539" max="1540" width="15.5546875" style="2" customWidth="1"/>
    <col min="1541" max="1541" width="14" style="2" customWidth="1"/>
    <col min="1542" max="1542" width="13.5546875" style="2" customWidth="1"/>
    <col min="1543" max="1543" width="12.109375" style="2" customWidth="1"/>
    <col min="1544" max="1792" width="9.109375" style="2"/>
    <col min="1793" max="1793" width="8.109375" style="2" customWidth="1"/>
    <col min="1794" max="1794" width="70.88671875" style="2" customWidth="1"/>
    <col min="1795" max="1796" width="15.5546875" style="2" customWidth="1"/>
    <col min="1797" max="1797" width="14" style="2" customWidth="1"/>
    <col min="1798" max="1798" width="13.5546875" style="2" customWidth="1"/>
    <col min="1799" max="1799" width="12.109375" style="2" customWidth="1"/>
    <col min="1800" max="2048" width="9.109375" style="2"/>
    <col min="2049" max="2049" width="8.109375" style="2" customWidth="1"/>
    <col min="2050" max="2050" width="70.88671875" style="2" customWidth="1"/>
    <col min="2051" max="2052" width="15.5546875" style="2" customWidth="1"/>
    <col min="2053" max="2053" width="14" style="2" customWidth="1"/>
    <col min="2054" max="2054" width="13.5546875" style="2" customWidth="1"/>
    <col min="2055" max="2055" width="12.109375" style="2" customWidth="1"/>
    <col min="2056" max="2304" width="9.109375" style="2"/>
    <col min="2305" max="2305" width="8.109375" style="2" customWidth="1"/>
    <col min="2306" max="2306" width="70.88671875" style="2" customWidth="1"/>
    <col min="2307" max="2308" width="15.5546875" style="2" customWidth="1"/>
    <col min="2309" max="2309" width="14" style="2" customWidth="1"/>
    <col min="2310" max="2310" width="13.5546875" style="2" customWidth="1"/>
    <col min="2311" max="2311" width="12.109375" style="2" customWidth="1"/>
    <col min="2312" max="2560" width="9.109375" style="2"/>
    <col min="2561" max="2561" width="8.109375" style="2" customWidth="1"/>
    <col min="2562" max="2562" width="70.88671875" style="2" customWidth="1"/>
    <col min="2563" max="2564" width="15.5546875" style="2" customWidth="1"/>
    <col min="2565" max="2565" width="14" style="2" customWidth="1"/>
    <col min="2566" max="2566" width="13.5546875" style="2" customWidth="1"/>
    <col min="2567" max="2567" width="12.109375" style="2" customWidth="1"/>
    <col min="2568" max="2816" width="9.109375" style="2"/>
    <col min="2817" max="2817" width="8.109375" style="2" customWidth="1"/>
    <col min="2818" max="2818" width="70.88671875" style="2" customWidth="1"/>
    <col min="2819" max="2820" width="15.5546875" style="2" customWidth="1"/>
    <col min="2821" max="2821" width="14" style="2" customWidth="1"/>
    <col min="2822" max="2822" width="13.5546875" style="2" customWidth="1"/>
    <col min="2823" max="2823" width="12.109375" style="2" customWidth="1"/>
    <col min="2824" max="3072" width="9.109375" style="2"/>
    <col min="3073" max="3073" width="8.109375" style="2" customWidth="1"/>
    <col min="3074" max="3074" width="70.88671875" style="2" customWidth="1"/>
    <col min="3075" max="3076" width="15.5546875" style="2" customWidth="1"/>
    <col min="3077" max="3077" width="14" style="2" customWidth="1"/>
    <col min="3078" max="3078" width="13.5546875" style="2" customWidth="1"/>
    <col min="3079" max="3079" width="12.109375" style="2" customWidth="1"/>
    <col min="3080" max="3328" width="9.109375" style="2"/>
    <col min="3329" max="3329" width="8.109375" style="2" customWidth="1"/>
    <col min="3330" max="3330" width="70.88671875" style="2" customWidth="1"/>
    <col min="3331" max="3332" width="15.5546875" style="2" customWidth="1"/>
    <col min="3333" max="3333" width="14" style="2" customWidth="1"/>
    <col min="3334" max="3334" width="13.5546875" style="2" customWidth="1"/>
    <col min="3335" max="3335" width="12.109375" style="2" customWidth="1"/>
    <col min="3336" max="3584" width="9.109375" style="2"/>
    <col min="3585" max="3585" width="8.109375" style="2" customWidth="1"/>
    <col min="3586" max="3586" width="70.88671875" style="2" customWidth="1"/>
    <col min="3587" max="3588" width="15.5546875" style="2" customWidth="1"/>
    <col min="3589" max="3589" width="14" style="2" customWidth="1"/>
    <col min="3590" max="3590" width="13.5546875" style="2" customWidth="1"/>
    <col min="3591" max="3591" width="12.109375" style="2" customWidth="1"/>
    <col min="3592" max="3840" width="9.109375" style="2"/>
    <col min="3841" max="3841" width="8.109375" style="2" customWidth="1"/>
    <col min="3842" max="3842" width="70.88671875" style="2" customWidth="1"/>
    <col min="3843" max="3844" width="15.5546875" style="2" customWidth="1"/>
    <col min="3845" max="3845" width="14" style="2" customWidth="1"/>
    <col min="3846" max="3846" width="13.5546875" style="2" customWidth="1"/>
    <col min="3847" max="3847" width="12.109375" style="2" customWidth="1"/>
    <col min="3848" max="4096" width="9.109375" style="2"/>
    <col min="4097" max="4097" width="8.109375" style="2" customWidth="1"/>
    <col min="4098" max="4098" width="70.88671875" style="2" customWidth="1"/>
    <col min="4099" max="4100" width="15.5546875" style="2" customWidth="1"/>
    <col min="4101" max="4101" width="14" style="2" customWidth="1"/>
    <col min="4102" max="4102" width="13.5546875" style="2" customWidth="1"/>
    <col min="4103" max="4103" width="12.109375" style="2" customWidth="1"/>
    <col min="4104" max="4352" width="9.109375" style="2"/>
    <col min="4353" max="4353" width="8.109375" style="2" customWidth="1"/>
    <col min="4354" max="4354" width="70.88671875" style="2" customWidth="1"/>
    <col min="4355" max="4356" width="15.5546875" style="2" customWidth="1"/>
    <col min="4357" max="4357" width="14" style="2" customWidth="1"/>
    <col min="4358" max="4358" width="13.5546875" style="2" customWidth="1"/>
    <col min="4359" max="4359" width="12.109375" style="2" customWidth="1"/>
    <col min="4360" max="4608" width="9.109375" style="2"/>
    <col min="4609" max="4609" width="8.109375" style="2" customWidth="1"/>
    <col min="4610" max="4610" width="70.88671875" style="2" customWidth="1"/>
    <col min="4611" max="4612" width="15.5546875" style="2" customWidth="1"/>
    <col min="4613" max="4613" width="14" style="2" customWidth="1"/>
    <col min="4614" max="4614" width="13.5546875" style="2" customWidth="1"/>
    <col min="4615" max="4615" width="12.109375" style="2" customWidth="1"/>
    <col min="4616" max="4864" width="9.109375" style="2"/>
    <col min="4865" max="4865" width="8.109375" style="2" customWidth="1"/>
    <col min="4866" max="4866" width="70.88671875" style="2" customWidth="1"/>
    <col min="4867" max="4868" width="15.5546875" style="2" customWidth="1"/>
    <col min="4869" max="4869" width="14" style="2" customWidth="1"/>
    <col min="4870" max="4870" width="13.5546875" style="2" customWidth="1"/>
    <col min="4871" max="4871" width="12.109375" style="2" customWidth="1"/>
    <col min="4872" max="5120" width="9.109375" style="2"/>
    <col min="5121" max="5121" width="8.109375" style="2" customWidth="1"/>
    <col min="5122" max="5122" width="70.88671875" style="2" customWidth="1"/>
    <col min="5123" max="5124" width="15.5546875" style="2" customWidth="1"/>
    <col min="5125" max="5125" width="14" style="2" customWidth="1"/>
    <col min="5126" max="5126" width="13.5546875" style="2" customWidth="1"/>
    <col min="5127" max="5127" width="12.109375" style="2" customWidth="1"/>
    <col min="5128" max="5376" width="9.109375" style="2"/>
    <col min="5377" max="5377" width="8.109375" style="2" customWidth="1"/>
    <col min="5378" max="5378" width="70.88671875" style="2" customWidth="1"/>
    <col min="5379" max="5380" width="15.5546875" style="2" customWidth="1"/>
    <col min="5381" max="5381" width="14" style="2" customWidth="1"/>
    <col min="5382" max="5382" width="13.5546875" style="2" customWidth="1"/>
    <col min="5383" max="5383" width="12.109375" style="2" customWidth="1"/>
    <col min="5384" max="5632" width="9.109375" style="2"/>
    <col min="5633" max="5633" width="8.109375" style="2" customWidth="1"/>
    <col min="5634" max="5634" width="70.88671875" style="2" customWidth="1"/>
    <col min="5635" max="5636" width="15.5546875" style="2" customWidth="1"/>
    <col min="5637" max="5637" width="14" style="2" customWidth="1"/>
    <col min="5638" max="5638" width="13.5546875" style="2" customWidth="1"/>
    <col min="5639" max="5639" width="12.109375" style="2" customWidth="1"/>
    <col min="5640" max="5888" width="9.109375" style="2"/>
    <col min="5889" max="5889" width="8.109375" style="2" customWidth="1"/>
    <col min="5890" max="5890" width="70.88671875" style="2" customWidth="1"/>
    <col min="5891" max="5892" width="15.5546875" style="2" customWidth="1"/>
    <col min="5893" max="5893" width="14" style="2" customWidth="1"/>
    <col min="5894" max="5894" width="13.5546875" style="2" customWidth="1"/>
    <col min="5895" max="5895" width="12.109375" style="2" customWidth="1"/>
    <col min="5896" max="6144" width="9.109375" style="2"/>
    <col min="6145" max="6145" width="8.109375" style="2" customWidth="1"/>
    <col min="6146" max="6146" width="70.88671875" style="2" customWidth="1"/>
    <col min="6147" max="6148" width="15.5546875" style="2" customWidth="1"/>
    <col min="6149" max="6149" width="14" style="2" customWidth="1"/>
    <col min="6150" max="6150" width="13.5546875" style="2" customWidth="1"/>
    <col min="6151" max="6151" width="12.109375" style="2" customWidth="1"/>
    <col min="6152" max="6400" width="9.109375" style="2"/>
    <col min="6401" max="6401" width="8.109375" style="2" customWidth="1"/>
    <col min="6402" max="6402" width="70.88671875" style="2" customWidth="1"/>
    <col min="6403" max="6404" width="15.5546875" style="2" customWidth="1"/>
    <col min="6405" max="6405" width="14" style="2" customWidth="1"/>
    <col min="6406" max="6406" width="13.5546875" style="2" customWidth="1"/>
    <col min="6407" max="6407" width="12.109375" style="2" customWidth="1"/>
    <col min="6408" max="6656" width="9.109375" style="2"/>
    <col min="6657" max="6657" width="8.109375" style="2" customWidth="1"/>
    <col min="6658" max="6658" width="70.88671875" style="2" customWidth="1"/>
    <col min="6659" max="6660" width="15.5546875" style="2" customWidth="1"/>
    <col min="6661" max="6661" width="14" style="2" customWidth="1"/>
    <col min="6662" max="6662" width="13.5546875" style="2" customWidth="1"/>
    <col min="6663" max="6663" width="12.109375" style="2" customWidth="1"/>
    <col min="6664" max="6912" width="9.109375" style="2"/>
    <col min="6913" max="6913" width="8.109375" style="2" customWidth="1"/>
    <col min="6914" max="6914" width="70.88671875" style="2" customWidth="1"/>
    <col min="6915" max="6916" width="15.5546875" style="2" customWidth="1"/>
    <col min="6917" max="6917" width="14" style="2" customWidth="1"/>
    <col min="6918" max="6918" width="13.5546875" style="2" customWidth="1"/>
    <col min="6919" max="6919" width="12.109375" style="2" customWidth="1"/>
    <col min="6920" max="7168" width="9.109375" style="2"/>
    <col min="7169" max="7169" width="8.109375" style="2" customWidth="1"/>
    <col min="7170" max="7170" width="70.88671875" style="2" customWidth="1"/>
    <col min="7171" max="7172" width="15.5546875" style="2" customWidth="1"/>
    <col min="7173" max="7173" width="14" style="2" customWidth="1"/>
    <col min="7174" max="7174" width="13.5546875" style="2" customWidth="1"/>
    <col min="7175" max="7175" width="12.109375" style="2" customWidth="1"/>
    <col min="7176" max="7424" width="9.109375" style="2"/>
    <col min="7425" max="7425" width="8.109375" style="2" customWidth="1"/>
    <col min="7426" max="7426" width="70.88671875" style="2" customWidth="1"/>
    <col min="7427" max="7428" width="15.5546875" style="2" customWidth="1"/>
    <col min="7429" max="7429" width="14" style="2" customWidth="1"/>
    <col min="7430" max="7430" width="13.5546875" style="2" customWidth="1"/>
    <col min="7431" max="7431" width="12.109375" style="2" customWidth="1"/>
    <col min="7432" max="7680" width="9.109375" style="2"/>
    <col min="7681" max="7681" width="8.109375" style="2" customWidth="1"/>
    <col min="7682" max="7682" width="70.88671875" style="2" customWidth="1"/>
    <col min="7683" max="7684" width="15.5546875" style="2" customWidth="1"/>
    <col min="7685" max="7685" width="14" style="2" customWidth="1"/>
    <col min="7686" max="7686" width="13.5546875" style="2" customWidth="1"/>
    <col min="7687" max="7687" width="12.109375" style="2" customWidth="1"/>
    <col min="7688" max="7936" width="9.109375" style="2"/>
    <col min="7937" max="7937" width="8.109375" style="2" customWidth="1"/>
    <col min="7938" max="7938" width="70.88671875" style="2" customWidth="1"/>
    <col min="7939" max="7940" width="15.5546875" style="2" customWidth="1"/>
    <col min="7941" max="7941" width="14" style="2" customWidth="1"/>
    <col min="7942" max="7942" width="13.5546875" style="2" customWidth="1"/>
    <col min="7943" max="7943" width="12.109375" style="2" customWidth="1"/>
    <col min="7944" max="8192" width="9.109375" style="2"/>
    <col min="8193" max="8193" width="8.109375" style="2" customWidth="1"/>
    <col min="8194" max="8194" width="70.88671875" style="2" customWidth="1"/>
    <col min="8195" max="8196" width="15.5546875" style="2" customWidth="1"/>
    <col min="8197" max="8197" width="14" style="2" customWidth="1"/>
    <col min="8198" max="8198" width="13.5546875" style="2" customWidth="1"/>
    <col min="8199" max="8199" width="12.109375" style="2" customWidth="1"/>
    <col min="8200" max="8448" width="9.109375" style="2"/>
    <col min="8449" max="8449" width="8.109375" style="2" customWidth="1"/>
    <col min="8450" max="8450" width="70.88671875" style="2" customWidth="1"/>
    <col min="8451" max="8452" width="15.5546875" style="2" customWidth="1"/>
    <col min="8453" max="8453" width="14" style="2" customWidth="1"/>
    <col min="8454" max="8454" width="13.5546875" style="2" customWidth="1"/>
    <col min="8455" max="8455" width="12.109375" style="2" customWidth="1"/>
    <col min="8456" max="8704" width="9.109375" style="2"/>
    <col min="8705" max="8705" width="8.109375" style="2" customWidth="1"/>
    <col min="8706" max="8706" width="70.88671875" style="2" customWidth="1"/>
    <col min="8707" max="8708" width="15.5546875" style="2" customWidth="1"/>
    <col min="8709" max="8709" width="14" style="2" customWidth="1"/>
    <col min="8710" max="8710" width="13.5546875" style="2" customWidth="1"/>
    <col min="8711" max="8711" width="12.109375" style="2" customWidth="1"/>
    <col min="8712" max="8960" width="9.109375" style="2"/>
    <col min="8961" max="8961" width="8.109375" style="2" customWidth="1"/>
    <col min="8962" max="8962" width="70.88671875" style="2" customWidth="1"/>
    <col min="8963" max="8964" width="15.5546875" style="2" customWidth="1"/>
    <col min="8965" max="8965" width="14" style="2" customWidth="1"/>
    <col min="8966" max="8966" width="13.5546875" style="2" customWidth="1"/>
    <col min="8967" max="8967" width="12.109375" style="2" customWidth="1"/>
    <col min="8968" max="9216" width="9.109375" style="2"/>
    <col min="9217" max="9217" width="8.109375" style="2" customWidth="1"/>
    <col min="9218" max="9218" width="70.88671875" style="2" customWidth="1"/>
    <col min="9219" max="9220" width="15.5546875" style="2" customWidth="1"/>
    <col min="9221" max="9221" width="14" style="2" customWidth="1"/>
    <col min="9222" max="9222" width="13.5546875" style="2" customWidth="1"/>
    <col min="9223" max="9223" width="12.109375" style="2" customWidth="1"/>
    <col min="9224" max="9472" width="9.109375" style="2"/>
    <col min="9473" max="9473" width="8.109375" style="2" customWidth="1"/>
    <col min="9474" max="9474" width="70.88671875" style="2" customWidth="1"/>
    <col min="9475" max="9476" width="15.5546875" style="2" customWidth="1"/>
    <col min="9477" max="9477" width="14" style="2" customWidth="1"/>
    <col min="9478" max="9478" width="13.5546875" style="2" customWidth="1"/>
    <col min="9479" max="9479" width="12.109375" style="2" customWidth="1"/>
    <col min="9480" max="9728" width="9.109375" style="2"/>
    <col min="9729" max="9729" width="8.109375" style="2" customWidth="1"/>
    <col min="9730" max="9730" width="70.88671875" style="2" customWidth="1"/>
    <col min="9731" max="9732" width="15.5546875" style="2" customWidth="1"/>
    <col min="9733" max="9733" width="14" style="2" customWidth="1"/>
    <col min="9734" max="9734" width="13.5546875" style="2" customWidth="1"/>
    <col min="9735" max="9735" width="12.109375" style="2" customWidth="1"/>
    <col min="9736" max="9984" width="9.109375" style="2"/>
    <col min="9985" max="9985" width="8.109375" style="2" customWidth="1"/>
    <col min="9986" max="9986" width="70.88671875" style="2" customWidth="1"/>
    <col min="9987" max="9988" width="15.5546875" style="2" customWidth="1"/>
    <col min="9989" max="9989" width="14" style="2" customWidth="1"/>
    <col min="9990" max="9990" width="13.5546875" style="2" customWidth="1"/>
    <col min="9991" max="9991" width="12.109375" style="2" customWidth="1"/>
    <col min="9992" max="10240" width="9.109375" style="2"/>
    <col min="10241" max="10241" width="8.109375" style="2" customWidth="1"/>
    <col min="10242" max="10242" width="70.88671875" style="2" customWidth="1"/>
    <col min="10243" max="10244" width="15.5546875" style="2" customWidth="1"/>
    <col min="10245" max="10245" width="14" style="2" customWidth="1"/>
    <col min="10246" max="10246" width="13.5546875" style="2" customWidth="1"/>
    <col min="10247" max="10247" width="12.109375" style="2" customWidth="1"/>
    <col min="10248" max="10496" width="9.109375" style="2"/>
    <col min="10497" max="10497" width="8.109375" style="2" customWidth="1"/>
    <col min="10498" max="10498" width="70.88671875" style="2" customWidth="1"/>
    <col min="10499" max="10500" width="15.5546875" style="2" customWidth="1"/>
    <col min="10501" max="10501" width="14" style="2" customWidth="1"/>
    <col min="10502" max="10502" width="13.5546875" style="2" customWidth="1"/>
    <col min="10503" max="10503" width="12.109375" style="2" customWidth="1"/>
    <col min="10504" max="10752" width="9.109375" style="2"/>
    <col min="10753" max="10753" width="8.109375" style="2" customWidth="1"/>
    <col min="10754" max="10754" width="70.88671875" style="2" customWidth="1"/>
    <col min="10755" max="10756" width="15.5546875" style="2" customWidth="1"/>
    <col min="10757" max="10757" width="14" style="2" customWidth="1"/>
    <col min="10758" max="10758" width="13.5546875" style="2" customWidth="1"/>
    <col min="10759" max="10759" width="12.109375" style="2" customWidth="1"/>
    <col min="10760" max="11008" width="9.109375" style="2"/>
    <col min="11009" max="11009" width="8.109375" style="2" customWidth="1"/>
    <col min="11010" max="11010" width="70.88671875" style="2" customWidth="1"/>
    <col min="11011" max="11012" width="15.5546875" style="2" customWidth="1"/>
    <col min="11013" max="11013" width="14" style="2" customWidth="1"/>
    <col min="11014" max="11014" width="13.5546875" style="2" customWidth="1"/>
    <col min="11015" max="11015" width="12.109375" style="2" customWidth="1"/>
    <col min="11016" max="11264" width="9.109375" style="2"/>
    <col min="11265" max="11265" width="8.109375" style="2" customWidth="1"/>
    <col min="11266" max="11266" width="70.88671875" style="2" customWidth="1"/>
    <col min="11267" max="11268" width="15.5546875" style="2" customWidth="1"/>
    <col min="11269" max="11269" width="14" style="2" customWidth="1"/>
    <col min="11270" max="11270" width="13.5546875" style="2" customWidth="1"/>
    <col min="11271" max="11271" width="12.109375" style="2" customWidth="1"/>
    <col min="11272" max="11520" width="9.109375" style="2"/>
    <col min="11521" max="11521" width="8.109375" style="2" customWidth="1"/>
    <col min="11522" max="11522" width="70.88671875" style="2" customWidth="1"/>
    <col min="11523" max="11524" width="15.5546875" style="2" customWidth="1"/>
    <col min="11525" max="11525" width="14" style="2" customWidth="1"/>
    <col min="11526" max="11526" width="13.5546875" style="2" customWidth="1"/>
    <col min="11527" max="11527" width="12.109375" style="2" customWidth="1"/>
    <col min="11528" max="11776" width="9.109375" style="2"/>
    <col min="11777" max="11777" width="8.109375" style="2" customWidth="1"/>
    <col min="11778" max="11778" width="70.88671875" style="2" customWidth="1"/>
    <col min="11779" max="11780" width="15.5546875" style="2" customWidth="1"/>
    <col min="11781" max="11781" width="14" style="2" customWidth="1"/>
    <col min="11782" max="11782" width="13.5546875" style="2" customWidth="1"/>
    <col min="11783" max="11783" width="12.109375" style="2" customWidth="1"/>
    <col min="11784" max="12032" width="9.109375" style="2"/>
    <col min="12033" max="12033" width="8.109375" style="2" customWidth="1"/>
    <col min="12034" max="12034" width="70.88671875" style="2" customWidth="1"/>
    <col min="12035" max="12036" width="15.5546875" style="2" customWidth="1"/>
    <col min="12037" max="12037" width="14" style="2" customWidth="1"/>
    <col min="12038" max="12038" width="13.5546875" style="2" customWidth="1"/>
    <col min="12039" max="12039" width="12.109375" style="2" customWidth="1"/>
    <col min="12040" max="12288" width="9.109375" style="2"/>
    <col min="12289" max="12289" width="8.109375" style="2" customWidth="1"/>
    <col min="12290" max="12290" width="70.88671875" style="2" customWidth="1"/>
    <col min="12291" max="12292" width="15.5546875" style="2" customWidth="1"/>
    <col min="12293" max="12293" width="14" style="2" customWidth="1"/>
    <col min="12294" max="12294" width="13.5546875" style="2" customWidth="1"/>
    <col min="12295" max="12295" width="12.109375" style="2" customWidth="1"/>
    <col min="12296" max="12544" width="9.109375" style="2"/>
    <col min="12545" max="12545" width="8.109375" style="2" customWidth="1"/>
    <col min="12546" max="12546" width="70.88671875" style="2" customWidth="1"/>
    <col min="12547" max="12548" width="15.5546875" style="2" customWidth="1"/>
    <col min="12549" max="12549" width="14" style="2" customWidth="1"/>
    <col min="12550" max="12550" width="13.5546875" style="2" customWidth="1"/>
    <col min="12551" max="12551" width="12.109375" style="2" customWidth="1"/>
    <col min="12552" max="12800" width="9.109375" style="2"/>
    <col min="12801" max="12801" width="8.109375" style="2" customWidth="1"/>
    <col min="12802" max="12802" width="70.88671875" style="2" customWidth="1"/>
    <col min="12803" max="12804" width="15.5546875" style="2" customWidth="1"/>
    <col min="12805" max="12805" width="14" style="2" customWidth="1"/>
    <col min="12806" max="12806" width="13.5546875" style="2" customWidth="1"/>
    <col min="12807" max="12807" width="12.109375" style="2" customWidth="1"/>
    <col min="12808" max="13056" width="9.109375" style="2"/>
    <col min="13057" max="13057" width="8.109375" style="2" customWidth="1"/>
    <col min="13058" max="13058" width="70.88671875" style="2" customWidth="1"/>
    <col min="13059" max="13060" width="15.5546875" style="2" customWidth="1"/>
    <col min="13061" max="13061" width="14" style="2" customWidth="1"/>
    <col min="13062" max="13062" width="13.5546875" style="2" customWidth="1"/>
    <col min="13063" max="13063" width="12.109375" style="2" customWidth="1"/>
    <col min="13064" max="13312" width="9.109375" style="2"/>
    <col min="13313" max="13313" width="8.109375" style="2" customWidth="1"/>
    <col min="13314" max="13314" width="70.88671875" style="2" customWidth="1"/>
    <col min="13315" max="13316" width="15.5546875" style="2" customWidth="1"/>
    <col min="13317" max="13317" width="14" style="2" customWidth="1"/>
    <col min="13318" max="13318" width="13.5546875" style="2" customWidth="1"/>
    <col min="13319" max="13319" width="12.109375" style="2" customWidth="1"/>
    <col min="13320" max="13568" width="9.109375" style="2"/>
    <col min="13569" max="13569" width="8.109375" style="2" customWidth="1"/>
    <col min="13570" max="13570" width="70.88671875" style="2" customWidth="1"/>
    <col min="13571" max="13572" width="15.5546875" style="2" customWidth="1"/>
    <col min="13573" max="13573" width="14" style="2" customWidth="1"/>
    <col min="13574" max="13574" width="13.5546875" style="2" customWidth="1"/>
    <col min="13575" max="13575" width="12.109375" style="2" customWidth="1"/>
    <col min="13576" max="13824" width="9.109375" style="2"/>
    <col min="13825" max="13825" width="8.109375" style="2" customWidth="1"/>
    <col min="13826" max="13826" width="70.88671875" style="2" customWidth="1"/>
    <col min="13827" max="13828" width="15.5546875" style="2" customWidth="1"/>
    <col min="13829" max="13829" width="14" style="2" customWidth="1"/>
    <col min="13830" max="13830" width="13.5546875" style="2" customWidth="1"/>
    <col min="13831" max="13831" width="12.109375" style="2" customWidth="1"/>
    <col min="13832" max="14080" width="9.109375" style="2"/>
    <col min="14081" max="14081" width="8.109375" style="2" customWidth="1"/>
    <col min="14082" max="14082" width="70.88671875" style="2" customWidth="1"/>
    <col min="14083" max="14084" width="15.5546875" style="2" customWidth="1"/>
    <col min="14085" max="14085" width="14" style="2" customWidth="1"/>
    <col min="14086" max="14086" width="13.5546875" style="2" customWidth="1"/>
    <col min="14087" max="14087" width="12.109375" style="2" customWidth="1"/>
    <col min="14088" max="14336" width="9.109375" style="2"/>
    <col min="14337" max="14337" width="8.109375" style="2" customWidth="1"/>
    <col min="14338" max="14338" width="70.88671875" style="2" customWidth="1"/>
    <col min="14339" max="14340" width="15.5546875" style="2" customWidth="1"/>
    <col min="14341" max="14341" width="14" style="2" customWidth="1"/>
    <col min="14342" max="14342" width="13.5546875" style="2" customWidth="1"/>
    <col min="14343" max="14343" width="12.109375" style="2" customWidth="1"/>
    <col min="14344" max="14592" width="9.109375" style="2"/>
    <col min="14593" max="14593" width="8.109375" style="2" customWidth="1"/>
    <col min="14594" max="14594" width="70.88671875" style="2" customWidth="1"/>
    <col min="14595" max="14596" width="15.5546875" style="2" customWidth="1"/>
    <col min="14597" max="14597" width="14" style="2" customWidth="1"/>
    <col min="14598" max="14598" width="13.5546875" style="2" customWidth="1"/>
    <col min="14599" max="14599" width="12.109375" style="2" customWidth="1"/>
    <col min="14600" max="14848" width="9.109375" style="2"/>
    <col min="14849" max="14849" width="8.109375" style="2" customWidth="1"/>
    <col min="14850" max="14850" width="70.88671875" style="2" customWidth="1"/>
    <col min="14851" max="14852" width="15.5546875" style="2" customWidth="1"/>
    <col min="14853" max="14853" width="14" style="2" customWidth="1"/>
    <col min="14854" max="14854" width="13.5546875" style="2" customWidth="1"/>
    <col min="14855" max="14855" width="12.109375" style="2" customWidth="1"/>
    <col min="14856" max="15104" width="9.109375" style="2"/>
    <col min="15105" max="15105" width="8.109375" style="2" customWidth="1"/>
    <col min="15106" max="15106" width="70.88671875" style="2" customWidth="1"/>
    <col min="15107" max="15108" width="15.5546875" style="2" customWidth="1"/>
    <col min="15109" max="15109" width="14" style="2" customWidth="1"/>
    <col min="15110" max="15110" width="13.5546875" style="2" customWidth="1"/>
    <col min="15111" max="15111" width="12.109375" style="2" customWidth="1"/>
    <col min="15112" max="15360" width="9.109375" style="2"/>
    <col min="15361" max="15361" width="8.109375" style="2" customWidth="1"/>
    <col min="15362" max="15362" width="70.88671875" style="2" customWidth="1"/>
    <col min="15363" max="15364" width="15.5546875" style="2" customWidth="1"/>
    <col min="15365" max="15365" width="14" style="2" customWidth="1"/>
    <col min="15366" max="15366" width="13.5546875" style="2" customWidth="1"/>
    <col min="15367" max="15367" width="12.109375" style="2" customWidth="1"/>
    <col min="15368" max="15616" width="9.109375" style="2"/>
    <col min="15617" max="15617" width="8.109375" style="2" customWidth="1"/>
    <col min="15618" max="15618" width="70.88671875" style="2" customWidth="1"/>
    <col min="15619" max="15620" width="15.5546875" style="2" customWidth="1"/>
    <col min="15621" max="15621" width="14" style="2" customWidth="1"/>
    <col min="15622" max="15622" width="13.5546875" style="2" customWidth="1"/>
    <col min="15623" max="15623" width="12.109375" style="2" customWidth="1"/>
    <col min="15624" max="15872" width="9.109375" style="2"/>
    <col min="15873" max="15873" width="8.109375" style="2" customWidth="1"/>
    <col min="15874" max="15874" width="70.88671875" style="2" customWidth="1"/>
    <col min="15875" max="15876" width="15.5546875" style="2" customWidth="1"/>
    <col min="15877" max="15877" width="14" style="2" customWidth="1"/>
    <col min="15878" max="15878" width="13.5546875" style="2" customWidth="1"/>
    <col min="15879" max="15879" width="12.109375" style="2" customWidth="1"/>
    <col min="15880" max="16128" width="9.109375" style="2"/>
    <col min="16129" max="16129" width="8.109375" style="2" customWidth="1"/>
    <col min="16130" max="16130" width="70.88671875" style="2" customWidth="1"/>
    <col min="16131" max="16132" width="15.5546875" style="2" customWidth="1"/>
    <col min="16133" max="16133" width="14" style="2" customWidth="1"/>
    <col min="16134" max="16134" width="13.5546875" style="2" customWidth="1"/>
    <col min="16135" max="16135" width="12.109375" style="2" customWidth="1"/>
    <col min="16136" max="16384" width="9.109375" style="2"/>
  </cols>
  <sheetData>
    <row r="1" spans="1:6" ht="15.9" customHeight="1" x14ac:dyDescent="0.25">
      <c r="A1" s="1" t="s">
        <v>0</v>
      </c>
    </row>
    <row r="2" spans="1:6" ht="13.5" customHeight="1" x14ac:dyDescent="0.25">
      <c r="A2" s="1"/>
    </row>
    <row r="3" spans="1:6" ht="15.9" customHeight="1" x14ac:dyDescent="0.25">
      <c r="A3" s="4" t="s">
        <v>1</v>
      </c>
      <c r="B3" s="4"/>
      <c r="C3" s="4"/>
      <c r="D3" s="5"/>
    </row>
    <row r="4" spans="1:6" ht="15.9" customHeight="1" thickBot="1" x14ac:dyDescent="0.3">
      <c r="A4" s="6"/>
      <c r="B4" s="6" t="s">
        <v>2</v>
      </c>
      <c r="C4" s="6"/>
      <c r="D4" s="5"/>
    </row>
    <row r="5" spans="1:6" ht="15.9" customHeight="1" thickBot="1" x14ac:dyDescent="0.3">
      <c r="A5" s="7" t="s">
        <v>3</v>
      </c>
      <c r="B5" s="7"/>
      <c r="C5" s="8" t="s">
        <v>4</v>
      </c>
      <c r="D5" s="9" t="s">
        <v>5</v>
      </c>
      <c r="E5" s="10"/>
      <c r="F5" s="11"/>
    </row>
    <row r="6" spans="1:6" ht="27" customHeight="1" thickBot="1" x14ac:dyDescent="0.3">
      <c r="A6" s="12" t="s">
        <v>6</v>
      </c>
      <c r="B6" s="13" t="s">
        <v>7</v>
      </c>
      <c r="C6" s="14" t="s">
        <v>8</v>
      </c>
      <c r="D6" s="15" t="s">
        <v>9</v>
      </c>
      <c r="E6" s="15" t="s">
        <v>10</v>
      </c>
      <c r="F6" s="16" t="s">
        <v>11</v>
      </c>
    </row>
    <row r="7" spans="1:6" ht="12" customHeight="1" thickBot="1" x14ac:dyDescent="0.3">
      <c r="A7" s="17">
        <v>1</v>
      </c>
      <c r="B7" s="18">
        <v>2</v>
      </c>
      <c r="C7" s="19">
        <v>3</v>
      </c>
      <c r="D7" s="20"/>
      <c r="E7" s="20"/>
      <c r="F7" s="21"/>
    </row>
    <row r="8" spans="1:6" ht="12" customHeight="1" x14ac:dyDescent="0.25">
      <c r="A8" s="22" t="s">
        <v>12</v>
      </c>
      <c r="B8" s="23" t="s">
        <v>13</v>
      </c>
      <c r="C8" s="24">
        <f>+C9+C10+C11+C12+C13+C14</f>
        <v>75442330</v>
      </c>
      <c r="D8" s="25">
        <f>+D9+D10+D11+D12+D13+D14</f>
        <v>75442330</v>
      </c>
      <c r="E8" s="26"/>
      <c r="F8" s="27"/>
    </row>
    <row r="9" spans="1:6" ht="12" customHeight="1" x14ac:dyDescent="0.25">
      <c r="A9" s="28" t="s">
        <v>14</v>
      </c>
      <c r="B9" s="29" t="s">
        <v>15</v>
      </c>
      <c r="C9" s="30">
        <v>17207042</v>
      </c>
      <c r="D9" s="31">
        <f>SUM(C9)</f>
        <v>17207042</v>
      </c>
      <c r="E9" s="32"/>
      <c r="F9" s="33"/>
    </row>
    <row r="10" spans="1:6" ht="12" customHeight="1" x14ac:dyDescent="0.25">
      <c r="A10" s="28" t="s">
        <v>16</v>
      </c>
      <c r="B10" s="29" t="s">
        <v>17</v>
      </c>
      <c r="C10" s="30">
        <v>31775930</v>
      </c>
      <c r="D10" s="31">
        <f>SUM(C10)</f>
        <v>31775930</v>
      </c>
      <c r="E10" s="32"/>
      <c r="F10" s="33"/>
    </row>
    <row r="11" spans="1:6" ht="12" customHeight="1" x14ac:dyDescent="0.25">
      <c r="A11" s="28" t="s">
        <v>18</v>
      </c>
      <c r="B11" s="29" t="s">
        <v>19</v>
      </c>
      <c r="C11" s="30">
        <v>24659358</v>
      </c>
      <c r="D11" s="31">
        <f>SUM(C11)</f>
        <v>24659358</v>
      </c>
      <c r="E11" s="32"/>
      <c r="F11" s="33"/>
    </row>
    <row r="12" spans="1:6" ht="12" customHeight="1" x14ac:dyDescent="0.25">
      <c r="A12" s="28" t="s">
        <v>20</v>
      </c>
      <c r="B12" s="29" t="s">
        <v>21</v>
      </c>
      <c r="C12" s="30">
        <v>1800000</v>
      </c>
      <c r="D12" s="31">
        <v>1800000</v>
      </c>
      <c r="E12" s="32"/>
      <c r="F12" s="33"/>
    </row>
    <row r="13" spans="1:6" ht="12" customHeight="1" x14ac:dyDescent="0.25">
      <c r="A13" s="28" t="s">
        <v>22</v>
      </c>
      <c r="B13" s="29" t="s">
        <v>23</v>
      </c>
      <c r="C13" s="34">
        <v>0</v>
      </c>
      <c r="D13" s="31"/>
      <c r="E13" s="32"/>
      <c r="F13" s="33"/>
    </row>
    <row r="14" spans="1:6" ht="12" customHeight="1" x14ac:dyDescent="0.25">
      <c r="A14" s="28"/>
      <c r="B14" s="29"/>
      <c r="C14" s="34"/>
      <c r="D14" s="31">
        <f>SUM(C14)</f>
        <v>0</v>
      </c>
      <c r="E14" s="32"/>
      <c r="F14" s="33"/>
    </row>
    <row r="15" spans="1:6" ht="12" customHeight="1" x14ac:dyDescent="0.25">
      <c r="A15" s="35" t="s">
        <v>24</v>
      </c>
      <c r="B15" s="36" t="s">
        <v>25</v>
      </c>
      <c r="C15" s="37">
        <f>SUM(C20)</f>
        <v>19768000</v>
      </c>
      <c r="D15" s="38">
        <f>SUM(C15)</f>
        <v>19768000</v>
      </c>
      <c r="E15" s="32"/>
      <c r="F15" s="33"/>
    </row>
    <row r="16" spans="1:6" ht="12" customHeight="1" x14ac:dyDescent="0.25">
      <c r="A16" s="28" t="s">
        <v>26</v>
      </c>
      <c r="B16" s="29" t="s">
        <v>27</v>
      </c>
      <c r="C16" s="34"/>
      <c r="D16" s="32"/>
      <c r="E16" s="32"/>
      <c r="F16" s="33"/>
    </row>
    <row r="17" spans="1:6" ht="12" customHeight="1" x14ac:dyDescent="0.25">
      <c r="A17" s="28" t="s">
        <v>28</v>
      </c>
      <c r="B17" s="29" t="s">
        <v>29</v>
      </c>
      <c r="C17" s="34"/>
      <c r="D17" s="32"/>
      <c r="E17" s="32"/>
      <c r="F17" s="33"/>
    </row>
    <row r="18" spans="1:6" ht="12" customHeight="1" x14ac:dyDescent="0.25">
      <c r="A18" s="28" t="s">
        <v>30</v>
      </c>
      <c r="B18" s="29" t="s">
        <v>31</v>
      </c>
      <c r="C18" s="34"/>
      <c r="D18" s="32"/>
      <c r="E18" s="32"/>
      <c r="F18" s="33"/>
    </row>
    <row r="19" spans="1:6" ht="12" customHeight="1" x14ac:dyDescent="0.25">
      <c r="A19" s="28" t="s">
        <v>32</v>
      </c>
      <c r="B19" s="29" t="s">
        <v>33</v>
      </c>
      <c r="C19" s="34"/>
      <c r="D19" s="32"/>
      <c r="E19" s="32" t="s">
        <v>34</v>
      </c>
      <c r="F19" s="33"/>
    </row>
    <row r="20" spans="1:6" ht="12" customHeight="1" x14ac:dyDescent="0.25">
      <c r="A20" s="28" t="s">
        <v>35</v>
      </c>
      <c r="B20" s="29" t="s">
        <v>36</v>
      </c>
      <c r="C20" s="34">
        <v>19768000</v>
      </c>
      <c r="D20" s="32">
        <f>SUM(C20)</f>
        <v>19768000</v>
      </c>
      <c r="E20" s="32"/>
      <c r="F20" s="33"/>
    </row>
    <row r="21" spans="1:6" ht="12" customHeight="1" x14ac:dyDescent="0.25">
      <c r="A21" s="28" t="s">
        <v>37</v>
      </c>
      <c r="B21" s="29" t="s">
        <v>38</v>
      </c>
      <c r="C21" s="34"/>
      <c r="D21" s="32">
        <f>SUM(C21)</f>
        <v>0</v>
      </c>
      <c r="E21" s="32"/>
      <c r="F21" s="33"/>
    </row>
    <row r="22" spans="1:6" ht="12" customHeight="1" x14ac:dyDescent="0.25">
      <c r="A22" s="35" t="s">
        <v>39</v>
      </c>
      <c r="B22" s="39" t="s">
        <v>40</v>
      </c>
      <c r="C22" s="37">
        <f>+C23+C24+C25+C26+C27</f>
        <v>0</v>
      </c>
      <c r="D22" s="38">
        <f>SUM(C22)</f>
        <v>0</v>
      </c>
      <c r="E22" s="32"/>
      <c r="F22" s="40"/>
    </row>
    <row r="23" spans="1:6" ht="12" customHeight="1" x14ac:dyDescent="0.25">
      <c r="A23" s="28" t="s">
        <v>41</v>
      </c>
      <c r="B23" s="29" t="s">
        <v>42</v>
      </c>
      <c r="C23" s="34"/>
      <c r="D23" s="32">
        <f>SUM(C23)</f>
        <v>0</v>
      </c>
      <c r="E23" s="32"/>
      <c r="F23" s="33"/>
    </row>
    <row r="24" spans="1:6" ht="12" customHeight="1" x14ac:dyDescent="0.25">
      <c r="A24" s="28" t="s">
        <v>43</v>
      </c>
      <c r="B24" s="29" t="s">
        <v>44</v>
      </c>
      <c r="C24" s="34"/>
      <c r="D24" s="32"/>
      <c r="E24" s="32"/>
      <c r="F24" s="40"/>
    </row>
    <row r="25" spans="1:6" ht="12" customHeight="1" x14ac:dyDescent="0.25">
      <c r="A25" s="28" t="s">
        <v>45</v>
      </c>
      <c r="B25" s="29" t="s">
        <v>46</v>
      </c>
      <c r="C25" s="34"/>
      <c r="D25" s="32"/>
      <c r="E25" s="32"/>
      <c r="F25" s="33"/>
    </row>
    <row r="26" spans="1:6" ht="12" customHeight="1" x14ac:dyDescent="0.25">
      <c r="A26" s="28" t="s">
        <v>47</v>
      </c>
      <c r="B26" s="29" t="s">
        <v>48</v>
      </c>
      <c r="C26" s="34"/>
      <c r="D26" s="32"/>
      <c r="E26" s="32"/>
      <c r="F26" s="33"/>
    </row>
    <row r="27" spans="1:6" ht="12" customHeight="1" x14ac:dyDescent="0.25">
      <c r="A27" s="28" t="s">
        <v>49</v>
      </c>
      <c r="B27" s="29" t="s">
        <v>50</v>
      </c>
      <c r="C27" s="34"/>
      <c r="D27" s="32">
        <f>SUM(C27)</f>
        <v>0</v>
      </c>
      <c r="E27" s="32"/>
      <c r="F27" s="33"/>
    </row>
    <row r="28" spans="1:6" ht="12" customHeight="1" x14ac:dyDescent="0.25">
      <c r="A28" s="28" t="s">
        <v>51</v>
      </c>
      <c r="B28" s="29" t="s">
        <v>52</v>
      </c>
      <c r="C28" s="34">
        <f>SUM(C27)</f>
        <v>0</v>
      </c>
      <c r="D28" s="32">
        <f>SUM(D27)</f>
        <v>0</v>
      </c>
      <c r="E28" s="32"/>
      <c r="F28" s="33"/>
    </row>
    <row r="29" spans="1:6" ht="12" customHeight="1" x14ac:dyDescent="0.25">
      <c r="A29" s="35" t="s">
        <v>53</v>
      </c>
      <c r="B29" s="39" t="s">
        <v>54</v>
      </c>
      <c r="C29" s="37">
        <f>+C30+C35+C36+C37</f>
        <v>14300000</v>
      </c>
      <c r="D29" s="38">
        <f>SUM(C29)</f>
        <v>14300000</v>
      </c>
      <c r="E29" s="32"/>
      <c r="F29" s="33"/>
    </row>
    <row r="30" spans="1:6" ht="12" customHeight="1" x14ac:dyDescent="0.25">
      <c r="A30" s="28" t="s">
        <v>55</v>
      </c>
      <c r="B30" s="29" t="s">
        <v>56</v>
      </c>
      <c r="C30" s="41">
        <f>SUM(C31:C34)</f>
        <v>11700000</v>
      </c>
      <c r="D30" s="32">
        <v>11700000</v>
      </c>
      <c r="E30" s="32"/>
      <c r="F30" s="33"/>
    </row>
    <row r="31" spans="1:6" ht="12" customHeight="1" x14ac:dyDescent="0.25">
      <c r="A31" s="28" t="s">
        <v>57</v>
      </c>
      <c r="B31" s="29" t="s">
        <v>58</v>
      </c>
      <c r="C31" s="34">
        <v>2900000</v>
      </c>
      <c r="D31" s="32">
        <v>2900000</v>
      </c>
      <c r="E31" s="32"/>
      <c r="F31" s="33"/>
    </row>
    <row r="32" spans="1:6" ht="12" customHeight="1" x14ac:dyDescent="0.25">
      <c r="A32" s="28" t="s">
        <v>59</v>
      </c>
      <c r="B32" s="29" t="s">
        <v>60</v>
      </c>
      <c r="C32" s="34">
        <v>0</v>
      </c>
      <c r="D32" s="32"/>
      <c r="E32" s="32"/>
      <c r="F32" s="33"/>
    </row>
    <row r="33" spans="1:6" ht="12" customHeight="1" x14ac:dyDescent="0.25">
      <c r="A33" s="28" t="s">
        <v>61</v>
      </c>
      <c r="B33" s="29" t="s">
        <v>62</v>
      </c>
      <c r="C33" s="34">
        <v>8700000</v>
      </c>
      <c r="D33" s="32">
        <v>8700000</v>
      </c>
      <c r="E33" s="32"/>
      <c r="F33" s="33"/>
    </row>
    <row r="34" spans="1:6" ht="12" customHeight="1" x14ac:dyDescent="0.25">
      <c r="A34" s="28" t="s">
        <v>63</v>
      </c>
      <c r="B34" s="29" t="s">
        <v>64</v>
      </c>
      <c r="C34" s="34">
        <v>100000</v>
      </c>
      <c r="D34" s="32">
        <v>100000</v>
      </c>
      <c r="E34" s="32"/>
      <c r="F34" s="33"/>
    </row>
    <row r="35" spans="1:6" ht="12" customHeight="1" x14ac:dyDescent="0.25">
      <c r="A35" s="28" t="s">
        <v>65</v>
      </c>
      <c r="B35" s="29" t="s">
        <v>66</v>
      </c>
      <c r="C35" s="34">
        <v>2600000</v>
      </c>
      <c r="D35" s="32">
        <v>2600000</v>
      </c>
      <c r="E35" s="32"/>
      <c r="F35" s="33"/>
    </row>
    <row r="36" spans="1:6" ht="12" customHeight="1" x14ac:dyDescent="0.25">
      <c r="A36" s="28" t="s">
        <v>67</v>
      </c>
      <c r="B36" s="29" t="s">
        <v>68</v>
      </c>
      <c r="C36" s="34">
        <v>0</v>
      </c>
      <c r="D36" s="32">
        <v>0</v>
      </c>
      <c r="E36" s="32"/>
      <c r="F36" s="33"/>
    </row>
    <row r="37" spans="1:6" ht="12" customHeight="1" x14ac:dyDescent="0.25">
      <c r="A37" s="28" t="s">
        <v>69</v>
      </c>
      <c r="B37" s="29" t="s">
        <v>70</v>
      </c>
      <c r="C37" s="34"/>
      <c r="D37" s="32"/>
      <c r="E37" s="32"/>
      <c r="F37" s="33"/>
    </row>
    <row r="38" spans="1:6" ht="12" customHeight="1" x14ac:dyDescent="0.25">
      <c r="A38" s="35" t="s">
        <v>71</v>
      </c>
      <c r="B38" s="39" t="s">
        <v>72</v>
      </c>
      <c r="C38" s="37">
        <f>SUM(C39:C48)</f>
        <v>13086670</v>
      </c>
      <c r="D38" s="38">
        <f>SUM(D40+D41+D42+D43+D44+D46)</f>
        <v>12371670</v>
      </c>
      <c r="E38" s="38">
        <f>SUM(E40)</f>
        <v>715000</v>
      </c>
      <c r="F38" s="33"/>
    </row>
    <row r="39" spans="1:6" ht="12" customHeight="1" x14ac:dyDescent="0.25">
      <c r="A39" s="28" t="s">
        <v>73</v>
      </c>
      <c r="B39" s="29" t="s">
        <v>74</v>
      </c>
      <c r="C39" s="34">
        <v>0</v>
      </c>
      <c r="D39" s="32"/>
      <c r="E39" s="32"/>
      <c r="F39" s="33"/>
    </row>
    <row r="40" spans="1:6" ht="12" customHeight="1" x14ac:dyDescent="0.25">
      <c r="A40" s="28" t="s">
        <v>75</v>
      </c>
      <c r="B40" s="29" t="s">
        <v>76</v>
      </c>
      <c r="C40" s="34">
        <v>2500000</v>
      </c>
      <c r="D40" s="32">
        <v>1785000</v>
      </c>
      <c r="E40" s="32">
        <v>715000</v>
      </c>
      <c r="F40" s="33"/>
    </row>
    <row r="41" spans="1:6" ht="12" customHeight="1" x14ac:dyDescent="0.25">
      <c r="A41" s="28" t="s">
        <v>77</v>
      </c>
      <c r="B41" s="29" t="s">
        <v>78</v>
      </c>
      <c r="C41" s="34">
        <v>1100000</v>
      </c>
      <c r="D41" s="32">
        <v>1100000</v>
      </c>
      <c r="E41" s="32"/>
      <c r="F41" s="33"/>
    </row>
    <row r="42" spans="1:6" ht="12" customHeight="1" x14ac:dyDescent="0.25">
      <c r="A42" s="28" t="s">
        <v>79</v>
      </c>
      <c r="B42" s="29" t="s">
        <v>80</v>
      </c>
      <c r="C42" s="34">
        <v>2000000</v>
      </c>
      <c r="D42" s="32">
        <v>2000000</v>
      </c>
      <c r="E42" s="32"/>
      <c r="F42" s="33"/>
    </row>
    <row r="43" spans="1:6" ht="12" customHeight="1" x14ac:dyDescent="0.25">
      <c r="A43" s="28" t="s">
        <v>81</v>
      </c>
      <c r="B43" s="29" t="s">
        <v>82</v>
      </c>
      <c r="C43" s="34">
        <v>5378000</v>
      </c>
      <c r="D43" s="32">
        <v>5378000</v>
      </c>
      <c r="E43" s="32"/>
    </row>
    <row r="44" spans="1:6" ht="12" customHeight="1" x14ac:dyDescent="0.25">
      <c r="A44" s="28" t="s">
        <v>83</v>
      </c>
      <c r="B44" s="29" t="s">
        <v>84</v>
      </c>
      <c r="C44" s="34">
        <v>2108000</v>
      </c>
      <c r="D44" s="32">
        <v>2108000</v>
      </c>
      <c r="E44" s="32"/>
      <c r="F44" s="33"/>
    </row>
    <row r="45" spans="1:6" ht="12" customHeight="1" x14ac:dyDescent="0.25">
      <c r="A45" s="28" t="s">
        <v>85</v>
      </c>
      <c r="B45" s="29" t="s">
        <v>86</v>
      </c>
      <c r="C45" s="34">
        <v>0</v>
      </c>
      <c r="D45" s="32"/>
      <c r="E45" s="32"/>
      <c r="F45" s="33"/>
    </row>
    <row r="46" spans="1:6" ht="12" customHeight="1" x14ac:dyDescent="0.25">
      <c r="A46" s="28" t="s">
        <v>87</v>
      </c>
      <c r="B46" s="29" t="s">
        <v>88</v>
      </c>
      <c r="C46" s="34">
        <v>670</v>
      </c>
      <c r="D46" s="32">
        <v>670</v>
      </c>
      <c r="E46" s="32"/>
      <c r="F46" s="33"/>
    </row>
    <row r="47" spans="1:6" ht="12" customHeight="1" x14ac:dyDescent="0.25">
      <c r="A47" s="28" t="s">
        <v>89</v>
      </c>
      <c r="B47" s="29" t="s">
        <v>90</v>
      </c>
      <c r="C47" s="34"/>
      <c r="D47" s="32"/>
      <c r="E47" s="32"/>
      <c r="F47" s="33"/>
    </row>
    <row r="48" spans="1:6" x14ac:dyDescent="0.25">
      <c r="A48" s="28" t="s">
        <v>91</v>
      </c>
      <c r="B48" s="42"/>
      <c r="C48" s="34"/>
      <c r="D48" s="32"/>
      <c r="E48" s="32"/>
      <c r="F48" s="33"/>
    </row>
    <row r="49" spans="1:6" ht="12" customHeight="1" x14ac:dyDescent="0.25">
      <c r="A49" s="35" t="s">
        <v>92</v>
      </c>
      <c r="B49" s="39" t="s">
        <v>93</v>
      </c>
      <c r="C49" s="37">
        <f>SUM(C50:C54)</f>
        <v>0</v>
      </c>
      <c r="D49" s="32"/>
      <c r="E49" s="32"/>
      <c r="F49" s="33"/>
    </row>
    <row r="50" spans="1:6" ht="12" customHeight="1" x14ac:dyDescent="0.25">
      <c r="A50" s="28" t="s">
        <v>94</v>
      </c>
      <c r="B50" s="29" t="s">
        <v>95</v>
      </c>
      <c r="C50" s="34"/>
      <c r="D50" s="32"/>
      <c r="E50" s="32"/>
      <c r="F50" s="33"/>
    </row>
    <row r="51" spans="1:6" ht="12" customHeight="1" x14ac:dyDescent="0.25">
      <c r="A51" s="28" t="s">
        <v>96</v>
      </c>
      <c r="B51" s="29" t="s">
        <v>97</v>
      </c>
      <c r="C51" s="34"/>
      <c r="D51" s="32"/>
      <c r="E51" s="32"/>
      <c r="F51" s="33"/>
    </row>
    <row r="52" spans="1:6" ht="12" customHeight="1" x14ac:dyDescent="0.25">
      <c r="A52" s="28" t="s">
        <v>98</v>
      </c>
      <c r="B52" s="29" t="s">
        <v>99</v>
      </c>
      <c r="C52" s="34"/>
      <c r="D52" s="32"/>
      <c r="E52" s="32"/>
      <c r="F52" s="33"/>
    </row>
    <row r="53" spans="1:6" ht="12" customHeight="1" x14ac:dyDescent="0.25">
      <c r="A53" s="28" t="s">
        <v>100</v>
      </c>
      <c r="B53" s="29" t="s">
        <v>101</v>
      </c>
      <c r="C53" s="34"/>
      <c r="D53" s="32"/>
      <c r="E53" s="32"/>
      <c r="F53" s="33"/>
    </row>
    <row r="54" spans="1:6" ht="12" customHeight="1" x14ac:dyDescent="0.25">
      <c r="A54" s="28" t="s">
        <v>102</v>
      </c>
      <c r="B54" s="29" t="s">
        <v>103</v>
      </c>
      <c r="C54" s="34"/>
      <c r="D54" s="32"/>
      <c r="E54" s="32"/>
      <c r="F54" s="33"/>
    </row>
    <row r="55" spans="1:6" ht="12" customHeight="1" x14ac:dyDescent="0.25">
      <c r="A55" s="35" t="s">
        <v>104</v>
      </c>
      <c r="B55" s="39" t="s">
        <v>105</v>
      </c>
      <c r="C55" s="37">
        <f>SUM(C56:C58)</f>
        <v>17197000</v>
      </c>
      <c r="D55" s="32">
        <v>17197000</v>
      </c>
      <c r="E55" s="32"/>
      <c r="F55" s="33"/>
    </row>
    <row r="56" spans="1:6" ht="12" customHeight="1" x14ac:dyDescent="0.25">
      <c r="A56" s="28" t="s">
        <v>106</v>
      </c>
      <c r="B56" s="29" t="s">
        <v>107</v>
      </c>
      <c r="C56" s="34"/>
      <c r="D56" s="32"/>
      <c r="E56" s="32"/>
      <c r="F56" s="33"/>
    </row>
    <row r="57" spans="1:6" ht="12" customHeight="1" x14ac:dyDescent="0.25">
      <c r="A57" s="28" t="s">
        <v>108</v>
      </c>
      <c r="B57" s="29" t="s">
        <v>109</v>
      </c>
      <c r="C57" s="34"/>
      <c r="D57" s="32"/>
      <c r="E57" s="32"/>
      <c r="F57" s="33"/>
    </row>
    <row r="58" spans="1:6" ht="12" customHeight="1" x14ac:dyDescent="0.25">
      <c r="A58" s="28" t="s">
        <v>110</v>
      </c>
      <c r="B58" s="29" t="s">
        <v>111</v>
      </c>
      <c r="C58" s="34">
        <v>17197000</v>
      </c>
      <c r="D58" s="32">
        <v>17197000</v>
      </c>
      <c r="E58" s="32"/>
      <c r="F58" s="33"/>
    </row>
    <row r="59" spans="1:6" ht="12" customHeight="1" x14ac:dyDescent="0.25">
      <c r="A59" s="28" t="s">
        <v>112</v>
      </c>
      <c r="B59" s="29" t="s">
        <v>113</v>
      </c>
      <c r="C59" s="34">
        <v>17197000</v>
      </c>
      <c r="D59" s="32"/>
      <c r="E59" s="32"/>
      <c r="F59" s="33"/>
    </row>
    <row r="60" spans="1:6" ht="12" customHeight="1" x14ac:dyDescent="0.25">
      <c r="A60" s="35" t="s">
        <v>114</v>
      </c>
      <c r="B60" s="36" t="s">
        <v>115</v>
      </c>
      <c r="C60" s="37">
        <f>SUM(C61:C63)</f>
        <v>5624000</v>
      </c>
      <c r="D60" s="32">
        <f>SUM(D63)</f>
        <v>5624000</v>
      </c>
      <c r="E60" s="32"/>
      <c r="F60" s="33"/>
    </row>
    <row r="61" spans="1:6" ht="12" customHeight="1" x14ac:dyDescent="0.25">
      <c r="A61" s="28" t="s">
        <v>116</v>
      </c>
      <c r="B61" s="29" t="s">
        <v>117</v>
      </c>
      <c r="C61" s="34"/>
      <c r="D61" s="32"/>
      <c r="E61" s="32"/>
      <c r="F61" s="33"/>
    </row>
    <row r="62" spans="1:6" ht="12" customHeight="1" x14ac:dyDescent="0.25">
      <c r="A62" s="28" t="s">
        <v>118</v>
      </c>
      <c r="B62" s="29" t="s">
        <v>119</v>
      </c>
      <c r="C62" s="34"/>
      <c r="D62" s="32"/>
      <c r="E62" s="32"/>
      <c r="F62" s="33"/>
    </row>
    <row r="63" spans="1:6" ht="12" customHeight="1" x14ac:dyDescent="0.25">
      <c r="A63" s="28" t="s">
        <v>120</v>
      </c>
      <c r="B63" s="29" t="s">
        <v>121</v>
      </c>
      <c r="C63" s="34">
        <v>5624000</v>
      </c>
      <c r="D63" s="32">
        <f>SUM(C63)</f>
        <v>5624000</v>
      </c>
      <c r="E63" s="32"/>
      <c r="F63" s="33"/>
    </row>
    <row r="64" spans="1:6" ht="12" customHeight="1" x14ac:dyDescent="0.25">
      <c r="A64" s="28" t="s">
        <v>122</v>
      </c>
      <c r="B64" s="29" t="s">
        <v>123</v>
      </c>
      <c r="C64" s="34"/>
      <c r="D64" s="32">
        <f>SUM(C64)</f>
        <v>0</v>
      </c>
      <c r="E64" s="32"/>
      <c r="F64" s="33"/>
    </row>
    <row r="65" spans="1:6" ht="12" customHeight="1" x14ac:dyDescent="0.25">
      <c r="A65" s="35" t="s">
        <v>124</v>
      </c>
      <c r="B65" s="39" t="s">
        <v>125</v>
      </c>
      <c r="C65" s="37">
        <f>SUM(C8+C15+C22+C29+C38)+C63+C55</f>
        <v>145418000</v>
      </c>
      <c r="D65" s="38">
        <f>+D8+D15+D29+D38+D60+D22+D55</f>
        <v>144703000</v>
      </c>
      <c r="E65" s="32">
        <f>+E8+E15+E29+E38+E49+E60</f>
        <v>715000</v>
      </c>
      <c r="F65" s="33">
        <v>0</v>
      </c>
    </row>
    <row r="66" spans="1:6" ht="12" customHeight="1" x14ac:dyDescent="0.25">
      <c r="A66" s="43" t="s">
        <v>126</v>
      </c>
      <c r="B66" s="36" t="s">
        <v>127</v>
      </c>
      <c r="C66" s="37">
        <f>SUM(C67:C69)</f>
        <v>0</v>
      </c>
      <c r="D66" s="32"/>
      <c r="E66" s="32"/>
      <c r="F66" s="33"/>
    </row>
    <row r="67" spans="1:6" ht="12" customHeight="1" x14ac:dyDescent="0.25">
      <c r="A67" s="28" t="s">
        <v>128</v>
      </c>
      <c r="B67" s="29" t="s">
        <v>129</v>
      </c>
      <c r="C67" s="34"/>
      <c r="D67" s="32"/>
      <c r="E67" s="32"/>
      <c r="F67" s="33"/>
    </row>
    <row r="68" spans="1:6" ht="12" customHeight="1" x14ac:dyDescent="0.25">
      <c r="A68" s="28" t="s">
        <v>130</v>
      </c>
      <c r="B68" s="29" t="s">
        <v>131</v>
      </c>
      <c r="C68" s="34"/>
      <c r="D68" s="32"/>
      <c r="E68" s="32"/>
      <c r="F68" s="33"/>
    </row>
    <row r="69" spans="1:6" ht="12" customHeight="1" x14ac:dyDescent="0.25">
      <c r="A69" s="28" t="s">
        <v>132</v>
      </c>
      <c r="B69" s="44" t="s">
        <v>133</v>
      </c>
      <c r="C69" s="34"/>
      <c r="D69" s="32"/>
      <c r="E69" s="32"/>
      <c r="F69" s="33"/>
    </row>
    <row r="70" spans="1:6" ht="12" customHeight="1" x14ac:dyDescent="0.25">
      <c r="A70" s="43" t="s">
        <v>134</v>
      </c>
      <c r="B70" s="36" t="s">
        <v>135</v>
      </c>
      <c r="C70" s="37">
        <f>SUM(C71:C74)</f>
        <v>0</v>
      </c>
      <c r="D70" s="32"/>
      <c r="E70" s="32"/>
      <c r="F70" s="33"/>
    </row>
    <row r="71" spans="1:6" ht="12" customHeight="1" x14ac:dyDescent="0.25">
      <c r="A71" s="28" t="s">
        <v>136</v>
      </c>
      <c r="B71" s="29" t="s">
        <v>137</v>
      </c>
      <c r="C71" s="34"/>
      <c r="D71" s="32"/>
      <c r="E71" s="32"/>
      <c r="F71" s="33"/>
    </row>
    <row r="72" spans="1:6" ht="12" customHeight="1" x14ac:dyDescent="0.25">
      <c r="A72" s="28" t="s">
        <v>138</v>
      </c>
      <c r="B72" s="29" t="s">
        <v>139</v>
      </c>
      <c r="C72" s="34"/>
      <c r="D72" s="32"/>
      <c r="E72" s="32"/>
      <c r="F72" s="33"/>
    </row>
    <row r="73" spans="1:6" ht="12" customHeight="1" x14ac:dyDescent="0.25">
      <c r="A73" s="28" t="s">
        <v>140</v>
      </c>
      <c r="B73" s="29" t="s">
        <v>141</v>
      </c>
      <c r="C73" s="34"/>
      <c r="D73" s="32"/>
      <c r="E73" s="32"/>
      <c r="F73" s="33"/>
    </row>
    <row r="74" spans="1:6" ht="12" customHeight="1" x14ac:dyDescent="0.25">
      <c r="A74" s="28" t="s">
        <v>142</v>
      </c>
      <c r="B74" s="29" t="s">
        <v>143</v>
      </c>
      <c r="C74" s="34"/>
      <c r="D74" s="32"/>
      <c r="E74" s="32"/>
      <c r="F74" s="33"/>
    </row>
    <row r="75" spans="1:6" ht="12" customHeight="1" x14ac:dyDescent="0.25">
      <c r="A75" s="43" t="s">
        <v>144</v>
      </c>
      <c r="B75" s="36" t="s">
        <v>145</v>
      </c>
      <c r="C75" s="45">
        <f>SUM(C76:C77)</f>
        <v>70206000</v>
      </c>
      <c r="D75" s="46">
        <f>+D76</f>
        <v>70206000</v>
      </c>
      <c r="E75" s="32"/>
      <c r="F75" s="33">
        <v>0</v>
      </c>
    </row>
    <row r="76" spans="1:6" ht="12" customHeight="1" x14ac:dyDescent="0.25">
      <c r="A76" s="28" t="s">
        <v>146</v>
      </c>
      <c r="B76" s="29" t="s">
        <v>147</v>
      </c>
      <c r="C76" s="34">
        <v>70206000</v>
      </c>
      <c r="D76" s="32">
        <f>SUM(C76)</f>
        <v>70206000</v>
      </c>
      <c r="E76" s="32"/>
      <c r="F76" s="33"/>
    </row>
    <row r="77" spans="1:6" ht="12" customHeight="1" x14ac:dyDescent="0.25">
      <c r="A77" s="28" t="s">
        <v>148</v>
      </c>
      <c r="B77" s="29" t="s">
        <v>149</v>
      </c>
      <c r="C77" s="34"/>
      <c r="D77" s="32"/>
      <c r="E77" s="32"/>
      <c r="F77" s="33"/>
    </row>
    <row r="78" spans="1:6" ht="12" customHeight="1" x14ac:dyDescent="0.25">
      <c r="A78" s="43" t="s">
        <v>150</v>
      </c>
      <c r="B78" s="36" t="s">
        <v>151</v>
      </c>
      <c r="C78" s="37">
        <f>SUM(C79:C81)</f>
        <v>58803000</v>
      </c>
      <c r="D78" s="32">
        <f>SUM(D81)</f>
        <v>58803000</v>
      </c>
      <c r="E78" s="32"/>
      <c r="F78" s="33"/>
    </row>
    <row r="79" spans="1:6" ht="12" customHeight="1" x14ac:dyDescent="0.25">
      <c r="A79" s="28" t="s">
        <v>152</v>
      </c>
      <c r="B79" s="29" t="s">
        <v>153</v>
      </c>
      <c r="C79" s="34"/>
      <c r="D79" s="32"/>
      <c r="E79" s="32"/>
      <c r="F79" s="33"/>
    </row>
    <row r="80" spans="1:6" ht="12" customHeight="1" x14ac:dyDescent="0.25">
      <c r="A80" s="28" t="s">
        <v>154</v>
      </c>
      <c r="B80" s="29" t="s">
        <v>155</v>
      </c>
      <c r="C80" s="34"/>
      <c r="D80" s="32"/>
      <c r="E80" s="32"/>
      <c r="F80" s="33"/>
    </row>
    <row r="81" spans="1:6" ht="12" customHeight="1" x14ac:dyDescent="0.25">
      <c r="A81" s="28" t="s">
        <v>156</v>
      </c>
      <c r="B81" s="29" t="s">
        <v>157</v>
      </c>
      <c r="C81" s="34">
        <v>58803000</v>
      </c>
      <c r="D81" s="32">
        <f>SUM(C81)</f>
        <v>58803000</v>
      </c>
      <c r="E81" s="32"/>
      <c r="F81" s="33"/>
    </row>
    <row r="82" spans="1:6" ht="12" customHeight="1" x14ac:dyDescent="0.25">
      <c r="A82" s="43" t="s">
        <v>158</v>
      </c>
      <c r="B82" s="36" t="s">
        <v>159</v>
      </c>
      <c r="C82" s="37">
        <f>SUM(C83:C86)</f>
        <v>0</v>
      </c>
      <c r="D82" s="32"/>
      <c r="E82" s="32"/>
      <c r="F82" s="33"/>
    </row>
    <row r="83" spans="1:6" ht="12" customHeight="1" x14ac:dyDescent="0.25">
      <c r="A83" s="47" t="s">
        <v>160</v>
      </c>
      <c r="B83" s="29" t="s">
        <v>161</v>
      </c>
      <c r="C83" s="34"/>
      <c r="D83" s="32"/>
      <c r="E83" s="32"/>
      <c r="F83" s="33"/>
    </row>
    <row r="84" spans="1:6" ht="12" customHeight="1" x14ac:dyDescent="0.25">
      <c r="A84" s="47" t="s">
        <v>162</v>
      </c>
      <c r="B84" s="29" t="s">
        <v>163</v>
      </c>
      <c r="C84" s="34"/>
      <c r="D84" s="32"/>
      <c r="E84" s="32"/>
      <c r="F84" s="33"/>
    </row>
    <row r="85" spans="1:6" ht="12" customHeight="1" x14ac:dyDescent="0.25">
      <c r="A85" s="47" t="s">
        <v>164</v>
      </c>
      <c r="B85" s="29" t="s">
        <v>165</v>
      </c>
      <c r="C85" s="34"/>
      <c r="D85" s="32"/>
      <c r="E85" s="32"/>
      <c r="F85" s="33"/>
    </row>
    <row r="86" spans="1:6" ht="12" customHeight="1" x14ac:dyDescent="0.25">
      <c r="A86" s="47" t="s">
        <v>166</v>
      </c>
      <c r="B86" s="29" t="s">
        <v>167</v>
      </c>
      <c r="C86" s="34"/>
      <c r="D86" s="32"/>
      <c r="E86" s="32"/>
      <c r="F86" s="33"/>
    </row>
    <row r="87" spans="1:6" ht="13.5" customHeight="1" x14ac:dyDescent="0.25">
      <c r="A87" s="43" t="s">
        <v>168</v>
      </c>
      <c r="B87" s="36" t="s">
        <v>169</v>
      </c>
      <c r="C87" s="48"/>
      <c r="D87" s="32"/>
      <c r="E87" s="32"/>
      <c r="F87" s="33"/>
    </row>
    <row r="88" spans="1:6" ht="15.75" customHeight="1" x14ac:dyDescent="0.25">
      <c r="A88" s="43" t="s">
        <v>170</v>
      </c>
      <c r="B88" s="49" t="s">
        <v>171</v>
      </c>
      <c r="C88" s="37">
        <f>+C66+C70+C75+C78+C82+C87</f>
        <v>129009000</v>
      </c>
      <c r="D88" s="32">
        <f>+D66+D70+D75+D78+D82+D87</f>
        <v>129009000</v>
      </c>
      <c r="E88" s="32">
        <f>+E66+E70+E75+E78+E82+E87</f>
        <v>0</v>
      </c>
      <c r="F88" s="33">
        <v>0</v>
      </c>
    </row>
    <row r="89" spans="1:6" ht="16.5" customHeight="1" thickBot="1" x14ac:dyDescent="0.3">
      <c r="A89" s="50" t="s">
        <v>172</v>
      </c>
      <c r="B89" s="51" t="s">
        <v>173</v>
      </c>
      <c r="C89" s="52">
        <f>+C65+C88</f>
        <v>274427000</v>
      </c>
      <c r="D89" s="53">
        <f>+D65+D88</f>
        <v>273712000</v>
      </c>
      <c r="E89" s="53">
        <f>+E65+E88</f>
        <v>715000</v>
      </c>
      <c r="F89" s="54">
        <v>0</v>
      </c>
    </row>
    <row r="90" spans="1:6" ht="28.5" customHeight="1" thickBot="1" x14ac:dyDescent="0.3">
      <c r="A90" s="1" t="s">
        <v>174</v>
      </c>
      <c r="C90" s="55"/>
      <c r="D90" s="56"/>
      <c r="E90" s="56"/>
      <c r="F90" s="56"/>
    </row>
    <row r="91" spans="1:6" ht="16.5" customHeight="1" thickBot="1" x14ac:dyDescent="0.3">
      <c r="A91" s="57" t="s">
        <v>175</v>
      </c>
      <c r="B91" s="57"/>
      <c r="C91" s="58" t="s">
        <v>176</v>
      </c>
      <c r="D91" s="59" t="s">
        <v>177</v>
      </c>
      <c r="E91" s="59"/>
      <c r="F91" s="60"/>
    </row>
    <row r="92" spans="1:6" ht="38.1" customHeight="1" thickBot="1" x14ac:dyDescent="0.3">
      <c r="A92" s="12" t="s">
        <v>6</v>
      </c>
      <c r="B92" s="13" t="s">
        <v>178</v>
      </c>
      <c r="C92" s="14" t="s">
        <v>8</v>
      </c>
      <c r="D92" s="15" t="s">
        <v>9</v>
      </c>
      <c r="E92" s="15" t="s">
        <v>10</v>
      </c>
      <c r="F92" s="61" t="s">
        <v>11</v>
      </c>
    </row>
    <row r="93" spans="1:6" ht="12" customHeight="1" x14ac:dyDescent="0.25">
      <c r="A93" s="62">
        <v>1</v>
      </c>
      <c r="B93" s="17">
        <v>2</v>
      </c>
      <c r="C93" s="19">
        <v>3</v>
      </c>
      <c r="D93" s="63"/>
      <c r="E93" s="63"/>
      <c r="F93" s="64"/>
    </row>
    <row r="94" spans="1:6" ht="12" customHeight="1" x14ac:dyDescent="0.25">
      <c r="A94" s="39" t="s">
        <v>12</v>
      </c>
      <c r="B94" s="65" t="s">
        <v>179</v>
      </c>
      <c r="C94" s="37">
        <f>+C95+C96+C97+C98+C99</f>
        <v>159064000</v>
      </c>
      <c r="D94" s="38">
        <f>+D95+D96+D97+D98+D99</f>
        <v>158349000</v>
      </c>
      <c r="E94" s="38">
        <f>+E95+E96+E97+E99</f>
        <v>715000</v>
      </c>
      <c r="F94" s="32"/>
    </row>
    <row r="95" spans="1:6" ht="12" customHeight="1" x14ac:dyDescent="0.25">
      <c r="A95" s="66" t="s">
        <v>14</v>
      </c>
      <c r="B95" s="67" t="s">
        <v>180</v>
      </c>
      <c r="C95" s="34">
        <v>79565000</v>
      </c>
      <c r="D95" s="32">
        <f t="shared" ref="D95:D104" si="0">SUM(C95)</f>
        <v>79565000</v>
      </c>
      <c r="E95" s="32"/>
      <c r="F95" s="32"/>
    </row>
    <row r="96" spans="1:6" ht="12" customHeight="1" x14ac:dyDescent="0.25">
      <c r="A96" s="66" t="s">
        <v>16</v>
      </c>
      <c r="B96" s="67" t="s">
        <v>181</v>
      </c>
      <c r="C96" s="34">
        <v>12125000</v>
      </c>
      <c r="D96" s="32">
        <f t="shared" si="0"/>
        <v>12125000</v>
      </c>
      <c r="E96" s="32"/>
      <c r="F96" s="32"/>
    </row>
    <row r="97" spans="1:6" ht="12" customHeight="1" x14ac:dyDescent="0.25">
      <c r="A97" s="66" t="s">
        <v>18</v>
      </c>
      <c r="B97" s="67" t="s">
        <v>182</v>
      </c>
      <c r="C97" s="34">
        <v>58677000</v>
      </c>
      <c r="D97" s="32">
        <f>SUM(C97-E97)</f>
        <v>57962000</v>
      </c>
      <c r="E97" s="32">
        <v>715000</v>
      </c>
      <c r="F97" s="32"/>
    </row>
    <row r="98" spans="1:6" ht="12" customHeight="1" x14ac:dyDescent="0.25">
      <c r="A98" s="66" t="s">
        <v>20</v>
      </c>
      <c r="B98" s="67" t="s">
        <v>183</v>
      </c>
      <c r="C98" s="34">
        <v>3387000</v>
      </c>
      <c r="D98" s="32">
        <f t="shared" si="0"/>
        <v>3387000</v>
      </c>
      <c r="E98" s="32"/>
      <c r="F98" s="32"/>
    </row>
    <row r="99" spans="1:6" ht="12" customHeight="1" x14ac:dyDescent="0.25">
      <c r="A99" s="66" t="s">
        <v>184</v>
      </c>
      <c r="B99" s="67" t="s">
        <v>185</v>
      </c>
      <c r="C99" s="34">
        <f>SUM(C100+C101+C102+C103+C104)</f>
        <v>5310000</v>
      </c>
      <c r="D99" s="32">
        <f t="shared" si="0"/>
        <v>5310000</v>
      </c>
      <c r="E99" s="32"/>
      <c r="F99" s="32"/>
    </row>
    <row r="100" spans="1:6" ht="12" customHeight="1" x14ac:dyDescent="0.25">
      <c r="A100" s="66" t="s">
        <v>186</v>
      </c>
      <c r="B100" s="67" t="s">
        <v>187</v>
      </c>
      <c r="C100" s="34">
        <v>2000000</v>
      </c>
      <c r="D100" s="32">
        <f t="shared" si="0"/>
        <v>2000000</v>
      </c>
      <c r="E100" s="32"/>
      <c r="F100" s="32"/>
    </row>
    <row r="101" spans="1:6" ht="12" customHeight="1" x14ac:dyDescent="0.25">
      <c r="A101" s="66" t="s">
        <v>188</v>
      </c>
      <c r="B101" s="68" t="s">
        <v>189</v>
      </c>
      <c r="C101" s="34">
        <v>840000</v>
      </c>
      <c r="D101" s="32">
        <f t="shared" si="0"/>
        <v>840000</v>
      </c>
      <c r="E101" s="32"/>
      <c r="F101" s="32"/>
    </row>
    <row r="102" spans="1:6" ht="12" customHeight="1" x14ac:dyDescent="0.25">
      <c r="A102" s="66" t="s">
        <v>190</v>
      </c>
      <c r="B102" s="69" t="s">
        <v>191</v>
      </c>
      <c r="C102" s="34">
        <v>1000000</v>
      </c>
      <c r="D102" s="32">
        <f t="shared" si="0"/>
        <v>1000000</v>
      </c>
      <c r="E102" s="32"/>
      <c r="F102" s="32"/>
    </row>
    <row r="103" spans="1:6" ht="12" customHeight="1" x14ac:dyDescent="0.25">
      <c r="A103" s="66" t="s">
        <v>192</v>
      </c>
      <c r="B103" s="69" t="s">
        <v>193</v>
      </c>
      <c r="C103" s="34">
        <v>390000</v>
      </c>
      <c r="D103" s="32">
        <f t="shared" si="0"/>
        <v>390000</v>
      </c>
      <c r="E103" s="32"/>
      <c r="F103" s="32"/>
    </row>
    <row r="104" spans="1:6" ht="12" customHeight="1" x14ac:dyDescent="0.25">
      <c r="A104" s="66" t="s">
        <v>194</v>
      </c>
      <c r="B104" s="68" t="s">
        <v>195</v>
      </c>
      <c r="C104" s="34">
        <v>1080000</v>
      </c>
      <c r="D104" s="32">
        <f t="shared" si="0"/>
        <v>1080000</v>
      </c>
      <c r="E104" s="32"/>
      <c r="F104" s="32"/>
    </row>
    <row r="105" spans="1:6" ht="12" customHeight="1" x14ac:dyDescent="0.25">
      <c r="A105" s="66" t="s">
        <v>196</v>
      </c>
      <c r="B105" s="68"/>
      <c r="C105" s="34"/>
      <c r="D105" s="32"/>
      <c r="E105" s="32"/>
      <c r="F105" s="32"/>
    </row>
    <row r="106" spans="1:6" x14ac:dyDescent="0.25">
      <c r="A106" s="66" t="s">
        <v>197</v>
      </c>
      <c r="B106" s="69"/>
      <c r="C106" s="34"/>
      <c r="D106" s="32"/>
      <c r="E106" s="32"/>
      <c r="F106" s="32"/>
    </row>
    <row r="107" spans="1:6" ht="12" customHeight="1" x14ac:dyDescent="0.25">
      <c r="A107" s="66" t="s">
        <v>198</v>
      </c>
      <c r="B107" s="69"/>
      <c r="C107" s="34"/>
      <c r="D107" s="32"/>
      <c r="E107" s="32"/>
      <c r="F107" s="32"/>
    </row>
    <row r="108" spans="1:6" ht="12" customHeight="1" x14ac:dyDescent="0.25">
      <c r="A108" s="66" t="s">
        <v>199</v>
      </c>
      <c r="B108" s="69"/>
      <c r="C108" s="34"/>
      <c r="D108" s="32"/>
      <c r="E108" s="32"/>
      <c r="F108" s="32"/>
    </row>
    <row r="109" spans="1:6" ht="12" customHeight="1" x14ac:dyDescent="0.25">
      <c r="A109" s="66" t="s">
        <v>200</v>
      </c>
      <c r="B109" s="69"/>
      <c r="C109" s="34"/>
      <c r="D109" s="32"/>
      <c r="E109" s="32"/>
      <c r="F109" s="32"/>
    </row>
    <row r="110" spans="1:6" ht="12" customHeight="1" x14ac:dyDescent="0.25">
      <c r="A110" s="39" t="s">
        <v>24</v>
      </c>
      <c r="B110" s="65" t="s">
        <v>201</v>
      </c>
      <c r="C110" s="37">
        <f>+C111+C113+C115</f>
        <v>42149000</v>
      </c>
      <c r="D110" s="37">
        <f>SUM(C110)</f>
        <v>42149000</v>
      </c>
      <c r="E110" s="32"/>
      <c r="F110" s="32"/>
    </row>
    <row r="111" spans="1:6" ht="12" customHeight="1" x14ac:dyDescent="0.25">
      <c r="A111" s="66" t="s">
        <v>26</v>
      </c>
      <c r="B111" s="67" t="s">
        <v>202</v>
      </c>
      <c r="C111" s="34">
        <v>42149000</v>
      </c>
      <c r="D111" s="34">
        <f>SUM(C111)</f>
        <v>42149000</v>
      </c>
      <c r="E111" s="32"/>
      <c r="F111" s="32"/>
    </row>
    <row r="112" spans="1:6" ht="12" customHeight="1" x14ac:dyDescent="0.25">
      <c r="A112" s="66" t="s">
        <v>28</v>
      </c>
      <c r="B112" s="67" t="s">
        <v>203</v>
      </c>
      <c r="C112" s="34">
        <v>42149000</v>
      </c>
      <c r="D112" s="34">
        <f>SUM(C112)</f>
        <v>42149000</v>
      </c>
      <c r="E112" s="32"/>
      <c r="F112" s="32"/>
    </row>
    <row r="113" spans="1:7" ht="12" customHeight="1" x14ac:dyDescent="0.25">
      <c r="A113" s="66" t="s">
        <v>30</v>
      </c>
      <c r="B113" s="67" t="s">
        <v>204</v>
      </c>
      <c r="C113" s="34"/>
      <c r="D113" s="34">
        <f>SUM(C113)</f>
        <v>0</v>
      </c>
      <c r="E113" s="32"/>
      <c r="F113" s="32"/>
    </row>
    <row r="114" spans="1:7" ht="12" customHeight="1" x14ac:dyDescent="0.25">
      <c r="A114" s="66" t="s">
        <v>32</v>
      </c>
      <c r="B114" s="67" t="s">
        <v>205</v>
      </c>
      <c r="C114" s="34"/>
      <c r="D114" s="34"/>
      <c r="E114" s="32"/>
      <c r="F114" s="32"/>
    </row>
    <row r="115" spans="1:7" ht="12" customHeight="1" x14ac:dyDescent="0.25">
      <c r="A115" s="66" t="s">
        <v>35</v>
      </c>
      <c r="B115" s="70" t="s">
        <v>206</v>
      </c>
      <c r="C115" s="34"/>
      <c r="D115" s="34">
        <f>SUM(C115)</f>
        <v>0</v>
      </c>
      <c r="E115" s="32"/>
      <c r="F115" s="32"/>
    </row>
    <row r="116" spans="1:7" ht="12" customHeight="1" x14ac:dyDescent="0.25">
      <c r="A116" s="66" t="s">
        <v>37</v>
      </c>
      <c r="B116" s="70" t="s">
        <v>207</v>
      </c>
      <c r="C116" s="34"/>
      <c r="D116" s="34"/>
      <c r="E116" s="32"/>
      <c r="F116" s="32"/>
    </row>
    <row r="117" spans="1:7" ht="12" customHeight="1" x14ac:dyDescent="0.25">
      <c r="A117" s="66" t="s">
        <v>208</v>
      </c>
      <c r="B117" s="69" t="s">
        <v>209</v>
      </c>
      <c r="C117" s="34"/>
      <c r="D117" s="34"/>
      <c r="E117" s="32"/>
      <c r="F117" s="32"/>
    </row>
    <row r="118" spans="1:7" x14ac:dyDescent="0.25">
      <c r="A118" s="66" t="s">
        <v>210</v>
      </c>
      <c r="B118" s="69" t="s">
        <v>211</v>
      </c>
      <c r="C118" s="34"/>
      <c r="D118" s="34"/>
      <c r="E118" s="32"/>
      <c r="F118" s="32"/>
    </row>
    <row r="119" spans="1:7" ht="12" customHeight="1" x14ac:dyDescent="0.25">
      <c r="A119" s="66" t="s">
        <v>212</v>
      </c>
      <c r="B119" s="69" t="s">
        <v>213</v>
      </c>
      <c r="C119" s="34"/>
      <c r="D119" s="34"/>
      <c r="E119" s="32"/>
      <c r="F119" s="32"/>
    </row>
    <row r="120" spans="1:7" ht="12" customHeight="1" x14ac:dyDescent="0.25">
      <c r="A120" s="66" t="s">
        <v>214</v>
      </c>
      <c r="B120" s="69" t="s">
        <v>215</v>
      </c>
      <c r="C120" s="34"/>
      <c r="D120" s="34"/>
      <c r="E120" s="32"/>
      <c r="F120" s="32"/>
    </row>
    <row r="121" spans="1:7" ht="12" customHeight="1" x14ac:dyDescent="0.25">
      <c r="A121" s="66" t="s">
        <v>216</v>
      </c>
      <c r="B121" s="69" t="s">
        <v>217</v>
      </c>
      <c r="C121" s="34"/>
      <c r="D121" s="34"/>
      <c r="E121" s="32"/>
      <c r="F121" s="32"/>
    </row>
    <row r="122" spans="1:7" ht="12" customHeight="1" x14ac:dyDescent="0.25">
      <c r="A122" s="66" t="s">
        <v>218</v>
      </c>
      <c r="B122" s="69" t="s">
        <v>219</v>
      </c>
      <c r="C122" s="34"/>
      <c r="D122" s="34"/>
      <c r="E122" s="32"/>
      <c r="F122" s="32"/>
    </row>
    <row r="123" spans="1:7" x14ac:dyDescent="0.25">
      <c r="A123" s="66" t="s">
        <v>220</v>
      </c>
      <c r="B123" s="69" t="s">
        <v>221</v>
      </c>
      <c r="C123" s="34"/>
      <c r="D123" s="34"/>
      <c r="E123" s="32"/>
      <c r="F123" s="32"/>
    </row>
    <row r="124" spans="1:7" ht="12" customHeight="1" x14ac:dyDescent="0.25">
      <c r="A124" s="39" t="s">
        <v>39</v>
      </c>
      <c r="B124" s="39" t="s">
        <v>222</v>
      </c>
      <c r="C124" s="37">
        <f>+C125+C126</f>
        <v>11393307</v>
      </c>
      <c r="D124" s="37">
        <f>SUM(C124)</f>
        <v>11393307</v>
      </c>
      <c r="E124" s="32"/>
      <c r="F124" s="32"/>
    </row>
    <row r="125" spans="1:7" ht="12" customHeight="1" x14ac:dyDescent="0.25">
      <c r="A125" s="66" t="s">
        <v>41</v>
      </c>
      <c r="B125" s="67" t="s">
        <v>223</v>
      </c>
      <c r="C125" s="34">
        <v>11393307</v>
      </c>
      <c r="D125" s="34">
        <f>SUM(C125)</f>
        <v>11393307</v>
      </c>
      <c r="E125" s="32"/>
      <c r="F125" s="32"/>
    </row>
    <row r="126" spans="1:7" ht="12" customHeight="1" x14ac:dyDescent="0.25">
      <c r="A126" s="66" t="s">
        <v>43</v>
      </c>
      <c r="B126" s="67" t="s">
        <v>224</v>
      </c>
      <c r="C126" s="34"/>
      <c r="D126" s="34"/>
      <c r="E126" s="32"/>
      <c r="F126" s="32"/>
    </row>
    <row r="127" spans="1:7" ht="12" customHeight="1" x14ac:dyDescent="0.25">
      <c r="A127" s="39" t="s">
        <v>225</v>
      </c>
      <c r="B127" s="39" t="s">
        <v>226</v>
      </c>
      <c r="C127" s="37">
        <f>+C94+C110+C124</f>
        <v>212606307</v>
      </c>
      <c r="D127" s="38">
        <f>+D94+D110+D124</f>
        <v>211891307</v>
      </c>
      <c r="E127" s="38">
        <f>+E94+E110+E124</f>
        <v>715000</v>
      </c>
      <c r="F127" s="32"/>
      <c r="G127" s="56"/>
    </row>
    <row r="128" spans="1:7" ht="12" customHeight="1" x14ac:dyDescent="0.25">
      <c r="A128" s="39" t="s">
        <v>71</v>
      </c>
      <c r="B128" s="39" t="s">
        <v>227</v>
      </c>
      <c r="C128" s="37">
        <f>+C129+C130+C131</f>
        <v>0</v>
      </c>
      <c r="D128" s="32"/>
      <c r="E128" s="32"/>
      <c r="F128" s="32"/>
    </row>
    <row r="129" spans="1:6" ht="12" customHeight="1" x14ac:dyDescent="0.25">
      <c r="A129" s="66" t="s">
        <v>73</v>
      </c>
      <c r="B129" s="67" t="s">
        <v>228</v>
      </c>
      <c r="C129" s="34"/>
      <c r="D129" s="32"/>
      <c r="E129" s="32"/>
      <c r="F129" s="32"/>
    </row>
    <row r="130" spans="1:6" ht="12" customHeight="1" x14ac:dyDescent="0.25">
      <c r="A130" s="66" t="s">
        <v>75</v>
      </c>
      <c r="B130" s="67" t="s">
        <v>229</v>
      </c>
      <c r="C130" s="34"/>
      <c r="D130" s="32"/>
      <c r="E130" s="32"/>
      <c r="F130" s="32"/>
    </row>
    <row r="131" spans="1:6" ht="12" customHeight="1" x14ac:dyDescent="0.25">
      <c r="A131" s="66" t="s">
        <v>77</v>
      </c>
      <c r="B131" s="67" t="s">
        <v>230</v>
      </c>
      <c r="C131" s="34"/>
      <c r="D131" s="32"/>
      <c r="E131" s="32"/>
      <c r="F131" s="32"/>
    </row>
    <row r="132" spans="1:6" ht="12" customHeight="1" x14ac:dyDescent="0.25">
      <c r="A132" s="39" t="s">
        <v>92</v>
      </c>
      <c r="B132" s="39" t="s">
        <v>231</v>
      </c>
      <c r="C132" s="37">
        <f>+C133+C134+C135+C136</f>
        <v>0</v>
      </c>
      <c r="D132" s="32"/>
      <c r="E132" s="32"/>
      <c r="F132" s="32"/>
    </row>
    <row r="133" spans="1:6" ht="12" customHeight="1" x14ac:dyDescent="0.25">
      <c r="A133" s="66" t="s">
        <v>94</v>
      </c>
      <c r="B133" s="67" t="s">
        <v>232</v>
      </c>
      <c r="C133" s="34"/>
      <c r="D133" s="32"/>
      <c r="E133" s="32"/>
      <c r="F133" s="32"/>
    </row>
    <row r="134" spans="1:6" ht="12" customHeight="1" x14ac:dyDescent="0.25">
      <c r="A134" s="66" t="s">
        <v>96</v>
      </c>
      <c r="B134" s="67" t="s">
        <v>233</v>
      </c>
      <c r="C134" s="34"/>
      <c r="D134" s="32"/>
      <c r="E134" s="32"/>
      <c r="F134" s="32"/>
    </row>
    <row r="135" spans="1:6" ht="12" customHeight="1" x14ac:dyDescent="0.25">
      <c r="A135" s="66" t="s">
        <v>98</v>
      </c>
      <c r="B135" s="67" t="s">
        <v>234</v>
      </c>
      <c r="C135" s="34"/>
      <c r="D135" s="32"/>
      <c r="E135" s="32"/>
      <c r="F135" s="32"/>
    </row>
    <row r="136" spans="1:6" ht="12" customHeight="1" x14ac:dyDescent="0.25">
      <c r="A136" s="66" t="s">
        <v>100</v>
      </c>
      <c r="B136" s="67" t="s">
        <v>235</v>
      </c>
      <c r="C136" s="34"/>
      <c r="D136" s="32"/>
      <c r="E136" s="32"/>
      <c r="F136" s="32"/>
    </row>
    <row r="137" spans="1:6" ht="12" customHeight="1" x14ac:dyDescent="0.25">
      <c r="A137" s="39" t="s">
        <v>236</v>
      </c>
      <c r="B137" s="39" t="s">
        <v>237</v>
      </c>
      <c r="C137" s="37">
        <f>+C138+C139+C140+C141</f>
        <v>61820693</v>
      </c>
      <c r="D137" s="38">
        <f>SUM(C137)</f>
        <v>61820693</v>
      </c>
      <c r="E137" s="32"/>
      <c r="F137" s="32"/>
    </row>
    <row r="138" spans="1:6" ht="12" customHeight="1" x14ac:dyDescent="0.25">
      <c r="A138" s="66" t="s">
        <v>106</v>
      </c>
      <c r="B138" s="67" t="s">
        <v>238</v>
      </c>
      <c r="C138" s="34"/>
      <c r="D138" s="32"/>
      <c r="E138" s="32"/>
      <c r="F138" s="32"/>
    </row>
    <row r="139" spans="1:6" ht="24" customHeight="1" x14ac:dyDescent="0.25">
      <c r="A139" s="66" t="s">
        <v>108</v>
      </c>
      <c r="B139" s="67" t="s">
        <v>239</v>
      </c>
      <c r="C139" s="34">
        <v>3017693</v>
      </c>
      <c r="D139" s="32">
        <f>SUM(C139)</f>
        <v>3017693</v>
      </c>
      <c r="E139" s="32"/>
      <c r="F139" s="32"/>
    </row>
    <row r="140" spans="1:6" ht="12" customHeight="1" x14ac:dyDescent="0.25">
      <c r="A140" s="66" t="s">
        <v>110</v>
      </c>
      <c r="B140" s="67" t="s">
        <v>240</v>
      </c>
      <c r="C140" s="34">
        <v>58803000</v>
      </c>
      <c r="D140" s="32">
        <f>SUM(C140)</f>
        <v>58803000</v>
      </c>
      <c r="E140" s="32"/>
      <c r="F140" s="32"/>
    </row>
    <row r="141" spans="1:6" ht="12" customHeight="1" x14ac:dyDescent="0.25">
      <c r="A141" s="66" t="s">
        <v>112</v>
      </c>
      <c r="B141" s="67" t="s">
        <v>241</v>
      </c>
      <c r="C141" s="34"/>
      <c r="D141" s="32"/>
      <c r="E141" s="32"/>
      <c r="F141" s="32"/>
    </row>
    <row r="142" spans="1:6" ht="12" customHeight="1" x14ac:dyDescent="0.25">
      <c r="A142" s="39" t="s">
        <v>114</v>
      </c>
      <c r="B142" s="39" t="s">
        <v>242</v>
      </c>
      <c r="C142" s="71">
        <f>+C143+C144+C145+C146</f>
        <v>0</v>
      </c>
      <c r="D142" s="32"/>
      <c r="E142" s="32"/>
      <c r="F142" s="32"/>
    </row>
    <row r="143" spans="1:6" ht="12" customHeight="1" x14ac:dyDescent="0.25">
      <c r="A143" s="66" t="s">
        <v>116</v>
      </c>
      <c r="B143" s="67" t="s">
        <v>243</v>
      </c>
      <c r="C143" s="34"/>
      <c r="D143" s="32"/>
      <c r="E143" s="32"/>
      <c r="F143" s="32"/>
    </row>
    <row r="144" spans="1:6" ht="12" customHeight="1" x14ac:dyDescent="0.25">
      <c r="A144" s="66" t="s">
        <v>118</v>
      </c>
      <c r="B144" s="67" t="s">
        <v>244</v>
      </c>
      <c r="C144" s="34"/>
      <c r="D144" s="32"/>
      <c r="E144" s="32"/>
      <c r="F144" s="32"/>
    </row>
    <row r="145" spans="1:9" ht="12" customHeight="1" x14ac:dyDescent="0.25">
      <c r="A145" s="66" t="s">
        <v>120</v>
      </c>
      <c r="B145" s="67" t="s">
        <v>245</v>
      </c>
      <c r="C145" s="34"/>
      <c r="D145" s="32"/>
      <c r="E145" s="32"/>
      <c r="F145" s="32"/>
    </row>
    <row r="146" spans="1:9" ht="12" customHeight="1" x14ac:dyDescent="0.25">
      <c r="A146" s="66" t="s">
        <v>122</v>
      </c>
      <c r="B146" s="67" t="s">
        <v>246</v>
      </c>
      <c r="C146" s="34"/>
      <c r="D146" s="32"/>
      <c r="E146" s="32"/>
      <c r="F146" s="32"/>
    </row>
    <row r="147" spans="1:9" ht="15" customHeight="1" x14ac:dyDescent="0.25">
      <c r="A147" s="39" t="s">
        <v>124</v>
      </c>
      <c r="B147" s="39" t="s">
        <v>247</v>
      </c>
      <c r="C147" s="72">
        <f>+C128+C132+C137+C142</f>
        <v>61820693</v>
      </c>
      <c r="D147" s="32">
        <f>SUM(C147)</f>
        <v>61820693</v>
      </c>
      <c r="E147" s="32"/>
      <c r="F147" s="73"/>
      <c r="G147" s="74"/>
      <c r="H147" s="74"/>
      <c r="I147" s="74"/>
    </row>
    <row r="148" spans="1:9" ht="12.9" customHeight="1" x14ac:dyDescent="0.25">
      <c r="A148" s="36" t="s">
        <v>248</v>
      </c>
      <c r="B148" s="36" t="s">
        <v>249</v>
      </c>
      <c r="C148" s="72">
        <f>+C127+C147</f>
        <v>274427000</v>
      </c>
      <c r="D148" s="38">
        <f>+D127+D147</f>
        <v>273712000</v>
      </c>
      <c r="E148" s="38">
        <f>+E127+E147</f>
        <v>715000</v>
      </c>
      <c r="F148" s="32"/>
    </row>
    <row r="149" spans="1:9" ht="7.5" customHeight="1" x14ac:dyDescent="0.25">
      <c r="A149" s="75"/>
      <c r="B149" s="75"/>
      <c r="C149" s="76"/>
      <c r="D149" s="32"/>
      <c r="E149" s="32"/>
      <c r="F149" s="32"/>
    </row>
    <row r="150" spans="1:9" x14ac:dyDescent="0.25">
      <c r="A150" s="77" t="s">
        <v>250</v>
      </c>
      <c r="B150" s="77"/>
      <c r="C150" s="77"/>
      <c r="D150" s="32"/>
      <c r="E150" s="32"/>
      <c r="F150" s="32"/>
    </row>
    <row r="151" spans="1:9" ht="15" customHeight="1" x14ac:dyDescent="0.25">
      <c r="A151" s="78" t="s">
        <v>251</v>
      </c>
      <c r="B151" s="78"/>
      <c r="C151" s="79" t="s">
        <v>252</v>
      </c>
      <c r="D151" s="32"/>
      <c r="E151" s="32"/>
      <c r="F151" s="32"/>
    </row>
    <row r="152" spans="1:9" ht="34.5" customHeight="1" x14ac:dyDescent="0.25">
      <c r="A152" s="39">
        <v>1</v>
      </c>
      <c r="B152" s="65" t="s">
        <v>253</v>
      </c>
      <c r="C152" s="37">
        <f>+C65-C127</f>
        <v>-67188307</v>
      </c>
      <c r="D152" s="32">
        <f>+D65-D127</f>
        <v>-67188307</v>
      </c>
      <c r="E152" s="32">
        <f>+E65-E127</f>
        <v>0</v>
      </c>
      <c r="F152" s="32"/>
    </row>
    <row r="153" spans="1:9" ht="27.75" customHeight="1" x14ac:dyDescent="0.25">
      <c r="A153" s="39" t="s">
        <v>24</v>
      </c>
      <c r="B153" s="65" t="s">
        <v>254</v>
      </c>
      <c r="C153" s="37">
        <f>+C88-C147</f>
        <v>67188307</v>
      </c>
      <c r="D153" s="32">
        <f>+D88-D147</f>
        <v>67188307</v>
      </c>
      <c r="E153" s="32">
        <f>+E147</f>
        <v>0</v>
      </c>
      <c r="F153" s="32"/>
    </row>
  </sheetData>
  <mergeCells count="5">
    <mergeCell ref="A3:C3"/>
    <mergeCell ref="A5:B5"/>
    <mergeCell ref="A91:B91"/>
    <mergeCell ref="A150:C150"/>
    <mergeCell ref="A151:B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2020-03-27T12:05:15Z</dcterms:created>
  <dcterms:modified xsi:type="dcterms:W3CDTF">2020-03-27T12:05:38Z</dcterms:modified>
</cp:coreProperties>
</file>