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heckCompatibility="1" defaultThemeVersion="124226"/>
  <bookViews>
    <workbookView xWindow="0" yWindow="0" windowWidth="19200" windowHeight="11745" activeTab="5"/>
  </bookViews>
  <sheets>
    <sheet name="ÖSSZEFÜGGÉSEK" sheetId="1" r:id="rId1"/>
    <sheet name="1." sheetId="23" r:id="rId2"/>
    <sheet name="2." sheetId="24" r:id="rId3"/>
    <sheet name="3." sheetId="27" r:id="rId4"/>
    <sheet name="4." sheetId="25" r:id="rId5"/>
    <sheet name="5" sheetId="38" r:id="rId6"/>
    <sheet name="5.1" sheetId="39" r:id="rId7"/>
    <sheet name="5.2" sheetId="31" r:id="rId8"/>
    <sheet name="5.-6." sheetId="28" r:id="rId9"/>
    <sheet name="7.A" sheetId="30" r:id="rId10"/>
    <sheet name="7.B" sheetId="33" r:id="rId11"/>
    <sheet name="8." sheetId="37" r:id="rId12"/>
    <sheet name="9." sheetId="40" r:id="rId13"/>
    <sheet name="Munka1" sheetId="41" r:id="rId14"/>
  </sheets>
  <externalReferences>
    <externalReference r:id="rId15"/>
  </externalReferences>
  <definedNames>
    <definedName name="_xlnm.Print_Titles" localSheetId="6">'5.1'!$A:$A</definedName>
    <definedName name="_xlnm.Print_Area" localSheetId="5">'5'!$A$1:$E$43</definedName>
    <definedName name="_xlnm.Print_Area" localSheetId="6">'5.1'!$A$1:$T$46</definedName>
    <definedName name="_xlnm.Print_Area" localSheetId="12">'9.'!$A$1:$B$27</definedName>
  </definedNames>
  <calcPr calcId="124519"/>
</workbook>
</file>

<file path=xl/calcChain.xml><?xml version="1.0" encoding="utf-8"?>
<calcChain xmlns="http://schemas.openxmlformats.org/spreadsheetml/2006/main">
  <c r="E14" i="31"/>
  <c r="E13"/>
  <c r="O22" i="30"/>
  <c r="O10"/>
  <c r="O20"/>
  <c r="O19"/>
  <c r="O18"/>
  <c r="O17"/>
  <c r="O16"/>
  <c r="O13"/>
  <c r="O9"/>
  <c r="O7"/>
  <c r="O6"/>
  <c r="O5"/>
  <c r="O52" i="33"/>
  <c r="O23"/>
  <c r="H15" i="37"/>
  <c r="H11"/>
  <c r="H10"/>
  <c r="H9"/>
  <c r="H8"/>
  <c r="H7"/>
  <c r="G15"/>
  <c r="G11"/>
  <c r="G10"/>
  <c r="G9"/>
  <c r="G8"/>
  <c r="G7"/>
  <c r="F15"/>
  <c r="C17"/>
  <c r="D17" s="1"/>
  <c r="D15"/>
  <c r="C15"/>
  <c r="D10"/>
  <c r="C10"/>
  <c r="D9"/>
  <c r="C9"/>
  <c r="D8"/>
  <c r="C8"/>
  <c r="D7"/>
  <c r="C7"/>
  <c r="B19"/>
  <c r="C19" s="1"/>
  <c r="B15"/>
  <c r="B41" i="38"/>
  <c r="B30"/>
  <c r="B14"/>
  <c r="D15" i="24"/>
  <c r="B15"/>
  <c r="B31" i="23"/>
  <c r="B17"/>
  <c r="B14" i="28"/>
  <c r="B7"/>
  <c r="T33" i="39"/>
  <c r="T32"/>
  <c r="T31"/>
  <c r="T30"/>
  <c r="T26"/>
  <c r="T25"/>
  <c r="T21"/>
  <c r="T20"/>
  <c r="T19"/>
  <c r="T24"/>
  <c r="T23"/>
  <c r="T22"/>
  <c r="T15"/>
  <c r="T14"/>
  <c r="T13"/>
  <c r="T12"/>
  <c r="T10"/>
  <c r="T9"/>
  <c r="S46"/>
  <c r="S44"/>
  <c r="S33"/>
  <c r="S28"/>
  <c r="S26"/>
  <c r="S17"/>
  <c r="N44"/>
  <c r="N17"/>
  <c r="N28" s="1"/>
  <c r="N46" s="1"/>
  <c r="M44"/>
  <c r="M17"/>
  <c r="M28" s="1"/>
  <c r="M46" s="1"/>
  <c r="K46"/>
  <c r="I44"/>
  <c r="I33"/>
  <c r="C46"/>
  <c r="F46"/>
  <c r="E46"/>
  <c r="C44"/>
  <c r="B44"/>
  <c r="L42"/>
  <c r="M42"/>
  <c r="N42"/>
  <c r="S42"/>
  <c r="K42"/>
  <c r="I42"/>
  <c r="J42"/>
  <c r="H42"/>
  <c r="G42"/>
  <c r="F42"/>
  <c r="E42"/>
  <c r="C42"/>
  <c r="D42"/>
  <c r="D44" s="1"/>
  <c r="F28"/>
  <c r="D28"/>
  <c r="C35" i="37" l="1"/>
  <c r="D19"/>
  <c r="T44" i="39"/>
  <c r="D46"/>
  <c r="E12" i="31"/>
  <c r="E11"/>
  <c r="T11" i="39"/>
  <c r="T17" s="1"/>
  <c r="O17"/>
  <c r="L17"/>
  <c r="J17"/>
  <c r="I17"/>
  <c r="I28" s="1"/>
  <c r="I46" s="1"/>
  <c r="H17"/>
  <c r="E17"/>
  <c r="E28" s="1"/>
  <c r="C17"/>
  <c r="C28" s="1"/>
  <c r="D34" i="27"/>
  <c r="D33"/>
  <c r="B8" i="40" l="1"/>
  <c r="B25"/>
  <c r="F33" i="37" l="1"/>
  <c r="G33" s="1"/>
  <c r="H33" s="1"/>
  <c r="F29"/>
  <c r="G29" s="1"/>
  <c r="H29" s="1"/>
  <c r="G26"/>
  <c r="H26" s="1"/>
  <c r="H18"/>
  <c r="H17"/>
  <c r="G16"/>
  <c r="H16" s="1"/>
  <c r="F16"/>
  <c r="B33"/>
  <c r="B29"/>
  <c r="B35" s="1"/>
  <c r="B31"/>
  <c r="O32" i="33"/>
  <c r="F19" i="37" l="1"/>
  <c r="F31"/>
  <c r="G31" s="1"/>
  <c r="H31" s="1"/>
  <c r="B34" i="25"/>
  <c r="D33" i="24"/>
  <c r="B33"/>
  <c r="B12" i="38"/>
  <c r="B17" i="39"/>
  <c r="P17"/>
  <c r="Q17"/>
  <c r="R17"/>
  <c r="T18"/>
  <c r="B16" i="38"/>
  <c r="B18"/>
  <c r="B20"/>
  <c r="B22"/>
  <c r="B26" i="39"/>
  <c r="O26"/>
  <c r="P26"/>
  <c r="Q26"/>
  <c r="R26"/>
  <c r="T27"/>
  <c r="O28"/>
  <c r="T29"/>
  <c r="B28" i="38"/>
  <c r="B29"/>
  <c r="B33" i="39"/>
  <c r="O33"/>
  <c r="P33"/>
  <c r="Q33"/>
  <c r="R33"/>
  <c r="T34"/>
  <c r="T35"/>
  <c r="B32" i="38" s="1"/>
  <c r="T36" i="39"/>
  <c r="B33" i="38" s="1"/>
  <c r="T37" i="39"/>
  <c r="T38"/>
  <c r="T39"/>
  <c r="T40"/>
  <c r="B37" i="38" s="1"/>
  <c r="T41" i="39"/>
  <c r="B38" i="38" s="1"/>
  <c r="B42" i="39"/>
  <c r="O42"/>
  <c r="P42"/>
  <c r="Q42"/>
  <c r="R42"/>
  <c r="T43"/>
  <c r="P44"/>
  <c r="T45"/>
  <c r="D6" i="38"/>
  <c r="D7"/>
  <c r="D8"/>
  <c r="D9"/>
  <c r="D10"/>
  <c r="B11"/>
  <c r="D11"/>
  <c r="D12"/>
  <c r="D13"/>
  <c r="D14"/>
  <c r="B15"/>
  <c r="D15"/>
  <c r="D16"/>
  <c r="B17"/>
  <c r="D17"/>
  <c r="D18"/>
  <c r="D19"/>
  <c r="D20"/>
  <c r="B21"/>
  <c r="D21"/>
  <c r="D22"/>
  <c r="D23"/>
  <c r="D24"/>
  <c r="D25"/>
  <c r="D26"/>
  <c r="D27"/>
  <c r="D28"/>
  <c r="D29"/>
  <c r="D30"/>
  <c r="D31"/>
  <c r="D32"/>
  <c r="D33"/>
  <c r="B34"/>
  <c r="D34"/>
  <c r="D35"/>
  <c r="D36"/>
  <c r="D37"/>
  <c r="D38"/>
  <c r="D39"/>
  <c r="D40"/>
  <c r="D41"/>
  <c r="D42"/>
  <c r="D43"/>
  <c r="T42" i="39" l="1"/>
  <c r="Q44"/>
  <c r="B39" i="38"/>
  <c r="B23"/>
  <c r="B25" s="1"/>
  <c r="B43" s="1"/>
  <c r="G19" i="37"/>
  <c r="H19" s="1"/>
  <c r="F35"/>
  <c r="G35" s="1"/>
  <c r="H35" s="1"/>
  <c r="R44" i="39"/>
  <c r="R28"/>
  <c r="R46" s="1"/>
  <c r="Q28"/>
  <c r="Q46" s="1"/>
  <c r="P28"/>
  <c r="P46" s="1"/>
  <c r="B28"/>
  <c r="T28" s="1"/>
  <c r="B46"/>
  <c r="O44"/>
  <c r="O46" l="1"/>
  <c r="T46" s="1"/>
  <c r="C22" i="38" l="1"/>
  <c r="E22" s="1"/>
  <c r="E6"/>
  <c r="C16"/>
  <c r="E16" s="1"/>
  <c r="C17"/>
  <c r="E17" s="1"/>
  <c r="C27"/>
  <c r="E27" s="1"/>
  <c r="C38"/>
  <c r="E38" s="1"/>
  <c r="C12"/>
  <c r="E12" s="1"/>
  <c r="C29"/>
  <c r="E29" s="1"/>
  <c r="C32"/>
  <c r="E32" s="1"/>
  <c r="C37"/>
  <c r="E37" s="1"/>
  <c r="C21"/>
  <c r="E21" s="1"/>
  <c r="C20" l="1"/>
  <c r="E20" s="1"/>
  <c r="C33"/>
  <c r="E33" s="1"/>
  <c r="C10"/>
  <c r="E10" s="1"/>
  <c r="C11"/>
  <c r="E11" s="1"/>
  <c r="C28"/>
  <c r="E28" s="1"/>
  <c r="C18"/>
  <c r="E18" s="1"/>
  <c r="C15"/>
  <c r="E15" s="1"/>
  <c r="C19"/>
  <c r="E19" s="1"/>
  <c r="C35"/>
  <c r="E35" s="1"/>
  <c r="C34"/>
  <c r="E34" s="1"/>
  <c r="E8"/>
  <c r="C30"/>
  <c r="E30" s="1"/>
  <c r="C9"/>
  <c r="E9" s="1"/>
  <c r="C36" l="1"/>
  <c r="E36" s="1"/>
  <c r="E7"/>
  <c r="C39"/>
  <c r="E39" s="1"/>
  <c r="C23"/>
  <c r="E23" s="1"/>
  <c r="E25" l="1"/>
  <c r="E43"/>
  <c r="E14"/>
  <c r="O62" i="33" l="1"/>
  <c r="N62"/>
  <c r="O61"/>
  <c r="M61"/>
  <c r="L61"/>
  <c r="K61"/>
  <c r="J61"/>
  <c r="I61"/>
  <c r="H61"/>
  <c r="G61"/>
  <c r="F61"/>
  <c r="E61"/>
  <c r="D61"/>
  <c r="C61"/>
  <c r="B61"/>
  <c r="O60"/>
  <c r="N60"/>
  <c r="O58"/>
  <c r="N58"/>
  <c r="O56"/>
  <c r="N56"/>
  <c r="O55"/>
  <c r="N55"/>
  <c r="O54"/>
  <c r="N54"/>
  <c r="O53"/>
  <c r="N53"/>
  <c r="L52"/>
  <c r="L57" s="1"/>
  <c r="K52"/>
  <c r="K57" s="1"/>
  <c r="J52"/>
  <c r="J57" s="1"/>
  <c r="I52"/>
  <c r="I57" s="1"/>
  <c r="H52"/>
  <c r="H57" s="1"/>
  <c r="G52"/>
  <c r="G57" s="1"/>
  <c r="F52"/>
  <c r="F57" s="1"/>
  <c r="E52"/>
  <c r="E57" s="1"/>
  <c r="D52"/>
  <c r="D57" s="1"/>
  <c r="C52"/>
  <c r="C57" s="1"/>
  <c r="B52"/>
  <c r="B57" s="1"/>
  <c r="O51"/>
  <c r="O57" s="1"/>
  <c r="N51"/>
  <c r="N50"/>
  <c r="N49"/>
  <c r="M52"/>
  <c r="M57" s="1"/>
  <c r="O48"/>
  <c r="N48"/>
  <c r="O46"/>
  <c r="N46"/>
  <c r="N45"/>
  <c r="O44"/>
  <c r="N44"/>
  <c r="L43"/>
  <c r="L47" s="1"/>
  <c r="L63" s="1"/>
  <c r="K43"/>
  <c r="K59" s="1"/>
  <c r="J43"/>
  <c r="J47" s="1"/>
  <c r="J63" s="1"/>
  <c r="I43"/>
  <c r="I59" s="1"/>
  <c r="H43"/>
  <c r="H47" s="1"/>
  <c r="H63" s="1"/>
  <c r="G43"/>
  <c r="G59" s="1"/>
  <c r="F43"/>
  <c r="F47" s="1"/>
  <c r="F63" s="1"/>
  <c r="E43"/>
  <c r="E59" s="1"/>
  <c r="D43"/>
  <c r="D47" s="1"/>
  <c r="D63" s="1"/>
  <c r="C43"/>
  <c r="C59" s="1"/>
  <c r="B43"/>
  <c r="B47" s="1"/>
  <c r="O42"/>
  <c r="N42"/>
  <c r="O41"/>
  <c r="N41"/>
  <c r="O40"/>
  <c r="O43" s="1"/>
  <c r="N40"/>
  <c r="N39"/>
  <c r="N38"/>
  <c r="N37"/>
  <c r="N36"/>
  <c r="N35"/>
  <c r="O33"/>
  <c r="N33"/>
  <c r="M32"/>
  <c r="L32"/>
  <c r="K32"/>
  <c r="J32"/>
  <c r="I32"/>
  <c r="H32"/>
  <c r="G32"/>
  <c r="F32"/>
  <c r="E32"/>
  <c r="D32"/>
  <c r="C32"/>
  <c r="B32"/>
  <c r="N31"/>
  <c r="O29"/>
  <c r="N29"/>
  <c r="O27"/>
  <c r="N27"/>
  <c r="N26"/>
  <c r="N25"/>
  <c r="O24"/>
  <c r="N24"/>
  <c r="O28"/>
  <c r="M23"/>
  <c r="M28" s="1"/>
  <c r="L23"/>
  <c r="L28" s="1"/>
  <c r="J23"/>
  <c r="J28" s="1"/>
  <c r="I23"/>
  <c r="I28" s="1"/>
  <c r="H23"/>
  <c r="H28" s="1"/>
  <c r="G23"/>
  <c r="G28" s="1"/>
  <c r="F23"/>
  <c r="F28" s="1"/>
  <c r="E23"/>
  <c r="E28" s="1"/>
  <c r="D23"/>
  <c r="D28" s="1"/>
  <c r="C23"/>
  <c r="C28" s="1"/>
  <c r="B23"/>
  <c r="B28" s="1"/>
  <c r="O22"/>
  <c r="N22"/>
  <c r="K23"/>
  <c r="K28" s="1"/>
  <c r="N20"/>
  <c r="O19"/>
  <c r="N19"/>
  <c r="O17"/>
  <c r="N17"/>
  <c r="N16"/>
  <c r="Q16" s="1"/>
  <c r="O15"/>
  <c r="N15"/>
  <c r="L14"/>
  <c r="L18" s="1"/>
  <c r="L34" s="1"/>
  <c r="L64" s="1"/>
  <c r="K14"/>
  <c r="K30" s="1"/>
  <c r="J14"/>
  <c r="J18" s="1"/>
  <c r="J34" s="1"/>
  <c r="J64" s="1"/>
  <c r="I14"/>
  <c r="H14"/>
  <c r="H18" s="1"/>
  <c r="H34" s="1"/>
  <c r="H64" s="1"/>
  <c r="G14"/>
  <c r="F14"/>
  <c r="F18" s="1"/>
  <c r="F34" s="1"/>
  <c r="F64" s="1"/>
  <c r="E14"/>
  <c r="D14"/>
  <c r="D18" s="1"/>
  <c r="D34" s="1"/>
  <c r="D64" s="1"/>
  <c r="C14"/>
  <c r="B14"/>
  <c r="B18" s="1"/>
  <c r="O13"/>
  <c r="N13"/>
  <c r="O12"/>
  <c r="N12"/>
  <c r="O11"/>
  <c r="N11"/>
  <c r="O10"/>
  <c r="O14" s="1"/>
  <c r="N10"/>
  <c r="N9"/>
  <c r="N8"/>
  <c r="N7"/>
  <c r="M14"/>
  <c r="D35" i="37"/>
  <c r="C33"/>
  <c r="D33" s="1"/>
  <c r="C31"/>
  <c r="D31" s="1"/>
  <c r="C29"/>
  <c r="D29" s="1"/>
  <c r="C27"/>
  <c r="D27" s="1"/>
  <c r="C26"/>
  <c r="D26" s="1"/>
  <c r="D18"/>
  <c r="C16"/>
  <c r="D16" s="1"/>
  <c r="B16"/>
  <c r="O30" i="33" l="1"/>
  <c r="O18"/>
  <c r="O34" s="1"/>
  <c r="O59"/>
  <c r="O47"/>
  <c r="O63" s="1"/>
  <c r="C30"/>
  <c r="E30"/>
  <c r="G30"/>
  <c r="I30"/>
  <c r="N32"/>
  <c r="N21"/>
  <c r="N28"/>
  <c r="N57"/>
  <c r="N61"/>
  <c r="M30"/>
  <c r="M18"/>
  <c r="M34" s="1"/>
  <c r="B34"/>
  <c r="B63"/>
  <c r="N14"/>
  <c r="C18"/>
  <c r="C34" s="1"/>
  <c r="E18"/>
  <c r="E34" s="1"/>
  <c r="G18"/>
  <c r="G34" s="1"/>
  <c r="I18"/>
  <c r="I34" s="1"/>
  <c r="K18"/>
  <c r="K34" s="1"/>
  <c r="N23"/>
  <c r="B30"/>
  <c r="D30"/>
  <c r="F30"/>
  <c r="H30"/>
  <c r="J30"/>
  <c r="L30"/>
  <c r="M43"/>
  <c r="C47"/>
  <c r="C63" s="1"/>
  <c r="E47"/>
  <c r="E63" s="1"/>
  <c r="G47"/>
  <c r="G63" s="1"/>
  <c r="I47"/>
  <c r="I63" s="1"/>
  <c r="K47"/>
  <c r="K63" s="1"/>
  <c r="N52"/>
  <c r="B59"/>
  <c r="D59"/>
  <c r="F59"/>
  <c r="H59"/>
  <c r="J59"/>
  <c r="L59"/>
  <c r="N6"/>
  <c r="N43"/>
  <c r="I64" l="1"/>
  <c r="E64"/>
  <c r="N18"/>
  <c r="M59"/>
  <c r="N59" s="1"/>
  <c r="M47"/>
  <c r="M63" s="1"/>
  <c r="N63" s="1"/>
  <c r="B64"/>
  <c r="N34"/>
  <c r="N30"/>
  <c r="K64"/>
  <c r="G64"/>
  <c r="C64"/>
  <c r="M64" l="1"/>
  <c r="B65"/>
  <c r="N64"/>
  <c r="N47"/>
  <c r="C5" l="1"/>
  <c r="C65"/>
  <c r="D65" l="1"/>
  <c r="D5"/>
  <c r="E5" l="1"/>
  <c r="E65"/>
  <c r="F65" l="1"/>
  <c r="F5"/>
  <c r="G5" l="1"/>
  <c r="G65"/>
  <c r="H65" l="1"/>
  <c r="H5"/>
  <c r="E22" i="31"/>
  <c r="C20"/>
  <c r="E19"/>
  <c r="E18"/>
  <c r="C16"/>
  <c r="E15"/>
  <c r="E10"/>
  <c r="C8"/>
  <c r="E7"/>
  <c r="E6"/>
  <c r="N25" i="30"/>
  <c r="M25"/>
  <c r="L25"/>
  <c r="K25"/>
  <c r="J25"/>
  <c r="I25"/>
  <c r="H25"/>
  <c r="G25"/>
  <c r="F25"/>
  <c r="E25"/>
  <c r="D25"/>
  <c r="C25"/>
  <c r="O23"/>
  <c r="N14"/>
  <c r="M14"/>
  <c r="L14"/>
  <c r="K14"/>
  <c r="J14"/>
  <c r="I14"/>
  <c r="H14"/>
  <c r="G14"/>
  <c r="F14"/>
  <c r="E14"/>
  <c r="D14"/>
  <c r="C14"/>
  <c r="O12"/>
  <c r="O11"/>
  <c r="D28" i="25"/>
  <c r="C28"/>
  <c r="H27"/>
  <c r="G27"/>
  <c r="D27"/>
  <c r="C27"/>
  <c r="H24"/>
  <c r="G24"/>
  <c r="F24"/>
  <c r="F25" s="1"/>
  <c r="D24"/>
  <c r="C24"/>
  <c r="B24"/>
  <c r="H23"/>
  <c r="G23"/>
  <c r="D23"/>
  <c r="C23"/>
  <c r="H22"/>
  <c r="G22"/>
  <c r="G25" s="1"/>
  <c r="G30" s="1"/>
  <c r="D22"/>
  <c r="C22"/>
  <c r="C25" s="1"/>
  <c r="C30" s="1"/>
  <c r="H18"/>
  <c r="H34" s="1"/>
  <c r="G18"/>
  <c r="D18"/>
  <c r="C18"/>
  <c r="C34" s="1"/>
  <c r="H14"/>
  <c r="G14"/>
  <c r="F14"/>
  <c r="H13"/>
  <c r="G13"/>
  <c r="F13"/>
  <c r="H12"/>
  <c r="H11"/>
  <c r="H16" s="1"/>
  <c r="G11"/>
  <c r="D11"/>
  <c r="C11"/>
  <c r="G10"/>
  <c r="D10"/>
  <c r="C10"/>
  <c r="G9"/>
  <c r="D9"/>
  <c r="D16" s="1"/>
  <c r="C9"/>
  <c r="B16"/>
  <c r="G8"/>
  <c r="C8"/>
  <c r="D31" i="27"/>
  <c r="D22"/>
  <c r="D19"/>
  <c r="B28" i="24"/>
  <c r="D23"/>
  <c r="D24" s="1"/>
  <c r="D29" s="1"/>
  <c r="B23"/>
  <c r="B24"/>
  <c r="D14"/>
  <c r="B14"/>
  <c r="D13"/>
  <c r="B13"/>
  <c r="D12"/>
  <c r="B12"/>
  <c r="B11"/>
  <c r="D84" i="23"/>
  <c r="C84"/>
  <c r="D83"/>
  <c r="C83"/>
  <c r="D82"/>
  <c r="C82"/>
  <c r="D81"/>
  <c r="C81"/>
  <c r="D80"/>
  <c r="C80"/>
  <c r="B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B67"/>
  <c r="D66"/>
  <c r="C66"/>
  <c r="B66"/>
  <c r="D65"/>
  <c r="C65"/>
  <c r="D64"/>
  <c r="C64"/>
  <c r="D63"/>
  <c r="C63"/>
  <c r="B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B50"/>
  <c r="D49"/>
  <c r="C49"/>
  <c r="D48"/>
  <c r="C48"/>
  <c r="D47"/>
  <c r="C47"/>
  <c r="B47"/>
  <c r="D46"/>
  <c r="C46"/>
  <c r="D45"/>
  <c r="E45" s="1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B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B29" i="24" l="1"/>
  <c r="E48" i="23"/>
  <c r="B55"/>
  <c r="E54"/>
  <c r="E56"/>
  <c r="E57"/>
  <c r="E58"/>
  <c r="E59"/>
  <c r="E81"/>
  <c r="E83"/>
  <c r="B19" i="24"/>
  <c r="B35" s="1"/>
  <c r="D19"/>
  <c r="D35" s="1"/>
  <c r="D31"/>
  <c r="D34" i="25"/>
  <c r="G34"/>
  <c r="B25"/>
  <c r="D25"/>
  <c r="D30" s="1"/>
  <c r="H25"/>
  <c r="H30" s="1"/>
  <c r="C21" i="31"/>
  <c r="C23" s="1"/>
  <c r="F34" i="25"/>
  <c r="F30"/>
  <c r="F16"/>
  <c r="F32" s="1"/>
  <c r="F36" s="1"/>
  <c r="E8" i="23"/>
  <c r="E10"/>
  <c r="E12"/>
  <c r="E13"/>
  <c r="E14"/>
  <c r="E15"/>
  <c r="E16"/>
  <c r="E18"/>
  <c r="E19"/>
  <c r="E25"/>
  <c r="E26"/>
  <c r="E27"/>
  <c r="E28"/>
  <c r="E29"/>
  <c r="E30"/>
  <c r="E32"/>
  <c r="E33"/>
  <c r="E34"/>
  <c r="E35"/>
  <c r="E36"/>
  <c r="E46"/>
  <c r="E51"/>
  <c r="E64"/>
  <c r="E65"/>
  <c r="B69"/>
  <c r="E69" s="1"/>
  <c r="E68"/>
  <c r="E70"/>
  <c r="E72"/>
  <c r="E73"/>
  <c r="E74"/>
  <c r="E75"/>
  <c r="E76"/>
  <c r="E77"/>
  <c r="E78"/>
  <c r="E79"/>
  <c r="D23" i="27"/>
  <c r="C16" i="25"/>
  <c r="C20" s="1"/>
  <c r="G16"/>
  <c r="G32" s="1"/>
  <c r="G36" s="1"/>
  <c r="E8" i="31"/>
  <c r="E16"/>
  <c r="E20"/>
  <c r="E9" i="23"/>
  <c r="E11"/>
  <c r="E20"/>
  <c r="E21"/>
  <c r="E22"/>
  <c r="E23"/>
  <c r="E24"/>
  <c r="E37"/>
  <c r="E39"/>
  <c r="E40"/>
  <c r="E41"/>
  <c r="E42"/>
  <c r="E43"/>
  <c r="E44"/>
  <c r="E60"/>
  <c r="E61"/>
  <c r="E62"/>
  <c r="E63"/>
  <c r="E67"/>
  <c r="E52"/>
  <c r="E53"/>
  <c r="E80"/>
  <c r="O14" i="30"/>
  <c r="D26"/>
  <c r="M26"/>
  <c r="K26"/>
  <c r="I26"/>
  <c r="G26"/>
  <c r="E26"/>
  <c r="N26"/>
  <c r="L26"/>
  <c r="J26"/>
  <c r="H26"/>
  <c r="F26"/>
  <c r="O25"/>
  <c r="I5" i="33"/>
  <c r="I65"/>
  <c r="C26" i="30"/>
  <c r="F20" i="25"/>
  <c r="H20"/>
  <c r="C32"/>
  <c r="C36" s="1"/>
  <c r="B20"/>
  <c r="D32"/>
  <c r="D36" s="1"/>
  <c r="D20"/>
  <c r="E47" i="23"/>
  <c r="E17"/>
  <c r="E55"/>
  <c r="E31"/>
  <c r="E50"/>
  <c r="E66"/>
  <c r="E7"/>
  <c r="B31" i="24" l="1"/>
  <c r="D39" i="27"/>
  <c r="O26" i="30"/>
  <c r="B30" i="25"/>
  <c r="B36" s="1"/>
  <c r="B32"/>
  <c r="H32"/>
  <c r="H36" s="1"/>
  <c r="F37" s="1"/>
  <c r="G20"/>
  <c r="B71" i="23"/>
  <c r="E71" s="1"/>
  <c r="E21" i="31"/>
  <c r="E23" s="1"/>
  <c r="J65" i="33"/>
  <c r="J5"/>
  <c r="B37" i="25"/>
  <c r="B82" i="23"/>
  <c r="E82" s="1"/>
  <c r="B38"/>
  <c r="K5" i="33" l="1"/>
  <c r="K65"/>
  <c r="B49" i="23"/>
  <c r="E38"/>
  <c r="L65" i="33" l="1"/>
  <c r="L5"/>
  <c r="B84" i="23"/>
  <c r="E84" s="1"/>
  <c r="E49"/>
  <c r="M5" i="33" l="1"/>
  <c r="M65"/>
</calcChain>
</file>

<file path=xl/sharedStrings.xml><?xml version="1.0" encoding="utf-8"?>
<sst xmlns="http://schemas.openxmlformats.org/spreadsheetml/2006/main" count="536" uniqueCount="327">
  <si>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</si>
  <si>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</si>
  <si>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</si>
  <si>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</si>
  <si>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</si>
  <si>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</si>
  <si>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</si>
  <si>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</si>
  <si>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</si>
  <si>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</si>
  <si>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</si>
  <si>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</si>
  <si>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</si>
  <si>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</si>
  <si>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</si>
  <si>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</si>
  <si>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</si>
  <si>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</si>
  <si>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</si>
  <si>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</si>
  <si>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</si>
  <si>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</si>
  <si>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</si>
  <si>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</si>
  <si>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</si>
  <si>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</si>
  <si>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</si>
  <si>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</si>
  <si>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</si>
  <si>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</si>
  <si>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</si>
  <si>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</si>
  <si>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</si>
  <si>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</si>
  <si>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</si>
  <si>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</si>
  <si>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</si>
  <si>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</si>
  <si>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</si>
  <si>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</si>
  <si>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</si>
  <si>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</si>
  <si>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</si>
  <si>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</si>
  <si>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</si>
  <si>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Ezer forintban !</t>
  </si>
  <si>
    <t>Összesen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</si>
  <si>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</si>
  <si>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</si>
  <si>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</si>
  <si>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</si>
  <si>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</si>
  <si>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</si>
  <si>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</si>
  <si>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</si>
  <si>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</si>
  <si>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</si>
  <si>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</si>
  <si>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</si>
  <si>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</si>
  <si>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</si>
  <si>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</si>
  <si>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</si>
  <si>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</si>
  <si>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</si>
  <si>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Szociális étkeztetés</t>
  </si>
  <si>
    <t>2. melléklet</t>
  </si>
  <si>
    <t>4. melléklet</t>
  </si>
  <si>
    <t>6. melléklet</t>
  </si>
  <si>
    <t>Adatok ezer forintban</t>
  </si>
  <si>
    <t>Önkormányzat</t>
  </si>
  <si>
    <t>Hivatal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</si>
  <si>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</si>
  <si>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</si>
  <si>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</si>
  <si>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</si>
  <si>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</si>
  <si>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</si>
  <si>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</si>
  <si>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</si>
  <si>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</si>
  <si>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</si>
  <si>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</si>
  <si>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</si>
  <si>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</si>
  <si>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</si>
  <si>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</si>
  <si>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 xml:space="preserve">                  1. melléklet</t>
  </si>
  <si>
    <t>Ezer Ft-ban</t>
  </si>
  <si>
    <t xml:space="preserve">  BEVÉTELEK JOGCÍMEI</t>
  </si>
  <si>
    <t xml:space="preserve">Önkormányzat </t>
  </si>
  <si>
    <t xml:space="preserve">Mindösszesen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</si>
  <si>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</si>
  <si>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</si>
  <si>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</si>
  <si>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</si>
  <si>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</si>
  <si>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</si>
  <si>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</si>
  <si>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</si>
  <si>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</si>
  <si>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</si>
  <si>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</si>
  <si>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</si>
  <si>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</si>
  <si>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</si>
  <si>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</si>
  <si>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</si>
  <si>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</si>
  <si>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</si>
  <si>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</si>
  <si>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</si>
  <si>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</si>
  <si>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</si>
  <si>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</si>
  <si>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</si>
  <si>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</si>
  <si>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</si>
  <si>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</si>
  <si>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</si>
  <si>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</si>
  <si>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</si>
  <si>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</si>
  <si>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</si>
  <si>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</si>
  <si>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</si>
  <si>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</si>
  <si>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</si>
  <si>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</si>
  <si>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</si>
  <si>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</si>
  <si>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</si>
  <si>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</si>
  <si>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</si>
  <si>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</si>
  <si>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</si>
  <si>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</si>
  <si>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</si>
  <si>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</si>
  <si>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</si>
  <si>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</si>
  <si>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</si>
  <si>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</si>
  <si>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</si>
  <si>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</si>
  <si>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</si>
  <si>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</si>
  <si>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</si>
  <si>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</si>
  <si>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 xml:space="preserve"> </t>
  </si>
  <si>
    <t xml:space="preserve">        Ezer Ft-ban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</si>
  <si>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</si>
  <si>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</si>
  <si>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</si>
  <si>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</si>
  <si>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</si>
  <si>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</si>
  <si>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</si>
  <si>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</si>
  <si>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</si>
  <si>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</si>
  <si>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</si>
  <si>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</si>
  <si>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</si>
  <si>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</si>
  <si>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</si>
  <si>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</si>
  <si>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</si>
  <si>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</si>
  <si>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</si>
  <si>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</si>
  <si>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</si>
  <si>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</si>
  <si>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</si>
  <si>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</si>
  <si>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</si>
  <si>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</si>
  <si>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</si>
  <si>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</si>
  <si>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</si>
  <si>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</si>
  <si>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</si>
  <si>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</si>
  <si>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</si>
  <si>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</si>
  <si>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</si>
  <si>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</si>
  <si>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</si>
  <si>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</si>
  <si>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TÁMOGATÁSOK</t>
  </si>
  <si>
    <t xml:space="preserve">               </t>
  </si>
  <si>
    <t xml:space="preserve"> Ft- ban </t>
  </si>
  <si>
    <t xml:space="preserve">BEVÉTELEK JOGCÍMEI </t>
  </si>
  <si>
    <t>Mutató</t>
  </si>
  <si>
    <t>Ft/mutató</t>
  </si>
  <si>
    <t>Támogatás Önkormányzat</t>
  </si>
  <si>
    <t>a) Önkormányzati hivatal működésének támogatása</t>
  </si>
  <si>
    <t>a) Önkormányzati hivatal működésének támogatása - beszámítás után</t>
  </si>
  <si>
    <t>b) Település- üzemeltetéshez kapcsolódó feladatellátás támogatása összesen</t>
  </si>
  <si>
    <t>b) Település- üzemeltetéshez kapcsolódó feladatellátás támogatása összesen - beszámítás után</t>
  </si>
  <si>
    <t>ba) A zöldterület- gazdálkodással kapcsilatos feladatok ellátásának támogatása - beszámítás után</t>
  </si>
  <si>
    <t>bb) Közvilágítás fenntartásának támogatása</t>
  </si>
  <si>
    <t>bb) Közvilágítás fenntartásának támogatása- beszámítás után</t>
  </si>
  <si>
    <t>bc) Köztemető fenntartással kapcsolatos feladatok támogatása</t>
  </si>
  <si>
    <t>bc) Köztemető fenntartással kapcsolatos feladatok támogatása - beszámolás után</t>
  </si>
  <si>
    <t>bd) Közutak fenntartásának támogatása</t>
  </si>
  <si>
    <t>bd) Közutak fenntartásának támogatása - beszámítás után</t>
  </si>
  <si>
    <t>Infp -  Beszámítás összege</t>
  </si>
  <si>
    <t>Éves támogatás összege</t>
  </si>
  <si>
    <t>d) Egyéb önkormányzati feladatok támogatása</t>
  </si>
  <si>
    <t>V.I.1.Kiegészítés a fenti jogcímekre</t>
  </si>
  <si>
    <t>Hozzájárulás a pénzbeli szociális ellátásokhoz</t>
  </si>
  <si>
    <t>Hozzájárulás a pénzbeli szociális ellátásokhoz- beszámítás után</t>
  </si>
  <si>
    <t>A települési önkormányzatok szociális feladatainak egyéb támogatása</t>
  </si>
  <si>
    <t>A finanszírozás szempontjából elismert dolgozók bértámogatása</t>
  </si>
  <si>
    <t>Könyvtári és közművelődési feladatok támogatása</t>
  </si>
  <si>
    <t>Minösszesen</t>
  </si>
  <si>
    <t>3. melléklet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</si>
  <si>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</si>
  <si>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</si>
  <si>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</si>
  <si>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</si>
  <si>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</si>
  <si>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 xml:space="preserve">K.6. Beruházási előirányzat célonkénti részletezése </t>
  </si>
  <si>
    <t xml:space="preserve">       Ezer Ft-ban</t>
  </si>
  <si>
    <t>Beruházási feladat</t>
  </si>
  <si>
    <t xml:space="preserve">Előirányzat összege </t>
  </si>
  <si>
    <t>Önkormányzat beruházásai</t>
  </si>
  <si>
    <t>Beruházás összesen</t>
  </si>
  <si>
    <t>Előirányzat-felhasználási terv
2015. évre</t>
  </si>
  <si>
    <t>8. melléklet</t>
  </si>
  <si>
    <t>Költségvetési kiadások kötelező, önként vállalt valamint államigazgatási megbontásban intézményenként</t>
  </si>
  <si>
    <t xml:space="preserve">Összesen </t>
  </si>
  <si>
    <t xml:space="preserve">A költségvetési évet követő három év tervezett előirányzatainak keretszámai főbb csoportokban </t>
  </si>
  <si>
    <t>Előirányzat összege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</si>
  <si>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</si>
  <si>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</si>
  <si>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</si>
  <si>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</si>
  <si>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</si>
  <si>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</si>
  <si>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</si>
  <si>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</si>
  <si>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</si>
  <si>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</si>
  <si>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</si>
  <si>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</si>
  <si>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</si>
  <si>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</si>
  <si>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</si>
  <si>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</si>
  <si>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</si>
  <si>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G. KIADÁS MINDÖSSZESEN (C+F)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</si>
  <si>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</si>
  <si>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</si>
  <si>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</si>
  <si>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</si>
  <si>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</si>
  <si>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</si>
  <si>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</si>
  <si>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</si>
  <si>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</si>
  <si>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</si>
  <si>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</si>
  <si>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</si>
  <si>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</si>
  <si>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</si>
  <si>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</si>
  <si>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</si>
  <si>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</si>
  <si>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</si>
  <si>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Polgárm.-i Hivatal</t>
  </si>
  <si>
    <t xml:space="preserve">KIADÁSOK JOGCÍMEI </t>
  </si>
  <si>
    <t xml:space="preserve">   5.  melléklet</t>
  </si>
  <si>
    <t>Közvilágítás</t>
  </si>
  <si>
    <t>Önkormányzati igazgatás</t>
  </si>
  <si>
    <t xml:space="preserve">Önkormányzat feladatai </t>
  </si>
  <si>
    <t>előirányzatai  feladatonként</t>
  </si>
  <si>
    <t>ÚJCSANÁLOS ÖNKORMÁNYZAT KÖLTSÉGVETÉS MÉRLEGE</t>
  </si>
  <si>
    <t>B113. Települési önk. Szociális, gyermekjóléti feladatainak támogatása</t>
  </si>
  <si>
    <t>Újcsanálos Önkormányzat működési célú bevételek és kiadások valamint a felhalmozási bevételek és kiadások mérlege</t>
  </si>
  <si>
    <t>Zöldterület kezelés</t>
  </si>
  <si>
    <t>Újcsanálos Önkormányzat Likviditási terve  2015. év</t>
  </si>
  <si>
    <t xml:space="preserve">5.1.  melléklet </t>
  </si>
  <si>
    <t>5.2. melléklet</t>
  </si>
  <si>
    <t xml:space="preserve">7B.  melléklet </t>
  </si>
  <si>
    <t>7A. melléklet</t>
  </si>
  <si>
    <t xml:space="preserve">II. Adósságot keletkeztető más ügyletek </t>
  </si>
  <si>
    <t xml:space="preserve">1. </t>
  </si>
  <si>
    <t>I. Fejlesztési cél, amelyek megvalósításához adósságot keletkeztető ügylet megkötése válik, vagy válhat szükségessé</t>
  </si>
  <si>
    <t xml:space="preserve">Összeg </t>
  </si>
  <si>
    <t>Adósságot keletkeztető ügylet megnevezése</t>
  </si>
  <si>
    <t>ezer Ft</t>
  </si>
  <si>
    <t>azon fejlesztési célokról, amelyek megvalósításához a Magyarország gazdasági stabilitásáról szóló 2011. évi CXCIV. törvény 3. § (1) bekezdés szerinti adósságot keletkeztető ügylet megkötése válik vagy válhat szükségessé, az adósságot keletkeztető ügyletek várható összegével együtt</t>
  </si>
  <si>
    <t>KIMUTATÁS</t>
  </si>
  <si>
    <t xml:space="preserve">9.  melléklet </t>
  </si>
  <si>
    <t>ba) A zöldterület- gazdálkodással kapcsolatos feladatok ellátásának támogatása</t>
  </si>
  <si>
    <t>A rászoruló gyermekek intézményen kívüli szünidei étkeztetésének támogatása</t>
  </si>
  <si>
    <t xml:space="preserve">     A 2016. évi bevételi előirányzatok intézményenként és összesen</t>
  </si>
  <si>
    <t>2016. évi előirányzat BEVÉTELEK</t>
  </si>
  <si>
    <t>2016. évi előirányzat KIADÁSOK</t>
  </si>
  <si>
    <t xml:space="preserve">     A KÖTELEZŐ feladatok 2016. évi kiadási előirányzatai intézményenként összesen</t>
  </si>
  <si>
    <t>Az Önkormányzat  2016. évi költségvetési kiadási</t>
  </si>
  <si>
    <t>Köztemető fenntartás</t>
  </si>
  <si>
    <t>Önkormányzatok elsz. a közp. Ktgvetéssel</t>
  </si>
  <si>
    <t>Sart közmunkaprogram</t>
  </si>
  <si>
    <t>Közutak, hidak üzemeltetése</t>
  </si>
  <si>
    <t>Város,- községgazdálkodási m.n.s. szolgáltatások</t>
  </si>
  <si>
    <t>Család és nővédelmi egészségügyi szolgáltatás</t>
  </si>
  <si>
    <t>Ifjúsági és egészségügyi gondozás</t>
  </si>
  <si>
    <t>Közművelődés, közösségi és társadalmi részvétel fejl.</t>
  </si>
  <si>
    <t>Civil szervezetek működési támogatása</t>
  </si>
  <si>
    <t>Óvodai nevelés ellátási feladatai</t>
  </si>
  <si>
    <t>Gyermekétkeztetés köznevelési intézményben</t>
  </si>
  <si>
    <t>Gyermekvédelmi pénzbeni és természetbeni ell.</t>
  </si>
  <si>
    <t>Egyéb szociális pénzbeni és természetbeni ellátások</t>
  </si>
  <si>
    <t>Önkormányzatok funkcióra nem sorolható kiadásai</t>
  </si>
  <si>
    <t xml:space="preserve">a) Működési </t>
  </si>
  <si>
    <t xml:space="preserve"> - az Újcsanálosi Általános Iskoláért Alapítvány támogatása</t>
  </si>
  <si>
    <t>2016. év</t>
  </si>
  <si>
    <t>- Újcsanálos Református Egyházközösség</t>
  </si>
  <si>
    <t>- Újcsanálos Evangélikus Egyházközösség</t>
  </si>
  <si>
    <t>Faluközpont felújítása</t>
  </si>
  <si>
    <t>Orvosi rendelő felújítása</t>
  </si>
  <si>
    <t>Szoc. gondozó felújítása</t>
  </si>
  <si>
    <t>Önk. ép. felújítása</t>
  </si>
  <si>
    <t xml:space="preserve"> - Újcsanálosi Polgárőr Egyesület</t>
  </si>
</sst>
</file>

<file path=xl/styles.xml><?xml version="1.0" encoding="utf-8"?>
<styleSheet xmlns="http://schemas.openxmlformats.org/spreadsheetml/2006/main">
  <numFmts count="1">
    <numFmt numFmtId="164" formatCode="#,###"/>
  </numFmts>
  <fonts count="58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color theme="0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6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sz val="9"/>
      <color indexed="8"/>
      <name val="Arial CE"/>
      <family val="2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9"/>
      <color indexed="8"/>
      <name val="Arial CE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25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  <xf numFmtId="0" fontId="25" fillId="0" borderId="0"/>
    <xf numFmtId="0" fontId="38" fillId="0" borderId="0"/>
  </cellStyleXfs>
  <cellXfs count="377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0" fillId="0" borderId="0" xfId="0" applyFill="1"/>
    <xf numFmtId="0" fontId="25" fillId="0" borderId="0" xfId="38"/>
    <xf numFmtId="0" fontId="26" fillId="0" borderId="0" xfId="38" applyFont="1"/>
    <xf numFmtId="0" fontId="27" fillId="0" borderId="17" xfId="38" applyFont="1" applyBorder="1" applyAlignment="1">
      <alignment horizontal="center"/>
    </xf>
    <xf numFmtId="0" fontId="27" fillId="0" borderId="0" xfId="38" applyFont="1"/>
    <xf numFmtId="0" fontId="27" fillId="0" borderId="17" xfId="38" applyFont="1" applyBorder="1"/>
    <xf numFmtId="3" fontId="27" fillId="0" borderId="17" xfId="38" applyNumberFormat="1" applyFont="1" applyBorder="1"/>
    <xf numFmtId="0" fontId="25" fillId="0" borderId="17" xfId="38" applyBorder="1"/>
    <xf numFmtId="3" fontId="25" fillId="0" borderId="17" xfId="38" applyNumberFormat="1" applyBorder="1"/>
    <xf numFmtId="0" fontId="25" fillId="0" borderId="17" xfId="38" applyFont="1" applyBorder="1"/>
    <xf numFmtId="0" fontId="25" fillId="0" borderId="17" xfId="38" applyFont="1" applyBorder="1" applyAlignment="1">
      <alignment wrapText="1"/>
    </xf>
    <xf numFmtId="0" fontId="25" fillId="0" borderId="17" xfId="38" applyBorder="1" applyAlignment="1">
      <alignment horizontal="left" indent="3"/>
    </xf>
    <xf numFmtId="0" fontId="25" fillId="0" borderId="17" xfId="38" applyFont="1" applyBorder="1" applyAlignment="1">
      <alignment horizontal="left" indent="3"/>
    </xf>
    <xf numFmtId="0" fontId="27" fillId="0" borderId="17" xfId="38" applyFont="1" applyBorder="1" applyAlignment="1">
      <alignment horizontal="left" indent="3"/>
    </xf>
    <xf numFmtId="0" fontId="25" fillId="0" borderId="17" xfId="38" applyFont="1" applyBorder="1" applyAlignment="1">
      <alignment horizontal="left" wrapText="1" indent="3"/>
    </xf>
    <xf numFmtId="0" fontId="29" fillId="0" borderId="0" xfId="0" applyFont="1"/>
    <xf numFmtId="3" fontId="0" fillId="0" borderId="0" xfId="0" applyNumberFormat="1"/>
    <xf numFmtId="0" fontId="32" fillId="0" borderId="17" xfId="0" applyFont="1" applyBorder="1" applyAlignment="1">
      <alignment horizontal="left"/>
    </xf>
    <xf numFmtId="0" fontId="32" fillId="0" borderId="31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/>
    </xf>
    <xf numFmtId="0" fontId="34" fillId="0" borderId="31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/>
    </xf>
    <xf numFmtId="0" fontId="32" fillId="0" borderId="17" xfId="0" applyFont="1" applyFill="1" applyBorder="1" applyAlignment="1">
      <alignment horizontal="left"/>
    </xf>
    <xf numFmtId="0" fontId="32" fillId="0" borderId="17" xfId="0" applyFont="1" applyBorder="1" applyAlignment="1">
      <alignment horizontal="left" vertical="center" wrapText="1"/>
    </xf>
    <xf numFmtId="3" fontId="0" fillId="0" borderId="0" xfId="0" applyNumberFormat="1" applyFill="1"/>
    <xf numFmtId="3" fontId="35" fillId="0" borderId="17" xfId="0" applyNumberFormat="1" applyFont="1" applyFill="1" applyBorder="1"/>
    <xf numFmtId="3" fontId="29" fillId="0" borderId="17" xfId="0" applyNumberFormat="1" applyFont="1" applyFill="1" applyBorder="1"/>
    <xf numFmtId="0" fontId="32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wrapText="1"/>
    </xf>
    <xf numFmtId="0" fontId="32" fillId="0" borderId="31" xfId="0" applyFont="1" applyFill="1" applyBorder="1" applyAlignment="1">
      <alignment horizontal="left" wrapText="1"/>
    </xf>
    <xf numFmtId="0" fontId="34" fillId="0" borderId="17" xfId="0" applyFont="1" applyFill="1" applyBorder="1" applyAlignment="1">
      <alignment horizontal="left" vertical="center" wrapText="1"/>
    </xf>
    <xf numFmtId="3" fontId="27" fillId="0" borderId="17" xfId="0" applyNumberFormat="1" applyFont="1" applyBorder="1"/>
    <xf numFmtId="0" fontId="34" fillId="0" borderId="17" xfId="0" applyFont="1" applyFill="1" applyBorder="1" applyAlignment="1">
      <alignment horizontal="left"/>
    </xf>
    <xf numFmtId="0" fontId="27" fillId="0" borderId="17" xfId="0" applyFont="1" applyBorder="1"/>
    <xf numFmtId="0" fontId="34" fillId="18" borderId="17" xfId="0" applyFont="1" applyFill="1" applyBorder="1" applyAlignment="1">
      <alignment horizontal="left"/>
    </xf>
    <xf numFmtId="0" fontId="30" fillId="0" borderId="17" xfId="0" applyFont="1" applyBorder="1" applyAlignment="1">
      <alignment horizontal="center" vertical="center"/>
    </xf>
    <xf numFmtId="0" fontId="38" fillId="0" borderId="0" xfId="0" applyFont="1"/>
    <xf numFmtId="0" fontId="35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7" fillId="18" borderId="17" xfId="0" applyFont="1" applyFill="1" applyBorder="1" applyAlignment="1">
      <alignment horizontal="left" wrapText="1"/>
    </xf>
    <xf numFmtId="3" fontId="37" fillId="0" borderId="17" xfId="0" applyNumberFormat="1" applyFont="1" applyFill="1" applyBorder="1"/>
    <xf numFmtId="3" fontId="39" fillId="0" borderId="31" xfId="0" applyNumberFormat="1" applyFont="1" applyFill="1" applyBorder="1"/>
    <xf numFmtId="3" fontId="40" fillId="0" borderId="29" xfId="0" applyNumberFormat="1" applyFont="1" applyFill="1" applyBorder="1"/>
    <xf numFmtId="3" fontId="39" fillId="18" borderId="17" xfId="0" applyNumberFormat="1" applyFont="1" applyFill="1" applyBorder="1"/>
    <xf numFmtId="0" fontId="37" fillId="0" borderId="0" xfId="0" applyFont="1"/>
    <xf numFmtId="3" fontId="37" fillId="0" borderId="0" xfId="0" applyNumberFormat="1" applyFont="1"/>
    <xf numFmtId="0" fontId="37" fillId="0" borderId="17" xfId="0" applyFont="1" applyBorder="1" applyAlignment="1">
      <alignment horizontal="left" wrapText="1"/>
    </xf>
    <xf numFmtId="0" fontId="37" fillId="0" borderId="31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wrapText="1"/>
    </xf>
    <xf numFmtId="0" fontId="37" fillId="0" borderId="0" xfId="0" applyFont="1" applyFill="1"/>
    <xf numFmtId="0" fontId="39" fillId="0" borderId="31" xfId="0" applyFont="1" applyBorder="1" applyAlignment="1">
      <alignment horizontal="left" vertical="center" wrapText="1"/>
    </xf>
    <xf numFmtId="3" fontId="39" fillId="0" borderId="17" xfId="0" applyNumberFormat="1" applyFont="1" applyFill="1" applyBorder="1"/>
    <xf numFmtId="49" fontId="39" fillId="0" borderId="31" xfId="0" applyNumberFormat="1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wrapText="1"/>
    </xf>
    <xf numFmtId="0" fontId="37" fillId="0" borderId="17" xfId="0" applyFont="1" applyFill="1" applyBorder="1" applyAlignment="1">
      <alignment horizontal="left" wrapText="1"/>
    </xf>
    <xf numFmtId="0" fontId="37" fillId="0" borderId="17" xfId="0" applyFont="1" applyBorder="1" applyAlignment="1">
      <alignment horizontal="left" vertical="center" wrapText="1"/>
    </xf>
    <xf numFmtId="3" fontId="37" fillId="0" borderId="0" xfId="0" applyNumberFormat="1" applyFont="1" applyFill="1"/>
    <xf numFmtId="0" fontId="37" fillId="19" borderId="0" xfId="0" applyFont="1" applyFill="1"/>
    <xf numFmtId="0" fontId="37" fillId="0" borderId="17" xfId="0" applyFont="1" applyBorder="1" applyAlignment="1">
      <alignment horizontal="center" wrapText="1"/>
    </xf>
    <xf numFmtId="0" fontId="37" fillId="0" borderId="17" xfId="0" applyFont="1" applyFill="1" applyBorder="1" applyAlignment="1">
      <alignment horizontal="left" vertical="center" wrapText="1"/>
    </xf>
    <xf numFmtId="0" fontId="37" fillId="0" borderId="31" xfId="0" applyFont="1" applyFill="1" applyBorder="1" applyAlignment="1">
      <alignment horizontal="left" wrapText="1"/>
    </xf>
    <xf numFmtId="0" fontId="39" fillId="0" borderId="17" xfId="0" applyFont="1" applyFill="1" applyBorder="1" applyAlignment="1">
      <alignment horizontal="left" vertical="center" wrapText="1"/>
    </xf>
    <xf numFmtId="0" fontId="39" fillId="0" borderId="17" xfId="0" applyFont="1" applyFill="1" applyBorder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center" wrapText="1"/>
    </xf>
    <xf numFmtId="49" fontId="39" fillId="0" borderId="17" xfId="0" applyNumberFormat="1" applyFont="1" applyBorder="1" applyAlignment="1">
      <alignment horizontal="left" vertical="center" wrapText="1"/>
    </xf>
    <xf numFmtId="3" fontId="39" fillId="0" borderId="17" xfId="0" applyNumberFormat="1" applyFont="1" applyBorder="1"/>
    <xf numFmtId="0" fontId="37" fillId="0" borderId="17" xfId="0" applyFont="1" applyBorder="1"/>
    <xf numFmtId="0" fontId="39" fillId="0" borderId="17" xfId="0" applyFont="1" applyFill="1" applyBorder="1" applyAlignment="1">
      <alignment horizontal="left" wrapText="1"/>
    </xf>
    <xf numFmtId="0" fontId="37" fillId="0" borderId="17" xfId="0" applyFont="1" applyBorder="1" applyAlignment="1">
      <alignment wrapText="1"/>
    </xf>
    <xf numFmtId="0" fontId="39" fillId="18" borderId="17" xfId="0" applyFont="1" applyFill="1" applyBorder="1" applyAlignment="1">
      <alignment horizontal="left" wrapText="1"/>
    </xf>
    <xf numFmtId="0" fontId="37" fillId="0" borderId="17" xfId="0" applyFont="1" applyFill="1" applyBorder="1"/>
    <xf numFmtId="0" fontId="39" fillId="0" borderId="17" xfId="0" applyFont="1" applyFill="1" applyBorder="1"/>
    <xf numFmtId="0" fontId="36" fillId="0" borderId="0" xfId="0" applyFont="1" applyAlignment="1">
      <alignment horizontal="right"/>
    </xf>
    <xf numFmtId="3" fontId="31" fillId="0" borderId="17" xfId="0" applyNumberFormat="1" applyFont="1" applyBorder="1"/>
    <xf numFmtId="0" fontId="43" fillId="0" borderId="31" xfId="0" applyFont="1" applyBorder="1" applyAlignment="1">
      <alignment horizontal="left"/>
    </xf>
    <xf numFmtId="0" fontId="32" fillId="0" borderId="1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3" fontId="30" fillId="0" borderId="17" xfId="0" applyNumberFormat="1" applyFont="1" applyBorder="1"/>
    <xf numFmtId="0" fontId="34" fillId="0" borderId="31" xfId="0" applyFont="1" applyBorder="1" applyAlignment="1">
      <alignment horizontal="left"/>
    </xf>
    <xf numFmtId="0" fontId="34" fillId="0" borderId="31" xfId="0" applyFont="1" applyBorder="1" applyAlignment="1">
      <alignment horizontal="center"/>
    </xf>
    <xf numFmtId="0" fontId="34" fillId="0" borderId="17" xfId="0" applyFont="1" applyBorder="1" applyAlignment="1">
      <alignment horizontal="left" vertical="center" wrapText="1"/>
    </xf>
    <xf numFmtId="0" fontId="43" fillId="0" borderId="17" xfId="0" applyFont="1" applyBorder="1" applyAlignment="1">
      <alignment horizontal="left"/>
    </xf>
    <xf numFmtId="0" fontId="32" fillId="0" borderId="17" xfId="0" applyFont="1" applyBorder="1" applyAlignment="1">
      <alignment horizontal="left" wrapText="1"/>
    </xf>
    <xf numFmtId="0" fontId="34" fillId="0" borderId="31" xfId="0" applyFont="1" applyBorder="1" applyAlignment="1">
      <alignment horizontal="center" vertical="center" wrapText="1"/>
    </xf>
    <xf numFmtId="3" fontId="0" fillId="0" borderId="17" xfId="0" applyNumberFormat="1" applyFill="1" applyBorder="1"/>
    <xf numFmtId="3" fontId="27" fillId="0" borderId="17" xfId="0" applyNumberFormat="1" applyFont="1" applyFill="1" applyBorder="1"/>
    <xf numFmtId="0" fontId="27" fillId="0" borderId="17" xfId="0" applyFont="1" applyFill="1" applyBorder="1"/>
    <xf numFmtId="0" fontId="27" fillId="0" borderId="0" xfId="0" applyFont="1" applyAlignment="1">
      <alignment horizontal="right"/>
    </xf>
    <xf numFmtId="0" fontId="27" fillId="0" borderId="0" xfId="0" applyFont="1" applyBorder="1"/>
    <xf numFmtId="0" fontId="27" fillId="0" borderId="17" xfId="0" applyFont="1" applyFill="1" applyBorder="1" applyAlignment="1">
      <alignment vertical="center"/>
    </xf>
    <xf numFmtId="3" fontId="27" fillId="0" borderId="17" xfId="0" applyNumberFormat="1" applyFont="1" applyFill="1" applyBorder="1" applyAlignment="1">
      <alignment vertical="center"/>
    </xf>
    <xf numFmtId="0" fontId="27" fillId="0" borderId="17" xfId="0" applyFont="1" applyFill="1" applyBorder="1" applyAlignment="1">
      <alignment wrapText="1"/>
    </xf>
    <xf numFmtId="0" fontId="27" fillId="0" borderId="26" xfId="0" applyFont="1" applyBorder="1"/>
    <xf numFmtId="3" fontId="27" fillId="0" borderId="26" xfId="0" applyNumberFormat="1" applyFont="1" applyBorder="1"/>
    <xf numFmtId="0" fontId="38" fillId="0" borderId="17" xfId="0" applyFont="1" applyFill="1" applyBorder="1"/>
    <xf numFmtId="0" fontId="38" fillId="0" borderId="17" xfId="0" applyFont="1" applyFill="1" applyBorder="1" applyAlignment="1">
      <alignment wrapText="1"/>
    </xf>
    <xf numFmtId="0" fontId="27" fillId="0" borderId="31" xfId="0" applyFont="1" applyBorder="1"/>
    <xf numFmtId="3" fontId="27" fillId="0" borderId="0" xfId="0" applyNumberFormat="1" applyFont="1" applyBorder="1"/>
    <xf numFmtId="0" fontId="39" fillId="18" borderId="31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31" xfId="0" applyFont="1" applyBorder="1" applyAlignment="1">
      <alignment horizontal="center"/>
    </xf>
    <xf numFmtId="0" fontId="38" fillId="0" borderId="17" xfId="0" applyFont="1" applyFill="1" applyBorder="1" applyAlignment="1">
      <alignment vertical="center"/>
    </xf>
    <xf numFmtId="3" fontId="38" fillId="0" borderId="17" xfId="0" applyNumberFormat="1" applyFont="1" applyFill="1" applyBorder="1" applyAlignment="1">
      <alignment vertical="center"/>
    </xf>
    <xf numFmtId="3" fontId="38" fillId="0" borderId="17" xfId="0" applyNumberFormat="1" applyFont="1" applyFill="1" applyBorder="1"/>
    <xf numFmtId="0" fontId="27" fillId="0" borderId="33" xfId="0" applyFont="1" applyBorder="1" applyAlignment="1">
      <alignment horizontal="center"/>
    </xf>
    <xf numFmtId="0" fontId="39" fillId="0" borderId="26" xfId="0" applyFont="1" applyBorder="1" applyAlignment="1">
      <alignment horizontal="center" wrapText="1"/>
    </xf>
    <xf numFmtId="0" fontId="39" fillId="0" borderId="31" xfId="0" applyFont="1" applyBorder="1" applyAlignment="1">
      <alignment horizontal="left"/>
    </xf>
    <xf numFmtId="0" fontId="41" fillId="0" borderId="17" xfId="0" applyFont="1" applyBorder="1"/>
    <xf numFmtId="3" fontId="41" fillId="0" borderId="17" xfId="0" applyNumberFormat="1" applyFont="1" applyBorder="1"/>
    <xf numFmtId="0" fontId="41" fillId="0" borderId="17" xfId="0" applyFont="1" applyBorder="1" applyAlignment="1">
      <alignment horizontal="center" wrapText="1"/>
    </xf>
    <xf numFmtId="0" fontId="30" fillId="0" borderId="2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 wrapText="1"/>
    </xf>
    <xf numFmtId="3" fontId="32" fillId="0" borderId="17" xfId="0" applyNumberFormat="1" applyFont="1" applyBorder="1" applyAlignment="1">
      <alignment vertical="center" wrapText="1"/>
    </xf>
    <xf numFmtId="3" fontId="31" fillId="0" borderId="31" xfId="0" applyNumberFormat="1" applyFont="1" applyBorder="1"/>
    <xf numFmtId="3" fontId="30" fillId="0" borderId="17" xfId="0" applyNumberFormat="1" applyFont="1" applyBorder="1" applyAlignment="1"/>
    <xf numFmtId="3" fontId="30" fillId="0" borderId="31" xfId="0" applyNumberFormat="1" applyFont="1" applyBorder="1" applyAlignment="1"/>
    <xf numFmtId="3" fontId="30" fillId="0" borderId="17" xfId="0" applyNumberFormat="1" applyFont="1" applyBorder="1" applyAlignment="1">
      <alignment wrapText="1"/>
    </xf>
    <xf numFmtId="0" fontId="30" fillId="0" borderId="17" xfId="0" applyFont="1" applyBorder="1"/>
    <xf numFmtId="0" fontId="31" fillId="0" borderId="17" xfId="0" applyFont="1" applyBorder="1"/>
    <xf numFmtId="3" fontId="30" fillId="0" borderId="31" xfId="0" applyNumberFormat="1" applyFont="1" applyBorder="1"/>
    <xf numFmtId="3" fontId="34" fillId="0" borderId="17" xfId="0" applyNumberFormat="1" applyFont="1" applyBorder="1" applyAlignment="1">
      <alignment vertical="center" wrapText="1"/>
    </xf>
    <xf numFmtId="0" fontId="27" fillId="0" borderId="17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4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0" fillId="0" borderId="17" xfId="0" applyFont="1" applyBorder="1" applyAlignment="1">
      <alignment vertical="center"/>
    </xf>
    <xf numFmtId="3" fontId="30" fillId="0" borderId="17" xfId="0" applyNumberFormat="1" applyFont="1" applyBorder="1" applyAlignment="1">
      <alignment horizontal="right" vertical="center"/>
    </xf>
    <xf numFmtId="0" fontId="45" fillId="0" borderId="17" xfId="0" applyFont="1" applyBorder="1" applyAlignment="1">
      <alignment horizontal="left" vertical="center"/>
    </xf>
    <xf numFmtId="3" fontId="46" fillId="0" borderId="17" xfId="0" applyNumberFormat="1" applyFont="1" applyFill="1" applyBorder="1"/>
    <xf numFmtId="0" fontId="47" fillId="0" borderId="17" xfId="0" applyFont="1" applyFill="1" applyBorder="1" applyAlignment="1">
      <alignment wrapText="1"/>
    </xf>
    <xf numFmtId="0" fontId="46" fillId="0" borderId="17" xfId="0" applyFont="1" applyFill="1" applyBorder="1"/>
    <xf numFmtId="3" fontId="46" fillId="0" borderId="17" xfId="0" applyNumberFormat="1" applyFont="1" applyFill="1" applyBorder="1" applyAlignment="1">
      <alignment horizontal="right"/>
    </xf>
    <xf numFmtId="0" fontId="46" fillId="0" borderId="17" xfId="0" applyFont="1" applyFill="1" applyBorder="1" applyAlignment="1">
      <alignment horizontal="left" wrapText="1"/>
    </xf>
    <xf numFmtId="0" fontId="46" fillId="0" borderId="17" xfId="0" applyFont="1" applyFill="1" applyBorder="1" applyAlignment="1">
      <alignment horizontal="left"/>
    </xf>
    <xf numFmtId="0" fontId="30" fillId="18" borderId="17" xfId="0" applyFont="1" applyFill="1" applyBorder="1" applyAlignment="1">
      <alignment vertical="center"/>
    </xf>
    <xf numFmtId="3" fontId="30" fillId="18" borderId="17" xfId="0" applyNumberFormat="1" applyFont="1" applyFill="1" applyBorder="1" applyAlignment="1">
      <alignment vertical="center"/>
    </xf>
    <xf numFmtId="0" fontId="49" fillId="0" borderId="0" xfId="0" applyFont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3" fontId="32" fillId="0" borderId="17" xfId="0" applyNumberFormat="1" applyFont="1" applyBorder="1" applyAlignment="1">
      <alignment horizontal="right" vertical="center"/>
    </xf>
    <xf numFmtId="0" fontId="32" fillId="0" borderId="0" xfId="0" applyFont="1" applyBorder="1"/>
    <xf numFmtId="0" fontId="34" fillId="0" borderId="17" xfId="0" applyFont="1" applyBorder="1" applyAlignment="1">
      <alignment horizontal="left" wrapText="1"/>
    </xf>
    <xf numFmtId="0" fontId="34" fillId="0" borderId="31" xfId="0" applyFont="1" applyBorder="1" applyAlignment="1">
      <alignment horizontal="left" wrapText="1"/>
    </xf>
    <xf numFmtId="0" fontId="0" fillId="0" borderId="0" xfId="0" applyFill="1" applyAlignment="1">
      <alignment wrapText="1"/>
    </xf>
    <xf numFmtId="0" fontId="46" fillId="0" borderId="0" xfId="0" applyFont="1" applyFill="1"/>
    <xf numFmtId="0" fontId="44" fillId="0" borderId="19" xfId="0" applyFont="1" applyFill="1" applyBorder="1" applyAlignment="1">
      <alignment wrapText="1"/>
    </xf>
    <xf numFmtId="0" fontId="44" fillId="0" borderId="20" xfId="0" applyFont="1" applyFill="1" applyBorder="1" applyAlignment="1">
      <alignment horizontal="center"/>
    </xf>
    <xf numFmtId="0" fontId="44" fillId="0" borderId="21" xfId="0" applyFont="1" applyFill="1" applyBorder="1" applyAlignment="1">
      <alignment horizontal="center"/>
    </xf>
    <xf numFmtId="0" fontId="44" fillId="0" borderId="41" xfId="0" applyFont="1" applyFill="1" applyBorder="1" applyAlignment="1">
      <alignment wrapText="1"/>
    </xf>
    <xf numFmtId="3" fontId="0" fillId="0" borderId="17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31" fillId="0" borderId="17" xfId="0" applyNumberFormat="1" applyFont="1" applyFill="1" applyBorder="1" applyAlignment="1"/>
    <xf numFmtId="3" fontId="27" fillId="0" borderId="18" xfId="0" applyNumberFormat="1" applyFont="1" applyFill="1" applyBorder="1" applyAlignment="1">
      <alignment horizontal="right"/>
    </xf>
    <xf numFmtId="0" fontId="32" fillId="0" borderId="31" xfId="0" applyFont="1" applyFill="1" applyBorder="1" applyAlignment="1">
      <alignment horizontal="left" vertical="center" wrapText="1"/>
    </xf>
    <xf numFmtId="0" fontId="32" fillId="0" borderId="31" xfId="0" applyFont="1" applyFill="1" applyBorder="1" applyAlignment="1">
      <alignment horizontal="left"/>
    </xf>
    <xf numFmtId="3" fontId="30" fillId="0" borderId="17" xfId="0" applyNumberFormat="1" applyFont="1" applyFill="1" applyBorder="1" applyAlignment="1"/>
    <xf numFmtId="0" fontId="32" fillId="0" borderId="17" xfId="0" applyFont="1" applyFill="1" applyBorder="1" applyAlignment="1">
      <alignment horizontal="center"/>
    </xf>
    <xf numFmtId="0" fontId="27" fillId="0" borderId="0" xfId="0" applyFont="1" applyFill="1"/>
    <xf numFmtId="0" fontId="34" fillId="0" borderId="17" xfId="0" applyFont="1" applyFill="1" applyBorder="1" applyAlignment="1">
      <alignment horizontal="left" wrapText="1"/>
    </xf>
    <xf numFmtId="0" fontId="34" fillId="0" borderId="31" xfId="0" applyFont="1" applyFill="1" applyBorder="1" applyAlignment="1">
      <alignment horizontal="left"/>
    </xf>
    <xf numFmtId="3" fontId="27" fillId="0" borderId="0" xfId="0" applyNumberFormat="1" applyFont="1" applyFill="1"/>
    <xf numFmtId="3" fontId="31" fillId="0" borderId="17" xfId="0" applyNumberFormat="1" applyFont="1" applyFill="1" applyBorder="1" applyAlignment="1">
      <alignment vertical="center" wrapText="1"/>
    </xf>
    <xf numFmtId="3" fontId="30" fillId="0" borderId="17" xfId="0" applyNumberFormat="1" applyFont="1" applyFill="1" applyBorder="1" applyAlignment="1">
      <alignment horizontal="right"/>
    </xf>
    <xf numFmtId="0" fontId="43" fillId="0" borderId="17" xfId="0" applyFont="1" applyFill="1" applyBorder="1" applyAlignment="1">
      <alignment horizontal="left"/>
    </xf>
    <xf numFmtId="3" fontId="29" fillId="0" borderId="17" xfId="0" applyNumberFormat="1" applyFont="1" applyFill="1" applyBorder="1" applyAlignment="1"/>
    <xf numFmtId="0" fontId="34" fillId="20" borderId="31" xfId="0" applyFont="1" applyFill="1" applyBorder="1" applyAlignment="1">
      <alignment horizontal="left" vertical="center" wrapText="1"/>
    </xf>
    <xf numFmtId="3" fontId="31" fillId="20" borderId="17" xfId="0" applyNumberFormat="1" applyFont="1" applyFill="1" applyBorder="1" applyAlignment="1">
      <alignment vertical="center" wrapText="1"/>
    </xf>
    <xf numFmtId="3" fontId="27" fillId="20" borderId="18" xfId="0" applyNumberFormat="1" applyFont="1" applyFill="1" applyBorder="1" applyAlignment="1">
      <alignment horizontal="right"/>
    </xf>
    <xf numFmtId="3" fontId="0" fillId="20" borderId="0" xfId="0" applyNumberFormat="1" applyFill="1"/>
    <xf numFmtId="0" fontId="0" fillId="20" borderId="0" xfId="0" applyFill="1"/>
    <xf numFmtId="0" fontId="34" fillId="0" borderId="31" xfId="0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wrapText="1"/>
    </xf>
    <xf numFmtId="0" fontId="34" fillId="0" borderId="31" xfId="0" applyFont="1" applyFill="1" applyBorder="1" applyAlignment="1">
      <alignment horizontal="left" vertical="center" wrapText="1"/>
    </xf>
    <xf numFmtId="3" fontId="30" fillId="0" borderId="17" xfId="0" applyNumberFormat="1" applyFont="1" applyFill="1" applyBorder="1" applyAlignment="1">
      <alignment vertical="center" wrapText="1"/>
    </xf>
    <xf numFmtId="3" fontId="30" fillId="0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horizontal="right" vertical="center" wrapText="1"/>
    </xf>
    <xf numFmtId="0" fontId="38" fillId="0" borderId="0" xfId="0" applyFont="1" applyFill="1"/>
    <xf numFmtId="0" fontId="43" fillId="0" borderId="31" xfId="0" applyFont="1" applyFill="1" applyBorder="1" applyAlignment="1">
      <alignment horizontal="left"/>
    </xf>
    <xf numFmtId="0" fontId="32" fillId="0" borderId="31" xfId="0" applyFont="1" applyFill="1" applyBorder="1" applyAlignment="1">
      <alignment horizontal="center"/>
    </xf>
    <xf numFmtId="0" fontId="34" fillId="0" borderId="31" xfId="0" applyFont="1" applyFill="1" applyBorder="1" applyAlignment="1">
      <alignment horizontal="left" wrapText="1"/>
    </xf>
    <xf numFmtId="3" fontId="31" fillId="0" borderId="17" xfId="0" applyNumberFormat="1" applyFont="1" applyFill="1" applyBorder="1" applyAlignment="1">
      <alignment horizontal="right"/>
    </xf>
    <xf numFmtId="3" fontId="38" fillId="0" borderId="0" xfId="0" applyNumberFormat="1" applyFont="1" applyFill="1"/>
    <xf numFmtId="0" fontId="34" fillId="0" borderId="31" xfId="0" applyFont="1" applyFill="1" applyBorder="1" applyAlignment="1">
      <alignment horizontal="center" wrapText="1"/>
    </xf>
    <xf numFmtId="0" fontId="34" fillId="20" borderId="31" xfId="0" applyFont="1" applyFill="1" applyBorder="1" applyAlignment="1">
      <alignment horizontal="left"/>
    </xf>
    <xf numFmtId="3" fontId="31" fillId="20" borderId="17" xfId="0" applyNumberFormat="1" applyFont="1" applyFill="1" applyBorder="1" applyAlignment="1">
      <alignment horizontal="right"/>
    </xf>
    <xf numFmtId="3" fontId="38" fillId="20" borderId="0" xfId="0" applyNumberFormat="1" applyFont="1" applyFill="1"/>
    <xf numFmtId="3" fontId="27" fillId="20" borderId="0" xfId="0" applyNumberFormat="1" applyFont="1" applyFill="1"/>
    <xf numFmtId="0" fontId="27" fillId="20" borderId="0" xfId="0" applyFont="1" applyFill="1"/>
    <xf numFmtId="0" fontId="34" fillId="0" borderId="31" xfId="0" applyFont="1" applyFill="1" applyBorder="1" applyAlignment="1">
      <alignment horizontal="center"/>
    </xf>
    <xf numFmtId="0" fontId="52" fillId="0" borderId="16" xfId="0" applyFont="1" applyFill="1" applyBorder="1" applyAlignment="1">
      <alignment wrapText="1"/>
    </xf>
    <xf numFmtId="3" fontId="29" fillId="0" borderId="17" xfId="0" applyNumberFormat="1" applyFont="1" applyFill="1" applyBorder="1" applyAlignment="1">
      <alignment horizontal="right"/>
    </xf>
    <xf numFmtId="0" fontId="52" fillId="0" borderId="27" xfId="0" applyFont="1" applyFill="1" applyBorder="1" applyAlignment="1">
      <alignment wrapText="1"/>
    </xf>
    <xf numFmtId="3" fontId="0" fillId="0" borderId="28" xfId="0" applyNumberFormat="1" applyFill="1" applyBorder="1" applyAlignment="1">
      <alignment horizontal="right"/>
    </xf>
    <xf numFmtId="3" fontId="38" fillId="0" borderId="28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54" fillId="0" borderId="0" xfId="39" applyFont="1" applyFill="1" applyProtection="1">
      <protection locked="0"/>
    </xf>
    <xf numFmtId="0" fontId="54" fillId="0" borderId="0" xfId="39" applyFont="1" applyFill="1" applyProtection="1"/>
    <xf numFmtId="0" fontId="28" fillId="0" borderId="0" xfId="0" applyFont="1" applyFill="1" applyAlignment="1">
      <alignment horizontal="right"/>
    </xf>
    <xf numFmtId="0" fontId="35" fillId="0" borderId="13" xfId="39" applyFont="1" applyFill="1" applyBorder="1" applyAlignment="1" applyProtection="1">
      <alignment horizontal="center" vertical="center" wrapText="1"/>
    </xf>
    <xf numFmtId="0" fontId="35" fillId="0" borderId="14" xfId="39" applyFont="1" applyFill="1" applyBorder="1" applyAlignment="1" applyProtection="1">
      <alignment horizontal="center" vertical="center"/>
    </xf>
    <xf numFmtId="0" fontId="37" fillId="0" borderId="10" xfId="39" applyFont="1" applyFill="1" applyBorder="1" applyAlignment="1" applyProtection="1">
      <alignment horizontal="left" vertical="center" indent="1"/>
    </xf>
    <xf numFmtId="0" fontId="54" fillId="0" borderId="0" xfId="39" applyFont="1" applyFill="1" applyAlignment="1" applyProtection="1">
      <alignment vertical="center"/>
    </xf>
    <xf numFmtId="164" fontId="37" fillId="0" borderId="22" xfId="39" applyNumberFormat="1" applyFont="1" applyFill="1" applyBorder="1" applyAlignment="1" applyProtection="1">
      <alignment vertical="center"/>
      <protection locked="0"/>
    </xf>
    <xf numFmtId="164" fontId="37" fillId="0" borderId="23" xfId="39" applyNumberFormat="1" applyFont="1" applyFill="1" applyBorder="1" applyAlignment="1" applyProtection="1">
      <alignment vertical="center"/>
    </xf>
    <xf numFmtId="0" fontId="37" fillId="0" borderId="17" xfId="39" applyFont="1" applyFill="1" applyBorder="1" applyAlignment="1" applyProtection="1">
      <alignment horizontal="left" vertical="center" wrapText="1" indent="1"/>
    </xf>
    <xf numFmtId="164" fontId="37" fillId="0" borderId="17" xfId="39" applyNumberFormat="1" applyFont="1" applyFill="1" applyBorder="1" applyAlignment="1" applyProtection="1">
      <alignment vertical="center"/>
      <protection locked="0"/>
    </xf>
    <xf numFmtId="164" fontId="37" fillId="0" borderId="18" xfId="39" applyNumberFormat="1" applyFont="1" applyFill="1" applyBorder="1" applyAlignment="1" applyProtection="1">
      <alignment vertical="center"/>
    </xf>
    <xf numFmtId="0" fontId="54" fillId="0" borderId="0" xfId="39" applyFont="1" applyFill="1" applyAlignment="1" applyProtection="1">
      <alignment vertical="center"/>
      <protection locked="0"/>
    </xf>
    <xf numFmtId="0" fontId="37" fillId="0" borderId="24" xfId="39" applyFont="1" applyFill="1" applyBorder="1" applyAlignment="1" applyProtection="1">
      <alignment horizontal="left" vertical="center" wrapText="1" indent="1"/>
    </xf>
    <xf numFmtId="164" fontId="37" fillId="0" borderId="24" xfId="39" applyNumberFormat="1" applyFont="1" applyFill="1" applyBorder="1" applyAlignment="1" applyProtection="1">
      <alignment vertical="center"/>
      <protection locked="0"/>
    </xf>
    <xf numFmtId="164" fontId="37" fillId="0" borderId="25" xfId="39" applyNumberFormat="1" applyFont="1" applyFill="1" applyBorder="1" applyAlignment="1" applyProtection="1">
      <alignment vertical="center"/>
    </xf>
    <xf numFmtId="0" fontId="35" fillId="0" borderId="11" xfId="39" applyFont="1" applyFill="1" applyBorder="1" applyAlignment="1" applyProtection="1">
      <alignment horizontal="left" vertical="center" indent="1"/>
    </xf>
    <xf numFmtId="164" fontId="39" fillId="0" borderId="11" xfId="39" applyNumberFormat="1" applyFont="1" applyFill="1" applyBorder="1" applyAlignment="1" applyProtection="1">
      <alignment vertical="center"/>
    </xf>
    <xf numFmtId="164" fontId="39" fillId="0" borderId="12" xfId="39" applyNumberFormat="1" applyFont="1" applyFill="1" applyBorder="1" applyAlignment="1" applyProtection="1">
      <alignment vertical="center"/>
    </xf>
    <xf numFmtId="0" fontId="35" fillId="0" borderId="11" xfId="39" applyFont="1" applyFill="1" applyBorder="1" applyAlignment="1" applyProtection="1">
      <alignment horizontal="left" vertical="center" wrapText="1" indent="1"/>
    </xf>
    <xf numFmtId="0" fontId="35" fillId="0" borderId="11" xfId="39" applyFont="1" applyFill="1" applyBorder="1" applyAlignment="1" applyProtection="1">
      <alignment horizontal="left" indent="1"/>
    </xf>
    <xf numFmtId="164" fontId="39" fillId="0" borderId="11" xfId="39" applyNumberFormat="1" applyFont="1" applyFill="1" applyBorder="1" applyProtection="1"/>
    <xf numFmtId="164" fontId="39" fillId="0" borderId="12" xfId="39" applyNumberFormat="1" applyFont="1" applyFill="1" applyBorder="1" applyProtection="1"/>
    <xf numFmtId="0" fontId="38" fillId="0" borderId="0" xfId="39" applyFont="1" applyFill="1" applyProtection="1"/>
    <xf numFmtId="0" fontId="50" fillId="0" borderId="0" xfId="39" applyFont="1" applyFill="1" applyProtection="1">
      <protection locked="0"/>
    </xf>
    <xf numFmtId="0" fontId="53" fillId="0" borderId="0" xfId="39" applyFont="1" applyFill="1" applyProtection="1">
      <protection locked="0"/>
    </xf>
    <xf numFmtId="0" fontId="39" fillId="0" borderId="15" xfId="39" applyFont="1" applyFill="1" applyBorder="1" applyAlignment="1" applyProtection="1">
      <alignment horizontal="center" vertical="center"/>
    </xf>
    <xf numFmtId="0" fontId="25" fillId="0" borderId="0" xfId="44" applyFill="1"/>
    <xf numFmtId="3" fontId="30" fillId="0" borderId="17" xfId="44" applyNumberFormat="1" applyFont="1" applyFill="1" applyBorder="1" applyAlignment="1">
      <alignment horizontal="right" vertical="center"/>
    </xf>
    <xf numFmtId="3" fontId="33" fillId="0" borderId="29" xfId="44" applyNumberFormat="1" applyFont="1" applyFill="1" applyBorder="1" applyAlignment="1">
      <alignment horizontal="right"/>
    </xf>
    <xf numFmtId="3" fontId="30" fillId="0" borderId="31" xfId="44" applyNumberFormat="1" applyFont="1" applyFill="1" applyBorder="1" applyAlignment="1">
      <alignment horizontal="right"/>
    </xf>
    <xf numFmtId="3" fontId="30" fillId="0" borderId="17" xfId="44" applyNumberFormat="1" applyFont="1" applyFill="1" applyBorder="1" applyAlignment="1">
      <alignment horizontal="right"/>
    </xf>
    <xf numFmtId="0" fontId="34" fillId="0" borderId="17" xfId="44" applyFont="1" applyFill="1" applyBorder="1" applyAlignment="1">
      <alignment vertical="center" wrapText="1"/>
    </xf>
    <xf numFmtId="0" fontId="32" fillId="0" borderId="17" xfId="44" applyFont="1" applyFill="1" applyBorder="1"/>
    <xf numFmtId="0" fontId="25" fillId="0" borderId="0" xfId="44" applyFill="1" applyBorder="1"/>
    <xf numFmtId="0" fontId="34" fillId="0" borderId="31" xfId="44" applyFont="1" applyFill="1" applyBorder="1" applyAlignment="1"/>
    <xf numFmtId="0" fontId="34" fillId="0" borderId="31" xfId="44" applyFont="1" applyFill="1" applyBorder="1" applyAlignment="1">
      <alignment horizontal="left"/>
    </xf>
    <xf numFmtId="0" fontId="32" fillId="0" borderId="31" xfId="44" applyFont="1" applyFill="1" applyBorder="1" applyAlignment="1"/>
    <xf numFmtId="3" fontId="25" fillId="0" borderId="0" xfId="44" applyNumberFormat="1" applyFill="1" applyBorder="1"/>
    <xf numFmtId="0" fontId="32" fillId="0" borderId="31" xfId="44" applyFont="1" applyFill="1" applyBorder="1" applyAlignment="1">
      <alignment vertical="center"/>
    </xf>
    <xf numFmtId="0" fontId="34" fillId="0" borderId="31" xfId="44" applyFont="1" applyFill="1" applyBorder="1" applyAlignment="1">
      <alignment horizontal="left" vertical="center"/>
    </xf>
    <xf numFmtId="0" fontId="27" fillId="0" borderId="0" xfId="44" applyFont="1" applyFill="1"/>
    <xf numFmtId="0" fontId="27" fillId="0" borderId="0" xfId="44" applyFont="1" applyFill="1" applyBorder="1"/>
    <xf numFmtId="3" fontId="25" fillId="0" borderId="0" xfId="44" applyNumberFormat="1" applyFill="1"/>
    <xf numFmtId="3" fontId="27" fillId="0" borderId="0" xfId="44" applyNumberFormat="1" applyFont="1" applyFill="1"/>
    <xf numFmtId="16" fontId="32" fillId="0" borderId="31" xfId="44" applyNumberFormat="1" applyFont="1" applyFill="1" applyBorder="1" applyAlignment="1">
      <alignment horizontal="left" vertical="center" wrapText="1"/>
    </xf>
    <xf numFmtId="0" fontId="32" fillId="0" borderId="31" xfId="44" applyFont="1" applyFill="1" applyBorder="1"/>
    <xf numFmtId="0" fontId="43" fillId="0" borderId="31" xfId="44" applyFont="1" applyFill="1" applyBorder="1" applyAlignment="1">
      <alignment horizontal="left"/>
    </xf>
    <xf numFmtId="0" fontId="32" fillId="0" borderId="31" xfId="44" applyFont="1" applyFill="1" applyBorder="1" applyAlignment="1">
      <alignment horizontal="left"/>
    </xf>
    <xf numFmtId="16" fontId="32" fillId="0" borderId="31" xfId="44" applyNumberFormat="1" applyFont="1" applyFill="1" applyBorder="1" applyAlignment="1">
      <alignment horizontal="left" wrapText="1"/>
    </xf>
    <xf numFmtId="3" fontId="27" fillId="0" borderId="0" xfId="44" applyNumberFormat="1" applyFont="1" applyFill="1" applyBorder="1"/>
    <xf numFmtId="0" fontId="32" fillId="0" borderId="31" xfId="44" applyFont="1" applyFill="1" applyBorder="1" applyAlignment="1">
      <alignment horizontal="left" vertical="center" wrapText="1"/>
    </xf>
    <xf numFmtId="0" fontId="48" fillId="0" borderId="0" xfId="44" applyFont="1" applyFill="1" applyAlignment="1">
      <alignment horizontal="right"/>
    </xf>
    <xf numFmtId="0" fontId="55" fillId="0" borderId="0" xfId="44" applyFont="1" applyFill="1"/>
    <xf numFmtId="0" fontId="49" fillId="0" borderId="0" xfId="44" applyFont="1" applyFill="1" applyAlignment="1"/>
    <xf numFmtId="0" fontId="25" fillId="0" borderId="0" xfId="44"/>
    <xf numFmtId="0" fontId="34" fillId="0" borderId="22" xfId="44" applyFont="1" applyBorder="1" applyAlignment="1">
      <alignment horizontal="center" vertical="center"/>
    </xf>
    <xf numFmtId="0" fontId="34" fillId="0" borderId="17" xfId="44" applyFont="1" applyBorder="1" applyAlignment="1">
      <alignment horizontal="center" vertical="center"/>
    </xf>
    <xf numFmtId="0" fontId="36" fillId="0" borderId="0" xfId="44" applyFont="1" applyAlignment="1"/>
    <xf numFmtId="3" fontId="35" fillId="0" borderId="17" xfId="44" applyNumberFormat="1" applyFont="1" applyBorder="1" applyAlignment="1">
      <alignment horizontal="right" vertical="center"/>
    </xf>
    <xf numFmtId="3" fontId="30" fillId="0" borderId="17" xfId="44" applyNumberFormat="1" applyFont="1" applyFill="1" applyBorder="1" applyAlignment="1"/>
    <xf numFmtId="0" fontId="30" fillId="0" borderId="17" xfId="44" applyFont="1" applyFill="1" applyBorder="1" applyAlignment="1"/>
    <xf numFmtId="0" fontId="31" fillId="0" borderId="17" xfId="44" applyFont="1" applyFill="1" applyBorder="1" applyAlignment="1"/>
    <xf numFmtId="0" fontId="30" fillId="0" borderId="17" xfId="44" applyFont="1" applyFill="1" applyBorder="1" applyAlignment="1">
      <alignment vertical="center"/>
    </xf>
    <xf numFmtId="0" fontId="31" fillId="0" borderId="17" xfId="44" applyFont="1" applyFill="1" applyBorder="1" applyAlignment="1">
      <alignment vertical="center" wrapText="1"/>
    </xf>
    <xf numFmtId="3" fontId="32" fillId="0" borderId="17" xfId="44" applyNumberFormat="1" applyFont="1" applyBorder="1"/>
    <xf numFmtId="3" fontId="32" fillId="0" borderId="17" xfId="44" applyNumberFormat="1" applyFont="1" applyFill="1" applyBorder="1"/>
    <xf numFmtId="3" fontId="32" fillId="0" borderId="17" xfId="44" applyNumberFormat="1" applyFont="1" applyBorder="1" applyAlignment="1"/>
    <xf numFmtId="3" fontId="32" fillId="0" borderId="17" xfId="44" applyNumberFormat="1" applyFont="1" applyFill="1" applyBorder="1" applyAlignment="1"/>
    <xf numFmtId="0" fontId="32" fillId="0" borderId="17" xfId="44" applyFont="1" applyBorder="1" applyAlignment="1">
      <alignment horizontal="left" wrapText="1"/>
    </xf>
    <xf numFmtId="0" fontId="32" fillId="0" borderId="17" xfId="44" applyFont="1" applyFill="1" applyBorder="1" applyAlignment="1">
      <alignment horizontal="left" wrapText="1"/>
    </xf>
    <xf numFmtId="0" fontId="34" fillId="0" borderId="17" xfId="44" applyFont="1" applyFill="1" applyBorder="1" applyAlignment="1">
      <alignment horizontal="right" wrapText="1"/>
    </xf>
    <xf numFmtId="0" fontId="34" fillId="0" borderId="17" xfId="44" applyFont="1" applyFill="1" applyBorder="1"/>
    <xf numFmtId="3" fontId="34" fillId="0" borderId="17" xfId="44" applyNumberFormat="1" applyFont="1" applyFill="1" applyBorder="1"/>
    <xf numFmtId="3" fontId="31" fillId="0" borderId="17" xfId="44" applyNumberFormat="1" applyFont="1" applyFill="1" applyBorder="1" applyAlignment="1"/>
    <xf numFmtId="3" fontId="35" fillId="0" borderId="17" xfId="44" applyNumberFormat="1" applyFont="1" applyFill="1" applyBorder="1" applyAlignment="1">
      <alignment horizontal="right" vertical="center"/>
    </xf>
    <xf numFmtId="0" fontId="31" fillId="0" borderId="17" xfId="44" applyFont="1" applyFill="1" applyBorder="1" applyAlignment="1">
      <alignment vertical="center"/>
    </xf>
    <xf numFmtId="3" fontId="34" fillId="0" borderId="17" xfId="44" applyNumberFormat="1" applyFont="1" applyFill="1" applyBorder="1" applyAlignment="1">
      <alignment wrapText="1"/>
    </xf>
    <xf numFmtId="3" fontId="30" fillId="0" borderId="17" xfId="44" applyNumberFormat="1" applyFont="1" applyFill="1" applyBorder="1" applyAlignment="1">
      <alignment wrapText="1"/>
    </xf>
    <xf numFmtId="3" fontId="31" fillId="0" borderId="17" xfId="44" applyNumberFormat="1" applyFont="1" applyFill="1" applyBorder="1" applyAlignment="1">
      <alignment wrapText="1"/>
    </xf>
    <xf numFmtId="3" fontId="32" fillId="0" borderId="17" xfId="44" applyNumberFormat="1" applyFont="1" applyFill="1" applyBorder="1" applyAlignment="1">
      <alignment wrapText="1"/>
    </xf>
    <xf numFmtId="16" fontId="32" fillId="0" borderId="17" xfId="44" applyNumberFormat="1" applyFont="1" applyFill="1" applyBorder="1" applyAlignment="1">
      <alignment wrapText="1"/>
    </xf>
    <xf numFmtId="0" fontId="31" fillId="0" borderId="17" xfId="44" applyFont="1" applyFill="1" applyBorder="1" applyAlignment="1">
      <alignment wrapText="1"/>
    </xf>
    <xf numFmtId="0" fontId="32" fillId="0" borderId="17" xfId="44" applyFont="1" applyFill="1" applyBorder="1" applyAlignment="1">
      <alignment wrapText="1"/>
    </xf>
    <xf numFmtId="0" fontId="31" fillId="0" borderId="17" xfId="44" applyFont="1" applyFill="1" applyBorder="1"/>
    <xf numFmtId="3" fontId="31" fillId="0" borderId="17" xfId="44" applyNumberFormat="1" applyFont="1" applyFill="1" applyBorder="1" applyAlignment="1">
      <alignment horizontal="right"/>
    </xf>
    <xf numFmtId="0" fontId="38" fillId="0" borderId="0" xfId="44" applyFont="1"/>
    <xf numFmtId="3" fontId="29" fillId="0" borderId="17" xfId="44" applyNumberFormat="1" applyFont="1" applyBorder="1" applyAlignment="1">
      <alignment horizontal="right" vertical="center"/>
    </xf>
    <xf numFmtId="0" fontId="57" fillId="0" borderId="17" xfId="44" applyFont="1" applyFill="1" applyBorder="1" applyAlignment="1">
      <alignment horizontal="center" vertical="center" wrapText="1"/>
    </xf>
    <xf numFmtId="0" fontId="57" fillId="0" borderId="33" xfId="44" applyFont="1" applyFill="1" applyBorder="1" applyAlignment="1">
      <alignment horizontal="center" vertical="center" wrapText="1"/>
    </xf>
    <xf numFmtId="0" fontId="34" fillId="0" borderId="26" xfId="44" applyFont="1" applyBorder="1" applyAlignment="1">
      <alignment horizontal="center" vertical="center"/>
    </xf>
    <xf numFmtId="0" fontId="32" fillId="0" borderId="0" xfId="44" applyFont="1" applyAlignment="1"/>
    <xf numFmtId="0" fontId="32" fillId="0" borderId="0" xfId="44" applyFont="1" applyAlignment="1">
      <alignment horizontal="right"/>
    </xf>
    <xf numFmtId="0" fontId="49" fillId="0" borderId="0" xfId="44" applyFont="1" applyAlignment="1"/>
    <xf numFmtId="0" fontId="48" fillId="0" borderId="0" xfId="44" applyFont="1"/>
    <xf numFmtId="0" fontId="44" fillId="0" borderId="0" xfId="44" applyFont="1" applyAlignment="1"/>
    <xf numFmtId="0" fontId="38" fillId="0" borderId="0" xfId="45"/>
    <xf numFmtId="0" fontId="32" fillId="0" borderId="0" xfId="45" applyFont="1"/>
    <xf numFmtId="3" fontId="30" fillId="0" borderId="17" xfId="45" applyNumberFormat="1" applyFont="1" applyBorder="1"/>
    <xf numFmtId="0" fontId="30" fillId="0" borderId="17" xfId="45" applyFont="1" applyBorder="1"/>
    <xf numFmtId="3" fontId="31" fillId="0" borderId="17" xfId="45" applyNumberFormat="1" applyFont="1" applyBorder="1"/>
    <xf numFmtId="0" fontId="31" fillId="0" borderId="17" xfId="45" applyFont="1" applyBorder="1"/>
    <xf numFmtId="0" fontId="31" fillId="0" borderId="17" xfId="45" applyFont="1" applyBorder="1" applyAlignment="1">
      <alignment vertical="center" wrapText="1"/>
    </xf>
    <xf numFmtId="0" fontId="30" fillId="0" borderId="17" xfId="45" applyFont="1" applyBorder="1" applyAlignment="1">
      <alignment horizontal="center"/>
    </xf>
    <xf numFmtId="0" fontId="31" fillId="0" borderId="0" xfId="45" applyFont="1" applyAlignment="1">
      <alignment horizontal="right"/>
    </xf>
    <xf numFmtId="0" fontId="31" fillId="0" borderId="0" xfId="45" applyFont="1"/>
    <xf numFmtId="0" fontId="30" fillId="0" borderId="0" xfId="45" applyFont="1" applyAlignment="1">
      <alignment horizontal="center" vertical="center" wrapText="1"/>
    </xf>
    <xf numFmtId="0" fontId="25" fillId="0" borderId="17" xfId="0" applyFont="1" applyFill="1" applyBorder="1" applyAlignment="1">
      <alignment wrapText="1"/>
    </xf>
    <xf numFmtId="0" fontId="25" fillId="0" borderId="17" xfId="0" applyFont="1" applyFill="1" applyBorder="1"/>
    <xf numFmtId="1" fontId="38" fillId="0" borderId="0" xfId="0" applyNumberFormat="1" applyFont="1"/>
    <xf numFmtId="49" fontId="25" fillId="0" borderId="17" xfId="38" applyNumberFormat="1" applyFont="1" applyBorder="1" applyAlignment="1">
      <alignment horizontal="left" wrapText="1" indent="3"/>
    </xf>
    <xf numFmtId="3" fontId="25" fillId="0" borderId="0" xfId="44" applyNumberFormat="1"/>
    <xf numFmtId="164" fontId="54" fillId="0" borderId="0" xfId="39" applyNumberFormat="1" applyFont="1" applyFill="1" applyAlignment="1" applyProtection="1">
      <alignment vertical="center"/>
      <protection locked="0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9" fillId="0" borderId="1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37" fillId="0" borderId="0" xfId="0" applyFont="1" applyBorder="1" applyAlignment="1">
      <alignment horizontal="right"/>
    </xf>
    <xf numFmtId="3" fontId="27" fillId="0" borderId="31" xfId="0" applyNumberFormat="1" applyFont="1" applyBorder="1" applyAlignment="1">
      <alignment horizontal="center"/>
    </xf>
    <xf numFmtId="3" fontId="27" fillId="0" borderId="40" xfId="0" applyNumberFormat="1" applyFont="1" applyBorder="1" applyAlignment="1">
      <alignment horizontal="center"/>
    </xf>
    <xf numFmtId="3" fontId="27" fillId="0" borderId="29" xfId="0" applyNumberFormat="1" applyFont="1" applyBorder="1" applyAlignment="1">
      <alignment horizontal="center"/>
    </xf>
    <xf numFmtId="3" fontId="27" fillId="0" borderId="17" xfId="0" applyNumberFormat="1" applyFont="1" applyBorder="1" applyAlignment="1">
      <alignment horizontal="center"/>
    </xf>
    <xf numFmtId="0" fontId="36" fillId="0" borderId="0" xfId="0" applyFont="1" applyAlignment="1">
      <alignment horizontal="right"/>
    </xf>
    <xf numFmtId="0" fontId="30" fillId="0" borderId="31" xfId="0" applyFont="1" applyBorder="1" applyAlignment="1">
      <alignment horizontal="center"/>
    </xf>
    <xf numFmtId="0" fontId="30" fillId="0" borderId="40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31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56" fillId="0" borderId="0" xfId="44" applyFont="1" applyFill="1" applyAlignment="1">
      <alignment horizontal="right"/>
    </xf>
    <xf numFmtId="0" fontId="25" fillId="0" borderId="0" xfId="44" applyFill="1" applyAlignment="1">
      <alignment horizontal="right"/>
    </xf>
    <xf numFmtId="0" fontId="34" fillId="0" borderId="17" xfId="44" applyFont="1" applyFill="1" applyBorder="1" applyAlignment="1">
      <alignment horizontal="center" vertical="center"/>
    </xf>
    <xf numFmtId="0" fontId="34" fillId="0" borderId="33" xfId="44" applyFont="1" applyFill="1" applyBorder="1" applyAlignment="1">
      <alignment horizontal="center" vertical="center" wrapText="1"/>
    </xf>
    <xf numFmtId="0" fontId="34" fillId="0" borderId="38" xfId="44" applyFont="1" applyFill="1" applyBorder="1" applyAlignment="1">
      <alignment horizontal="center" vertical="center" wrapText="1"/>
    </xf>
    <xf numFmtId="0" fontId="34" fillId="0" borderId="39" xfId="44" applyFont="1" applyFill="1" applyBorder="1" applyAlignment="1">
      <alignment horizontal="center" vertical="center" wrapText="1"/>
    </xf>
    <xf numFmtId="0" fontId="34" fillId="0" borderId="32" xfId="44" applyFont="1" applyFill="1" applyBorder="1" applyAlignment="1">
      <alignment horizontal="center" vertical="center" wrapText="1"/>
    </xf>
    <xf numFmtId="0" fontId="34" fillId="0" borderId="31" xfId="44" applyFont="1" applyBorder="1" applyAlignment="1">
      <alignment horizontal="center" vertical="center"/>
    </xf>
    <xf numFmtId="0" fontId="34" fillId="0" borderId="40" xfId="44" applyFont="1" applyBorder="1" applyAlignment="1">
      <alignment horizontal="center" vertical="center"/>
    </xf>
    <xf numFmtId="0" fontId="34" fillId="0" borderId="29" xfId="44" applyFont="1" applyBorder="1" applyAlignment="1">
      <alignment horizontal="center" vertical="center"/>
    </xf>
    <xf numFmtId="0" fontId="25" fillId="0" borderId="0" xfId="38" applyAlignment="1">
      <alignment horizontal="center"/>
    </xf>
    <xf numFmtId="0" fontId="27" fillId="0" borderId="0" xfId="38" applyFont="1" applyAlignment="1">
      <alignment horizontal="center"/>
    </xf>
    <xf numFmtId="0" fontId="27" fillId="0" borderId="36" xfId="38" applyFont="1" applyBorder="1" applyAlignment="1">
      <alignment horizontal="center"/>
    </xf>
    <xf numFmtId="0" fontId="28" fillId="0" borderId="37" xfId="38" applyFont="1" applyBorder="1" applyAlignment="1">
      <alignment horizontal="center" textRotation="180"/>
    </xf>
    <xf numFmtId="0" fontId="34" fillId="0" borderId="0" xfId="0" applyFont="1" applyAlignment="1">
      <alignment horizontal="center"/>
    </xf>
    <xf numFmtId="0" fontId="32" fillId="0" borderId="0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53" fillId="0" borderId="0" xfId="39" applyFont="1" applyFill="1" applyAlignment="1" applyProtection="1">
      <alignment horizontal="center" wrapText="1"/>
    </xf>
    <xf numFmtId="0" fontId="53" fillId="0" borderId="0" xfId="39" applyFont="1" applyFill="1" applyAlignment="1" applyProtection="1">
      <alignment horizontal="center"/>
    </xf>
    <xf numFmtId="0" fontId="28" fillId="0" borderId="0" xfId="39" applyFont="1" applyFill="1" applyAlignment="1" applyProtection="1">
      <alignment horizontal="center" textRotation="180"/>
      <protection locked="0"/>
    </xf>
    <xf numFmtId="0" fontId="51" fillId="0" borderId="30" xfId="39" applyFont="1" applyFill="1" applyBorder="1" applyAlignment="1" applyProtection="1">
      <alignment horizontal="left" vertical="center" indent="1"/>
    </xf>
    <xf numFmtId="0" fontId="51" fillId="0" borderId="34" xfId="39" applyFont="1" applyFill="1" applyBorder="1" applyAlignment="1" applyProtection="1">
      <alignment horizontal="left" vertical="center" indent="1"/>
    </xf>
    <xf numFmtId="0" fontId="51" fillId="0" borderId="35" xfId="39" applyFont="1" applyFill="1" applyBorder="1" applyAlignment="1" applyProtection="1">
      <alignment horizontal="left" vertical="center" indent="1"/>
    </xf>
    <xf numFmtId="0" fontId="44" fillId="0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34" fillId="0" borderId="17" xfId="0" applyFont="1" applyBorder="1" applyAlignment="1">
      <alignment horizontal="center"/>
    </xf>
    <xf numFmtId="0" fontId="34" fillId="0" borderId="33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0" fillId="0" borderId="0" xfId="45" applyFont="1" applyAlignment="1">
      <alignment horizontal="center"/>
    </xf>
    <xf numFmtId="0" fontId="30" fillId="0" borderId="0" xfId="45" applyFont="1" applyAlignment="1">
      <alignment horizontal="center" vertical="center" wrapText="1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44"/>
    <cellStyle name="Normál 3" xfId="45"/>
    <cellStyle name="Normál_köteleő,önként vállalt feladat megoszlása" xfId="38"/>
    <cellStyle name="Normál_SEGEDLETEK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tgvet&#233;s2015/mell&#233;klet%20a%20rendelethe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>
        <row r="11">
          <cell r="B11">
            <v>0</v>
          </cell>
        </row>
        <row r="12">
          <cell r="B12">
            <v>0</v>
          </cell>
          <cell r="D12">
            <v>0</v>
          </cell>
        </row>
        <row r="13">
          <cell r="B13">
            <v>0</v>
          </cell>
          <cell r="D13">
            <v>0</v>
          </cell>
        </row>
        <row r="14">
          <cell r="B14">
            <v>0</v>
          </cell>
          <cell r="D14">
            <v>0</v>
          </cell>
        </row>
        <row r="16">
          <cell r="B16">
            <v>0</v>
          </cell>
          <cell r="D16">
            <v>0</v>
          </cell>
        </row>
        <row r="18">
          <cell r="B18">
            <v>0</v>
          </cell>
          <cell r="D18">
            <v>0</v>
          </cell>
        </row>
        <row r="20">
          <cell r="B20">
            <v>0</v>
          </cell>
          <cell r="D20">
            <v>0</v>
          </cell>
        </row>
        <row r="23">
          <cell r="B23">
            <v>0</v>
          </cell>
          <cell r="D23">
            <v>0</v>
          </cell>
        </row>
        <row r="25">
          <cell r="B25">
            <v>0</v>
          </cell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B28">
            <v>0</v>
          </cell>
          <cell r="D28">
            <v>0</v>
          </cell>
        </row>
        <row r="30">
          <cell r="B30">
            <v>0</v>
          </cell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B34">
            <v>0</v>
          </cell>
          <cell r="D34">
            <v>0</v>
          </cell>
        </row>
      </sheetData>
      <sheetData sheetId="1">
        <row r="13">
          <cell r="F13">
            <v>0</v>
          </cell>
          <cell r="G13">
            <v>0</v>
          </cell>
          <cell r="H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</sheetData>
      <sheetData sheetId="2">
        <row r="55">
          <cell r="E55">
            <v>0</v>
          </cell>
        </row>
        <row r="69">
          <cell r="B69">
            <v>0</v>
          </cell>
        </row>
      </sheetData>
      <sheetData sheetId="3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0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6">
          <cell r="B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</row>
        <row r="71">
          <cell r="B71">
            <v>0</v>
          </cell>
          <cell r="C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</row>
        <row r="84">
          <cell r="B84">
            <v>0</v>
          </cell>
          <cell r="C84">
            <v>0</v>
          </cell>
        </row>
      </sheetData>
      <sheetData sheetId="4"/>
      <sheetData sheetId="5"/>
      <sheetData sheetId="6">
        <row r="26">
          <cell r="B26">
            <v>0</v>
          </cell>
        </row>
        <row r="36">
          <cell r="B36">
            <v>0</v>
          </cell>
        </row>
      </sheetData>
      <sheetData sheetId="7">
        <row r="17">
          <cell r="D17">
            <v>0</v>
          </cell>
        </row>
        <row r="19">
          <cell r="D19">
            <v>0</v>
          </cell>
        </row>
        <row r="31">
          <cell r="D31">
            <v>0</v>
          </cell>
        </row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/>
      <sheetData sheetId="11"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5">
          <cell r="C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  <cell r="C24">
            <v>0</v>
          </cell>
        </row>
        <row r="26">
          <cell r="C26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  <cell r="C40">
            <v>0</v>
          </cell>
        </row>
        <row r="42">
          <cell r="C42">
            <v>0</v>
          </cell>
        </row>
        <row r="44">
          <cell r="C44">
            <v>0</v>
          </cell>
        </row>
      </sheetData>
      <sheetData sheetId="12" refreshError="1"/>
      <sheetData sheetId="13"/>
      <sheetData sheetId="14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>
        <row r="25">
          <cell r="B25">
            <v>0</v>
          </cell>
        </row>
        <row r="41">
          <cell r="B41">
            <v>0</v>
          </cell>
        </row>
      </sheetData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activeCell="B21" sqref="B2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0</v>
      </c>
    </row>
    <row r="4" spans="1:2">
      <c r="A4" s="1"/>
      <c r="B4" s="1"/>
    </row>
    <row r="5" spans="1:2" s="4" customFormat="1" ht="15.75">
      <c r="A5" s="2" t="s">
        <v>299</v>
      </c>
      <c r="B5" s="3"/>
    </row>
    <row r="6" spans="1:2">
      <c r="A6" s="1"/>
      <c r="B6" s="1"/>
    </row>
    <row r="7" spans="1:2">
      <c r="A7" s="1" t="s">
        <v>1</v>
      </c>
      <c r="B7" s="1" t="s">
        <v>2</v>
      </c>
    </row>
    <row r="8" spans="1:2">
      <c r="A8" s="1" t="s">
        <v>3</v>
      </c>
      <c r="B8" s="1" t="s">
        <v>4</v>
      </c>
    </row>
    <row r="9" spans="1:2">
      <c r="A9" s="1" t="s">
        <v>5</v>
      </c>
      <c r="B9" s="1" t="s">
        <v>6</v>
      </c>
    </row>
    <row r="10" spans="1:2">
      <c r="A10" s="1"/>
      <c r="B10" s="1"/>
    </row>
    <row r="11" spans="1:2">
      <c r="A11" s="1"/>
      <c r="B11" s="1"/>
    </row>
    <row r="12" spans="1:2" s="4" customFormat="1" ht="15.75">
      <c r="A12" s="2" t="s">
        <v>300</v>
      </c>
      <c r="B12" s="3"/>
    </row>
    <row r="13" spans="1:2">
      <c r="A13" s="1"/>
      <c r="B13" s="1"/>
    </row>
    <row r="14" spans="1:2">
      <c r="A14" s="1" t="s">
        <v>7</v>
      </c>
      <c r="B14" s="1" t="s">
        <v>8</v>
      </c>
    </row>
    <row r="15" spans="1:2">
      <c r="A15" s="1" t="s">
        <v>9</v>
      </c>
      <c r="B15" s="1" t="s">
        <v>10</v>
      </c>
    </row>
    <row r="16" spans="1: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8"/>
  <sheetViews>
    <sheetView topLeftCell="A4" workbookViewId="0">
      <selection activeCell="M30" sqref="M30"/>
    </sheetView>
  </sheetViews>
  <sheetFormatPr defaultRowHeight="15"/>
  <cols>
    <col min="1" max="1" width="4.83203125" style="209" customWidth="1"/>
    <col min="2" max="2" width="36" style="208" customWidth="1"/>
    <col min="3" max="14" width="8.83203125" style="208" customWidth="1"/>
    <col min="15" max="15" width="10" style="209" customWidth="1"/>
    <col min="16" max="16" width="6.83203125" style="208" customWidth="1"/>
    <col min="17" max="16384" width="9.33203125" style="208"/>
  </cols>
  <sheetData>
    <row r="1" spans="1:17" ht="30.75" customHeight="1">
      <c r="A1" s="360" t="s">
        <v>229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2" t="s">
        <v>286</v>
      </c>
    </row>
    <row r="2" spans="1:17" ht="12" customHeight="1" thickBot="1">
      <c r="O2" s="210" t="s">
        <v>45</v>
      </c>
      <c r="P2" s="362"/>
    </row>
    <row r="3" spans="1:17" s="209" customFormat="1" ht="26.1" customHeight="1" thickBot="1">
      <c r="A3" s="211" t="s">
        <v>23</v>
      </c>
      <c r="B3" s="212" t="s">
        <v>31</v>
      </c>
      <c r="C3" s="212" t="s">
        <v>49</v>
      </c>
      <c r="D3" s="212" t="s">
        <v>50</v>
      </c>
      <c r="E3" s="212" t="s">
        <v>51</v>
      </c>
      <c r="F3" s="212" t="s">
        <v>52</v>
      </c>
      <c r="G3" s="212" t="s">
        <v>53</v>
      </c>
      <c r="H3" s="212" t="s">
        <v>54</v>
      </c>
      <c r="I3" s="212" t="s">
        <v>55</v>
      </c>
      <c r="J3" s="212" t="s">
        <v>56</v>
      </c>
      <c r="K3" s="212" t="s">
        <v>57</v>
      </c>
      <c r="L3" s="212" t="s">
        <v>58</v>
      </c>
      <c r="M3" s="212" t="s">
        <v>59</v>
      </c>
      <c r="N3" s="212" t="s">
        <v>60</v>
      </c>
      <c r="O3" s="234" t="s">
        <v>47</v>
      </c>
      <c r="P3" s="362"/>
    </row>
    <row r="4" spans="1:17" s="214" customFormat="1" ht="15" customHeight="1" thickBot="1">
      <c r="A4" s="213" t="s">
        <v>13</v>
      </c>
      <c r="B4" s="363" t="s">
        <v>29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5"/>
      <c r="P4" s="362"/>
    </row>
    <row r="5" spans="1:17" s="214" customFormat="1" ht="27" customHeight="1" thickBot="1">
      <c r="A5" s="213" t="s">
        <v>14</v>
      </c>
      <c r="B5" s="33" t="s">
        <v>154</v>
      </c>
      <c r="C5" s="215">
        <v>7513</v>
      </c>
      <c r="D5" s="215">
        <v>7513</v>
      </c>
      <c r="E5" s="215">
        <v>7513</v>
      </c>
      <c r="F5" s="215">
        <v>7513</v>
      </c>
      <c r="G5" s="215">
        <v>7513</v>
      </c>
      <c r="H5" s="215">
        <v>7513</v>
      </c>
      <c r="I5" s="215">
        <v>7513</v>
      </c>
      <c r="J5" s="215">
        <v>7513</v>
      </c>
      <c r="K5" s="215">
        <v>7513</v>
      </c>
      <c r="L5" s="215">
        <v>7513</v>
      </c>
      <c r="M5" s="215">
        <v>7513</v>
      </c>
      <c r="N5" s="215">
        <v>7513</v>
      </c>
      <c r="O5" s="216">
        <f>SUM(C5:N5)</f>
        <v>90156</v>
      </c>
      <c r="P5" s="362"/>
    </row>
    <row r="6" spans="1:17" s="220" customFormat="1" ht="23.25" customHeight="1" thickBot="1">
      <c r="A6" s="213" t="s">
        <v>15</v>
      </c>
      <c r="B6" s="164" t="s">
        <v>156</v>
      </c>
      <c r="C6" s="218">
        <v>104</v>
      </c>
      <c r="D6" s="218">
        <v>104</v>
      </c>
      <c r="E6" s="218">
        <v>2602</v>
      </c>
      <c r="F6" s="218">
        <v>104</v>
      </c>
      <c r="G6" s="218">
        <v>104</v>
      </c>
      <c r="H6" s="218">
        <v>104</v>
      </c>
      <c r="I6" s="218">
        <v>104</v>
      </c>
      <c r="J6" s="218">
        <v>104</v>
      </c>
      <c r="K6" s="218">
        <v>2602</v>
      </c>
      <c r="L6" s="218">
        <v>104</v>
      </c>
      <c r="M6" s="218">
        <v>104</v>
      </c>
      <c r="N6" s="218">
        <v>485</v>
      </c>
      <c r="O6" s="219">
        <f>SUM(C6:N6)</f>
        <v>6625</v>
      </c>
      <c r="P6" s="362"/>
    </row>
    <row r="7" spans="1:17" s="220" customFormat="1" ht="20.25" customHeight="1" thickBot="1">
      <c r="A7" s="213" t="s">
        <v>27</v>
      </c>
      <c r="B7" s="165" t="s">
        <v>158</v>
      </c>
      <c r="C7" s="222">
        <v>930</v>
      </c>
      <c r="D7" s="222">
        <v>920</v>
      </c>
      <c r="E7" s="222">
        <v>920</v>
      </c>
      <c r="F7" s="222">
        <v>920</v>
      </c>
      <c r="G7" s="222">
        <v>920</v>
      </c>
      <c r="H7" s="222">
        <v>490</v>
      </c>
      <c r="I7" s="222">
        <v>405</v>
      </c>
      <c r="J7" s="222">
        <v>405</v>
      </c>
      <c r="K7" s="222">
        <v>920</v>
      </c>
      <c r="L7" s="222">
        <v>920</v>
      </c>
      <c r="M7" s="222">
        <v>920</v>
      </c>
      <c r="N7" s="222">
        <v>830</v>
      </c>
      <c r="O7" s="223">
        <f>SUM(C7:N7)</f>
        <v>9500</v>
      </c>
      <c r="P7" s="362"/>
      <c r="Q7" s="320"/>
    </row>
    <row r="8" spans="1:17" s="220" customFormat="1" ht="21.75" customHeight="1" thickBot="1">
      <c r="A8" s="213" t="s">
        <v>16</v>
      </c>
      <c r="B8" s="165" t="s">
        <v>160</v>
      </c>
      <c r="C8" s="218">
        <v>0</v>
      </c>
      <c r="D8" s="218"/>
      <c r="E8" s="218">
        <v>0</v>
      </c>
      <c r="F8" s="218"/>
      <c r="G8" s="218"/>
      <c r="H8" s="218"/>
      <c r="I8" s="218"/>
      <c r="J8" s="218"/>
      <c r="K8" s="218"/>
      <c r="L8" s="218"/>
      <c r="M8" s="218"/>
      <c r="N8" s="218"/>
      <c r="O8" s="219">
        <v>0</v>
      </c>
      <c r="P8" s="362"/>
    </row>
    <row r="9" spans="1:17" s="220" customFormat="1" ht="23.25" thickBot="1">
      <c r="A9" s="213" t="s">
        <v>17</v>
      </c>
      <c r="B9" s="164" t="s">
        <v>171</v>
      </c>
      <c r="C9" s="218"/>
      <c r="D9" s="218"/>
      <c r="E9" s="218"/>
      <c r="F9" s="218"/>
      <c r="G9" s="218">
        <v>30000</v>
      </c>
      <c r="H9" s="218">
        <v>36000</v>
      </c>
      <c r="I9" s="218">
        <v>36000</v>
      </c>
      <c r="J9" s="218">
        <v>30000</v>
      </c>
      <c r="K9" s="218"/>
      <c r="L9" s="218"/>
      <c r="M9" s="218"/>
      <c r="N9" s="218"/>
      <c r="O9" s="219">
        <f>SUM(G9:J9)</f>
        <v>132000</v>
      </c>
      <c r="P9" s="362"/>
    </row>
    <row r="10" spans="1:17" s="220" customFormat="1" ht="14.1" customHeight="1" thickBot="1">
      <c r="A10" s="213" t="s">
        <v>28</v>
      </c>
      <c r="B10" s="164" t="s">
        <v>173</v>
      </c>
      <c r="C10" s="218"/>
      <c r="D10" s="218"/>
      <c r="E10" s="218"/>
      <c r="F10" s="218"/>
      <c r="G10" s="218"/>
      <c r="H10" s="218">
        <v>1250</v>
      </c>
      <c r="I10" s="218">
        <v>1250</v>
      </c>
      <c r="J10" s="218">
        <v>1250</v>
      </c>
      <c r="K10" s="218">
        <v>1250</v>
      </c>
      <c r="L10" s="218"/>
      <c r="M10" s="218"/>
      <c r="N10" s="218"/>
      <c r="O10" s="219">
        <f>SUM(G10:K10)</f>
        <v>5000</v>
      </c>
      <c r="P10" s="362"/>
    </row>
    <row r="11" spans="1:17" s="220" customFormat="1" ht="14.1" customHeight="1" thickBot="1">
      <c r="A11" s="213" t="s">
        <v>18</v>
      </c>
      <c r="B11" s="27" t="s">
        <v>144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>
        <f t="shared" ref="O11:O14" si="0">SUM(C11:N11)</f>
        <v>0</v>
      </c>
      <c r="P11" s="362"/>
    </row>
    <row r="12" spans="1:17" s="220" customFormat="1" ht="27" customHeight="1" thickBot="1">
      <c r="A12" s="213" t="s">
        <v>34</v>
      </c>
      <c r="B12" s="217"/>
      <c r="C12" s="218"/>
      <c r="D12" s="218"/>
      <c r="E12" s="218"/>
      <c r="F12" s="218"/>
      <c r="G12" s="218"/>
      <c r="H12" s="218"/>
      <c r="I12" s="218"/>
      <c r="J12" s="218"/>
      <c r="K12" s="218">
        <v>0</v>
      </c>
      <c r="L12" s="218">
        <v>0</v>
      </c>
      <c r="M12" s="218">
        <v>0</v>
      </c>
      <c r="N12" s="218">
        <v>0</v>
      </c>
      <c r="O12" s="219">
        <f t="shared" si="0"/>
        <v>0</v>
      </c>
      <c r="P12" s="362"/>
    </row>
    <row r="13" spans="1:17" s="220" customFormat="1" ht="14.1" customHeight="1" thickBot="1">
      <c r="A13" s="213" t="s">
        <v>19</v>
      </c>
      <c r="B13" s="170" t="s">
        <v>167</v>
      </c>
      <c r="C13" s="218">
        <v>3158</v>
      </c>
      <c r="D13" s="218">
        <v>1801</v>
      </c>
      <c r="E13" s="218">
        <v>0</v>
      </c>
      <c r="F13" s="218"/>
      <c r="G13" s="218">
        <v>0</v>
      </c>
      <c r="H13" s="218">
        <v>0</v>
      </c>
      <c r="I13" s="218"/>
      <c r="J13" s="218">
        <v>0</v>
      </c>
      <c r="K13" s="218">
        <v>41</v>
      </c>
      <c r="L13" s="218">
        <v>0</v>
      </c>
      <c r="M13" s="218">
        <v>0</v>
      </c>
      <c r="N13" s="218"/>
      <c r="O13" s="219">
        <f>SUM(C13:N13)</f>
        <v>5000</v>
      </c>
      <c r="P13" s="362"/>
    </row>
    <row r="14" spans="1:17" s="214" customFormat="1" ht="15.95" customHeight="1" thickBot="1">
      <c r="A14" s="213" t="s">
        <v>20</v>
      </c>
      <c r="B14" s="224" t="s">
        <v>61</v>
      </c>
      <c r="C14" s="225">
        <f t="shared" ref="C14:N14" si="1">SUM(C5:C13)</f>
        <v>11705</v>
      </c>
      <c r="D14" s="225">
        <f t="shared" si="1"/>
        <v>10338</v>
      </c>
      <c r="E14" s="225">
        <f t="shared" si="1"/>
        <v>11035</v>
      </c>
      <c r="F14" s="225">
        <f t="shared" si="1"/>
        <v>8537</v>
      </c>
      <c r="G14" s="225">
        <f t="shared" si="1"/>
        <v>38537</v>
      </c>
      <c r="H14" s="225">
        <f t="shared" si="1"/>
        <v>45357</v>
      </c>
      <c r="I14" s="225">
        <f t="shared" si="1"/>
        <v>45272</v>
      </c>
      <c r="J14" s="225">
        <f t="shared" si="1"/>
        <v>39272</v>
      </c>
      <c r="K14" s="225">
        <f t="shared" si="1"/>
        <v>12326</v>
      </c>
      <c r="L14" s="225">
        <f t="shared" si="1"/>
        <v>8537</v>
      </c>
      <c r="M14" s="225">
        <f t="shared" si="1"/>
        <v>8537</v>
      </c>
      <c r="N14" s="225">
        <f t="shared" si="1"/>
        <v>8828</v>
      </c>
      <c r="O14" s="226">
        <f t="shared" si="0"/>
        <v>248281</v>
      </c>
      <c r="P14" s="362"/>
    </row>
    <row r="15" spans="1:17" s="214" customFormat="1" ht="15" customHeight="1" thickBot="1">
      <c r="A15" s="213" t="s">
        <v>21</v>
      </c>
      <c r="B15" s="363" t="s">
        <v>30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  <c r="P15" s="362"/>
    </row>
    <row r="16" spans="1:17" s="220" customFormat="1" ht="14.1" customHeight="1" thickBot="1">
      <c r="A16" s="213" t="s">
        <v>22</v>
      </c>
      <c r="B16" s="221" t="s">
        <v>32</v>
      </c>
      <c r="C16" s="222">
        <v>4563</v>
      </c>
      <c r="D16" s="222">
        <v>4563</v>
      </c>
      <c r="E16" s="222">
        <v>4563</v>
      </c>
      <c r="F16" s="222">
        <v>4563</v>
      </c>
      <c r="G16" s="222">
        <v>4563</v>
      </c>
      <c r="H16" s="222">
        <v>4563</v>
      </c>
      <c r="I16" s="222">
        <v>4563</v>
      </c>
      <c r="J16" s="222">
        <v>4563</v>
      </c>
      <c r="K16" s="222">
        <v>4563</v>
      </c>
      <c r="L16" s="222">
        <v>4563</v>
      </c>
      <c r="M16" s="222">
        <v>4563</v>
      </c>
      <c r="N16" s="222">
        <v>4573</v>
      </c>
      <c r="O16" s="223">
        <f>SUM(C16:N16)</f>
        <v>54766</v>
      </c>
      <c r="P16" s="362"/>
    </row>
    <row r="17" spans="1:16" s="220" customFormat="1" ht="27" customHeight="1" thickBot="1">
      <c r="A17" s="213" t="s">
        <v>35</v>
      </c>
      <c r="B17" s="217" t="s">
        <v>24</v>
      </c>
      <c r="C17" s="218">
        <v>799</v>
      </c>
      <c r="D17" s="218">
        <v>799</v>
      </c>
      <c r="E17" s="218">
        <v>799</v>
      </c>
      <c r="F17" s="218">
        <v>799</v>
      </c>
      <c r="G17" s="218">
        <v>799</v>
      </c>
      <c r="H17" s="218">
        <v>799</v>
      </c>
      <c r="I17" s="218">
        <v>799</v>
      </c>
      <c r="J17" s="218">
        <v>799</v>
      </c>
      <c r="K17" s="218">
        <v>799</v>
      </c>
      <c r="L17" s="218">
        <v>799</v>
      </c>
      <c r="M17" s="218">
        <v>799</v>
      </c>
      <c r="N17" s="218">
        <v>801</v>
      </c>
      <c r="O17" s="219">
        <f>SUM(C17:N17)</f>
        <v>9590</v>
      </c>
      <c r="P17" s="362"/>
    </row>
    <row r="18" spans="1:16" s="220" customFormat="1" ht="14.1" customHeight="1" thickBot="1">
      <c r="A18" s="213" t="s">
        <v>36</v>
      </c>
      <c r="B18" s="217" t="s">
        <v>33</v>
      </c>
      <c r="C18" s="218">
        <v>3150</v>
      </c>
      <c r="D18" s="218">
        <v>3000</v>
      </c>
      <c r="E18" s="218">
        <v>4914</v>
      </c>
      <c r="F18" s="218">
        <v>2576</v>
      </c>
      <c r="G18" s="218">
        <v>2570</v>
      </c>
      <c r="H18" s="218">
        <v>2570</v>
      </c>
      <c r="I18" s="218">
        <v>2570</v>
      </c>
      <c r="J18" s="218">
        <v>2540</v>
      </c>
      <c r="K18" s="218">
        <v>3549</v>
      </c>
      <c r="L18" s="218">
        <v>2576</v>
      </c>
      <c r="M18" s="218">
        <v>2576</v>
      </c>
      <c r="N18" s="218">
        <v>2859</v>
      </c>
      <c r="O18" s="219">
        <f>SUM(C18:N18)</f>
        <v>35450</v>
      </c>
      <c r="P18" s="362"/>
    </row>
    <row r="19" spans="1:16" s="220" customFormat="1" ht="14.1" customHeight="1" thickBot="1">
      <c r="A19" s="213" t="s">
        <v>37</v>
      </c>
      <c r="B19" s="217" t="s">
        <v>62</v>
      </c>
      <c r="C19" s="218">
        <v>1936</v>
      </c>
      <c r="D19" s="218">
        <v>1936</v>
      </c>
      <c r="E19" s="218">
        <v>559</v>
      </c>
      <c r="F19" s="218">
        <v>559</v>
      </c>
      <c r="G19" s="218">
        <v>559</v>
      </c>
      <c r="H19" s="218">
        <v>559</v>
      </c>
      <c r="I19" s="218">
        <v>559</v>
      </c>
      <c r="J19" s="218">
        <v>559</v>
      </c>
      <c r="K19" s="218">
        <v>559</v>
      </c>
      <c r="L19" s="218">
        <v>559</v>
      </c>
      <c r="M19" s="218">
        <v>559</v>
      </c>
      <c r="N19" s="218">
        <v>555</v>
      </c>
      <c r="O19" s="219">
        <f>SUM(C19:N19)</f>
        <v>9458</v>
      </c>
      <c r="P19" s="362"/>
    </row>
    <row r="20" spans="1:16" s="220" customFormat="1" ht="12.75" customHeight="1" thickBot="1">
      <c r="A20" s="213" t="s">
        <v>38</v>
      </c>
      <c r="B20" s="217" t="s">
        <v>25</v>
      </c>
      <c r="C20" s="218">
        <v>40</v>
      </c>
      <c r="D20" s="218">
        <v>40</v>
      </c>
      <c r="E20" s="218">
        <v>200</v>
      </c>
      <c r="F20" s="218">
        <v>40</v>
      </c>
      <c r="G20" s="218">
        <v>40</v>
      </c>
      <c r="H20" s="218">
        <v>40</v>
      </c>
      <c r="I20" s="218">
        <v>40</v>
      </c>
      <c r="J20" s="218">
        <v>40</v>
      </c>
      <c r="K20" s="218">
        <v>200</v>
      </c>
      <c r="L20" s="218">
        <v>40</v>
      </c>
      <c r="M20" s="218">
        <v>40</v>
      </c>
      <c r="N20" s="218">
        <v>40</v>
      </c>
      <c r="O20" s="219">
        <f>SUM(C20:N20)</f>
        <v>800</v>
      </c>
      <c r="P20" s="362"/>
    </row>
    <row r="21" spans="1:16" s="220" customFormat="1" ht="24" customHeight="1" thickBot="1">
      <c r="A21" s="213" t="s">
        <v>39</v>
      </c>
      <c r="B21" s="217" t="s">
        <v>83</v>
      </c>
      <c r="C21" s="218"/>
      <c r="D21" s="218"/>
      <c r="E21" s="218"/>
      <c r="F21" s="218"/>
      <c r="G21" s="218"/>
      <c r="H21" s="218">
        <v>0</v>
      </c>
      <c r="I21" s="218"/>
      <c r="J21" s="218"/>
      <c r="K21" s="218"/>
      <c r="L21" s="218"/>
      <c r="M21" s="218"/>
      <c r="N21" s="218"/>
      <c r="O21" s="219"/>
      <c r="P21" s="362"/>
    </row>
    <row r="22" spans="1:16" s="220" customFormat="1" ht="23.25" customHeight="1" thickBot="1">
      <c r="A22" s="213" t="s">
        <v>40</v>
      </c>
      <c r="B22" s="217" t="s">
        <v>26</v>
      </c>
      <c r="C22" s="218"/>
      <c r="D22" s="218"/>
      <c r="E22" s="218"/>
      <c r="F22" s="218"/>
      <c r="G22" s="218">
        <v>30006</v>
      </c>
      <c r="H22" s="218">
        <v>36826</v>
      </c>
      <c r="I22" s="218">
        <v>36741</v>
      </c>
      <c r="J22" s="218">
        <v>30771</v>
      </c>
      <c r="K22" s="218">
        <v>2656</v>
      </c>
      <c r="L22" s="218"/>
      <c r="M22" s="218"/>
      <c r="N22" s="218"/>
      <c r="O22" s="219">
        <f>SUM(G22:K22)</f>
        <v>137000</v>
      </c>
      <c r="P22" s="362"/>
    </row>
    <row r="23" spans="1:16" s="220" customFormat="1" ht="14.1" customHeight="1" thickBot="1">
      <c r="A23" s="213" t="s">
        <v>41</v>
      </c>
      <c r="B23" s="217" t="s">
        <v>84</v>
      </c>
      <c r="C23" s="218"/>
      <c r="D23" s="218"/>
      <c r="E23" s="218"/>
      <c r="F23" s="218">
        <v>0</v>
      </c>
      <c r="G23" s="218">
        <v>0</v>
      </c>
      <c r="H23" s="218">
        <v>0</v>
      </c>
      <c r="I23" s="218">
        <v>0</v>
      </c>
      <c r="J23" s="218">
        <v>0</v>
      </c>
      <c r="K23" s="218">
        <v>0</v>
      </c>
      <c r="L23" s="218">
        <v>0</v>
      </c>
      <c r="M23" s="218">
        <v>0</v>
      </c>
      <c r="N23" s="218">
        <v>0</v>
      </c>
      <c r="O23" s="219">
        <f t="shared" ref="O23:O25" si="2">SUM(C23:N23)</f>
        <v>0</v>
      </c>
      <c r="P23" s="362"/>
    </row>
    <row r="24" spans="1:16" s="220" customFormat="1" ht="18" customHeight="1" thickBot="1">
      <c r="A24" s="213" t="s">
        <v>42</v>
      </c>
      <c r="B24" s="217" t="s">
        <v>85</v>
      </c>
      <c r="C24" s="218">
        <v>1217</v>
      </c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>
        <v>1217</v>
      </c>
      <c r="P24" s="362"/>
    </row>
    <row r="25" spans="1:16" s="214" customFormat="1" ht="15.95" customHeight="1" thickBot="1">
      <c r="A25" s="213" t="s">
        <v>43</v>
      </c>
      <c r="B25" s="227" t="s">
        <v>63</v>
      </c>
      <c r="C25" s="225">
        <f t="shared" ref="C25:N25" si="3">SUM(C16:C24)</f>
        <v>11705</v>
      </c>
      <c r="D25" s="225">
        <f t="shared" si="3"/>
        <v>10338</v>
      </c>
      <c r="E25" s="225">
        <f t="shared" si="3"/>
        <v>11035</v>
      </c>
      <c r="F25" s="225">
        <f t="shared" si="3"/>
        <v>8537</v>
      </c>
      <c r="G25" s="225">
        <f t="shared" si="3"/>
        <v>38537</v>
      </c>
      <c r="H25" s="225">
        <f t="shared" si="3"/>
        <v>45357</v>
      </c>
      <c r="I25" s="225">
        <f t="shared" si="3"/>
        <v>45272</v>
      </c>
      <c r="J25" s="225">
        <f t="shared" si="3"/>
        <v>39272</v>
      </c>
      <c r="K25" s="225">
        <f t="shared" si="3"/>
        <v>12326</v>
      </c>
      <c r="L25" s="225">
        <f t="shared" si="3"/>
        <v>8537</v>
      </c>
      <c r="M25" s="225">
        <f t="shared" si="3"/>
        <v>8537</v>
      </c>
      <c r="N25" s="225">
        <f t="shared" si="3"/>
        <v>8828</v>
      </c>
      <c r="O25" s="226">
        <f t="shared" si="2"/>
        <v>248281</v>
      </c>
      <c r="P25" s="362"/>
    </row>
    <row r="26" spans="1:16" ht="15.75" thickBot="1">
      <c r="A26" s="213" t="s">
        <v>44</v>
      </c>
      <c r="B26" s="228" t="s">
        <v>64</v>
      </c>
      <c r="C26" s="229">
        <f t="shared" ref="C26:O26" si="4">C14-C25</f>
        <v>0</v>
      </c>
      <c r="D26" s="229">
        <f t="shared" si="4"/>
        <v>0</v>
      </c>
      <c r="E26" s="229">
        <f t="shared" si="4"/>
        <v>0</v>
      </c>
      <c r="F26" s="229">
        <f t="shared" si="4"/>
        <v>0</v>
      </c>
      <c r="G26" s="229">
        <f t="shared" si="4"/>
        <v>0</v>
      </c>
      <c r="H26" s="229">
        <f t="shared" si="4"/>
        <v>0</v>
      </c>
      <c r="I26" s="229">
        <f t="shared" si="4"/>
        <v>0</v>
      </c>
      <c r="J26" s="229">
        <f t="shared" si="4"/>
        <v>0</v>
      </c>
      <c r="K26" s="229">
        <f t="shared" si="4"/>
        <v>0</v>
      </c>
      <c r="L26" s="229">
        <f t="shared" si="4"/>
        <v>0</v>
      </c>
      <c r="M26" s="229">
        <f t="shared" si="4"/>
        <v>0</v>
      </c>
      <c r="N26" s="229">
        <f t="shared" si="4"/>
        <v>0</v>
      </c>
      <c r="O26" s="230">
        <f t="shared" si="4"/>
        <v>0</v>
      </c>
      <c r="P26" s="362"/>
    </row>
    <row r="27" spans="1:16">
      <c r="A27" s="231"/>
    </row>
    <row r="28" spans="1:16" ht="15.75">
      <c r="B28" s="232"/>
      <c r="C28" s="233"/>
      <c r="D28" s="233"/>
    </row>
  </sheetData>
  <mergeCells count="4">
    <mergeCell ref="A1:O1"/>
    <mergeCell ref="P1:P26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3"/>
  <sheetViews>
    <sheetView topLeftCell="A42" workbookViewId="0">
      <selection activeCell="J64" sqref="J64"/>
    </sheetView>
  </sheetViews>
  <sheetFormatPr defaultRowHeight="12.75"/>
  <cols>
    <col min="1" max="1" width="47.5" style="154" customWidth="1"/>
    <col min="2" max="13" width="9.33203125" style="5"/>
    <col min="14" max="14" width="13" style="5" customWidth="1"/>
    <col min="15" max="15" width="9.33203125" style="29"/>
    <col min="16" max="16" width="9.33203125" style="5"/>
    <col min="17" max="17" width="17.5" style="5" customWidth="1"/>
    <col min="18" max="16384" width="9.33203125" style="5"/>
  </cols>
  <sheetData>
    <row r="1" spans="1:17">
      <c r="A1" s="366" t="s">
        <v>282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7">
      <c r="M2" s="155" t="s">
        <v>285</v>
      </c>
    </row>
    <row r="3" spans="1:17" ht="13.5" thickBot="1"/>
    <row r="4" spans="1:17" ht="25.5" customHeight="1">
      <c r="A4" s="156" t="s">
        <v>235</v>
      </c>
      <c r="B4" s="157" t="s">
        <v>236</v>
      </c>
      <c r="C4" s="157" t="s">
        <v>237</v>
      </c>
      <c r="D4" s="157" t="s">
        <v>238</v>
      </c>
      <c r="E4" s="157" t="s">
        <v>239</v>
      </c>
      <c r="F4" s="157" t="s">
        <v>240</v>
      </c>
      <c r="G4" s="157" t="s">
        <v>241</v>
      </c>
      <c r="H4" s="157" t="s">
        <v>242</v>
      </c>
      <c r="I4" s="157" t="s">
        <v>243</v>
      </c>
      <c r="J4" s="157" t="s">
        <v>244</v>
      </c>
      <c r="K4" s="157" t="s">
        <v>245</v>
      </c>
      <c r="L4" s="157" t="s">
        <v>246</v>
      </c>
      <c r="M4" s="157" t="s">
        <v>247</v>
      </c>
      <c r="N4" s="158" t="s">
        <v>248</v>
      </c>
    </row>
    <row r="5" spans="1:17" ht="18" customHeight="1">
      <c r="A5" s="159" t="s">
        <v>249</v>
      </c>
      <c r="B5" s="160"/>
      <c r="C5" s="160">
        <f>+B65</f>
        <v>0</v>
      </c>
      <c r="D5" s="160">
        <f t="shared" ref="D5:M5" si="0">+C65</f>
        <v>0</v>
      </c>
      <c r="E5" s="160">
        <f t="shared" si="0"/>
        <v>0</v>
      </c>
      <c r="F5" s="160">
        <f t="shared" si="0"/>
        <v>0</v>
      </c>
      <c r="G5" s="160">
        <f t="shared" si="0"/>
        <v>0</v>
      </c>
      <c r="H5" s="160">
        <f t="shared" si="0"/>
        <v>0</v>
      </c>
      <c r="I5" s="160">
        <f t="shared" si="0"/>
        <v>0</v>
      </c>
      <c r="J5" s="160">
        <f t="shared" si="0"/>
        <v>0</v>
      </c>
      <c r="K5" s="160">
        <f t="shared" si="0"/>
        <v>0</v>
      </c>
      <c r="L5" s="160">
        <f t="shared" si="0"/>
        <v>0</v>
      </c>
      <c r="M5" s="160">
        <f t="shared" si="0"/>
        <v>0</v>
      </c>
      <c r="N5" s="161"/>
    </row>
    <row r="6" spans="1:17">
      <c r="A6" s="27" t="s">
        <v>154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3">
        <f>SUM(B6:M6)</f>
        <v>0</v>
      </c>
      <c r="O6" s="29">
        <v>90156</v>
      </c>
    </row>
    <row r="7" spans="1:17" ht="15" customHeight="1">
      <c r="A7" s="164" t="s">
        <v>156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3">
        <f t="shared" ref="N7:N62" si="1">SUM(B7:M7)</f>
        <v>0</v>
      </c>
      <c r="O7" s="29">
        <v>6625</v>
      </c>
    </row>
    <row r="8" spans="1:17">
      <c r="A8" s="165" t="s">
        <v>158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3">
        <f t="shared" si="1"/>
        <v>0</v>
      </c>
      <c r="O8" s="29">
        <v>9500</v>
      </c>
    </row>
    <row r="9" spans="1:17">
      <c r="A9" s="165" t="s">
        <v>160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3">
        <f t="shared" si="1"/>
        <v>0</v>
      </c>
      <c r="O9" s="29">
        <v>0</v>
      </c>
    </row>
    <row r="10" spans="1:17">
      <c r="A10" s="27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3">
        <f t="shared" si="1"/>
        <v>0</v>
      </c>
      <c r="O10" s="29">
        <f>+'[1]1'!B11</f>
        <v>0</v>
      </c>
    </row>
    <row r="11" spans="1:17">
      <c r="A11" s="37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3">
        <f t="shared" si="1"/>
        <v>0</v>
      </c>
      <c r="O11" s="29">
        <f>+'[1]1'!B12</f>
        <v>0</v>
      </c>
    </row>
    <row r="12" spans="1:17">
      <c r="A12" s="167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3">
        <f t="shared" si="1"/>
        <v>0</v>
      </c>
      <c r="O12" s="29">
        <f>+'[1]1'!B13</f>
        <v>0</v>
      </c>
    </row>
    <row r="13" spans="1:17" s="168" customFormat="1">
      <c r="A13" s="165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3">
        <f t="shared" si="1"/>
        <v>0</v>
      </c>
      <c r="O13" s="29">
        <f>+'[1]1'!B14</f>
        <v>0</v>
      </c>
    </row>
    <row r="14" spans="1:17" s="168" customFormat="1" ht="14.25" customHeight="1">
      <c r="A14" s="169" t="s">
        <v>165</v>
      </c>
      <c r="B14" s="166">
        <f>+B6+B7+B8+B9</f>
        <v>0</v>
      </c>
      <c r="C14" s="166">
        <f>+C6+C7+C8+C9</f>
        <v>0</v>
      </c>
      <c r="D14" s="166">
        <f>+D6+D7+D8+D9</f>
        <v>0</v>
      </c>
      <c r="E14" s="166">
        <f>+E6+E7+E8+E9</f>
        <v>0</v>
      </c>
      <c r="F14" s="166">
        <f>+F6+F7+F8+F9</f>
        <v>0</v>
      </c>
      <c r="G14" s="166">
        <f t="shared" ref="G14:M14" si="2">+G6+G7+G8+G9</f>
        <v>0</v>
      </c>
      <c r="H14" s="166">
        <f t="shared" si="2"/>
        <v>0</v>
      </c>
      <c r="I14" s="166">
        <f t="shared" si="2"/>
        <v>0</v>
      </c>
      <c r="J14" s="166">
        <f t="shared" si="2"/>
        <v>0</v>
      </c>
      <c r="K14" s="166">
        <f t="shared" si="2"/>
        <v>0</v>
      </c>
      <c r="L14" s="166">
        <f t="shared" si="2"/>
        <v>0</v>
      </c>
      <c r="M14" s="166">
        <f t="shared" si="2"/>
        <v>0</v>
      </c>
      <c r="N14" s="163">
        <f t="shared" si="1"/>
        <v>0</v>
      </c>
      <c r="O14" s="29">
        <f>+SUM(O6:O13)</f>
        <v>106281</v>
      </c>
    </row>
    <row r="15" spans="1:17" s="168" customFormat="1" ht="14.25" customHeight="1">
      <c r="A15" s="165"/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3">
        <f t="shared" si="1"/>
        <v>0</v>
      </c>
      <c r="O15" s="29">
        <f>+'[1]1'!B16</f>
        <v>0</v>
      </c>
    </row>
    <row r="16" spans="1:17" s="168" customFormat="1" ht="18.75" customHeight="1">
      <c r="A16" s="170" t="s">
        <v>167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3">
        <f t="shared" si="1"/>
        <v>0</v>
      </c>
      <c r="O16" s="29">
        <v>5000</v>
      </c>
      <c r="Q16" s="171">
        <f>+N16+N25</f>
        <v>0</v>
      </c>
    </row>
    <row r="17" spans="1:15" ht="14.25" customHeight="1">
      <c r="A17" s="167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3">
        <f t="shared" si="1"/>
        <v>0</v>
      </c>
      <c r="O17" s="29">
        <f>+'[1]1'!B18</f>
        <v>0</v>
      </c>
    </row>
    <row r="18" spans="1:15" ht="14.25" customHeight="1">
      <c r="A18" s="35" t="s">
        <v>169</v>
      </c>
      <c r="B18" s="172">
        <f>+B14+B16</f>
        <v>0</v>
      </c>
      <c r="C18" s="172">
        <f>+C14+C16</f>
        <v>0</v>
      </c>
      <c r="D18" s="172">
        <f>+D14+D16</f>
        <v>0</v>
      </c>
      <c r="E18" s="172">
        <f>+E14+E16</f>
        <v>0</v>
      </c>
      <c r="F18" s="172">
        <f>+F14+F16</f>
        <v>0</v>
      </c>
      <c r="G18" s="172">
        <f t="shared" ref="G18:M18" si="3">+G14+G16</f>
        <v>0</v>
      </c>
      <c r="H18" s="172">
        <f t="shared" si="3"/>
        <v>0</v>
      </c>
      <c r="I18" s="172">
        <f t="shared" si="3"/>
        <v>0</v>
      </c>
      <c r="J18" s="172">
        <f t="shared" si="3"/>
        <v>0</v>
      </c>
      <c r="K18" s="172">
        <f t="shared" si="3"/>
        <v>0</v>
      </c>
      <c r="L18" s="172">
        <f t="shared" si="3"/>
        <v>0</v>
      </c>
      <c r="M18" s="172">
        <f t="shared" si="3"/>
        <v>0</v>
      </c>
      <c r="N18" s="163">
        <f t="shared" si="1"/>
        <v>0</v>
      </c>
      <c r="O18" s="29">
        <f>+O14+O16</f>
        <v>111281</v>
      </c>
    </row>
    <row r="19" spans="1:15" ht="14.25" customHeight="1">
      <c r="A19" s="3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3">
        <f t="shared" si="1"/>
        <v>0</v>
      </c>
      <c r="O19" s="29">
        <f>+'[1]1'!B20</f>
        <v>0</v>
      </c>
    </row>
    <row r="20" spans="1:15" ht="22.5">
      <c r="A20" s="164" t="s">
        <v>171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3">
        <f t="shared" si="1"/>
        <v>0</v>
      </c>
      <c r="O20" s="29">
        <v>132000</v>
      </c>
    </row>
    <row r="21" spans="1:15" ht="14.25" customHeight="1">
      <c r="A21" s="164" t="s">
        <v>173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3">
        <f t="shared" si="1"/>
        <v>0</v>
      </c>
      <c r="O21" s="29">
        <v>5000</v>
      </c>
    </row>
    <row r="22" spans="1:15" ht="14.25" customHeight="1">
      <c r="A22" s="27" t="s">
        <v>144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3">
        <f t="shared" si="1"/>
        <v>0</v>
      </c>
      <c r="O22" s="29">
        <f>+'[1]1'!B23</f>
        <v>0</v>
      </c>
    </row>
    <row r="23" spans="1:15" ht="14.25" customHeight="1">
      <c r="A23" s="169" t="s">
        <v>176</v>
      </c>
      <c r="B23" s="173">
        <f>+B20+B21+B22</f>
        <v>0</v>
      </c>
      <c r="C23" s="173">
        <f>+C20+C21+C22</f>
        <v>0</v>
      </c>
      <c r="D23" s="173">
        <f>+D20+D21+D22</f>
        <v>0</v>
      </c>
      <c r="E23" s="173">
        <f>+E20+E21+E22</f>
        <v>0</v>
      </c>
      <c r="F23" s="173">
        <f>+F20+F21+F22</f>
        <v>0</v>
      </c>
      <c r="G23" s="173">
        <f t="shared" ref="G23:M23" si="4">+G20+G21+G22</f>
        <v>0</v>
      </c>
      <c r="H23" s="173">
        <f t="shared" si="4"/>
        <v>0</v>
      </c>
      <c r="I23" s="173">
        <f t="shared" si="4"/>
        <v>0</v>
      </c>
      <c r="J23" s="173">
        <f t="shared" si="4"/>
        <v>0</v>
      </c>
      <c r="K23" s="173">
        <f t="shared" si="4"/>
        <v>0</v>
      </c>
      <c r="L23" s="173">
        <f t="shared" si="4"/>
        <v>0</v>
      </c>
      <c r="M23" s="173">
        <f t="shared" si="4"/>
        <v>0</v>
      </c>
      <c r="N23" s="163">
        <f t="shared" si="1"/>
        <v>0</v>
      </c>
      <c r="O23" s="29">
        <f>SUM(O20:O22)</f>
        <v>137000</v>
      </c>
    </row>
    <row r="24" spans="1:15" ht="14.25" customHeight="1">
      <c r="A24" s="27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3">
        <f t="shared" si="1"/>
        <v>0</v>
      </c>
      <c r="O24" s="29">
        <f>+'[1]1'!B25</f>
        <v>0</v>
      </c>
    </row>
    <row r="25" spans="1:15" ht="14.25" customHeight="1">
      <c r="A25" s="170" t="s">
        <v>178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3">
        <f t="shared" si="1"/>
        <v>0</v>
      </c>
      <c r="O25" s="29">
        <v>0</v>
      </c>
    </row>
    <row r="26" spans="1:15" ht="14.25" customHeight="1">
      <c r="A26" s="174" t="s">
        <v>180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3">
        <f t="shared" si="1"/>
        <v>0</v>
      </c>
      <c r="O26" s="29">
        <v>0</v>
      </c>
    </row>
    <row r="27" spans="1:15" ht="14.25" customHeight="1">
      <c r="A27" s="27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63">
        <f t="shared" si="1"/>
        <v>0</v>
      </c>
      <c r="O27" s="29">
        <f>+'[1]1'!B28</f>
        <v>0</v>
      </c>
    </row>
    <row r="28" spans="1:15" ht="14.25" customHeight="1">
      <c r="A28" s="35" t="s">
        <v>181</v>
      </c>
      <c r="B28" s="175">
        <f>+B23+B25</f>
        <v>0</v>
      </c>
      <c r="C28" s="175">
        <f>+C23+C25</f>
        <v>0</v>
      </c>
      <c r="D28" s="175">
        <f>+D23+D25</f>
        <v>0</v>
      </c>
      <c r="E28" s="175">
        <f>+E23+E25</f>
        <v>0</v>
      </c>
      <c r="F28" s="175">
        <f>+F23+F25</f>
        <v>0</v>
      </c>
      <c r="G28" s="175">
        <f t="shared" ref="G28:M28" si="5">+G23+G25</f>
        <v>0</v>
      </c>
      <c r="H28" s="175">
        <f t="shared" si="5"/>
        <v>0</v>
      </c>
      <c r="I28" s="175">
        <f t="shared" si="5"/>
        <v>0</v>
      </c>
      <c r="J28" s="175">
        <f t="shared" si="5"/>
        <v>0</v>
      </c>
      <c r="K28" s="175">
        <f t="shared" si="5"/>
        <v>0</v>
      </c>
      <c r="L28" s="175">
        <f t="shared" si="5"/>
        <v>0</v>
      </c>
      <c r="M28" s="175">
        <f t="shared" si="5"/>
        <v>0</v>
      </c>
      <c r="N28" s="163">
        <f t="shared" si="1"/>
        <v>0</v>
      </c>
      <c r="O28" s="29">
        <f>+O23+O25</f>
        <v>137000</v>
      </c>
    </row>
    <row r="29" spans="1:15" ht="14.25" customHeight="1">
      <c r="A29" s="33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63">
        <f t="shared" si="1"/>
        <v>0</v>
      </c>
      <c r="O29" s="29">
        <f>+'[1]1'!B30</f>
        <v>0</v>
      </c>
    </row>
    <row r="30" spans="1:15" s="180" customFormat="1" ht="14.25" customHeight="1">
      <c r="A30" s="176" t="s">
        <v>183</v>
      </c>
      <c r="B30" s="177">
        <f>+B14+B23</f>
        <v>0</v>
      </c>
      <c r="C30" s="177">
        <f>+C14+C23</f>
        <v>0</v>
      </c>
      <c r="D30" s="177">
        <f>+D14+D23</f>
        <v>0</v>
      </c>
      <c r="E30" s="177">
        <f>+E14+E23</f>
        <v>0</v>
      </c>
      <c r="F30" s="177">
        <f>+F14+F23</f>
        <v>0</v>
      </c>
      <c r="G30" s="177">
        <f t="shared" ref="G30:M30" si="6">+G14+G23</f>
        <v>0</v>
      </c>
      <c r="H30" s="177">
        <f t="shared" si="6"/>
        <v>0</v>
      </c>
      <c r="I30" s="177">
        <f t="shared" si="6"/>
        <v>0</v>
      </c>
      <c r="J30" s="177">
        <f t="shared" si="6"/>
        <v>0</v>
      </c>
      <c r="K30" s="177">
        <f t="shared" si="6"/>
        <v>0</v>
      </c>
      <c r="L30" s="177">
        <f t="shared" si="6"/>
        <v>0</v>
      </c>
      <c r="M30" s="177">
        <f t="shared" si="6"/>
        <v>0</v>
      </c>
      <c r="N30" s="178">
        <f t="shared" si="1"/>
        <v>0</v>
      </c>
      <c r="O30" s="179">
        <f>+O14+O23</f>
        <v>243281</v>
      </c>
    </row>
    <row r="31" spans="1:15" ht="14.25" customHeight="1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63">
        <f t="shared" si="1"/>
        <v>0</v>
      </c>
    </row>
    <row r="32" spans="1:15" ht="14.25" customHeight="1">
      <c r="A32" s="183" t="s">
        <v>185</v>
      </c>
      <c r="B32" s="182">
        <f>+B16+B25</f>
        <v>0</v>
      </c>
      <c r="C32" s="182">
        <f t="shared" ref="C32:M32" si="7">+C16+C25</f>
        <v>0</v>
      </c>
      <c r="D32" s="182">
        <f t="shared" si="7"/>
        <v>0</v>
      </c>
      <c r="E32" s="182">
        <f t="shared" si="7"/>
        <v>0</v>
      </c>
      <c r="F32" s="182">
        <f t="shared" si="7"/>
        <v>0</v>
      </c>
      <c r="G32" s="182">
        <f t="shared" si="7"/>
        <v>0</v>
      </c>
      <c r="H32" s="182">
        <f t="shared" si="7"/>
        <v>0</v>
      </c>
      <c r="I32" s="182">
        <f t="shared" si="7"/>
        <v>0</v>
      </c>
      <c r="J32" s="182">
        <f t="shared" si="7"/>
        <v>0</v>
      </c>
      <c r="K32" s="182">
        <f t="shared" si="7"/>
        <v>0</v>
      </c>
      <c r="L32" s="182">
        <f t="shared" si="7"/>
        <v>0</v>
      </c>
      <c r="M32" s="182">
        <f t="shared" si="7"/>
        <v>0</v>
      </c>
      <c r="N32" s="163">
        <f t="shared" si="1"/>
        <v>0</v>
      </c>
      <c r="O32" s="29">
        <f>+O16+O25</f>
        <v>5000</v>
      </c>
    </row>
    <row r="33" spans="1:18" ht="14.25" customHeight="1">
      <c r="A33" s="33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63">
        <f t="shared" si="1"/>
        <v>0</v>
      </c>
      <c r="O33" s="29">
        <f>+'[1]1'!B34</f>
        <v>0</v>
      </c>
    </row>
    <row r="34" spans="1:18" ht="14.25" customHeight="1">
      <c r="A34" s="37" t="s">
        <v>187</v>
      </c>
      <c r="B34" s="185">
        <f>+B18+B28</f>
        <v>0</v>
      </c>
      <c r="C34" s="185">
        <f>+C18+C28</f>
        <v>0</v>
      </c>
      <c r="D34" s="185">
        <f>+D18+D28</f>
        <v>0</v>
      </c>
      <c r="E34" s="185">
        <f>+E18+E28</f>
        <v>0</v>
      </c>
      <c r="F34" s="185">
        <f>+F18+F28</f>
        <v>0</v>
      </c>
      <c r="G34" s="185">
        <f t="shared" ref="G34:M34" si="8">+G18+G28</f>
        <v>0</v>
      </c>
      <c r="H34" s="185">
        <f t="shared" si="8"/>
        <v>0</v>
      </c>
      <c r="I34" s="185">
        <f t="shared" si="8"/>
        <v>0</v>
      </c>
      <c r="J34" s="185">
        <f t="shared" si="8"/>
        <v>0</v>
      </c>
      <c r="K34" s="185">
        <f t="shared" si="8"/>
        <v>0</v>
      </c>
      <c r="L34" s="185">
        <f t="shared" si="8"/>
        <v>0</v>
      </c>
      <c r="M34" s="185">
        <f t="shared" si="8"/>
        <v>0</v>
      </c>
      <c r="N34" s="163">
        <f t="shared" si="1"/>
        <v>0</v>
      </c>
      <c r="O34" s="29">
        <f>+O18+O28</f>
        <v>248281</v>
      </c>
    </row>
    <row r="35" spans="1:18" ht="14.25" customHeight="1">
      <c r="A35" s="27" t="s">
        <v>155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63">
        <f t="shared" si="1"/>
        <v>0</v>
      </c>
      <c r="O35" s="29">
        <v>54766</v>
      </c>
    </row>
    <row r="36" spans="1:18" ht="27.75" customHeight="1">
      <c r="A36" s="32" t="s">
        <v>157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63">
        <f t="shared" si="1"/>
        <v>0</v>
      </c>
      <c r="O36" s="29">
        <v>9590</v>
      </c>
    </row>
    <row r="37" spans="1:18" ht="14.25" customHeight="1">
      <c r="A37" s="27" t="s">
        <v>159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3">
        <f t="shared" si="1"/>
        <v>0</v>
      </c>
      <c r="O37" s="29">
        <v>35450</v>
      </c>
    </row>
    <row r="38" spans="1:18" ht="14.25" customHeight="1">
      <c r="A38" s="27" t="s">
        <v>161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63">
        <f t="shared" si="1"/>
        <v>0</v>
      </c>
      <c r="O38" s="29">
        <v>9458</v>
      </c>
    </row>
    <row r="39" spans="1:18" s="168" customFormat="1" ht="14.25" customHeight="1">
      <c r="A39" s="27" t="s">
        <v>162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3">
        <f t="shared" si="1"/>
        <v>0</v>
      </c>
      <c r="O39" s="29">
        <v>800</v>
      </c>
      <c r="P39" s="188"/>
    </row>
    <row r="40" spans="1:18" s="168" customFormat="1" ht="14.25" customHeight="1">
      <c r="A40" s="189" t="s">
        <v>163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3">
        <f t="shared" si="1"/>
        <v>0</v>
      </c>
      <c r="O40" s="29">
        <f>+'[1]1'!D12</f>
        <v>0</v>
      </c>
      <c r="P40" s="188"/>
    </row>
    <row r="41" spans="1:18" s="168" customFormat="1" ht="14.25" customHeight="1">
      <c r="A41" s="165" t="s">
        <v>164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3">
        <f t="shared" si="1"/>
        <v>0</v>
      </c>
      <c r="O41" s="29">
        <f>+'[1]1'!D13</f>
        <v>0</v>
      </c>
      <c r="P41" s="188"/>
    </row>
    <row r="42" spans="1:18" s="168" customFormat="1" ht="14.25" customHeight="1">
      <c r="A42" s="190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3">
        <f t="shared" si="1"/>
        <v>0</v>
      </c>
      <c r="O42" s="29">
        <f>+'[1]1'!D14</f>
        <v>0</v>
      </c>
      <c r="P42" s="188"/>
    </row>
    <row r="43" spans="1:18" s="168" customFormat="1" ht="14.25" customHeight="1">
      <c r="A43" s="191" t="s">
        <v>166</v>
      </c>
      <c r="B43" s="173">
        <f>+B35+B36+B37+B38+B39</f>
        <v>0</v>
      </c>
      <c r="C43" s="173">
        <f>+C35+C36+C37+C38+C39</f>
        <v>0</v>
      </c>
      <c r="D43" s="173">
        <f>+D35+D36+D37+D38+D39</f>
        <v>0</v>
      </c>
      <c r="E43" s="173">
        <f>+E35+E36+E37+E38+E39</f>
        <v>0</v>
      </c>
      <c r="F43" s="173">
        <f>+F35+F36+F37+F38+F39</f>
        <v>0</v>
      </c>
      <c r="G43" s="173">
        <f t="shared" ref="G43:M43" si="9">+G35+G36+G37+G38+G39</f>
        <v>0</v>
      </c>
      <c r="H43" s="173">
        <f t="shared" si="9"/>
        <v>0</v>
      </c>
      <c r="I43" s="173">
        <f t="shared" si="9"/>
        <v>0</v>
      </c>
      <c r="J43" s="173">
        <f t="shared" si="9"/>
        <v>0</v>
      </c>
      <c r="K43" s="173">
        <f t="shared" si="9"/>
        <v>0</v>
      </c>
      <c r="L43" s="173">
        <f t="shared" si="9"/>
        <v>0</v>
      </c>
      <c r="M43" s="173">
        <f t="shared" si="9"/>
        <v>0</v>
      </c>
      <c r="N43" s="163">
        <f t="shared" si="1"/>
        <v>0</v>
      </c>
      <c r="O43" s="29">
        <f>+SUM(O35:O42)</f>
        <v>110064</v>
      </c>
      <c r="P43" s="188"/>
    </row>
    <row r="44" spans="1:18" s="168" customFormat="1" ht="14.25" customHeight="1">
      <c r="A44" s="34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63">
        <f t="shared" si="1"/>
        <v>0</v>
      </c>
      <c r="O44" s="29">
        <f>+'[1]1'!D16</f>
        <v>0</v>
      </c>
      <c r="P44" s="188"/>
    </row>
    <row r="45" spans="1:18" s="168" customFormat="1" ht="14.25" customHeight="1">
      <c r="A45" s="191" t="s">
        <v>168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63">
        <f t="shared" si="1"/>
        <v>0</v>
      </c>
      <c r="O45" s="29">
        <v>1217</v>
      </c>
      <c r="P45" s="193"/>
      <c r="Q45" s="171"/>
      <c r="R45" s="171"/>
    </row>
    <row r="46" spans="1:18" s="168" customFormat="1" ht="14.25" customHeight="1">
      <c r="A46" s="194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63">
        <f t="shared" si="1"/>
        <v>0</v>
      </c>
      <c r="O46" s="29">
        <f>+'[1]1'!D18</f>
        <v>0</v>
      </c>
      <c r="P46" s="193"/>
      <c r="Q46" s="171"/>
      <c r="R46" s="171"/>
    </row>
    <row r="47" spans="1:18" s="168" customFormat="1" ht="14.25" customHeight="1">
      <c r="A47" s="191" t="s">
        <v>170</v>
      </c>
      <c r="B47" s="192">
        <f>+B43+B45</f>
        <v>0</v>
      </c>
      <c r="C47" s="192">
        <f>+C43+C45</f>
        <v>0</v>
      </c>
      <c r="D47" s="192">
        <f>+D43+D45</f>
        <v>0</v>
      </c>
      <c r="E47" s="192">
        <f>+E43+E45</f>
        <v>0</v>
      </c>
      <c r="F47" s="192">
        <f>+F43+F45</f>
        <v>0</v>
      </c>
      <c r="G47" s="192">
        <f t="shared" ref="G47:M47" si="10">+G43+G45</f>
        <v>0</v>
      </c>
      <c r="H47" s="192">
        <f t="shared" si="10"/>
        <v>0</v>
      </c>
      <c r="I47" s="192">
        <f t="shared" si="10"/>
        <v>0</v>
      </c>
      <c r="J47" s="192">
        <f t="shared" si="10"/>
        <v>0</v>
      </c>
      <c r="K47" s="192">
        <f t="shared" si="10"/>
        <v>0</v>
      </c>
      <c r="L47" s="192">
        <f t="shared" si="10"/>
        <v>0</v>
      </c>
      <c r="M47" s="192">
        <f t="shared" si="10"/>
        <v>0</v>
      </c>
      <c r="N47" s="163">
        <f t="shared" si="1"/>
        <v>0</v>
      </c>
      <c r="O47" s="29">
        <f>+O43+O45</f>
        <v>111281</v>
      </c>
      <c r="P47" s="193"/>
      <c r="Q47" s="171"/>
      <c r="R47" s="171"/>
    </row>
    <row r="48" spans="1:18" s="168" customFormat="1" ht="14.25" customHeight="1">
      <c r="A48" s="34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63">
        <f t="shared" si="1"/>
        <v>0</v>
      </c>
      <c r="O48" s="29">
        <f>+'[1]1'!D20</f>
        <v>0</v>
      </c>
      <c r="P48" s="193"/>
      <c r="Q48" s="171"/>
      <c r="R48" s="171"/>
    </row>
    <row r="49" spans="1:18" s="168" customFormat="1" ht="14.25" customHeight="1">
      <c r="A49" s="34" t="s">
        <v>172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63">
        <f t="shared" si="1"/>
        <v>0</v>
      </c>
      <c r="O49" s="29">
        <v>0</v>
      </c>
      <c r="P49" s="193"/>
      <c r="Q49" s="171"/>
      <c r="R49" s="171"/>
    </row>
    <row r="50" spans="1:18" s="168" customFormat="1" ht="14.25" customHeight="1">
      <c r="A50" s="34" t="s">
        <v>174</v>
      </c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63">
        <f t="shared" si="1"/>
        <v>0</v>
      </c>
      <c r="O50" s="29">
        <v>137000</v>
      </c>
      <c r="P50" s="193"/>
      <c r="Q50" s="171"/>
      <c r="R50" s="171"/>
    </row>
    <row r="51" spans="1:18" s="168" customFormat="1" ht="14.25" customHeight="1">
      <c r="A51" s="34" t="s">
        <v>175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63">
        <f t="shared" si="1"/>
        <v>0</v>
      </c>
      <c r="O51" s="29">
        <f>+'[1]1'!D23</f>
        <v>0</v>
      </c>
      <c r="P51" s="193"/>
      <c r="Q51" s="171"/>
      <c r="R51" s="171"/>
    </row>
    <row r="52" spans="1:18" s="168" customFormat="1" ht="14.25" customHeight="1">
      <c r="A52" s="191" t="s">
        <v>177</v>
      </c>
      <c r="B52" s="192">
        <f>+B49+B50+B51</f>
        <v>0</v>
      </c>
      <c r="C52" s="192">
        <f>+C49+C50+C51</f>
        <v>0</v>
      </c>
      <c r="D52" s="192">
        <f>+D49+D50+D51</f>
        <v>0</v>
      </c>
      <c r="E52" s="192">
        <f>+E49+E50+E51</f>
        <v>0</v>
      </c>
      <c r="F52" s="192">
        <f>+F49+F50+F51</f>
        <v>0</v>
      </c>
      <c r="G52" s="192">
        <f t="shared" ref="G52:M52" si="11">+G49+G50+G51</f>
        <v>0</v>
      </c>
      <c r="H52" s="192">
        <f t="shared" si="11"/>
        <v>0</v>
      </c>
      <c r="I52" s="192">
        <f t="shared" si="11"/>
        <v>0</v>
      </c>
      <c r="J52" s="192">
        <f t="shared" si="11"/>
        <v>0</v>
      </c>
      <c r="K52" s="192">
        <f t="shared" si="11"/>
        <v>0</v>
      </c>
      <c r="L52" s="192">
        <f t="shared" si="11"/>
        <v>0</v>
      </c>
      <c r="M52" s="192">
        <f t="shared" si="11"/>
        <v>0</v>
      </c>
      <c r="N52" s="163">
        <f t="shared" si="1"/>
        <v>0</v>
      </c>
      <c r="O52" s="29">
        <f>+SUM(O49:O51)</f>
        <v>137000</v>
      </c>
      <c r="P52" s="193"/>
      <c r="Q52" s="171"/>
      <c r="R52" s="171"/>
    </row>
    <row r="53" spans="1:18" s="168" customFormat="1" ht="14.25" customHeight="1">
      <c r="A53" s="165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63">
        <f t="shared" si="1"/>
        <v>0</v>
      </c>
      <c r="O53" s="29">
        <f>+'[1]1'!D25</f>
        <v>0</v>
      </c>
      <c r="P53" s="193"/>
      <c r="Q53" s="171"/>
      <c r="R53" s="171"/>
    </row>
    <row r="54" spans="1:18" s="168" customFormat="1" ht="14.25" customHeight="1">
      <c r="A54" s="170" t="s">
        <v>179</v>
      </c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63">
        <f t="shared" si="1"/>
        <v>0</v>
      </c>
      <c r="O54" s="29">
        <f>+'[1]1'!D26</f>
        <v>0</v>
      </c>
      <c r="P54" s="193"/>
      <c r="Q54" s="171"/>
      <c r="R54" s="171"/>
    </row>
    <row r="55" spans="1:18" s="168" customFormat="1" ht="14.25" customHeight="1">
      <c r="A55" s="170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63">
        <f t="shared" si="1"/>
        <v>0</v>
      </c>
      <c r="O55" s="29">
        <f>+'[1]1'!D27</f>
        <v>0</v>
      </c>
      <c r="P55" s="193"/>
      <c r="Q55" s="171"/>
      <c r="R55" s="171"/>
    </row>
    <row r="56" spans="1:18" s="168" customFormat="1" ht="14.25" customHeight="1">
      <c r="A56" s="165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63">
        <f t="shared" si="1"/>
        <v>0</v>
      </c>
      <c r="O56" s="29">
        <f>+'[1]1'!D28</f>
        <v>0</v>
      </c>
      <c r="P56" s="193"/>
      <c r="Q56" s="171"/>
      <c r="R56" s="171"/>
    </row>
    <row r="57" spans="1:18" s="168" customFormat="1" ht="14.25" customHeight="1">
      <c r="A57" s="170" t="s">
        <v>182</v>
      </c>
      <c r="B57" s="192">
        <f>+B52+B54</f>
        <v>0</v>
      </c>
      <c r="C57" s="192">
        <f>+C52+C54</f>
        <v>0</v>
      </c>
      <c r="D57" s="192">
        <f>+D52+D54</f>
        <v>0</v>
      </c>
      <c r="E57" s="192">
        <f>+E52+E54</f>
        <v>0</v>
      </c>
      <c r="F57" s="192">
        <f>+F52+F54</f>
        <v>0</v>
      </c>
      <c r="G57" s="192">
        <f t="shared" ref="G57:M57" si="12">+G52+G54</f>
        <v>0</v>
      </c>
      <c r="H57" s="192">
        <f t="shared" si="12"/>
        <v>0</v>
      </c>
      <c r="I57" s="192">
        <f t="shared" si="12"/>
        <v>0</v>
      </c>
      <c r="J57" s="192">
        <f t="shared" si="12"/>
        <v>0</v>
      </c>
      <c r="K57" s="192">
        <f t="shared" si="12"/>
        <v>0</v>
      </c>
      <c r="L57" s="192">
        <f t="shared" si="12"/>
        <v>0</v>
      </c>
      <c r="M57" s="192">
        <f t="shared" si="12"/>
        <v>0</v>
      </c>
      <c r="N57" s="163">
        <f t="shared" si="1"/>
        <v>0</v>
      </c>
      <c r="O57" s="29">
        <f>+O52+O54</f>
        <v>137000</v>
      </c>
      <c r="P57" s="193"/>
      <c r="Q57" s="171"/>
      <c r="R57" s="171"/>
    </row>
    <row r="58" spans="1:18" s="168" customFormat="1" ht="14.25" customHeight="1">
      <c r="A58" s="190"/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63">
        <f t="shared" si="1"/>
        <v>0</v>
      </c>
      <c r="O58" s="29">
        <f>+'[1]1'!D30</f>
        <v>0</v>
      </c>
      <c r="P58" s="193"/>
      <c r="Q58" s="171"/>
      <c r="R58" s="171"/>
    </row>
    <row r="59" spans="1:18" s="199" customFormat="1" ht="14.25" customHeight="1">
      <c r="A59" s="195" t="s">
        <v>184</v>
      </c>
      <c r="B59" s="196">
        <f>+B43+B52</f>
        <v>0</v>
      </c>
      <c r="C59" s="196">
        <f>+C43+C52</f>
        <v>0</v>
      </c>
      <c r="D59" s="196">
        <f>+D43+D52</f>
        <v>0</v>
      </c>
      <c r="E59" s="196">
        <f>+E43+E52</f>
        <v>0</v>
      </c>
      <c r="F59" s="196">
        <f>+F43+F52</f>
        <v>0</v>
      </c>
      <c r="G59" s="196">
        <f t="shared" ref="G59:M59" si="13">+G43+G52</f>
        <v>0</v>
      </c>
      <c r="H59" s="196">
        <f t="shared" si="13"/>
        <v>0</v>
      </c>
      <c r="I59" s="196">
        <f t="shared" si="13"/>
        <v>0</v>
      </c>
      <c r="J59" s="196">
        <f t="shared" si="13"/>
        <v>0</v>
      </c>
      <c r="K59" s="196">
        <f t="shared" si="13"/>
        <v>0</v>
      </c>
      <c r="L59" s="196">
        <f t="shared" si="13"/>
        <v>0</v>
      </c>
      <c r="M59" s="196">
        <f t="shared" si="13"/>
        <v>0</v>
      </c>
      <c r="N59" s="178">
        <f t="shared" si="1"/>
        <v>0</v>
      </c>
      <c r="O59" s="179">
        <f>+O43+O52</f>
        <v>247064</v>
      </c>
      <c r="P59" s="197"/>
      <c r="Q59" s="198"/>
      <c r="R59" s="198"/>
    </row>
    <row r="60" spans="1:18" s="168" customFormat="1" ht="14.25" customHeight="1">
      <c r="A60" s="200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3">
        <f t="shared" si="1"/>
        <v>0</v>
      </c>
      <c r="O60" s="29">
        <f>+'[1]1'!D32</f>
        <v>0</v>
      </c>
      <c r="P60" s="193"/>
      <c r="Q60" s="171"/>
      <c r="R60" s="171"/>
    </row>
    <row r="61" spans="1:18" s="168" customFormat="1" ht="14.25" customHeight="1">
      <c r="A61" s="170" t="s">
        <v>186</v>
      </c>
      <c r="B61" s="192">
        <f>+B45+B54</f>
        <v>0</v>
      </c>
      <c r="C61" s="192">
        <f>+C45+C54</f>
        <v>0</v>
      </c>
      <c r="D61" s="192">
        <f>+D45+D54</f>
        <v>0</v>
      </c>
      <c r="E61" s="192">
        <f>+E45+E54</f>
        <v>0</v>
      </c>
      <c r="F61" s="192">
        <f>+F45+F54</f>
        <v>0</v>
      </c>
      <c r="G61" s="192">
        <f t="shared" ref="G61:M61" si="14">+G45+G54</f>
        <v>0</v>
      </c>
      <c r="H61" s="192">
        <f t="shared" si="14"/>
        <v>0</v>
      </c>
      <c r="I61" s="192">
        <f t="shared" si="14"/>
        <v>0</v>
      </c>
      <c r="J61" s="192">
        <f t="shared" si="14"/>
        <v>0</v>
      </c>
      <c r="K61" s="192">
        <f t="shared" si="14"/>
        <v>0</v>
      </c>
      <c r="L61" s="192">
        <f t="shared" si="14"/>
        <v>0</v>
      </c>
      <c r="M61" s="192">
        <f t="shared" si="14"/>
        <v>0</v>
      </c>
      <c r="N61" s="163">
        <f t="shared" si="1"/>
        <v>0</v>
      </c>
      <c r="O61" s="29">
        <f>+'[1]1'!D33</f>
        <v>0</v>
      </c>
      <c r="P61" s="193"/>
      <c r="Q61" s="171"/>
      <c r="R61" s="171"/>
    </row>
    <row r="62" spans="1:18" s="168" customFormat="1" ht="14.25" customHeight="1">
      <c r="A62" s="190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63">
        <f t="shared" si="1"/>
        <v>0</v>
      </c>
      <c r="O62" s="29">
        <f>+'[1]1'!D34</f>
        <v>0</v>
      </c>
      <c r="P62" s="193"/>
      <c r="Q62" s="171"/>
      <c r="R62" s="171"/>
    </row>
    <row r="63" spans="1:18" s="168" customFormat="1" ht="14.25" customHeight="1">
      <c r="A63" s="37" t="s">
        <v>188</v>
      </c>
      <c r="B63" s="173">
        <f>+B47+B57</f>
        <v>0</v>
      </c>
      <c r="C63" s="173">
        <f>+C47+C57</f>
        <v>0</v>
      </c>
      <c r="D63" s="173">
        <f>+D47+D57</f>
        <v>0</v>
      </c>
      <c r="E63" s="173">
        <f>+E47+E57</f>
        <v>0</v>
      </c>
      <c r="F63" s="173">
        <f>+F47+F57</f>
        <v>0</v>
      </c>
      <c r="G63" s="173">
        <f t="shared" ref="G63:M63" si="15">+G47+G57</f>
        <v>0</v>
      </c>
      <c r="H63" s="173">
        <f t="shared" si="15"/>
        <v>0</v>
      </c>
      <c r="I63" s="173">
        <f t="shared" si="15"/>
        <v>0</v>
      </c>
      <c r="J63" s="173">
        <f t="shared" si="15"/>
        <v>0</v>
      </c>
      <c r="K63" s="173">
        <f t="shared" si="15"/>
        <v>0</v>
      </c>
      <c r="L63" s="173">
        <f t="shared" si="15"/>
        <v>0</v>
      </c>
      <c r="M63" s="173">
        <f t="shared" si="15"/>
        <v>0</v>
      </c>
      <c r="N63" s="163">
        <f>SUM(B63:M63)</f>
        <v>0</v>
      </c>
      <c r="O63" s="29">
        <f>+O47+O57</f>
        <v>248281</v>
      </c>
      <c r="P63" s="193"/>
      <c r="Q63" s="171"/>
      <c r="R63" s="171"/>
    </row>
    <row r="64" spans="1:18" ht="14.25" customHeight="1">
      <c r="A64" s="201" t="s">
        <v>250</v>
      </c>
      <c r="B64" s="202">
        <f t="shared" ref="B64:M64" si="16">+B34-B63</f>
        <v>0</v>
      </c>
      <c r="C64" s="202">
        <f t="shared" si="16"/>
        <v>0</v>
      </c>
      <c r="D64" s="202">
        <f t="shared" si="16"/>
        <v>0</v>
      </c>
      <c r="E64" s="202">
        <f t="shared" si="16"/>
        <v>0</v>
      </c>
      <c r="F64" s="202">
        <f t="shared" si="16"/>
        <v>0</v>
      </c>
      <c r="G64" s="202">
        <f t="shared" si="16"/>
        <v>0</v>
      </c>
      <c r="H64" s="202">
        <f t="shared" si="16"/>
        <v>0</v>
      </c>
      <c r="I64" s="202">
        <f t="shared" si="16"/>
        <v>0</v>
      </c>
      <c r="J64" s="202">
        <f t="shared" si="16"/>
        <v>0</v>
      </c>
      <c r="K64" s="202">
        <f t="shared" si="16"/>
        <v>0</v>
      </c>
      <c r="L64" s="202">
        <f t="shared" si="16"/>
        <v>0</v>
      </c>
      <c r="M64" s="202">
        <f t="shared" si="16"/>
        <v>0</v>
      </c>
      <c r="N64" s="163">
        <f>SUM(B64:M64)</f>
        <v>0</v>
      </c>
    </row>
    <row r="65" spans="1:14" ht="14.25" customHeight="1" thickBot="1">
      <c r="A65" s="203" t="s">
        <v>251</v>
      </c>
      <c r="B65" s="204">
        <f>+B5+B64</f>
        <v>0</v>
      </c>
      <c r="C65" s="205">
        <f>+B65+C64</f>
        <v>0</v>
      </c>
      <c r="D65" s="205">
        <f t="shared" ref="D65:M65" si="17">+C65+D64</f>
        <v>0</v>
      </c>
      <c r="E65" s="205">
        <f t="shared" si="17"/>
        <v>0</v>
      </c>
      <c r="F65" s="205">
        <f t="shared" si="17"/>
        <v>0</v>
      </c>
      <c r="G65" s="205">
        <f t="shared" si="17"/>
        <v>0</v>
      </c>
      <c r="H65" s="205">
        <f t="shared" si="17"/>
        <v>0</v>
      </c>
      <c r="I65" s="205">
        <f t="shared" si="17"/>
        <v>0</v>
      </c>
      <c r="J65" s="205">
        <f t="shared" si="17"/>
        <v>0</v>
      </c>
      <c r="K65" s="205">
        <f t="shared" si="17"/>
        <v>0</v>
      </c>
      <c r="L65" s="205">
        <f t="shared" si="17"/>
        <v>0</v>
      </c>
      <c r="M65" s="205">
        <f t="shared" si="17"/>
        <v>0</v>
      </c>
      <c r="N65" s="163"/>
    </row>
    <row r="66" spans="1:14"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</row>
    <row r="67" spans="1:14"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</row>
    <row r="68" spans="1:14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</row>
    <row r="69" spans="1:14"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</row>
    <row r="70" spans="1:14"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</row>
    <row r="71" spans="1:14"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</row>
    <row r="72" spans="1:14">
      <c r="B72" s="206"/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</row>
    <row r="73" spans="1:14"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</row>
  </sheetData>
  <mergeCells count="1">
    <mergeCell ref="A1:N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7"/>
  <sheetViews>
    <sheetView topLeftCell="A13" workbookViewId="0">
      <selection activeCell="H15" sqref="H15"/>
    </sheetView>
  </sheetViews>
  <sheetFormatPr defaultRowHeight="12.75"/>
  <cols>
    <col min="1" max="1" width="40.6640625" customWidth="1"/>
    <col min="2" max="2" width="17.1640625" customWidth="1"/>
    <col min="3" max="3" width="13.83203125" customWidth="1"/>
    <col min="4" max="4" width="15.5" customWidth="1"/>
    <col min="5" max="5" width="48.83203125" customWidth="1"/>
    <col min="6" max="6" width="15.83203125" customWidth="1"/>
    <col min="7" max="7" width="14.83203125" customWidth="1"/>
    <col min="8" max="8" width="17.6640625" customWidth="1"/>
    <col min="9" max="256" width="24.83203125" customWidth="1"/>
  </cols>
  <sheetData>
    <row r="1" spans="1:9">
      <c r="G1" s="77"/>
      <c r="H1" s="77" t="s">
        <v>230</v>
      </c>
      <c r="I1" s="77"/>
    </row>
    <row r="2" spans="1:9">
      <c r="A2" s="367" t="s">
        <v>233</v>
      </c>
      <c r="B2" s="367"/>
      <c r="C2" s="367"/>
      <c r="D2" s="367"/>
      <c r="E2" s="367"/>
      <c r="F2" s="367"/>
      <c r="G2" s="367"/>
      <c r="H2" s="367"/>
      <c r="I2" s="144"/>
    </row>
    <row r="3" spans="1:9">
      <c r="A3" s="145"/>
      <c r="B3" s="146"/>
      <c r="C3" s="146"/>
      <c r="D3" s="129"/>
      <c r="E3" s="146"/>
      <c r="G3" s="130"/>
      <c r="H3" s="130" t="s">
        <v>150</v>
      </c>
      <c r="I3" s="130"/>
    </row>
    <row r="4" spans="1:9">
      <c r="A4" s="368" t="s">
        <v>151</v>
      </c>
      <c r="B4" s="368"/>
      <c r="C4" s="368"/>
      <c r="D4" s="368"/>
      <c r="E4" s="368" t="s">
        <v>152</v>
      </c>
      <c r="F4" s="368"/>
      <c r="G4" s="368"/>
      <c r="H4" s="368"/>
      <c r="I4" s="147"/>
    </row>
    <row r="5" spans="1:9">
      <c r="A5" s="369" t="s">
        <v>153</v>
      </c>
      <c r="B5" s="371" t="s">
        <v>234</v>
      </c>
      <c r="C5" s="372"/>
      <c r="D5" s="373"/>
      <c r="E5" s="369" t="s">
        <v>153</v>
      </c>
      <c r="F5" s="374" t="s">
        <v>234</v>
      </c>
      <c r="G5" s="374"/>
      <c r="H5" s="374"/>
      <c r="I5" s="148"/>
    </row>
    <row r="6" spans="1:9">
      <c r="A6" s="370"/>
      <c r="B6" s="149">
        <v>2017</v>
      </c>
      <c r="C6" s="149">
        <v>2018</v>
      </c>
      <c r="D6" s="149">
        <v>2019</v>
      </c>
      <c r="E6" s="370"/>
      <c r="F6" s="149">
        <v>2017</v>
      </c>
      <c r="G6" s="149">
        <v>2018</v>
      </c>
      <c r="H6" s="149">
        <v>2019</v>
      </c>
      <c r="I6" s="148"/>
    </row>
    <row r="7" spans="1:9" ht="12.75" customHeight="1">
      <c r="A7" s="22" t="s">
        <v>154</v>
      </c>
      <c r="B7" s="150">
        <v>91959</v>
      </c>
      <c r="C7" s="150">
        <f t="shared" ref="C7:D10" si="0">B7*1.02</f>
        <v>93798.180000000008</v>
      </c>
      <c r="D7" s="150">
        <f t="shared" si="0"/>
        <v>95674.14360000001</v>
      </c>
      <c r="E7" s="22" t="s">
        <v>155</v>
      </c>
      <c r="F7" s="150">
        <v>55861</v>
      </c>
      <c r="G7" s="150">
        <f t="shared" ref="G7:H11" si="1">F7*1.02</f>
        <v>56978.22</v>
      </c>
      <c r="H7" s="150">
        <f t="shared" si="1"/>
        <v>58117.784400000004</v>
      </c>
      <c r="I7" s="151"/>
    </row>
    <row r="8" spans="1:9" ht="12.75" customHeight="1">
      <c r="A8" s="23" t="s">
        <v>156</v>
      </c>
      <c r="B8" s="150">
        <v>6758</v>
      </c>
      <c r="C8" s="150">
        <f t="shared" si="0"/>
        <v>6893.16</v>
      </c>
      <c r="D8" s="150">
        <f t="shared" si="0"/>
        <v>7031.0231999999996</v>
      </c>
      <c r="E8" s="28" t="s">
        <v>157</v>
      </c>
      <c r="F8" s="150">
        <v>9782</v>
      </c>
      <c r="G8" s="150">
        <f t="shared" si="1"/>
        <v>9977.64</v>
      </c>
      <c r="H8" s="150">
        <f t="shared" si="1"/>
        <v>10177.192799999999</v>
      </c>
      <c r="I8" s="151"/>
    </row>
    <row r="9" spans="1:9" ht="12.75" customHeight="1">
      <c r="A9" s="24" t="s">
        <v>158</v>
      </c>
      <c r="B9" s="150">
        <v>9690</v>
      </c>
      <c r="C9" s="150">
        <f t="shared" si="0"/>
        <v>9883.7999999999993</v>
      </c>
      <c r="D9" s="150">
        <f t="shared" si="0"/>
        <v>10081.475999999999</v>
      </c>
      <c r="E9" s="22" t="s">
        <v>159</v>
      </c>
      <c r="F9" s="150">
        <v>36159</v>
      </c>
      <c r="G9" s="150">
        <f t="shared" si="1"/>
        <v>36882.18</v>
      </c>
      <c r="H9" s="150">
        <f t="shared" si="1"/>
        <v>37619.823600000003</v>
      </c>
      <c r="I9" s="151"/>
    </row>
    <row r="10" spans="1:9" ht="12.75" customHeight="1">
      <c r="A10" s="24" t="s">
        <v>160</v>
      </c>
      <c r="B10" s="150">
        <v>3876</v>
      </c>
      <c r="C10" s="150">
        <f t="shared" si="0"/>
        <v>3953.52</v>
      </c>
      <c r="D10" s="150">
        <f t="shared" si="0"/>
        <v>4032.5904</v>
      </c>
      <c r="E10" s="22" t="s">
        <v>161</v>
      </c>
      <c r="F10" s="150">
        <v>9647</v>
      </c>
      <c r="G10" s="150">
        <f t="shared" si="1"/>
        <v>9839.94</v>
      </c>
      <c r="H10" s="150">
        <f t="shared" si="1"/>
        <v>10036.738800000001</v>
      </c>
      <c r="I10" s="151"/>
    </row>
    <row r="11" spans="1:9" ht="12.75" customHeight="1">
      <c r="A11" s="22"/>
      <c r="B11" s="150"/>
      <c r="C11" s="150"/>
      <c r="D11" s="150"/>
      <c r="E11" s="22" t="s">
        <v>162</v>
      </c>
      <c r="F11" s="150">
        <v>816</v>
      </c>
      <c r="G11" s="150">
        <f t="shared" si="1"/>
        <v>832.32</v>
      </c>
      <c r="H11" s="150">
        <f t="shared" si="1"/>
        <v>848.96640000000002</v>
      </c>
      <c r="I11" s="151"/>
    </row>
    <row r="12" spans="1:9" ht="12.75" customHeight="1">
      <c r="A12" s="26"/>
      <c r="B12" s="150"/>
      <c r="C12" s="150"/>
      <c r="D12" s="150"/>
      <c r="E12" s="79" t="s">
        <v>163</v>
      </c>
      <c r="F12" s="150"/>
      <c r="G12" s="150"/>
      <c r="H12" s="150"/>
      <c r="I12" s="151"/>
    </row>
    <row r="13" spans="1:9" ht="12.75" customHeight="1">
      <c r="A13" s="80"/>
      <c r="B13" s="150"/>
      <c r="C13" s="150"/>
      <c r="D13" s="150"/>
      <c r="E13" s="24" t="s">
        <v>164</v>
      </c>
      <c r="F13" s="150"/>
      <c r="G13" s="150"/>
      <c r="H13" s="150"/>
      <c r="I13" s="151"/>
    </row>
    <row r="14" spans="1:9" ht="12.75" customHeight="1">
      <c r="A14" s="24"/>
      <c r="B14" s="150"/>
      <c r="C14" s="150"/>
      <c r="D14" s="150"/>
      <c r="E14" s="81"/>
      <c r="F14" s="150"/>
      <c r="G14" s="150"/>
      <c r="H14" s="150"/>
      <c r="I14" s="151"/>
    </row>
    <row r="15" spans="1:9" ht="12.75" customHeight="1">
      <c r="A15" s="152" t="s">
        <v>165</v>
      </c>
      <c r="B15" s="150">
        <f>SUM(B7:B10)</f>
        <v>112283</v>
      </c>
      <c r="C15" s="150">
        <f>+B15*1.02</f>
        <v>114528.66</v>
      </c>
      <c r="D15" s="150">
        <f>+C15*1.02</f>
        <v>116819.2332</v>
      </c>
      <c r="E15" s="153" t="s">
        <v>166</v>
      </c>
      <c r="F15" s="150">
        <f>SUM(F7:F11)</f>
        <v>112265</v>
      </c>
      <c r="G15" s="150">
        <f>SUM(G7:G11)</f>
        <v>114510.30000000002</v>
      </c>
      <c r="H15" s="150">
        <f>SUM(H7:H11)</f>
        <v>116800.50600000002</v>
      </c>
      <c r="I15" s="151"/>
    </row>
    <row r="16" spans="1:9" ht="12.75" customHeight="1">
      <c r="A16" s="24"/>
      <c r="B16" s="150">
        <f>+'[1]1'!B16*1.02</f>
        <v>0</v>
      </c>
      <c r="C16" s="150">
        <f t="shared" ref="C16:D35" si="2">+B16*1.02</f>
        <v>0</v>
      </c>
      <c r="D16" s="150">
        <f t="shared" si="2"/>
        <v>0</v>
      </c>
      <c r="E16" s="24"/>
      <c r="F16" s="150">
        <f>+'[1]1'!F16*1.02</f>
        <v>0</v>
      </c>
      <c r="G16" s="150">
        <f t="shared" ref="G16" si="3">+F16*1.02</f>
        <v>0</v>
      </c>
      <c r="H16" s="150">
        <f t="shared" ref="H16:H19" si="4">+G16*1.02</f>
        <v>0</v>
      </c>
      <c r="I16" s="151"/>
    </row>
    <row r="17" spans="1:9" ht="12.75" customHeight="1">
      <c r="A17" s="83" t="s">
        <v>167</v>
      </c>
      <c r="B17" s="150">
        <v>0</v>
      </c>
      <c r="C17" s="150">
        <f>B17*1.02</f>
        <v>0</v>
      </c>
      <c r="D17" s="150">
        <f>+C17*1.02</f>
        <v>0</v>
      </c>
      <c r="E17" s="83" t="s">
        <v>168</v>
      </c>
      <c r="F17" s="150">
        <v>0</v>
      </c>
      <c r="G17" s="150">
        <v>0</v>
      </c>
      <c r="H17" s="150">
        <f t="shared" si="4"/>
        <v>0</v>
      </c>
      <c r="I17" s="151"/>
    </row>
    <row r="18" spans="1:9" ht="12.75" customHeight="1">
      <c r="A18" s="80"/>
      <c r="B18" s="150"/>
      <c r="C18" s="150"/>
      <c r="D18" s="150">
        <f t="shared" si="2"/>
        <v>0</v>
      </c>
      <c r="E18" s="84"/>
      <c r="F18" s="150"/>
      <c r="G18" s="150"/>
      <c r="H18" s="150">
        <f t="shared" si="4"/>
        <v>0</v>
      </c>
      <c r="I18" s="151"/>
    </row>
    <row r="19" spans="1:9" ht="22.5">
      <c r="A19" s="85" t="s">
        <v>169</v>
      </c>
      <c r="B19" s="150">
        <f>SUM(B15,B17)</f>
        <v>112283</v>
      </c>
      <c r="C19" s="150">
        <f>+B19*1.02</f>
        <v>114528.66</v>
      </c>
      <c r="D19" s="150">
        <f>+C19*1.02</f>
        <v>116819.2332</v>
      </c>
      <c r="E19" s="83" t="s">
        <v>170</v>
      </c>
      <c r="F19" s="150">
        <f>+F15+F17</f>
        <v>112265</v>
      </c>
      <c r="G19" s="150">
        <f t="shared" ref="G19" si="5">+F19*1.02</f>
        <v>114510.3</v>
      </c>
      <c r="H19" s="150">
        <f t="shared" si="4"/>
        <v>116800.50600000001</v>
      </c>
      <c r="I19" s="151"/>
    </row>
    <row r="20" spans="1:9" ht="12.75" customHeight="1">
      <c r="A20" s="28"/>
      <c r="B20" s="150"/>
      <c r="C20" s="150"/>
      <c r="D20" s="150"/>
      <c r="E20" s="24"/>
      <c r="F20" s="150"/>
      <c r="G20" s="150"/>
      <c r="H20" s="150"/>
      <c r="I20" s="151"/>
    </row>
    <row r="21" spans="1:9" ht="22.5">
      <c r="A21" s="23" t="s">
        <v>171</v>
      </c>
      <c r="B21" s="150"/>
      <c r="C21" s="150"/>
      <c r="D21" s="150"/>
      <c r="E21" s="24" t="s">
        <v>172</v>
      </c>
      <c r="F21" s="150">
        <v>0</v>
      </c>
      <c r="G21" s="150">
        <v>0</v>
      </c>
      <c r="H21" s="150">
        <v>0</v>
      </c>
      <c r="I21" s="151"/>
    </row>
    <row r="22" spans="1:9" ht="12.75" customHeight="1">
      <c r="A22" s="23" t="s">
        <v>173</v>
      </c>
      <c r="B22" s="150"/>
      <c r="C22" s="150"/>
      <c r="D22" s="150"/>
      <c r="E22" s="24" t="s">
        <v>174</v>
      </c>
      <c r="F22" s="150"/>
      <c r="G22" s="150"/>
      <c r="H22" s="150"/>
      <c r="I22" s="151"/>
    </row>
    <row r="23" spans="1:9" ht="12.75" customHeight="1">
      <c r="A23" s="22" t="s">
        <v>144</v>
      </c>
      <c r="B23" s="150"/>
      <c r="C23" s="150"/>
      <c r="D23" s="150"/>
      <c r="E23" s="24" t="s">
        <v>175</v>
      </c>
      <c r="F23" s="150"/>
      <c r="G23" s="150"/>
      <c r="H23" s="150"/>
      <c r="I23" s="151"/>
    </row>
    <row r="24" spans="1:9" ht="12.75" customHeight="1">
      <c r="A24" s="152" t="s">
        <v>176</v>
      </c>
      <c r="B24" s="150"/>
      <c r="C24" s="150"/>
      <c r="D24" s="150"/>
      <c r="E24" s="153" t="s">
        <v>177</v>
      </c>
      <c r="F24" s="150"/>
      <c r="G24" s="150"/>
      <c r="H24" s="150"/>
      <c r="I24" s="151"/>
    </row>
    <row r="25" spans="1:9" ht="12.75" customHeight="1">
      <c r="A25" s="22"/>
      <c r="B25" s="150"/>
      <c r="C25" s="150"/>
      <c r="D25" s="150"/>
      <c r="E25" s="24"/>
      <c r="F25" s="150"/>
      <c r="G25" s="150"/>
      <c r="H25" s="150"/>
      <c r="I25" s="151"/>
    </row>
    <row r="26" spans="1:9" ht="12.75" customHeight="1">
      <c r="A26" s="83" t="s">
        <v>178</v>
      </c>
      <c r="B26" s="150">
        <v>0</v>
      </c>
      <c r="C26" s="150">
        <f t="shared" si="2"/>
        <v>0</v>
      </c>
      <c r="D26" s="150">
        <f t="shared" si="2"/>
        <v>0</v>
      </c>
      <c r="E26" s="83" t="s">
        <v>179</v>
      </c>
      <c r="F26" s="150">
        <v>0</v>
      </c>
      <c r="G26" s="150">
        <f t="shared" ref="G26" si="6">+F26*1.02</f>
        <v>0</v>
      </c>
      <c r="H26" s="150">
        <f t="shared" ref="H26" si="7">+G26*1.02</f>
        <v>0</v>
      </c>
      <c r="I26" s="151"/>
    </row>
    <row r="27" spans="1:9" ht="12.75" customHeight="1">
      <c r="A27" s="86" t="s">
        <v>180</v>
      </c>
      <c r="B27" s="150">
        <v>0</v>
      </c>
      <c r="C27" s="150">
        <f t="shared" si="2"/>
        <v>0</v>
      </c>
      <c r="D27" s="150">
        <f t="shared" si="2"/>
        <v>0</v>
      </c>
      <c r="E27" s="83"/>
      <c r="F27" s="150"/>
      <c r="G27" s="150"/>
      <c r="H27" s="150"/>
      <c r="I27" s="151"/>
    </row>
    <row r="28" spans="1:9" ht="12.75" customHeight="1">
      <c r="A28" s="22"/>
      <c r="B28" s="150"/>
      <c r="C28" s="150"/>
      <c r="D28" s="150"/>
      <c r="E28" s="24"/>
      <c r="F28" s="150"/>
      <c r="G28" s="150"/>
      <c r="H28" s="150"/>
      <c r="I28" s="151"/>
    </row>
    <row r="29" spans="1:9" ht="22.5">
      <c r="A29" s="85" t="s">
        <v>181</v>
      </c>
      <c r="B29" s="150">
        <f>+B24+B26</f>
        <v>0</v>
      </c>
      <c r="C29" s="150">
        <f t="shared" si="2"/>
        <v>0</v>
      </c>
      <c r="D29" s="150">
        <f t="shared" si="2"/>
        <v>0</v>
      </c>
      <c r="E29" s="83" t="s">
        <v>182</v>
      </c>
      <c r="F29" s="150">
        <f>+F24+F26</f>
        <v>0</v>
      </c>
      <c r="G29" s="150">
        <f t="shared" ref="G29" si="8">+F29*1.02</f>
        <v>0</v>
      </c>
      <c r="H29" s="150">
        <f t="shared" ref="H29" si="9">+G29*1.02</f>
        <v>0</v>
      </c>
    </row>
    <row r="30" spans="1:9" ht="12.75" customHeight="1">
      <c r="A30" s="87"/>
      <c r="B30" s="150"/>
      <c r="C30" s="150"/>
      <c r="D30" s="150"/>
      <c r="E30" s="81"/>
      <c r="F30" s="150"/>
      <c r="G30" s="150"/>
      <c r="H30" s="150"/>
    </row>
    <row r="31" spans="1:9" ht="22.5">
      <c r="A31" s="25" t="s">
        <v>183</v>
      </c>
      <c r="B31" s="150">
        <f>+B15+B24</f>
        <v>112283</v>
      </c>
      <c r="C31" s="150">
        <f t="shared" si="2"/>
        <v>114528.66</v>
      </c>
      <c r="D31" s="150">
        <f t="shared" si="2"/>
        <v>116819.2332</v>
      </c>
      <c r="E31" s="83" t="s">
        <v>184</v>
      </c>
      <c r="F31" s="150">
        <f>+F15+F24</f>
        <v>112265</v>
      </c>
      <c r="G31" s="150">
        <f t="shared" ref="G31" si="10">+F31*1.02</f>
        <v>114510.3</v>
      </c>
      <c r="H31" s="150">
        <f t="shared" ref="H31" si="11">+G31*1.02</f>
        <v>116800.50600000001</v>
      </c>
    </row>
    <row r="32" spans="1:9" ht="12.75" customHeight="1">
      <c r="A32" s="88"/>
      <c r="B32" s="150"/>
      <c r="C32" s="150"/>
      <c r="D32" s="150"/>
      <c r="E32" s="84"/>
      <c r="F32" s="150"/>
      <c r="G32" s="150"/>
      <c r="H32" s="150"/>
    </row>
    <row r="33" spans="1:8" ht="22.5">
      <c r="A33" s="25" t="s">
        <v>185</v>
      </c>
      <c r="B33" s="150">
        <f>+B17+B26</f>
        <v>0</v>
      </c>
      <c r="C33" s="150">
        <f t="shared" si="2"/>
        <v>0</v>
      </c>
      <c r="D33" s="150">
        <f t="shared" si="2"/>
        <v>0</v>
      </c>
      <c r="E33" s="83" t="s">
        <v>186</v>
      </c>
      <c r="F33" s="150">
        <f>+F17+F26</f>
        <v>0</v>
      </c>
      <c r="G33" s="150">
        <f t="shared" ref="G33" si="12">+F33*1.02</f>
        <v>0</v>
      </c>
      <c r="H33" s="150">
        <f t="shared" ref="H33" si="13">+G33*1.02</f>
        <v>0</v>
      </c>
    </row>
    <row r="34" spans="1:8" ht="12.75" customHeight="1">
      <c r="A34" s="87"/>
      <c r="B34" s="150"/>
      <c r="C34" s="150"/>
      <c r="D34" s="150"/>
      <c r="E34" s="81"/>
      <c r="F34" s="150"/>
      <c r="G34" s="150"/>
      <c r="H34" s="150"/>
    </row>
    <row r="35" spans="1:8">
      <c r="A35" s="39" t="s">
        <v>187</v>
      </c>
      <c r="B35" s="150">
        <f>SUM(B19,B29)</f>
        <v>112283</v>
      </c>
      <c r="C35" s="150">
        <f>SUM(C19,C29)</f>
        <v>114528.66</v>
      </c>
      <c r="D35" s="150">
        <f t="shared" si="2"/>
        <v>116819.2332</v>
      </c>
      <c r="E35" s="39" t="s">
        <v>188</v>
      </c>
      <c r="F35" s="150">
        <f>+F19+F26</f>
        <v>112265</v>
      </c>
      <c r="G35" s="150">
        <f t="shared" ref="G35" si="14">+F35*1.02</f>
        <v>114510.3</v>
      </c>
      <c r="H35" s="150">
        <f t="shared" ref="H35" si="15">+G35*1.02</f>
        <v>116800.50600000001</v>
      </c>
    </row>
    <row r="37" spans="1:8">
      <c r="C37" s="21"/>
    </row>
  </sheetData>
  <mergeCells count="7">
    <mergeCell ref="A2:H2"/>
    <mergeCell ref="A4:D4"/>
    <mergeCell ref="E4:H4"/>
    <mergeCell ref="A5:A6"/>
    <mergeCell ref="B5:D5"/>
    <mergeCell ref="E5:E6"/>
    <mergeCell ref="F5:H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26"/>
  <sheetViews>
    <sheetView topLeftCell="A4" workbookViewId="0">
      <selection activeCell="B2" sqref="B2"/>
    </sheetView>
  </sheetViews>
  <sheetFormatPr defaultRowHeight="12.75"/>
  <cols>
    <col min="1" max="1" width="70.1640625" style="304" customWidth="1"/>
    <col min="2" max="2" width="22.83203125" style="304" customWidth="1"/>
    <col min="3" max="16384" width="9.33203125" style="304"/>
  </cols>
  <sheetData>
    <row r="1" spans="1:2">
      <c r="A1" s="313"/>
      <c r="B1" s="312" t="s">
        <v>295</v>
      </c>
    </row>
    <row r="2" spans="1:2">
      <c r="A2" s="313"/>
      <c r="B2" s="313"/>
    </row>
    <row r="3" spans="1:2">
      <c r="A3" s="375" t="s">
        <v>294</v>
      </c>
      <c r="B3" s="375"/>
    </row>
    <row r="4" spans="1:2" ht="51" customHeight="1">
      <c r="A4" s="376" t="s">
        <v>293</v>
      </c>
      <c r="B4" s="376"/>
    </row>
    <row r="5" spans="1:2" ht="12" customHeight="1">
      <c r="A5" s="314"/>
      <c r="B5" s="314"/>
    </row>
    <row r="6" spans="1:2">
      <c r="A6" s="313"/>
      <c r="B6" s="312" t="s">
        <v>292</v>
      </c>
    </row>
    <row r="7" spans="1:2">
      <c r="A7" s="311" t="s">
        <v>291</v>
      </c>
      <c r="B7" s="311" t="s">
        <v>290</v>
      </c>
    </row>
    <row r="8" spans="1:2" ht="26.25" customHeight="1">
      <c r="A8" s="310" t="s">
        <v>289</v>
      </c>
      <c r="B8" s="308">
        <f>+B9+B10+B11</f>
        <v>0</v>
      </c>
    </row>
    <row r="9" spans="1:2">
      <c r="A9" s="309" t="s">
        <v>288</v>
      </c>
      <c r="B9" s="308"/>
    </row>
    <row r="10" spans="1:2">
      <c r="A10" s="309" t="s">
        <v>14</v>
      </c>
      <c r="B10" s="308"/>
    </row>
    <row r="11" spans="1:2">
      <c r="A11" s="309" t="s">
        <v>15</v>
      </c>
      <c r="B11" s="308"/>
    </row>
    <row r="12" spans="1:2">
      <c r="A12" s="309"/>
      <c r="B12" s="308"/>
    </row>
    <row r="13" spans="1:2">
      <c r="A13" s="309"/>
      <c r="B13" s="308"/>
    </row>
    <row r="14" spans="1:2">
      <c r="A14" s="309"/>
      <c r="B14" s="308"/>
    </row>
    <row r="15" spans="1:2">
      <c r="A15" s="309"/>
      <c r="B15" s="308"/>
    </row>
    <row r="16" spans="1:2">
      <c r="A16" s="309"/>
      <c r="B16" s="308"/>
    </row>
    <row r="17" spans="1:2">
      <c r="A17" s="309" t="s">
        <v>287</v>
      </c>
      <c r="B17" s="308">
        <v>0</v>
      </c>
    </row>
    <row r="18" spans="1:2">
      <c r="A18" s="309" t="s">
        <v>13</v>
      </c>
      <c r="B18" s="308"/>
    </row>
    <row r="19" spans="1:2">
      <c r="A19" s="309" t="s">
        <v>14</v>
      </c>
      <c r="B19" s="308"/>
    </row>
    <row r="20" spans="1:2">
      <c r="A20" s="309" t="s">
        <v>15</v>
      </c>
      <c r="B20" s="308"/>
    </row>
    <row r="21" spans="1:2">
      <c r="A21" s="309"/>
      <c r="B21" s="308"/>
    </row>
    <row r="22" spans="1:2">
      <c r="A22" s="309"/>
      <c r="B22" s="308"/>
    </row>
    <row r="23" spans="1:2">
      <c r="A23" s="309"/>
      <c r="B23" s="308"/>
    </row>
    <row r="24" spans="1:2">
      <c r="A24" s="309"/>
      <c r="B24" s="308"/>
    </row>
    <row r="25" spans="1:2">
      <c r="A25" s="307" t="s">
        <v>232</v>
      </c>
      <c r="B25" s="306">
        <f>+B8+B17</f>
        <v>0</v>
      </c>
    </row>
    <row r="26" spans="1:2">
      <c r="A26" s="305"/>
      <c r="B26" s="305"/>
    </row>
  </sheetData>
  <mergeCells count="2">
    <mergeCell ref="A3:B3"/>
    <mergeCell ref="A4:B4"/>
  </mergeCells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84"/>
  <sheetViews>
    <sheetView topLeftCell="A55" workbookViewId="0">
      <selection activeCell="B25" sqref="B25"/>
    </sheetView>
  </sheetViews>
  <sheetFormatPr defaultRowHeight="12.75"/>
  <cols>
    <col min="1" max="1" width="87" style="41" customWidth="1"/>
    <col min="2" max="2" width="12.83203125" style="41" customWidth="1"/>
    <col min="3" max="3" width="9.33203125" style="41"/>
    <col min="4" max="4" width="3.6640625" style="41" customWidth="1"/>
    <col min="5" max="5" width="11.6640625" style="41" customWidth="1"/>
    <col min="6" max="16384" width="9.33203125" style="41"/>
  </cols>
  <sheetData>
    <row r="1" spans="1:8" ht="9" customHeight="1">
      <c r="A1" s="321" t="s">
        <v>87</v>
      </c>
      <c r="B1" s="321"/>
      <c r="C1" s="321"/>
      <c r="D1" s="321"/>
      <c r="E1" s="321"/>
    </row>
    <row r="2" spans="1:8" ht="9" customHeight="1">
      <c r="A2" s="20"/>
      <c r="B2" s="20"/>
      <c r="C2" s="20"/>
      <c r="D2" s="20"/>
      <c r="E2" s="20"/>
    </row>
    <row r="3" spans="1:8">
      <c r="A3" s="322" t="s">
        <v>298</v>
      </c>
      <c r="B3" s="322"/>
      <c r="C3" s="322"/>
      <c r="D3" s="322"/>
      <c r="E3" s="42"/>
    </row>
    <row r="4" spans="1:8">
      <c r="A4" s="20"/>
      <c r="B4" s="20"/>
      <c r="C4" s="20"/>
      <c r="D4" s="20"/>
      <c r="E4" s="43" t="s">
        <v>88</v>
      </c>
    </row>
    <row r="5" spans="1:8" ht="12.75" customHeight="1">
      <c r="A5" s="323" t="s">
        <v>89</v>
      </c>
      <c r="B5" s="324" t="s">
        <v>90</v>
      </c>
      <c r="C5" s="325" t="s">
        <v>148</v>
      </c>
      <c r="D5" s="326"/>
      <c r="E5" s="324" t="s">
        <v>91</v>
      </c>
    </row>
    <row r="6" spans="1:8" ht="9.75" customHeight="1">
      <c r="A6" s="323"/>
      <c r="B6" s="324"/>
      <c r="C6" s="327"/>
      <c r="D6" s="328"/>
      <c r="E6" s="324"/>
    </row>
    <row r="7" spans="1:8" s="49" customFormat="1" ht="16.5" customHeight="1">
      <c r="A7" s="44" t="s">
        <v>92</v>
      </c>
      <c r="B7" s="45">
        <v>15328</v>
      </c>
      <c r="C7" s="46">
        <f>+'[1]2.1'!B7</f>
        <v>0</v>
      </c>
      <c r="D7" s="47">
        <f>+'[1]2.1'!C7</f>
        <v>0</v>
      </c>
      <c r="E7" s="48">
        <f>SUM(B7:D7)</f>
        <v>15328</v>
      </c>
      <c r="H7" s="50"/>
    </row>
    <row r="8" spans="1:8" s="49" customFormat="1" ht="16.5" customHeight="1">
      <c r="A8" s="51" t="s">
        <v>93</v>
      </c>
      <c r="B8" s="45"/>
      <c r="C8" s="46">
        <f>+'[1]2.1'!B8</f>
        <v>0</v>
      </c>
      <c r="D8" s="47">
        <f>+'[1]2.1'!C8</f>
        <v>0</v>
      </c>
      <c r="E8" s="48">
        <f t="shared" ref="E8:E74" si="0">SUM(B8:D8)</f>
        <v>0</v>
      </c>
    </row>
    <row r="9" spans="1:8" s="49" customFormat="1" ht="16.5" customHeight="1">
      <c r="A9" s="52" t="s">
        <v>94</v>
      </c>
      <c r="B9" s="45">
        <v>16500</v>
      </c>
      <c r="C9" s="46">
        <f>+'[1]2.1'!B9</f>
        <v>0</v>
      </c>
      <c r="D9" s="47">
        <f>+'[1]2.1'!C9</f>
        <v>0</v>
      </c>
      <c r="E9" s="48">
        <f t="shared" si="0"/>
        <v>16500</v>
      </c>
    </row>
    <row r="10" spans="1:8" s="49" customFormat="1" ht="16.5" customHeight="1">
      <c r="A10" s="53" t="s">
        <v>95</v>
      </c>
      <c r="B10" s="45"/>
      <c r="C10" s="46">
        <f>+'[1]2.1'!B10</f>
        <v>0</v>
      </c>
      <c r="D10" s="47">
        <f>+'[1]2.1'!C10</f>
        <v>0</v>
      </c>
      <c r="E10" s="48">
        <f t="shared" si="0"/>
        <v>0</v>
      </c>
    </row>
    <row r="11" spans="1:8" s="49" customFormat="1" ht="16.5" customHeight="1">
      <c r="A11" s="53" t="s">
        <v>96</v>
      </c>
      <c r="B11" s="45">
        <v>1200</v>
      </c>
      <c r="C11" s="46">
        <f>+'[1]2.1'!B11</f>
        <v>0</v>
      </c>
      <c r="D11" s="47">
        <f>+'[1]2.1'!C11</f>
        <v>0</v>
      </c>
      <c r="E11" s="48">
        <f t="shared" si="0"/>
        <v>1200</v>
      </c>
      <c r="H11" s="50"/>
    </row>
    <row r="12" spans="1:8" s="49" customFormat="1" ht="16.5" customHeight="1">
      <c r="A12" s="53" t="s">
        <v>97</v>
      </c>
      <c r="B12" s="45"/>
      <c r="C12" s="46">
        <f>+'[1]2.1'!B12</f>
        <v>0</v>
      </c>
      <c r="D12" s="47">
        <f>+'[1]2.1'!C12</f>
        <v>0</v>
      </c>
      <c r="E12" s="48">
        <f t="shared" si="0"/>
        <v>0</v>
      </c>
    </row>
    <row r="13" spans="1:8" s="49" customFormat="1" ht="16.5" customHeight="1">
      <c r="A13" s="52" t="s">
        <v>98</v>
      </c>
      <c r="B13" s="45"/>
      <c r="C13" s="46">
        <f>+'[1]2.1'!B13</f>
        <v>0</v>
      </c>
      <c r="D13" s="47">
        <f>+'[1]2.1'!C13</f>
        <v>0</v>
      </c>
      <c r="E13" s="48">
        <f t="shared" si="0"/>
        <v>0</v>
      </c>
    </row>
    <row r="14" spans="1:8" s="54" customFormat="1" ht="16.5" customHeight="1">
      <c r="A14" s="52" t="s">
        <v>99</v>
      </c>
      <c r="B14" s="45"/>
      <c r="C14" s="46">
        <f>+'[1]2.1'!B14</f>
        <v>0</v>
      </c>
      <c r="D14" s="47">
        <f>+'[1]2.1'!C14</f>
        <v>0</v>
      </c>
      <c r="E14" s="48">
        <f t="shared" si="0"/>
        <v>0</v>
      </c>
    </row>
    <row r="15" spans="1:8" s="49" customFormat="1" ht="16.5" customHeight="1">
      <c r="A15" s="52" t="s">
        <v>100</v>
      </c>
      <c r="B15" s="45"/>
      <c r="C15" s="46">
        <f>+'[1]2.1'!B15</f>
        <v>0</v>
      </c>
      <c r="D15" s="47">
        <f>+'[1]2.1'!C15</f>
        <v>0</v>
      </c>
      <c r="E15" s="48">
        <f t="shared" si="0"/>
        <v>0</v>
      </c>
    </row>
    <row r="16" spans="1:8" s="49" customFormat="1" ht="16.5" customHeight="1">
      <c r="A16" s="52" t="s">
        <v>101</v>
      </c>
      <c r="B16" s="45">
        <v>57128</v>
      </c>
      <c r="C16" s="46">
        <f>+'[1]2.1'!B16</f>
        <v>0</v>
      </c>
      <c r="D16" s="47">
        <f>+'[1]2.1'!C16</f>
        <v>0</v>
      </c>
      <c r="E16" s="48">
        <f t="shared" si="0"/>
        <v>57128</v>
      </c>
    </row>
    <row r="17" spans="1:52" s="49" customFormat="1" ht="16.5" customHeight="1">
      <c r="A17" s="55" t="s">
        <v>102</v>
      </c>
      <c r="B17" s="56">
        <f>SUM(B7:B16)</f>
        <v>90156</v>
      </c>
      <c r="C17" s="46">
        <f>+'[1]2.1'!B17</f>
        <v>0</v>
      </c>
      <c r="D17" s="47">
        <f>+'[1]2.1'!C17</f>
        <v>0</v>
      </c>
      <c r="E17" s="48">
        <f t="shared" si="0"/>
        <v>90156</v>
      </c>
    </row>
    <row r="18" spans="1:52" s="54" customFormat="1" ht="16.5" customHeight="1">
      <c r="A18" s="51"/>
      <c r="B18" s="45"/>
      <c r="C18" s="46">
        <f>+'[1]2.1'!B18</f>
        <v>0</v>
      </c>
      <c r="D18" s="47">
        <f>+'[1]2.1'!C18</f>
        <v>0</v>
      </c>
      <c r="E18" s="48">
        <f t="shared" si="0"/>
        <v>0</v>
      </c>
    </row>
    <row r="19" spans="1:52" s="54" customFormat="1" ht="16.5" customHeight="1">
      <c r="A19" s="57" t="s">
        <v>103</v>
      </c>
      <c r="B19" s="56">
        <v>5125</v>
      </c>
      <c r="C19" s="46">
        <f>+'[1]2.1'!B19</f>
        <v>0</v>
      </c>
      <c r="D19" s="47">
        <f>+'[1]2.1'!C19</f>
        <v>0</v>
      </c>
      <c r="E19" s="48">
        <f t="shared" si="0"/>
        <v>5125</v>
      </c>
    </row>
    <row r="20" spans="1:52" s="54" customFormat="1" ht="16.5" customHeight="1">
      <c r="A20" s="58"/>
      <c r="B20" s="45"/>
      <c r="C20" s="46">
        <f>+'[1]2.1'!B20</f>
        <v>0</v>
      </c>
      <c r="D20" s="47">
        <f>+'[1]2.1'!C20</f>
        <v>0</v>
      </c>
      <c r="E20" s="48">
        <f t="shared" si="0"/>
        <v>0</v>
      </c>
    </row>
    <row r="21" spans="1:52" s="49" customFormat="1" ht="16.5" customHeight="1">
      <c r="A21" s="59" t="s">
        <v>104</v>
      </c>
      <c r="B21" s="45"/>
      <c r="C21" s="46">
        <f>+'[1]2.1'!B21</f>
        <v>0</v>
      </c>
      <c r="D21" s="47">
        <f>+'[1]2.1'!C21</f>
        <v>0</v>
      </c>
      <c r="E21" s="48">
        <f t="shared" si="0"/>
        <v>0</v>
      </c>
    </row>
    <row r="22" spans="1:52" s="49" customFormat="1" ht="16.5" customHeight="1">
      <c r="A22" s="60" t="s">
        <v>105</v>
      </c>
      <c r="B22" s="45">
        <v>401</v>
      </c>
      <c r="C22" s="46">
        <f>+'[1]2.1'!B22</f>
        <v>0</v>
      </c>
      <c r="D22" s="47">
        <f>+'[1]2.1'!C22</f>
        <v>0</v>
      </c>
      <c r="E22" s="48">
        <f t="shared" si="0"/>
        <v>401</v>
      </c>
    </row>
    <row r="23" spans="1:52" s="49" customFormat="1" ht="16.5" customHeight="1">
      <c r="A23" s="51" t="s">
        <v>106</v>
      </c>
      <c r="B23" s="56"/>
      <c r="C23" s="46">
        <f>+'[1]2.1'!B23</f>
        <v>0</v>
      </c>
      <c r="D23" s="47">
        <f>+'[1]2.1'!C23</f>
        <v>0</v>
      </c>
      <c r="E23" s="48">
        <f t="shared" si="0"/>
        <v>0</v>
      </c>
      <c r="H23" s="50"/>
    </row>
    <row r="24" spans="1:52" s="49" customFormat="1" ht="16.5" customHeight="1">
      <c r="A24" s="59" t="s">
        <v>107</v>
      </c>
      <c r="B24" s="45">
        <v>2000</v>
      </c>
      <c r="C24" s="46">
        <f>+'[1]2.1'!B24</f>
        <v>0</v>
      </c>
      <c r="D24" s="47">
        <f>+'[1]2.1'!C24</f>
        <v>0</v>
      </c>
      <c r="E24" s="48">
        <f t="shared" si="0"/>
        <v>2000</v>
      </c>
      <c r="H24" s="50"/>
    </row>
    <row r="25" spans="1:52" s="49" customFormat="1" ht="16.5" customHeight="1">
      <c r="A25" s="59" t="s">
        <v>108</v>
      </c>
      <c r="B25" s="45">
        <v>6786</v>
      </c>
      <c r="C25" s="46">
        <f>+'[1]2.1'!B25</f>
        <v>0</v>
      </c>
      <c r="D25" s="47">
        <f>+'[1]2.1'!C25</f>
        <v>0</v>
      </c>
      <c r="E25" s="48">
        <f t="shared" si="0"/>
        <v>6786</v>
      </c>
    </row>
    <row r="26" spans="1:52" s="49" customFormat="1" ht="16.5" customHeight="1">
      <c r="A26" s="51" t="s">
        <v>109</v>
      </c>
      <c r="B26" s="45">
        <v>1813</v>
      </c>
      <c r="C26" s="46">
        <f>+'[1]2.1'!B26</f>
        <v>0</v>
      </c>
      <c r="D26" s="47">
        <f>+'[1]2.1'!C26</f>
        <v>0</v>
      </c>
      <c r="E26" s="48">
        <f t="shared" si="0"/>
        <v>1813</v>
      </c>
    </row>
    <row r="27" spans="1:52" s="49" customFormat="1" ht="16.5" customHeight="1">
      <c r="A27" s="53" t="s">
        <v>110</v>
      </c>
      <c r="B27" s="45"/>
      <c r="C27" s="46">
        <f>+'[1]2.1'!B27</f>
        <v>0</v>
      </c>
      <c r="D27" s="47">
        <f>+'[1]2.1'!C27</f>
        <v>0</v>
      </c>
      <c r="E27" s="48">
        <f t="shared" si="0"/>
        <v>0</v>
      </c>
    </row>
    <row r="28" spans="1:52" s="49" customFormat="1" ht="16.5" customHeight="1">
      <c r="A28" s="51" t="s">
        <v>111</v>
      </c>
      <c r="B28" s="45"/>
      <c r="C28" s="46">
        <f>+'[1]2.1'!B28</f>
        <v>0</v>
      </c>
      <c r="D28" s="47">
        <f>+'[1]2.1'!C28</f>
        <v>0</v>
      </c>
      <c r="E28" s="48">
        <f t="shared" si="0"/>
        <v>0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</row>
    <row r="29" spans="1:52" s="62" customFormat="1" ht="16.5" customHeight="1">
      <c r="A29" s="51" t="s">
        <v>112</v>
      </c>
      <c r="B29" s="56"/>
      <c r="C29" s="46">
        <f>+'[1]2.1'!B29</f>
        <v>0</v>
      </c>
      <c r="D29" s="47">
        <f>+'[1]2.1'!C29</f>
        <v>0</v>
      </c>
      <c r="E29" s="48">
        <f t="shared" si="0"/>
        <v>0</v>
      </c>
      <c r="F29" s="54"/>
      <c r="G29" s="54"/>
      <c r="H29" s="61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</row>
    <row r="30" spans="1:52" s="49" customFormat="1" ht="16.5" customHeight="1">
      <c r="A30" s="53" t="s">
        <v>113</v>
      </c>
      <c r="B30" s="45"/>
      <c r="C30" s="46">
        <f>+'[1]2.1'!B30</f>
        <v>0</v>
      </c>
      <c r="D30" s="47">
        <f>+'[1]2.1'!C30</f>
        <v>0</v>
      </c>
      <c r="E30" s="48">
        <f t="shared" si="0"/>
        <v>0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</row>
    <row r="31" spans="1:52" s="49" customFormat="1" ht="16.5" customHeight="1">
      <c r="A31" s="58" t="s">
        <v>114</v>
      </c>
      <c r="B31" s="56">
        <f>SUM(B21:B30)</f>
        <v>11000</v>
      </c>
      <c r="C31" s="46">
        <f>+'[1]2.1'!B31</f>
        <v>0</v>
      </c>
      <c r="D31" s="47">
        <f>+'[1]2.1'!C31</f>
        <v>0</v>
      </c>
      <c r="E31" s="48">
        <f t="shared" si="0"/>
        <v>11000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</row>
    <row r="32" spans="1:52" s="49" customFormat="1" ht="16.5" customHeight="1">
      <c r="A32" s="63"/>
      <c r="B32" s="56"/>
      <c r="C32" s="46">
        <f>+'[1]2.1'!B32</f>
        <v>0</v>
      </c>
      <c r="D32" s="47">
        <f>+'[1]2.1'!C32</f>
        <v>0</v>
      </c>
      <c r="E32" s="48">
        <f t="shared" si="0"/>
        <v>0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</row>
    <row r="33" spans="1:5" s="49" customFormat="1" ht="16.5" customHeight="1">
      <c r="A33" s="60" t="s">
        <v>115</v>
      </c>
      <c r="B33" s="56"/>
      <c r="C33" s="46">
        <f>+'[1]2.1'!B33</f>
        <v>0</v>
      </c>
      <c r="D33" s="47">
        <f>+'[1]2.1'!C33</f>
        <v>0</v>
      </c>
      <c r="E33" s="48">
        <f t="shared" si="0"/>
        <v>0</v>
      </c>
    </row>
    <row r="34" spans="1:5" s="49" customFormat="1" ht="16.5" customHeight="1">
      <c r="A34" s="60" t="s">
        <v>116</v>
      </c>
      <c r="B34" s="45">
        <v>0</v>
      </c>
      <c r="C34" s="46">
        <f>+'[1]2.1'!B34</f>
        <v>0</v>
      </c>
      <c r="D34" s="47">
        <f>+'[1]2.1'!C34</f>
        <v>0</v>
      </c>
      <c r="E34" s="48">
        <f t="shared" si="0"/>
        <v>0</v>
      </c>
    </row>
    <row r="35" spans="1:5" s="49" customFormat="1" ht="16.5" customHeight="1">
      <c r="A35" s="51" t="s">
        <v>117</v>
      </c>
      <c r="B35" s="45"/>
      <c r="C35" s="46">
        <f>+'[1]2.1'!B35</f>
        <v>0</v>
      </c>
      <c r="D35" s="47">
        <f>+'[1]2.1'!C35</f>
        <v>0</v>
      </c>
      <c r="E35" s="48">
        <f t="shared" si="0"/>
        <v>0</v>
      </c>
    </row>
    <row r="36" spans="1:5" s="49" customFormat="1" ht="16.5" customHeight="1">
      <c r="A36" s="58" t="s">
        <v>118</v>
      </c>
      <c r="B36" s="56">
        <f>SUM(B33:B35)</f>
        <v>0</v>
      </c>
      <c r="C36" s="46">
        <f>+'[1]2.1'!B36</f>
        <v>0</v>
      </c>
      <c r="D36" s="47">
        <f>+'[1]2.1'!C36</f>
        <v>0</v>
      </c>
      <c r="E36" s="48">
        <f t="shared" si="0"/>
        <v>0</v>
      </c>
    </row>
    <row r="37" spans="1:5" s="49" customFormat="1" ht="16.5" customHeight="1">
      <c r="A37" s="51"/>
      <c r="B37" s="45"/>
      <c r="C37" s="46">
        <f>+'[1]2.1'!B37</f>
        <v>0</v>
      </c>
      <c r="D37" s="47">
        <f>+'[1]2.1'!C37</f>
        <v>0</v>
      </c>
      <c r="E37" s="48">
        <f t="shared" si="0"/>
        <v>0</v>
      </c>
    </row>
    <row r="38" spans="1:5" s="49" customFormat="1" ht="16.5" customHeight="1">
      <c r="A38" s="58" t="s">
        <v>119</v>
      </c>
      <c r="B38" s="56">
        <f>+B17+B19+B31+B36</f>
        <v>106281</v>
      </c>
      <c r="C38" s="46">
        <f>+'[1]2.1'!B38</f>
        <v>0</v>
      </c>
      <c r="D38" s="47">
        <f>+'[1]2.1'!C38</f>
        <v>0</v>
      </c>
      <c r="E38" s="48">
        <f t="shared" si="0"/>
        <v>106281</v>
      </c>
    </row>
    <row r="39" spans="1:5" s="49" customFormat="1" ht="16.5" customHeight="1">
      <c r="A39" s="51"/>
      <c r="B39" s="45"/>
      <c r="C39" s="46">
        <f>+'[1]2.1'!B39</f>
        <v>0</v>
      </c>
      <c r="D39" s="47">
        <f>+'[1]2.1'!C39</f>
        <v>0</v>
      </c>
      <c r="E39" s="48">
        <f t="shared" si="0"/>
        <v>0</v>
      </c>
    </row>
    <row r="40" spans="1:5" s="49" customFormat="1" ht="16.5" customHeight="1">
      <c r="A40" s="51" t="s">
        <v>120</v>
      </c>
      <c r="B40" s="45"/>
      <c r="C40" s="46">
        <f>+'[1]2.1'!B40</f>
        <v>0</v>
      </c>
      <c r="D40" s="47">
        <f>+'[1]2.1'!C40</f>
        <v>0</v>
      </c>
      <c r="E40" s="48">
        <f t="shared" si="0"/>
        <v>0</v>
      </c>
    </row>
    <row r="41" spans="1:5" s="49" customFormat="1" ht="16.5" customHeight="1">
      <c r="A41" s="51" t="s">
        <v>121</v>
      </c>
      <c r="B41" s="45"/>
      <c r="C41" s="46">
        <f>+'[1]2.1'!B41</f>
        <v>0</v>
      </c>
      <c r="D41" s="47">
        <f>+'[1]2.1'!C41</f>
        <v>0</v>
      </c>
      <c r="E41" s="48">
        <f t="shared" si="0"/>
        <v>0</v>
      </c>
    </row>
    <row r="42" spans="1:5" s="49" customFormat="1" ht="16.5" customHeight="1">
      <c r="A42" s="51" t="s">
        <v>122</v>
      </c>
      <c r="B42" s="45">
        <v>5000</v>
      </c>
      <c r="C42" s="46">
        <f>+'[1]2.1'!B42</f>
        <v>0</v>
      </c>
      <c r="D42" s="47">
        <f>+'[1]2.1'!C42</f>
        <v>0</v>
      </c>
      <c r="E42" s="48">
        <f t="shared" si="0"/>
        <v>5000</v>
      </c>
    </row>
    <row r="43" spans="1:5" s="49" customFormat="1" ht="16.5" customHeight="1">
      <c r="A43" s="51" t="s">
        <v>123</v>
      </c>
      <c r="B43" s="45"/>
      <c r="C43" s="46">
        <f>+'[1]2.1'!B43</f>
        <v>0</v>
      </c>
      <c r="D43" s="47">
        <f>+'[1]2.1'!C43</f>
        <v>0</v>
      </c>
      <c r="E43" s="48">
        <f t="shared" si="0"/>
        <v>0</v>
      </c>
    </row>
    <row r="44" spans="1:5" s="49" customFormat="1" ht="16.5" customHeight="1">
      <c r="A44" s="51" t="s">
        <v>124</v>
      </c>
      <c r="B44" s="56"/>
      <c r="C44" s="46">
        <f>+'[1]2.1'!B44</f>
        <v>0</v>
      </c>
      <c r="D44" s="47">
        <f>+'[1]2.1'!C44</f>
        <v>0</v>
      </c>
      <c r="E44" s="48">
        <f t="shared" si="0"/>
        <v>0</v>
      </c>
    </row>
    <row r="45" spans="1:5" s="49" customFormat="1" ht="16.5" customHeight="1">
      <c r="A45" s="53" t="s">
        <v>125</v>
      </c>
      <c r="B45" s="56"/>
      <c r="C45" s="46"/>
      <c r="D45" s="47">
        <f>+'[1]2.1'!C45</f>
        <v>0</v>
      </c>
      <c r="E45" s="48">
        <f t="shared" si="0"/>
        <v>0</v>
      </c>
    </row>
    <row r="46" spans="1:5" s="49" customFormat="1" ht="16.5" customHeight="1">
      <c r="A46" s="53" t="s">
        <v>126</v>
      </c>
      <c r="B46" s="56"/>
      <c r="C46" s="46">
        <f>+'[1]2.1'!B46</f>
        <v>0</v>
      </c>
      <c r="D46" s="47">
        <f>+'[1]2.1'!C46</f>
        <v>0</v>
      </c>
      <c r="E46" s="48">
        <f t="shared" si="0"/>
        <v>0</v>
      </c>
    </row>
    <row r="47" spans="1:5" s="49" customFormat="1" ht="16.5" customHeight="1">
      <c r="A47" s="58" t="s">
        <v>127</v>
      </c>
      <c r="B47" s="56">
        <f>SUM(B40:B46)</f>
        <v>5000</v>
      </c>
      <c r="C47" s="46">
        <f>+'[1]2.1'!B47</f>
        <v>0</v>
      </c>
      <c r="D47" s="47">
        <f>+'[1]2.1'!C47</f>
        <v>0</v>
      </c>
      <c r="E47" s="48">
        <f t="shared" si="0"/>
        <v>5000</v>
      </c>
    </row>
    <row r="48" spans="1:5" s="49" customFormat="1" ht="16.5" customHeight="1">
      <c r="A48" s="51"/>
      <c r="B48" s="56"/>
      <c r="C48" s="46">
        <f>+'[1]2.1'!B48</f>
        <v>0</v>
      </c>
      <c r="D48" s="47">
        <f>+'[1]2.1'!C48</f>
        <v>0</v>
      </c>
      <c r="E48" s="48">
        <f t="shared" si="0"/>
        <v>0</v>
      </c>
    </row>
    <row r="49" spans="1:5" s="49" customFormat="1" ht="16.5" customHeight="1">
      <c r="A49" s="58" t="s">
        <v>128</v>
      </c>
      <c r="B49" s="56">
        <f>+B38+B47</f>
        <v>111281</v>
      </c>
      <c r="C49" s="46">
        <f>+'[1]2.1'!B49</f>
        <v>0</v>
      </c>
      <c r="D49" s="47">
        <f>+'[1]2.1'!C49</f>
        <v>0</v>
      </c>
      <c r="E49" s="48">
        <f t="shared" si="0"/>
        <v>111281</v>
      </c>
    </row>
    <row r="50" spans="1:5" s="49" customFormat="1" ht="16.5" customHeight="1">
      <c r="A50" s="59" t="s">
        <v>129</v>
      </c>
      <c r="B50" s="45">
        <f>+'[1]2.7.-2.10'!B8</f>
        <v>0</v>
      </c>
      <c r="C50" s="46">
        <f>+'[1]2.1'!B50</f>
        <v>0</v>
      </c>
      <c r="D50" s="47">
        <f>+'[1]2.1'!C50</f>
        <v>0</v>
      </c>
      <c r="E50" s="48">
        <f t="shared" si="0"/>
        <v>0</v>
      </c>
    </row>
    <row r="51" spans="1:5" s="49" customFormat="1" ht="16.5" customHeight="1">
      <c r="A51" s="64" t="s">
        <v>130</v>
      </c>
      <c r="B51" s="45"/>
      <c r="C51" s="46">
        <f>+'[1]2.1'!B51</f>
        <v>0</v>
      </c>
      <c r="D51" s="47">
        <f>+'[1]2.1'!C51</f>
        <v>0</v>
      </c>
      <c r="E51" s="48">
        <f t="shared" si="0"/>
        <v>0</v>
      </c>
    </row>
    <row r="52" spans="1:5" s="49" customFormat="1" ht="16.5" customHeight="1">
      <c r="A52" s="59" t="s">
        <v>131</v>
      </c>
      <c r="B52" s="45"/>
      <c r="C52" s="46">
        <f>+'[1]2.1'!B52</f>
        <v>0</v>
      </c>
      <c r="D52" s="47">
        <f>+'[1]2.1'!C52</f>
        <v>0</v>
      </c>
      <c r="E52" s="48">
        <f t="shared" si="0"/>
        <v>0</v>
      </c>
    </row>
    <row r="53" spans="1:5" s="49" customFormat="1" ht="16.5" customHeight="1">
      <c r="A53" s="59" t="s">
        <v>132</v>
      </c>
      <c r="B53" s="45"/>
      <c r="C53" s="46">
        <f>+'[1]2.1'!B53</f>
        <v>0</v>
      </c>
      <c r="D53" s="47">
        <f>+'[1]2.1'!C53</f>
        <v>0</v>
      </c>
      <c r="E53" s="48">
        <f t="shared" si="0"/>
        <v>0</v>
      </c>
    </row>
    <row r="54" spans="1:5" s="49" customFormat="1" ht="16.5" customHeight="1">
      <c r="A54" s="65" t="s">
        <v>133</v>
      </c>
      <c r="B54" s="45">
        <v>132000</v>
      </c>
      <c r="C54" s="46">
        <f>+'[1]2.1'!B54</f>
        <v>0</v>
      </c>
      <c r="D54" s="47">
        <f>+'[1]2.1'!C54</f>
        <v>0</v>
      </c>
      <c r="E54" s="48">
        <f t="shared" si="0"/>
        <v>132000</v>
      </c>
    </row>
    <row r="55" spans="1:5" s="49" customFormat="1" ht="16.5" customHeight="1">
      <c r="A55" s="66" t="s">
        <v>134</v>
      </c>
      <c r="B55" s="56">
        <f>SUM(B50:B54)</f>
        <v>132000</v>
      </c>
      <c r="C55" s="46">
        <f>+'[1]2.1'!B55</f>
        <v>0</v>
      </c>
      <c r="D55" s="47">
        <f>+'[1]2.1'!C55</f>
        <v>0</v>
      </c>
      <c r="E55" s="48">
        <f t="shared" si="0"/>
        <v>132000</v>
      </c>
    </row>
    <row r="56" spans="1:5" s="49" customFormat="1" ht="16.5" customHeight="1">
      <c r="A56" s="67"/>
      <c r="B56" s="56"/>
      <c r="C56" s="46">
        <f>+'[1]2.1'!B56</f>
        <v>0</v>
      </c>
      <c r="D56" s="47">
        <f>+'[1]2.1'!C56</f>
        <v>0</v>
      </c>
      <c r="E56" s="48">
        <f t="shared" si="0"/>
        <v>0</v>
      </c>
    </row>
    <row r="57" spans="1:5" s="49" customFormat="1" ht="16.5" customHeight="1">
      <c r="A57" s="59" t="s">
        <v>135</v>
      </c>
      <c r="B57" s="75">
        <v>0</v>
      </c>
      <c r="C57" s="46">
        <f>+'[1]2.1'!B57</f>
        <v>0</v>
      </c>
      <c r="D57" s="47">
        <f>+'[1]2.1'!C57</f>
        <v>0</v>
      </c>
      <c r="E57" s="48">
        <f t="shared" si="0"/>
        <v>0</v>
      </c>
    </row>
    <row r="58" spans="1:5" s="49" customFormat="1" ht="16.5" customHeight="1">
      <c r="A58" s="59" t="s">
        <v>136</v>
      </c>
      <c r="B58" s="45">
        <v>5000</v>
      </c>
      <c r="C58" s="46">
        <f>+'[1]2.1'!B58</f>
        <v>0</v>
      </c>
      <c r="D58" s="47">
        <f>+'[1]2.1'!C58</f>
        <v>0</v>
      </c>
      <c r="E58" s="48">
        <f t="shared" si="0"/>
        <v>5000</v>
      </c>
    </row>
    <row r="59" spans="1:5" s="49" customFormat="1" ht="16.5" customHeight="1">
      <c r="A59" s="51" t="s">
        <v>137</v>
      </c>
      <c r="B59" s="75"/>
      <c r="C59" s="46">
        <f>+'[1]2.1'!B59</f>
        <v>0</v>
      </c>
      <c r="D59" s="47">
        <f>+'[1]2.1'!C59</f>
        <v>0</v>
      </c>
      <c r="E59" s="48">
        <f t="shared" si="0"/>
        <v>0</v>
      </c>
    </row>
    <row r="60" spans="1:5" s="49" customFormat="1" ht="16.5" customHeight="1">
      <c r="A60" s="53" t="s">
        <v>138</v>
      </c>
      <c r="B60" s="45"/>
      <c r="C60" s="46">
        <f>+'[1]2.1'!B60</f>
        <v>0</v>
      </c>
      <c r="D60" s="47">
        <f>+'[1]2.1'!C60</f>
        <v>0</v>
      </c>
      <c r="E60" s="48">
        <f t="shared" si="0"/>
        <v>0</v>
      </c>
    </row>
    <row r="61" spans="1:5" s="49" customFormat="1" ht="16.5" customHeight="1">
      <c r="A61" s="53" t="s">
        <v>139</v>
      </c>
      <c r="B61" s="45"/>
      <c r="C61" s="46">
        <f>+'[1]2.1'!B61</f>
        <v>0</v>
      </c>
      <c r="D61" s="47">
        <f>+'[1]2.1'!C61</f>
        <v>0</v>
      </c>
      <c r="E61" s="48">
        <f t="shared" si="0"/>
        <v>0</v>
      </c>
    </row>
    <row r="62" spans="1:5" s="49" customFormat="1" ht="16.5" customHeight="1">
      <c r="A62" s="68"/>
      <c r="B62" s="45"/>
      <c r="C62" s="46">
        <f>+'[1]2.1'!B62</f>
        <v>0</v>
      </c>
      <c r="D62" s="47">
        <f>+'[1]2.1'!C62</f>
        <v>0</v>
      </c>
      <c r="E62" s="48">
        <f t="shared" si="0"/>
        <v>0</v>
      </c>
    </row>
    <row r="63" spans="1:5" s="49" customFormat="1" ht="16.5" customHeight="1">
      <c r="A63" s="69" t="s">
        <v>140</v>
      </c>
      <c r="B63" s="56">
        <f>SUM(B57:B61)</f>
        <v>5000</v>
      </c>
      <c r="C63" s="46">
        <f>+'[1]2.1'!B63</f>
        <v>0</v>
      </c>
      <c r="D63" s="47">
        <f>+'[1]2.1'!C63</f>
        <v>0</v>
      </c>
      <c r="E63" s="48">
        <f t="shared" si="0"/>
        <v>5000</v>
      </c>
    </row>
    <row r="64" spans="1:5" s="49" customFormat="1" ht="16.5" customHeight="1">
      <c r="A64" s="68"/>
      <c r="B64" s="75"/>
      <c r="C64" s="46">
        <f>+'[1]2.1'!B64</f>
        <v>0</v>
      </c>
      <c r="D64" s="47">
        <f>+'[1]2.1'!C64</f>
        <v>0</v>
      </c>
      <c r="E64" s="48">
        <f t="shared" si="0"/>
        <v>0</v>
      </c>
    </row>
    <row r="65" spans="1:5" s="49" customFormat="1" ht="16.5" customHeight="1">
      <c r="A65" s="64" t="s">
        <v>141</v>
      </c>
      <c r="B65" s="75"/>
      <c r="C65" s="46">
        <f>+'[1]2.1'!B65</f>
        <v>0</v>
      </c>
      <c r="D65" s="47">
        <f>+'[1]2.1'!C65</f>
        <v>0</v>
      </c>
      <c r="E65" s="48">
        <f t="shared" si="0"/>
        <v>0</v>
      </c>
    </row>
    <row r="66" spans="1:5" s="49" customFormat="1" ht="16.5" customHeight="1">
      <c r="A66" s="59" t="s">
        <v>142</v>
      </c>
      <c r="B66" s="75">
        <f>+'[1]2.7.-2.10'!B36</f>
        <v>0</v>
      </c>
      <c r="C66" s="46">
        <f>+'[1]2.1'!B66</f>
        <v>0</v>
      </c>
      <c r="D66" s="47">
        <f>+'[1]2.1'!C66</f>
        <v>0</v>
      </c>
      <c r="E66" s="48">
        <f t="shared" si="0"/>
        <v>0</v>
      </c>
    </row>
    <row r="67" spans="1:5" s="49" customFormat="1" ht="16.5" customHeight="1">
      <c r="A67" s="59" t="s">
        <v>143</v>
      </c>
      <c r="B67" s="75">
        <f>+'[1]2.7.-2.10'!B46</f>
        <v>0</v>
      </c>
      <c r="C67" s="46">
        <f>+'[1]2.1'!B67</f>
        <v>0</v>
      </c>
      <c r="D67" s="47">
        <f>+'[1]2.1'!C67</f>
        <v>0</v>
      </c>
      <c r="E67" s="48">
        <f t="shared" si="0"/>
        <v>0</v>
      </c>
    </row>
    <row r="68" spans="1:5" s="49" customFormat="1" ht="16.5" customHeight="1">
      <c r="A68" s="51"/>
      <c r="B68" s="75"/>
      <c r="C68" s="46">
        <f>+'[1]2.1'!B68</f>
        <v>0</v>
      </c>
      <c r="D68" s="47">
        <f>+'[1]2.1'!C68</f>
        <v>0</v>
      </c>
      <c r="E68" s="48">
        <f t="shared" si="0"/>
        <v>0</v>
      </c>
    </row>
    <row r="69" spans="1:5" s="49" customFormat="1" ht="16.5" customHeight="1">
      <c r="A69" s="72" t="s">
        <v>144</v>
      </c>
      <c r="B69" s="76">
        <f>SUM(B65:B67)</f>
        <v>0</v>
      </c>
      <c r="C69" s="46">
        <f>+'[1]2.1'!B69</f>
        <v>0</v>
      </c>
      <c r="D69" s="47">
        <f>+'[1]2.1'!C69</f>
        <v>0</v>
      </c>
      <c r="E69" s="48">
        <f t="shared" si="0"/>
        <v>0</v>
      </c>
    </row>
    <row r="70" spans="1:5" s="49" customFormat="1" ht="16.5" customHeight="1">
      <c r="A70" s="51"/>
      <c r="B70" s="75"/>
      <c r="C70" s="46">
        <f>+'[1]2.1'!B70</f>
        <v>0</v>
      </c>
      <c r="D70" s="47">
        <f>+'[1]2.1'!C70</f>
        <v>0</v>
      </c>
      <c r="E70" s="48">
        <f t="shared" si="0"/>
        <v>0</v>
      </c>
    </row>
    <row r="71" spans="1:5" s="49" customFormat="1" ht="16.5" customHeight="1">
      <c r="A71" s="55" t="s">
        <v>145</v>
      </c>
      <c r="B71" s="56">
        <f>+B55+B63+B69</f>
        <v>137000</v>
      </c>
      <c r="C71" s="46">
        <f>+'[1]2.1'!B71</f>
        <v>0</v>
      </c>
      <c r="D71" s="47">
        <f>+'[1]2.1'!C71</f>
        <v>0</v>
      </c>
      <c r="E71" s="48">
        <f t="shared" si="0"/>
        <v>137000</v>
      </c>
    </row>
    <row r="72" spans="1:5" s="49" customFormat="1" ht="16.5" customHeight="1">
      <c r="A72" s="51"/>
      <c r="B72" s="75"/>
      <c r="C72" s="46">
        <f>+'[1]2.1'!B72</f>
        <v>0</v>
      </c>
      <c r="D72" s="47">
        <f>+'[1]2.1'!C72</f>
        <v>0</v>
      </c>
      <c r="E72" s="48">
        <f t="shared" si="0"/>
        <v>0</v>
      </c>
    </row>
    <row r="73" spans="1:5" s="49" customFormat="1" ht="16.5" customHeight="1">
      <c r="A73" s="51" t="s">
        <v>120</v>
      </c>
      <c r="B73" s="45"/>
      <c r="C73" s="46">
        <f>+'[1]2.1'!B73</f>
        <v>0</v>
      </c>
      <c r="D73" s="47">
        <f>+'[1]2.1'!C73</f>
        <v>0</v>
      </c>
      <c r="E73" s="48">
        <f t="shared" si="0"/>
        <v>0</v>
      </c>
    </row>
    <row r="74" spans="1:5" s="49" customFormat="1" ht="16.5" customHeight="1">
      <c r="A74" s="51" t="s">
        <v>121</v>
      </c>
      <c r="B74" s="75"/>
      <c r="C74" s="46">
        <f>+'[1]2.1'!B74</f>
        <v>0</v>
      </c>
      <c r="D74" s="47">
        <f>+'[1]2.1'!C74</f>
        <v>0</v>
      </c>
      <c r="E74" s="48">
        <f t="shared" si="0"/>
        <v>0</v>
      </c>
    </row>
    <row r="75" spans="1:5" s="49" customFormat="1" ht="16.5" customHeight="1">
      <c r="A75" s="51" t="s">
        <v>122</v>
      </c>
      <c r="B75" s="45">
        <v>0</v>
      </c>
      <c r="C75" s="46">
        <f>+'[1]2.1'!B75</f>
        <v>0</v>
      </c>
      <c r="D75" s="47">
        <f>+'[1]2.1'!C75</f>
        <v>0</v>
      </c>
      <c r="E75" s="48">
        <f t="shared" ref="E75:E84" si="1">SUM(B75:D75)</f>
        <v>0</v>
      </c>
    </row>
    <row r="76" spans="1:5" s="49" customFormat="1" ht="16.5" customHeight="1">
      <c r="A76" s="51" t="s">
        <v>123</v>
      </c>
      <c r="B76" s="45"/>
      <c r="C76" s="46">
        <f>+'[1]2.1'!B76</f>
        <v>0</v>
      </c>
      <c r="D76" s="47">
        <f>+'[1]2.1'!C76</f>
        <v>0</v>
      </c>
      <c r="E76" s="48">
        <f t="shared" si="1"/>
        <v>0</v>
      </c>
    </row>
    <row r="77" spans="1:5" s="49" customFormat="1" ht="16.5" customHeight="1">
      <c r="A77" s="51" t="s">
        <v>124</v>
      </c>
      <c r="B77" s="45"/>
      <c r="C77" s="46">
        <f>+'[1]2.1'!B77</f>
        <v>0</v>
      </c>
      <c r="D77" s="47">
        <f>+'[1]2.1'!C77</f>
        <v>0</v>
      </c>
      <c r="E77" s="48">
        <f t="shared" si="1"/>
        <v>0</v>
      </c>
    </row>
    <row r="78" spans="1:5" s="49" customFormat="1" ht="16.5" customHeight="1">
      <c r="A78" s="53" t="s">
        <v>125</v>
      </c>
      <c r="B78" s="45"/>
      <c r="C78" s="46">
        <f>+'[1]2.1'!B78</f>
        <v>0</v>
      </c>
      <c r="D78" s="47">
        <f>+'[1]2.1'!C78</f>
        <v>0</v>
      </c>
      <c r="E78" s="48">
        <f t="shared" si="1"/>
        <v>0</v>
      </c>
    </row>
    <row r="79" spans="1:5" s="49" customFormat="1" ht="16.5" customHeight="1">
      <c r="A79" s="53" t="s">
        <v>126</v>
      </c>
      <c r="B79" s="45"/>
      <c r="C79" s="46">
        <f>+'[1]2.1'!B79</f>
        <v>0</v>
      </c>
      <c r="D79" s="47">
        <f>+'[1]2.1'!C79</f>
        <v>0</v>
      </c>
      <c r="E79" s="48">
        <f t="shared" si="1"/>
        <v>0</v>
      </c>
    </row>
    <row r="80" spans="1:5" s="49" customFormat="1" ht="16.5" customHeight="1">
      <c r="A80" s="58" t="s">
        <v>127</v>
      </c>
      <c r="B80" s="56">
        <f>SUM(B73:B79)</f>
        <v>0</v>
      </c>
      <c r="C80" s="46">
        <f>+'[1]2.1'!B80</f>
        <v>0</v>
      </c>
      <c r="D80" s="47">
        <f>+'[1]2.1'!C80</f>
        <v>0</v>
      </c>
      <c r="E80" s="48">
        <f t="shared" si="1"/>
        <v>0</v>
      </c>
    </row>
    <row r="81" spans="1:5" s="49" customFormat="1" ht="16.5" customHeight="1">
      <c r="A81" s="63"/>
      <c r="B81" s="75"/>
      <c r="C81" s="46">
        <f>+'[1]2.1'!B81</f>
        <v>0</v>
      </c>
      <c r="D81" s="47">
        <f>+'[1]2.1'!C81</f>
        <v>0</v>
      </c>
      <c r="E81" s="48">
        <f t="shared" si="1"/>
        <v>0</v>
      </c>
    </row>
    <row r="82" spans="1:5" s="49" customFormat="1" ht="16.5" customHeight="1">
      <c r="A82" s="58" t="s">
        <v>146</v>
      </c>
      <c r="B82" s="70">
        <f>+B71+B80</f>
        <v>137000</v>
      </c>
      <c r="C82" s="46">
        <f>+'[1]2.1'!B82</f>
        <v>0</v>
      </c>
      <c r="D82" s="47">
        <f>+'[1]2.1'!C82</f>
        <v>0</v>
      </c>
      <c r="E82" s="48">
        <f t="shared" si="1"/>
        <v>137000</v>
      </c>
    </row>
    <row r="83" spans="1:5" s="49" customFormat="1" ht="16.5" customHeight="1">
      <c r="A83" s="73"/>
      <c r="B83" s="71"/>
      <c r="C83" s="46">
        <f>+'[1]2.1'!B83</f>
        <v>0</v>
      </c>
      <c r="D83" s="47">
        <f>+'[1]2.1'!C83</f>
        <v>0</v>
      </c>
      <c r="E83" s="48">
        <f t="shared" si="1"/>
        <v>0</v>
      </c>
    </row>
    <row r="84" spans="1:5" s="49" customFormat="1" ht="16.5" customHeight="1">
      <c r="A84" s="74" t="s">
        <v>147</v>
      </c>
      <c r="B84" s="70">
        <f>+B49+B82</f>
        <v>248281</v>
      </c>
      <c r="C84" s="46">
        <f>+'[1]2.1'!B84</f>
        <v>0</v>
      </c>
      <c r="D84" s="47">
        <f>+'[1]2.1'!C84</f>
        <v>0</v>
      </c>
      <c r="E84" s="48">
        <f t="shared" si="1"/>
        <v>248281</v>
      </c>
    </row>
  </sheetData>
  <mergeCells count="6">
    <mergeCell ref="A1:E1"/>
    <mergeCell ref="A3:D3"/>
    <mergeCell ref="A5:A6"/>
    <mergeCell ref="B5:B6"/>
    <mergeCell ref="C5:D6"/>
    <mergeCell ref="E5:E6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topLeftCell="A13" workbookViewId="0">
      <selection activeCell="D12" sqref="D12"/>
    </sheetView>
  </sheetViews>
  <sheetFormatPr defaultRowHeight="12.75"/>
  <cols>
    <col min="1" max="1" width="59.1640625" customWidth="1"/>
    <col min="2" max="2" width="15.83203125" customWidth="1"/>
    <col min="3" max="3" width="49.1640625" customWidth="1"/>
    <col min="4" max="4" width="13.83203125" customWidth="1"/>
  </cols>
  <sheetData>
    <row r="1" spans="1:4">
      <c r="D1" s="77" t="s">
        <v>66</v>
      </c>
    </row>
    <row r="2" spans="1:4">
      <c r="A2" s="329" t="s">
        <v>278</v>
      </c>
      <c r="B2" s="329"/>
      <c r="C2" s="329"/>
      <c r="D2" s="329"/>
    </row>
    <row r="3" spans="1:4">
      <c r="A3" s="329">
        <v>2016</v>
      </c>
      <c r="B3" s="329"/>
      <c r="C3" s="329"/>
      <c r="D3" s="329"/>
    </row>
    <row r="4" spans="1:4">
      <c r="A4" t="s">
        <v>149</v>
      </c>
      <c r="D4" s="77" t="s">
        <v>150</v>
      </c>
    </row>
    <row r="5" spans="1:4" ht="13.5" customHeight="1">
      <c r="A5" s="330" t="s">
        <v>151</v>
      </c>
      <c r="B5" s="330"/>
      <c r="C5" s="330" t="s">
        <v>152</v>
      </c>
      <c r="D5" s="330"/>
    </row>
    <row r="6" spans="1:4" ht="13.5" customHeight="1">
      <c r="A6" s="40" t="s">
        <v>153</v>
      </c>
      <c r="B6" s="40" t="s">
        <v>48</v>
      </c>
      <c r="C6" s="40" t="s">
        <v>153</v>
      </c>
      <c r="D6" s="40" t="s">
        <v>48</v>
      </c>
    </row>
    <row r="7" spans="1:4" ht="13.5" customHeight="1">
      <c r="A7" s="22" t="s">
        <v>154</v>
      </c>
      <c r="B7" s="78">
        <v>90156</v>
      </c>
      <c r="C7" s="22" t="s">
        <v>155</v>
      </c>
      <c r="D7" s="78">
        <v>54766</v>
      </c>
    </row>
    <row r="8" spans="1:4" ht="27" customHeight="1">
      <c r="A8" s="23" t="s">
        <v>156</v>
      </c>
      <c r="B8" s="78">
        <v>5125</v>
      </c>
      <c r="C8" s="28" t="s">
        <v>157</v>
      </c>
      <c r="D8" s="78">
        <v>9590</v>
      </c>
    </row>
    <row r="9" spans="1:4" ht="13.5" customHeight="1">
      <c r="A9" s="24" t="s">
        <v>158</v>
      </c>
      <c r="B9" s="78">
        <v>11000</v>
      </c>
      <c r="C9" s="22" t="s">
        <v>159</v>
      </c>
      <c r="D9" s="78">
        <v>35350</v>
      </c>
    </row>
    <row r="10" spans="1:4" ht="13.5" customHeight="1">
      <c r="A10" s="24" t="s">
        <v>160</v>
      </c>
      <c r="B10" s="78">
        <v>0</v>
      </c>
      <c r="C10" s="22" t="s">
        <v>161</v>
      </c>
      <c r="D10" s="78">
        <v>9458</v>
      </c>
    </row>
    <row r="11" spans="1:4" ht="13.5" customHeight="1">
      <c r="A11" s="22"/>
      <c r="B11" s="78">
        <f>+'[1]1.1'!B12+'[1]1.1'!C12+'[1]1.1'!D12</f>
        <v>0</v>
      </c>
      <c r="C11" s="22" t="s">
        <v>162</v>
      </c>
      <c r="D11" s="78">
        <v>900</v>
      </c>
    </row>
    <row r="12" spans="1:4" ht="13.5" customHeight="1">
      <c r="A12" s="26"/>
      <c r="B12" s="78">
        <f>+'[1]1.1'!B13+'[1]1.1'!C13+'[1]1.1'!D13</f>
        <v>0</v>
      </c>
      <c r="C12" s="79" t="s">
        <v>163</v>
      </c>
      <c r="D12" s="78">
        <f>+'[1]1.1'!F13+'[1]1.1'!G13+'[1]1.1'!H13</f>
        <v>0</v>
      </c>
    </row>
    <row r="13" spans="1:4" ht="13.5" customHeight="1">
      <c r="A13" s="80"/>
      <c r="B13" s="78">
        <f>+'[1]1.1'!B14+'[1]1.1'!C14+'[1]1.1'!D14</f>
        <v>0</v>
      </c>
      <c r="C13" s="24" t="s">
        <v>164</v>
      </c>
      <c r="D13" s="78">
        <f>+'[1]1.1'!F14+'[1]1.1'!G14+'[1]1.1'!H14</f>
        <v>0</v>
      </c>
    </row>
    <row r="14" spans="1:4" ht="13.5" customHeight="1">
      <c r="A14" s="24"/>
      <c r="B14" s="78">
        <f>+'[1]1.1'!B15+'[1]1.1'!C15+'[1]1.1'!D15</f>
        <v>0</v>
      </c>
      <c r="C14" s="81"/>
      <c r="D14" s="78">
        <f>+'[1]1.1'!F15+'[1]1.1'!G15+'[1]1.1'!H15</f>
        <v>0</v>
      </c>
    </row>
    <row r="15" spans="1:4" ht="13.5" customHeight="1">
      <c r="A15" s="26" t="s">
        <v>165</v>
      </c>
      <c r="B15" s="82">
        <f>SUM(B7:B14)</f>
        <v>106281</v>
      </c>
      <c r="C15" s="83" t="s">
        <v>166</v>
      </c>
      <c r="D15" s="82">
        <f>SUM(D7:D11)</f>
        <v>110064</v>
      </c>
    </row>
    <row r="16" spans="1:4" ht="13.5" customHeight="1">
      <c r="A16" s="24"/>
      <c r="B16" s="78"/>
      <c r="C16" s="24"/>
      <c r="D16" s="78"/>
    </row>
    <row r="17" spans="1:4" ht="13.5" customHeight="1">
      <c r="A17" s="83" t="s">
        <v>167</v>
      </c>
      <c r="B17" s="82">
        <v>5000</v>
      </c>
      <c r="C17" s="83" t="s">
        <v>168</v>
      </c>
      <c r="D17" s="82">
        <v>1217</v>
      </c>
    </row>
    <row r="18" spans="1:4" ht="13.5" customHeight="1">
      <c r="A18" s="80"/>
      <c r="B18" s="78"/>
      <c r="C18" s="84"/>
      <c r="D18" s="78"/>
    </row>
    <row r="19" spans="1:4" ht="13.5" customHeight="1">
      <c r="A19" s="85" t="s">
        <v>169</v>
      </c>
      <c r="B19" s="82">
        <f>SUM(B15,B17)</f>
        <v>111281</v>
      </c>
      <c r="C19" s="83" t="s">
        <v>170</v>
      </c>
      <c r="D19" s="82">
        <f>+D15+D17</f>
        <v>111281</v>
      </c>
    </row>
    <row r="20" spans="1:4" ht="13.5" customHeight="1">
      <c r="A20" s="28"/>
      <c r="B20" s="78"/>
      <c r="C20" s="24"/>
      <c r="D20" s="78"/>
    </row>
    <row r="21" spans="1:4" ht="13.5" customHeight="1">
      <c r="A21" s="23" t="s">
        <v>171</v>
      </c>
      <c r="B21" s="78">
        <v>132000</v>
      </c>
      <c r="C21" s="24" t="s">
        <v>172</v>
      </c>
      <c r="D21" s="78">
        <v>0</v>
      </c>
    </row>
    <row r="22" spans="1:4" ht="13.5" customHeight="1">
      <c r="A22" s="23" t="s">
        <v>173</v>
      </c>
      <c r="B22" s="78">
        <v>5000</v>
      </c>
      <c r="C22" s="24" t="s">
        <v>174</v>
      </c>
      <c r="D22" s="78">
        <v>137000</v>
      </c>
    </row>
    <row r="23" spans="1:4" ht="13.5" customHeight="1">
      <c r="A23" s="22" t="s">
        <v>144</v>
      </c>
      <c r="B23" s="78">
        <f>+'[1]1.1'!B24+'[1]1.1'!C24+'[1]1.1'!D24</f>
        <v>0</v>
      </c>
      <c r="C23" s="24" t="s">
        <v>175</v>
      </c>
      <c r="D23" s="78">
        <f>+'[1]1.1'!F24+'[1]1.1'!G24+'[1]1.1'!H24</f>
        <v>0</v>
      </c>
    </row>
    <row r="24" spans="1:4" ht="13.5" customHeight="1">
      <c r="A24" s="26" t="s">
        <v>176</v>
      </c>
      <c r="B24" s="82">
        <f>SUM(B21:B23)</f>
        <v>137000</v>
      </c>
      <c r="C24" s="83" t="s">
        <v>177</v>
      </c>
      <c r="D24" s="82">
        <f>+SUM(D21:D23)</f>
        <v>137000</v>
      </c>
    </row>
    <row r="25" spans="1:4" ht="13.5" customHeight="1">
      <c r="A25" s="22"/>
      <c r="B25" s="78"/>
      <c r="C25" s="24"/>
      <c r="D25" s="78"/>
    </row>
    <row r="26" spans="1:4" ht="13.5" customHeight="1">
      <c r="A26" s="83" t="s">
        <v>178</v>
      </c>
      <c r="B26" s="82">
        <v>0</v>
      </c>
      <c r="C26" s="83" t="s">
        <v>179</v>
      </c>
      <c r="D26" s="82">
        <v>0</v>
      </c>
    </row>
    <row r="27" spans="1:4" ht="13.5" customHeight="1">
      <c r="A27" s="86" t="s">
        <v>180</v>
      </c>
      <c r="B27" s="78">
        <v>0</v>
      </c>
      <c r="C27" s="83"/>
      <c r="D27" s="78"/>
    </row>
    <row r="28" spans="1:4" ht="13.5" customHeight="1">
      <c r="A28" s="22"/>
      <c r="B28" s="78">
        <f>+'[1]1.1'!B29+'[1]1.1'!C29+'[1]1.1'!D29</f>
        <v>0</v>
      </c>
      <c r="C28" s="24"/>
      <c r="D28" s="78"/>
    </row>
    <row r="29" spans="1:4" ht="13.5" customHeight="1">
      <c r="A29" s="85" t="s">
        <v>181</v>
      </c>
      <c r="B29" s="82">
        <f>+B24+B26</f>
        <v>137000</v>
      </c>
      <c r="C29" s="83" t="s">
        <v>182</v>
      </c>
      <c r="D29" s="82">
        <f>+D24+D26</f>
        <v>137000</v>
      </c>
    </row>
    <row r="30" spans="1:4" ht="13.5" customHeight="1">
      <c r="A30" s="87"/>
      <c r="B30" s="78"/>
      <c r="C30" s="81"/>
      <c r="D30" s="78"/>
    </row>
    <row r="31" spans="1:4" ht="13.5" customHeight="1">
      <c r="A31" s="25" t="s">
        <v>183</v>
      </c>
      <c r="B31" s="82">
        <f>+B24+B15</f>
        <v>243281</v>
      </c>
      <c r="C31" s="83" t="s">
        <v>184</v>
      </c>
      <c r="D31" s="82">
        <f>+D15+D24</f>
        <v>247064</v>
      </c>
    </row>
    <row r="32" spans="1:4" ht="13.5" customHeight="1">
      <c r="A32" s="88"/>
      <c r="B32" s="78"/>
      <c r="C32" s="84"/>
      <c r="D32" s="78"/>
    </row>
    <row r="33" spans="1:4" ht="13.5" customHeight="1">
      <c r="A33" s="25" t="s">
        <v>185</v>
      </c>
      <c r="B33" s="82">
        <f>+B17+B26</f>
        <v>5000</v>
      </c>
      <c r="C33" s="83" t="s">
        <v>186</v>
      </c>
      <c r="D33" s="82">
        <f>+D17+D26</f>
        <v>1217</v>
      </c>
    </row>
    <row r="34" spans="1:4" ht="13.5" customHeight="1">
      <c r="A34" s="87"/>
      <c r="B34" s="78"/>
      <c r="C34" s="81"/>
      <c r="D34" s="78"/>
    </row>
    <row r="35" spans="1:4" ht="13.5" customHeight="1">
      <c r="A35" s="39" t="s">
        <v>187</v>
      </c>
      <c r="B35" s="82">
        <f>SUM(B19,B29)</f>
        <v>248281</v>
      </c>
      <c r="C35" s="39" t="s">
        <v>188</v>
      </c>
      <c r="D35" s="82">
        <f>+D19+D29</f>
        <v>248281</v>
      </c>
    </row>
    <row r="36" spans="1:4">
      <c r="B36" s="21"/>
      <c r="D36" s="21"/>
    </row>
  </sheetData>
  <mergeCells count="4">
    <mergeCell ref="A2:D2"/>
    <mergeCell ref="A3:D3"/>
    <mergeCell ref="A5:B5"/>
    <mergeCell ref="C5:D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topLeftCell="A19" workbookViewId="0">
      <selection activeCell="D33" sqref="D33"/>
    </sheetView>
  </sheetViews>
  <sheetFormatPr defaultRowHeight="12.75"/>
  <cols>
    <col min="1" max="1" width="74.83203125" customWidth="1"/>
    <col min="2" max="2" width="8.33203125" customWidth="1"/>
    <col min="3" max="3" width="13.83203125" customWidth="1"/>
    <col min="4" max="4" width="16.33203125" customWidth="1"/>
  </cols>
  <sheetData>
    <row r="1" spans="1:4" ht="16.5" customHeight="1">
      <c r="A1" s="321" t="s">
        <v>217</v>
      </c>
      <c r="B1" s="321"/>
      <c r="C1" s="321"/>
      <c r="D1" s="321"/>
    </row>
    <row r="2" spans="1:4" ht="16.5" customHeight="1">
      <c r="A2" s="92" t="s">
        <v>189</v>
      </c>
      <c r="B2" s="41"/>
      <c r="C2" s="41"/>
      <c r="D2" s="41"/>
    </row>
    <row r="3" spans="1:4" ht="16.5" customHeight="1">
      <c r="A3" s="103" t="s">
        <v>92</v>
      </c>
      <c r="B3" s="104"/>
      <c r="C3" s="41"/>
      <c r="D3" s="93"/>
    </row>
    <row r="4" spans="1:4" ht="16.5" customHeight="1">
      <c r="A4" s="331" t="s">
        <v>190</v>
      </c>
      <c r="B4" s="331"/>
      <c r="C4" s="41"/>
      <c r="D4" s="41" t="s">
        <v>191</v>
      </c>
    </row>
    <row r="5" spans="1:4" ht="16.5" customHeight="1">
      <c r="A5" s="105" t="s">
        <v>192</v>
      </c>
      <c r="B5" s="112" t="s">
        <v>193</v>
      </c>
      <c r="C5" s="113" t="s">
        <v>194</v>
      </c>
      <c r="D5" s="114" t="s">
        <v>195</v>
      </c>
    </row>
    <row r="6" spans="1:4" ht="16.5" customHeight="1">
      <c r="A6" s="99" t="s">
        <v>196</v>
      </c>
      <c r="B6" s="106"/>
      <c r="C6" s="107"/>
      <c r="D6" s="107"/>
    </row>
    <row r="7" spans="1:4" ht="16.5" customHeight="1">
      <c r="A7" s="91" t="s">
        <v>197</v>
      </c>
      <c r="B7" s="94"/>
      <c r="C7" s="95"/>
      <c r="D7" s="95"/>
    </row>
    <row r="8" spans="1:4" ht="27" customHeight="1">
      <c r="A8" s="100" t="s">
        <v>198</v>
      </c>
      <c r="B8" s="99"/>
      <c r="C8" s="108"/>
      <c r="D8" s="108">
        <v>7262330</v>
      </c>
    </row>
    <row r="9" spans="1:4" ht="24.75" customHeight="1">
      <c r="A9" s="96" t="s">
        <v>199</v>
      </c>
      <c r="B9" s="91"/>
      <c r="C9" s="90"/>
      <c r="D9" s="90">
        <v>7262330</v>
      </c>
    </row>
    <row r="10" spans="1:4" ht="24" customHeight="1">
      <c r="A10" s="315" t="s">
        <v>296</v>
      </c>
      <c r="B10" s="99"/>
      <c r="C10" s="108"/>
      <c r="D10" s="108">
        <v>2562270</v>
      </c>
    </row>
    <row r="11" spans="1:4" ht="24" customHeight="1">
      <c r="A11" s="100" t="s">
        <v>200</v>
      </c>
      <c r="B11" s="99"/>
      <c r="C11" s="108"/>
      <c r="D11" s="108">
        <v>2562270</v>
      </c>
    </row>
    <row r="12" spans="1:4" ht="16.5" customHeight="1">
      <c r="A12" s="100" t="s">
        <v>201</v>
      </c>
      <c r="B12" s="99"/>
      <c r="C12" s="108"/>
      <c r="D12" s="108">
        <v>2816000</v>
      </c>
    </row>
    <row r="13" spans="1:4" ht="16.5" customHeight="1">
      <c r="A13" s="100" t="s">
        <v>202</v>
      </c>
      <c r="B13" s="99"/>
      <c r="C13" s="108"/>
      <c r="D13" s="108">
        <v>2816000</v>
      </c>
    </row>
    <row r="14" spans="1:4" ht="16.5" customHeight="1">
      <c r="A14" s="100" t="s">
        <v>203</v>
      </c>
      <c r="B14" s="99"/>
      <c r="C14" s="108"/>
      <c r="D14" s="108">
        <v>345000</v>
      </c>
    </row>
    <row r="15" spans="1:4" ht="27.75" customHeight="1">
      <c r="A15" s="100" t="s">
        <v>204</v>
      </c>
      <c r="B15" s="99"/>
      <c r="C15" s="108"/>
      <c r="D15" s="108">
        <v>345000</v>
      </c>
    </row>
    <row r="16" spans="1:4" ht="16.5" customHeight="1">
      <c r="A16" s="100" t="s">
        <v>205</v>
      </c>
      <c r="B16" s="99"/>
      <c r="C16" s="108"/>
      <c r="D16" s="108">
        <v>1539060</v>
      </c>
    </row>
    <row r="17" spans="1:4" ht="16.5" customHeight="1">
      <c r="A17" s="100" t="s">
        <v>206</v>
      </c>
      <c r="B17" s="99"/>
      <c r="C17" s="108"/>
      <c r="D17" s="108">
        <v>1539060</v>
      </c>
    </row>
    <row r="18" spans="1:4" ht="16.5" customHeight="1">
      <c r="A18" s="99" t="s">
        <v>207</v>
      </c>
      <c r="B18" s="99"/>
      <c r="C18" s="108"/>
      <c r="D18" s="108"/>
    </row>
    <row r="19" spans="1:4" ht="16.5" customHeight="1">
      <c r="A19" s="91" t="s">
        <v>208</v>
      </c>
      <c r="B19" s="90"/>
      <c r="C19" s="90"/>
      <c r="D19" s="90">
        <f>+D7+D9</f>
        <v>7262330</v>
      </c>
    </row>
    <row r="20" spans="1:4" ht="16.5" customHeight="1">
      <c r="A20" s="99" t="s">
        <v>209</v>
      </c>
      <c r="B20" s="99"/>
      <c r="C20" s="108"/>
      <c r="D20" s="108">
        <v>5000000</v>
      </c>
    </row>
    <row r="21" spans="1:4" ht="16.5" customHeight="1">
      <c r="A21" s="91" t="s">
        <v>210</v>
      </c>
      <c r="B21" s="91"/>
      <c r="C21" s="90"/>
      <c r="D21" s="90">
        <v>3065583</v>
      </c>
    </row>
    <row r="22" spans="1:4" ht="16.5" customHeight="1">
      <c r="A22" s="91"/>
      <c r="B22" s="91"/>
      <c r="C22" s="90"/>
      <c r="D22" s="90">
        <f>+B22*C22</f>
        <v>0</v>
      </c>
    </row>
    <row r="23" spans="1:4" ht="16.5" customHeight="1">
      <c r="A23" s="91" t="s">
        <v>46</v>
      </c>
      <c r="B23" s="91"/>
      <c r="C23" s="90"/>
      <c r="D23" s="90">
        <f>+D19+D21+D22+D20</f>
        <v>15327913</v>
      </c>
    </row>
    <row r="24" spans="1:4" ht="16.5" customHeight="1">
      <c r="A24" s="41"/>
      <c r="B24" s="41"/>
      <c r="C24" s="41"/>
      <c r="D24" s="41"/>
    </row>
    <row r="25" spans="1:4" ht="16.5" customHeight="1">
      <c r="A25" s="103" t="s">
        <v>279</v>
      </c>
      <c r="B25" s="104"/>
      <c r="C25" s="41"/>
      <c r="D25" s="93"/>
    </row>
    <row r="26" spans="1:4" ht="16.5" customHeight="1">
      <c r="A26" s="41"/>
      <c r="B26" s="41"/>
      <c r="C26" s="41"/>
      <c r="D26" s="41"/>
    </row>
    <row r="27" spans="1:4" ht="22.5" customHeight="1">
      <c r="A27" s="109" t="s">
        <v>192</v>
      </c>
      <c r="B27" s="97" t="s">
        <v>193</v>
      </c>
      <c r="C27" s="98" t="s">
        <v>194</v>
      </c>
      <c r="D27" s="110" t="s">
        <v>195</v>
      </c>
    </row>
    <row r="28" spans="1:4" ht="16.5" customHeight="1">
      <c r="A28" s="99" t="s">
        <v>211</v>
      </c>
      <c r="B28" s="99"/>
      <c r="C28" s="108"/>
      <c r="D28" s="108"/>
    </row>
    <row r="29" spans="1:4" ht="16.5" customHeight="1">
      <c r="A29" s="91" t="s">
        <v>212</v>
      </c>
      <c r="B29" s="91"/>
      <c r="C29" s="90"/>
      <c r="D29" s="90"/>
    </row>
    <row r="30" spans="1:4" ht="31.5" customHeight="1">
      <c r="A30" s="96" t="s">
        <v>213</v>
      </c>
      <c r="B30" s="91"/>
      <c r="C30" s="90"/>
      <c r="D30" s="90">
        <v>9181297</v>
      </c>
    </row>
    <row r="31" spans="1:4" ht="16.5" customHeight="1">
      <c r="A31" s="99" t="s">
        <v>214</v>
      </c>
      <c r="B31" s="99">
        <v>1.44</v>
      </c>
      <c r="C31" s="108">
        <v>1632000</v>
      </c>
      <c r="D31" s="108">
        <f>+B31*C31</f>
        <v>2350080</v>
      </c>
    </row>
    <row r="32" spans="1:4" ht="16.5" customHeight="1">
      <c r="A32" s="99" t="s">
        <v>86</v>
      </c>
      <c r="B32" s="99"/>
      <c r="C32" s="108"/>
      <c r="D32" s="108">
        <v>2378003</v>
      </c>
    </row>
    <row r="33" spans="1:4" ht="16.5" customHeight="1">
      <c r="A33" s="316" t="s">
        <v>297</v>
      </c>
      <c r="B33" s="99">
        <v>4545</v>
      </c>
      <c r="C33" s="108">
        <v>570</v>
      </c>
      <c r="D33" s="108">
        <f>B33*C33</f>
        <v>2590650</v>
      </c>
    </row>
    <row r="34" spans="1:4" ht="16.5" customHeight="1">
      <c r="A34" s="38" t="s">
        <v>46</v>
      </c>
      <c r="B34" s="38"/>
      <c r="C34" s="38"/>
      <c r="D34" s="36">
        <f>SUM(D30:D33)</f>
        <v>16500030</v>
      </c>
    </row>
    <row r="35" spans="1:4" ht="16.5" customHeight="1">
      <c r="A35" s="101"/>
      <c r="B35" s="93"/>
      <c r="C35" s="93"/>
      <c r="D35" s="102"/>
    </row>
    <row r="36" spans="1:4" ht="16.5" customHeight="1">
      <c r="A36" s="111" t="s">
        <v>95</v>
      </c>
      <c r="B36" s="41"/>
      <c r="C36" s="41"/>
      <c r="D36" s="317"/>
    </row>
    <row r="37" spans="1:4" ht="16.5" customHeight="1">
      <c r="A37" s="38" t="s">
        <v>215</v>
      </c>
      <c r="B37" s="36"/>
      <c r="C37" s="36"/>
      <c r="D37" s="36">
        <v>1200000</v>
      </c>
    </row>
    <row r="38" spans="1:4" ht="16.5" customHeight="1">
      <c r="A38" s="41"/>
      <c r="B38" s="41"/>
      <c r="C38" s="41"/>
      <c r="D38" s="41"/>
    </row>
    <row r="39" spans="1:4" ht="16.5" customHeight="1">
      <c r="A39" s="38" t="s">
        <v>216</v>
      </c>
      <c r="B39" s="38"/>
      <c r="C39" s="38"/>
      <c r="D39" s="36">
        <f>+D23+D34+D37</f>
        <v>33027943</v>
      </c>
    </row>
  </sheetData>
  <mergeCells count="2">
    <mergeCell ref="A1:D1"/>
    <mergeCell ref="A4:B4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28" workbookViewId="0">
      <selection activeCell="G13" sqref="G13"/>
    </sheetView>
  </sheetViews>
  <sheetFormatPr defaultRowHeight="12.75"/>
  <cols>
    <col min="1" max="1" width="49" customWidth="1"/>
    <col min="2" max="2" width="14.1640625" customWidth="1"/>
    <col min="3" max="3" width="12" customWidth="1"/>
    <col min="4" max="4" width="13" customWidth="1"/>
    <col min="5" max="5" width="45.83203125" customWidth="1"/>
    <col min="6" max="6" width="12.5" customWidth="1"/>
    <col min="7" max="7" width="10.6640625" customWidth="1"/>
    <col min="8" max="8" width="11.33203125" customWidth="1"/>
  </cols>
  <sheetData>
    <row r="1" spans="1:8" ht="10.5" customHeight="1">
      <c r="A1" s="336" t="s">
        <v>67</v>
      </c>
      <c r="B1" s="336"/>
      <c r="C1" s="336"/>
      <c r="D1" s="336"/>
      <c r="E1" s="336"/>
      <c r="F1" s="336"/>
      <c r="G1" s="336"/>
      <c r="H1" s="336"/>
    </row>
    <row r="2" spans="1:8" ht="18.75" customHeight="1">
      <c r="A2" s="329" t="s">
        <v>280</v>
      </c>
      <c r="B2" s="329"/>
      <c r="C2" s="329"/>
      <c r="D2" s="329"/>
      <c r="E2" s="329"/>
      <c r="F2" s="329"/>
      <c r="G2" s="329"/>
      <c r="H2" s="329"/>
    </row>
    <row r="3" spans="1:8" ht="18.75" customHeight="1">
      <c r="A3" s="329">
        <v>2016</v>
      </c>
      <c r="B3" s="329"/>
      <c r="C3" s="329"/>
      <c r="D3" s="329"/>
      <c r="E3" s="329"/>
      <c r="F3" s="329"/>
    </row>
    <row r="4" spans="1:8" ht="18.75" customHeight="1">
      <c r="A4" t="s">
        <v>149</v>
      </c>
      <c r="F4" s="77" t="s">
        <v>150</v>
      </c>
    </row>
    <row r="5" spans="1:8" ht="18.75" customHeight="1">
      <c r="A5" s="337" t="s">
        <v>151</v>
      </c>
      <c r="B5" s="338"/>
      <c r="C5" s="338"/>
      <c r="D5" s="339"/>
      <c r="E5" s="337" t="s">
        <v>152</v>
      </c>
      <c r="F5" s="338"/>
      <c r="G5" s="338"/>
      <c r="H5" s="339"/>
    </row>
    <row r="6" spans="1:8" ht="18.75" customHeight="1">
      <c r="A6" s="115" t="s">
        <v>153</v>
      </c>
      <c r="B6" s="340" t="s">
        <v>48</v>
      </c>
      <c r="C6" s="341"/>
      <c r="D6" s="342"/>
      <c r="E6" s="116" t="s">
        <v>153</v>
      </c>
      <c r="F6" s="340" t="s">
        <v>48</v>
      </c>
      <c r="G6" s="341"/>
      <c r="H6" s="342"/>
    </row>
    <row r="7" spans="1:8" ht="33.75">
      <c r="A7" s="117"/>
      <c r="B7" s="118" t="s">
        <v>218</v>
      </c>
      <c r="C7" s="118" t="s">
        <v>219</v>
      </c>
      <c r="D7" s="88" t="s">
        <v>220</v>
      </c>
      <c r="E7" s="117"/>
      <c r="F7" s="118" t="s">
        <v>218</v>
      </c>
      <c r="G7" s="118" t="s">
        <v>219</v>
      </c>
      <c r="H7" s="118" t="s">
        <v>220</v>
      </c>
    </row>
    <row r="8" spans="1:8" ht="18.75" customHeight="1">
      <c r="A8" s="22" t="s">
        <v>154</v>
      </c>
      <c r="B8" s="119">
        <v>90156</v>
      </c>
      <c r="C8" s="119">
        <f>+'[1]3'!D17</f>
        <v>0</v>
      </c>
      <c r="D8" s="119">
        <v>0</v>
      </c>
      <c r="E8" s="22" t="s">
        <v>155</v>
      </c>
      <c r="F8" s="78">
        <v>54766</v>
      </c>
      <c r="G8" s="89">
        <f>+'[1]6'!D8</f>
        <v>0</v>
      </c>
      <c r="H8" s="31">
        <v>0</v>
      </c>
    </row>
    <row r="9" spans="1:8" ht="24" customHeight="1">
      <c r="A9" s="23" t="s">
        <v>156</v>
      </c>
      <c r="B9" s="78">
        <v>5125</v>
      </c>
      <c r="C9" s="78">
        <f>+'[1]3'!D19</f>
        <v>0</v>
      </c>
      <c r="D9" s="119">
        <f>+'[1]4'!B19</f>
        <v>0</v>
      </c>
      <c r="E9" s="28" t="s">
        <v>157</v>
      </c>
      <c r="F9" s="78">
        <v>9590</v>
      </c>
      <c r="G9" s="89">
        <f>+'[1]6'!D9</f>
        <v>0</v>
      </c>
      <c r="H9" s="31">
        <v>0</v>
      </c>
    </row>
    <row r="10" spans="1:8" ht="18.75" customHeight="1">
      <c r="A10" s="24" t="s">
        <v>158</v>
      </c>
      <c r="B10" s="78">
        <v>11000</v>
      </c>
      <c r="C10" s="78">
        <f>+'[1]3'!D31</f>
        <v>0</v>
      </c>
      <c r="D10" s="119">
        <f>+'[1]4'!B31</f>
        <v>0</v>
      </c>
      <c r="E10" s="22" t="s">
        <v>159</v>
      </c>
      <c r="F10" s="78">
        <v>35350</v>
      </c>
      <c r="G10" s="89">
        <f>+'[1]6'!D10</f>
        <v>0</v>
      </c>
      <c r="H10" s="31">
        <v>0</v>
      </c>
    </row>
    <row r="11" spans="1:8" ht="18.75" customHeight="1">
      <c r="A11" s="24" t="s">
        <v>160</v>
      </c>
      <c r="B11" s="78"/>
      <c r="C11" s="78">
        <f>+'[1]3'!D36</f>
        <v>0</v>
      </c>
      <c r="D11" s="119">
        <f>+'[1]4'!B36</f>
        <v>0</v>
      </c>
      <c r="E11" s="22" t="s">
        <v>161</v>
      </c>
      <c r="F11" s="78">
        <v>9458</v>
      </c>
      <c r="G11" s="89">
        <f>+'[1]6'!D11</f>
        <v>0</v>
      </c>
      <c r="H11" s="31">
        <f>+'[1]7'!B11</f>
        <v>0</v>
      </c>
    </row>
    <row r="12" spans="1:8" ht="18.75" customHeight="1">
      <c r="A12" s="22"/>
      <c r="B12" s="78"/>
      <c r="C12" s="78"/>
      <c r="D12" s="119"/>
      <c r="E12" s="22" t="s">
        <v>162</v>
      </c>
      <c r="F12" s="78"/>
      <c r="G12" s="89">
        <v>900</v>
      </c>
      <c r="H12" s="31">
        <f>+'[1]7'!B12</f>
        <v>0</v>
      </c>
    </row>
    <row r="13" spans="1:8" ht="18.75" customHeight="1">
      <c r="A13" s="26"/>
      <c r="B13" s="78"/>
      <c r="C13" s="78"/>
      <c r="D13" s="119"/>
      <c r="E13" s="79" t="s">
        <v>163</v>
      </c>
      <c r="F13" s="78">
        <f>+'5'!E11</f>
        <v>0</v>
      </c>
      <c r="G13" s="89">
        <f>+'[1]6'!D13</f>
        <v>0</v>
      </c>
      <c r="H13" s="31">
        <f>+'[1]7'!B13</f>
        <v>0</v>
      </c>
    </row>
    <row r="14" spans="1:8" ht="18.75" customHeight="1">
      <c r="A14" s="80"/>
      <c r="B14" s="78"/>
      <c r="C14" s="78"/>
      <c r="D14" s="119"/>
      <c r="E14" s="24" t="s">
        <v>164</v>
      </c>
      <c r="F14" s="78">
        <f>+'5'!E12</f>
        <v>0</v>
      </c>
      <c r="G14" s="89">
        <f>+'[1]6'!D14</f>
        <v>0</v>
      </c>
      <c r="H14" s="31">
        <f>+'[1]7'!B14</f>
        <v>0</v>
      </c>
    </row>
    <row r="15" spans="1:8" ht="18.75" customHeight="1">
      <c r="A15" s="24"/>
      <c r="B15" s="82"/>
      <c r="C15" s="82"/>
      <c r="D15" s="119"/>
      <c r="E15" s="81"/>
      <c r="F15" s="82"/>
      <c r="G15" s="82"/>
      <c r="H15" s="82"/>
    </row>
    <row r="16" spans="1:8" ht="22.5">
      <c r="A16" s="152" t="s">
        <v>165</v>
      </c>
      <c r="B16" s="82">
        <f>SUM(B8:B11)</f>
        <v>106281</v>
      </c>
      <c r="C16" s="82">
        <f>SUM(C8:C11)</f>
        <v>0</v>
      </c>
      <c r="D16" s="82">
        <f>SUM(D8:D11)</f>
        <v>0</v>
      </c>
      <c r="E16" s="153" t="s">
        <v>166</v>
      </c>
      <c r="F16" s="82">
        <f>SUM(F8:F12)</f>
        <v>109164</v>
      </c>
      <c r="G16" s="82">
        <f>SUM(G8:G12)</f>
        <v>900</v>
      </c>
      <c r="H16" s="82">
        <f>SUM(H8:H12)</f>
        <v>0</v>
      </c>
    </row>
    <row r="17" spans="1:8" ht="18.75" customHeight="1">
      <c r="A17" s="24"/>
      <c r="B17" s="78"/>
      <c r="C17" s="120"/>
      <c r="D17" s="119"/>
      <c r="E17" s="24"/>
      <c r="F17" s="78"/>
      <c r="G17" s="89"/>
      <c r="H17" s="31"/>
    </row>
    <row r="18" spans="1:8" ht="18.75" customHeight="1">
      <c r="A18" s="83" t="s">
        <v>167</v>
      </c>
      <c r="B18" s="121">
        <v>5000</v>
      </c>
      <c r="C18" s="122">
        <f>+'[1]3'!D47</f>
        <v>0</v>
      </c>
      <c r="D18" s="123">
        <f>+'[1]4'!B47</f>
        <v>0</v>
      </c>
      <c r="E18" s="83" t="s">
        <v>168</v>
      </c>
      <c r="F18" s="82">
        <v>1217</v>
      </c>
      <c r="G18" s="90">
        <f>+'[1]6'!D25</f>
        <v>0</v>
      </c>
      <c r="H18" s="30">
        <f>+'[1]7'!B25</f>
        <v>0</v>
      </c>
    </row>
    <row r="19" spans="1:8" ht="18.75" customHeight="1">
      <c r="A19" s="80"/>
      <c r="B19" s="78"/>
      <c r="C19" s="120"/>
      <c r="D19" s="119"/>
      <c r="E19" s="84"/>
      <c r="F19" s="78"/>
      <c r="G19" s="89"/>
      <c r="H19" s="31"/>
    </row>
    <row r="20" spans="1:8" ht="18.75" customHeight="1">
      <c r="A20" s="85" t="s">
        <v>169</v>
      </c>
      <c r="B20" s="82">
        <f>+B16+B18</f>
        <v>111281</v>
      </c>
      <c r="C20" s="82">
        <f>+C16+C18</f>
        <v>0</v>
      </c>
      <c r="D20" s="82">
        <f>+D16+D18</f>
        <v>0</v>
      </c>
      <c r="E20" s="83" t="s">
        <v>170</v>
      </c>
      <c r="F20" s="82">
        <f>+F16+F18</f>
        <v>110381</v>
      </c>
      <c r="G20" s="82">
        <f>+G16+G18</f>
        <v>900</v>
      </c>
      <c r="H20" s="82">
        <f>+H16+H18</f>
        <v>0</v>
      </c>
    </row>
    <row r="21" spans="1:8" ht="18.75" customHeight="1">
      <c r="A21" s="28"/>
      <c r="B21" s="124"/>
      <c r="C21" s="82"/>
      <c r="D21" s="119"/>
      <c r="E21" s="24"/>
      <c r="F21" s="82"/>
      <c r="G21" s="82"/>
      <c r="H21" s="82"/>
    </row>
    <row r="22" spans="1:8" ht="22.5">
      <c r="A22" s="23" t="s">
        <v>171</v>
      </c>
      <c r="B22" s="78">
        <v>132000</v>
      </c>
      <c r="C22" s="120">
        <f>+'[1]3'!D55</f>
        <v>0</v>
      </c>
      <c r="D22" s="119">
        <f>+'[1]4'!B55</f>
        <v>0</v>
      </c>
      <c r="E22" s="24" t="s">
        <v>172</v>
      </c>
      <c r="F22" s="78"/>
      <c r="G22" s="89">
        <f>+'[1]6'!D29</f>
        <v>0</v>
      </c>
      <c r="H22" s="31">
        <f>+'[1]7'!B29</f>
        <v>0</v>
      </c>
    </row>
    <row r="23" spans="1:8" ht="18.75" customHeight="1">
      <c r="A23" s="23" t="s">
        <v>173</v>
      </c>
      <c r="B23" s="78">
        <v>5000</v>
      </c>
      <c r="C23" s="78">
        <f>+'[1]3'!D63</f>
        <v>0</v>
      </c>
      <c r="D23" s="119">
        <f>+'[1]4'!B63</f>
        <v>0</v>
      </c>
      <c r="E23" s="24" t="s">
        <v>174</v>
      </c>
      <c r="F23" s="78">
        <v>137000</v>
      </c>
      <c r="G23" s="89">
        <f>+'[1]6'!D30</f>
        <v>0</v>
      </c>
      <c r="H23" s="31">
        <f>+'[1]7'!B30</f>
        <v>0</v>
      </c>
    </row>
    <row r="24" spans="1:8" ht="18.75" customHeight="1">
      <c r="A24" s="22" t="s">
        <v>144</v>
      </c>
      <c r="B24" s="125">
        <f>+'[1]2'!B69</f>
        <v>0</v>
      </c>
      <c r="C24" s="120">
        <f>+'[1]3'!D69</f>
        <v>0</v>
      </c>
      <c r="D24" s="119">
        <f>+'[1]4'!B69</f>
        <v>0</v>
      </c>
      <c r="E24" s="24" t="s">
        <v>175</v>
      </c>
      <c r="F24" s="78">
        <f>+'5'!E29</f>
        <v>0</v>
      </c>
      <c r="G24" s="89">
        <f>+'[1]6'!D31</f>
        <v>0</v>
      </c>
      <c r="H24" s="31">
        <f>+'[1]7'!B31</f>
        <v>0</v>
      </c>
    </row>
    <row r="25" spans="1:8" ht="18.75" customHeight="1">
      <c r="A25" s="26" t="s">
        <v>176</v>
      </c>
      <c r="B25" s="82">
        <f>SUM(B22:B24)</f>
        <v>137000</v>
      </c>
      <c r="C25" s="82">
        <f>SUM(C22:C24)</f>
        <v>0</v>
      </c>
      <c r="D25" s="82">
        <f>SUM(D22:D24)</f>
        <v>0</v>
      </c>
      <c r="E25" s="83" t="s">
        <v>177</v>
      </c>
      <c r="F25" s="82">
        <f>SUM(F22:F24)</f>
        <v>137000</v>
      </c>
      <c r="G25" s="82">
        <f>SUM(G22:G24)</f>
        <v>0</v>
      </c>
      <c r="H25" s="82">
        <f>SUM(H22:H24)</f>
        <v>0</v>
      </c>
    </row>
    <row r="26" spans="1:8" ht="18.75" customHeight="1">
      <c r="A26" s="22"/>
      <c r="B26" s="78"/>
      <c r="C26" s="120"/>
      <c r="D26" s="119"/>
      <c r="E26" s="24"/>
      <c r="F26" s="78"/>
      <c r="G26" s="89"/>
      <c r="H26" s="31"/>
    </row>
    <row r="27" spans="1:8" ht="18.75" customHeight="1">
      <c r="A27" s="83" t="s">
        <v>178</v>
      </c>
      <c r="B27" s="82"/>
      <c r="C27" s="126">
        <f>+'[1]3'!D80</f>
        <v>0</v>
      </c>
      <c r="D27" s="127">
        <f>+'[1]4'!B80</f>
        <v>0</v>
      </c>
      <c r="E27" s="83" t="s">
        <v>179</v>
      </c>
      <c r="F27" s="82">
        <v>0</v>
      </c>
      <c r="G27" s="90">
        <f>+'[1]6'!D41</f>
        <v>0</v>
      </c>
      <c r="H27" s="30">
        <f>+'[1]7'!B41</f>
        <v>0</v>
      </c>
    </row>
    <row r="28" spans="1:8" ht="18.75" customHeight="1">
      <c r="A28" s="86" t="s">
        <v>180</v>
      </c>
      <c r="B28" s="78"/>
      <c r="C28" s="120">
        <f>+'[1]3'!D75</f>
        <v>0</v>
      </c>
      <c r="D28" s="119">
        <f>+'[1]4'!B75</f>
        <v>0</v>
      </c>
      <c r="E28" s="83"/>
      <c r="F28" s="78"/>
      <c r="G28" s="89"/>
      <c r="H28" s="31"/>
    </row>
    <row r="29" spans="1:8" ht="18.75" customHeight="1">
      <c r="A29" s="22"/>
      <c r="B29" s="125"/>
      <c r="C29" s="120"/>
      <c r="D29" s="119"/>
      <c r="E29" s="24"/>
      <c r="F29" s="78"/>
      <c r="G29" s="89"/>
      <c r="H29" s="31"/>
    </row>
    <row r="30" spans="1:8" ht="18.75" customHeight="1">
      <c r="A30" s="85" t="s">
        <v>181</v>
      </c>
      <c r="B30" s="82">
        <f>+B25+B27</f>
        <v>137000</v>
      </c>
      <c r="C30" s="82">
        <f>+C25+C27</f>
        <v>0</v>
      </c>
      <c r="D30" s="82">
        <f>+D25+D27</f>
        <v>0</v>
      </c>
      <c r="E30" s="83" t="s">
        <v>182</v>
      </c>
      <c r="F30" s="82">
        <f>+F25+F27</f>
        <v>137000</v>
      </c>
      <c r="G30" s="82">
        <f>+G25+G27</f>
        <v>0</v>
      </c>
      <c r="H30" s="82">
        <f>+H25+H27</f>
        <v>0</v>
      </c>
    </row>
    <row r="31" spans="1:8" ht="18.75" customHeight="1">
      <c r="A31" s="87"/>
      <c r="B31" s="78"/>
      <c r="C31" s="78"/>
      <c r="D31" s="78"/>
      <c r="E31" s="81"/>
      <c r="F31" s="78"/>
      <c r="G31" s="89"/>
      <c r="H31" s="31"/>
    </row>
    <row r="32" spans="1:8" ht="18.75" customHeight="1">
      <c r="A32" s="25" t="s">
        <v>183</v>
      </c>
      <c r="B32" s="82">
        <f>+B16+B25</f>
        <v>243281</v>
      </c>
      <c r="C32" s="82">
        <f>+C16+C25</f>
        <v>0</v>
      </c>
      <c r="D32" s="82">
        <f>+D16+D25</f>
        <v>0</v>
      </c>
      <c r="E32" s="83" t="s">
        <v>184</v>
      </c>
      <c r="F32" s="82">
        <f>+F16+F25</f>
        <v>246164</v>
      </c>
      <c r="G32" s="82">
        <f>+G16+G25</f>
        <v>900</v>
      </c>
      <c r="H32" s="82">
        <f>+H16+H25</f>
        <v>0</v>
      </c>
    </row>
    <row r="33" spans="1:8" ht="18.75" customHeight="1">
      <c r="A33" s="88"/>
      <c r="B33" s="82"/>
      <c r="C33" s="82"/>
      <c r="D33" s="82"/>
      <c r="E33" s="84"/>
      <c r="F33" s="82"/>
      <c r="G33" s="82"/>
      <c r="H33" s="82"/>
    </row>
    <row r="34" spans="1:8" ht="18.75" customHeight="1">
      <c r="A34" s="25" t="s">
        <v>185</v>
      </c>
      <c r="B34" s="82">
        <f>+B18+B27</f>
        <v>5000</v>
      </c>
      <c r="C34" s="82">
        <f>+C18+C27</f>
        <v>0</v>
      </c>
      <c r="D34" s="82">
        <f>+D18+D27</f>
        <v>0</v>
      </c>
      <c r="E34" s="83" t="s">
        <v>186</v>
      </c>
      <c r="F34" s="82">
        <f>+F18+F27</f>
        <v>1217</v>
      </c>
      <c r="G34" s="82">
        <f>+G18+G27</f>
        <v>0</v>
      </c>
      <c r="H34" s="82">
        <f>+H18+H27</f>
        <v>0</v>
      </c>
    </row>
    <row r="35" spans="1:8" ht="18.75" customHeight="1">
      <c r="A35" s="87"/>
      <c r="B35" s="82"/>
      <c r="C35" s="82"/>
      <c r="D35" s="82"/>
      <c r="E35" s="81"/>
      <c r="F35" s="82"/>
      <c r="G35" s="82"/>
      <c r="H35" s="82"/>
    </row>
    <row r="36" spans="1:8" ht="18.75" customHeight="1">
      <c r="A36" s="39" t="s">
        <v>187</v>
      </c>
      <c r="B36" s="82">
        <f>B20+B30</f>
        <v>248281</v>
      </c>
      <c r="C36" s="82">
        <f>+C32+C34</f>
        <v>0</v>
      </c>
      <c r="D36" s="82">
        <f>+D32+D34</f>
        <v>0</v>
      </c>
      <c r="E36" s="39" t="s">
        <v>188</v>
      </c>
      <c r="F36" s="82">
        <f>+F32+F34</f>
        <v>247381</v>
      </c>
      <c r="G36" s="82">
        <f>+G32+G34</f>
        <v>900</v>
      </c>
      <c r="H36" s="82">
        <f>+H32+H34</f>
        <v>0</v>
      </c>
    </row>
    <row r="37" spans="1:8" ht="18.75" customHeight="1">
      <c r="A37" s="128" t="s">
        <v>221</v>
      </c>
      <c r="B37" s="332">
        <f>+B36+C36+D36</f>
        <v>248281</v>
      </c>
      <c r="C37" s="333"/>
      <c r="D37" s="334"/>
      <c r="E37" s="128" t="s">
        <v>222</v>
      </c>
      <c r="F37" s="335">
        <f>+F36+G36+H36</f>
        <v>248281</v>
      </c>
      <c r="G37" s="335"/>
      <c r="H37" s="335"/>
    </row>
    <row r="38" spans="1:8" ht="18.75" customHeight="1"/>
  </sheetData>
  <mergeCells count="9">
    <mergeCell ref="B37:D37"/>
    <mergeCell ref="F37:H37"/>
    <mergeCell ref="A2:H2"/>
    <mergeCell ref="A1:H1"/>
    <mergeCell ref="A3:F3"/>
    <mergeCell ref="A5:D5"/>
    <mergeCell ref="E5:H5"/>
    <mergeCell ref="B6:D6"/>
    <mergeCell ref="F6:H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3"/>
  <sheetViews>
    <sheetView tabSelected="1" workbookViewId="0">
      <selection activeCell="B11" sqref="B11"/>
    </sheetView>
  </sheetViews>
  <sheetFormatPr defaultRowHeight="12.75"/>
  <cols>
    <col min="1" max="1" width="54.33203125" style="235" customWidth="1"/>
    <col min="2" max="2" width="14.83203125" style="235" customWidth="1"/>
    <col min="3" max="3" width="20.1640625" style="235" customWidth="1"/>
    <col min="4" max="4" width="3.5" style="235" customWidth="1"/>
    <col min="5" max="5" width="15.83203125" style="235" customWidth="1"/>
    <col min="6" max="6" width="11.83203125" style="235" customWidth="1"/>
    <col min="7" max="7" width="11.5" style="235" customWidth="1"/>
    <col min="8" max="8" width="13.33203125" style="235" customWidth="1"/>
    <col min="9" max="9" width="11.83203125" style="235" customWidth="1"/>
    <col min="10" max="11" width="11.6640625" style="235" customWidth="1"/>
    <col min="12" max="12" width="11" style="235" customWidth="1"/>
    <col min="13" max="13" width="11.83203125" style="235" customWidth="1"/>
    <col min="14" max="14" width="13.33203125" style="235" customWidth="1"/>
    <col min="15" max="15" width="14.83203125" style="235" customWidth="1"/>
    <col min="16" max="16384" width="9.33203125" style="235"/>
  </cols>
  <sheetData>
    <row r="1" spans="1:15" ht="12.75" customHeight="1">
      <c r="A1" s="343" t="s">
        <v>273</v>
      </c>
      <c r="B1" s="343"/>
      <c r="C1" s="343"/>
      <c r="D1" s="343"/>
      <c r="E1" s="343"/>
    </row>
    <row r="2" spans="1:15" ht="18" customHeight="1">
      <c r="A2" s="262" t="s">
        <v>301</v>
      </c>
      <c r="B2" s="262"/>
      <c r="C2" s="262"/>
      <c r="D2" s="262"/>
      <c r="E2" s="262"/>
      <c r="F2" s="262"/>
      <c r="G2" s="262"/>
      <c r="H2" s="262"/>
    </row>
    <row r="3" spans="1:15" ht="15" customHeight="1">
      <c r="A3" s="344" t="s">
        <v>88</v>
      </c>
      <c r="B3" s="344"/>
      <c r="C3" s="344"/>
      <c r="D3" s="344"/>
      <c r="E3" s="344"/>
      <c r="F3" s="261"/>
      <c r="G3" s="260"/>
    </row>
    <row r="4" spans="1:15" ht="15" customHeight="1">
      <c r="A4" s="345" t="s">
        <v>272</v>
      </c>
      <c r="B4" s="345" t="s">
        <v>90</v>
      </c>
      <c r="C4" s="346" t="s">
        <v>271</v>
      </c>
      <c r="D4" s="347"/>
      <c r="E4" s="345" t="s">
        <v>91</v>
      </c>
      <c r="H4" s="251"/>
    </row>
    <row r="5" spans="1:15" ht="22.5" customHeight="1">
      <c r="A5" s="345"/>
      <c r="B5" s="345"/>
      <c r="C5" s="348"/>
      <c r="D5" s="349"/>
      <c r="E5" s="345"/>
    </row>
    <row r="6" spans="1:15" s="249" customFormat="1" ht="13.5" customHeight="1">
      <c r="A6" s="256" t="s">
        <v>155</v>
      </c>
      <c r="B6" s="239">
        <v>54766</v>
      </c>
      <c r="C6" s="238">
        <v>0</v>
      </c>
      <c r="D6" s="237">
        <f>+'[1]5.1'!C7</f>
        <v>0</v>
      </c>
      <c r="E6" s="236">
        <f t="shared" ref="E6:E43" si="0">SUM(B6:D6)</f>
        <v>54766</v>
      </c>
      <c r="F6" s="250"/>
      <c r="G6" s="250"/>
      <c r="I6" s="250"/>
      <c r="J6" s="250"/>
      <c r="K6" s="250"/>
      <c r="L6" s="250"/>
      <c r="M6" s="250"/>
      <c r="O6" s="250"/>
    </row>
    <row r="7" spans="1:15" s="249" customFormat="1" ht="27" customHeight="1">
      <c r="A7" s="259" t="s">
        <v>270</v>
      </c>
      <c r="B7" s="239">
        <v>9590</v>
      </c>
      <c r="C7" s="238">
        <v>0</v>
      </c>
      <c r="D7" s="237">
        <f>+'[1]5.1'!C8</f>
        <v>0</v>
      </c>
      <c r="E7" s="236">
        <f t="shared" si="0"/>
        <v>9590</v>
      </c>
      <c r="F7" s="250"/>
      <c r="G7" s="250"/>
      <c r="H7" s="252"/>
      <c r="I7" s="250"/>
      <c r="J7" s="250"/>
      <c r="K7" s="250"/>
      <c r="L7" s="250"/>
      <c r="M7" s="250"/>
      <c r="O7" s="250"/>
    </row>
    <row r="8" spans="1:15" s="249" customFormat="1" ht="13.5" customHeight="1">
      <c r="A8" s="256" t="s">
        <v>269</v>
      </c>
      <c r="B8" s="239">
        <v>35350</v>
      </c>
      <c r="C8" s="238">
        <v>0</v>
      </c>
      <c r="D8" s="237">
        <f>+'[1]5.1'!C9</f>
        <v>0</v>
      </c>
      <c r="E8" s="236">
        <f t="shared" si="0"/>
        <v>35350</v>
      </c>
      <c r="F8" s="250"/>
      <c r="G8" s="258"/>
      <c r="I8" s="250"/>
      <c r="J8" s="250"/>
      <c r="K8" s="250"/>
      <c r="L8" s="250"/>
      <c r="M8" s="250"/>
      <c r="O8" s="250"/>
    </row>
    <row r="9" spans="1:15" s="249" customFormat="1" ht="13.5" customHeight="1">
      <c r="A9" s="257" t="s">
        <v>268</v>
      </c>
      <c r="B9" s="239">
        <v>9458</v>
      </c>
      <c r="C9" s="238">
        <f>+'[1]5.1'!B10</f>
        <v>0</v>
      </c>
      <c r="D9" s="237">
        <f>+'[1]5.1'!C10</f>
        <v>0</v>
      </c>
      <c r="E9" s="236">
        <f t="shared" si="0"/>
        <v>9458</v>
      </c>
      <c r="F9" s="250"/>
      <c r="G9" s="250"/>
      <c r="H9" s="252"/>
      <c r="I9" s="250"/>
      <c r="J9" s="250"/>
      <c r="K9" s="250"/>
      <c r="L9" s="250"/>
      <c r="M9" s="250"/>
      <c r="O9" s="250"/>
    </row>
    <row r="10" spans="1:15" s="249" customFormat="1" ht="13.5" customHeight="1">
      <c r="A10" s="256" t="s">
        <v>267</v>
      </c>
      <c r="B10" s="239">
        <v>900</v>
      </c>
      <c r="C10" s="238">
        <f>+'[1]5.1'!B11</f>
        <v>0</v>
      </c>
      <c r="D10" s="237">
        <f>+'[1]5.1'!C11</f>
        <v>0</v>
      </c>
      <c r="E10" s="236">
        <f t="shared" si="0"/>
        <v>900</v>
      </c>
      <c r="F10" s="250"/>
      <c r="G10" s="250"/>
      <c r="I10" s="250"/>
      <c r="J10" s="250"/>
      <c r="K10" s="250"/>
      <c r="L10" s="250"/>
      <c r="M10" s="250"/>
      <c r="O10" s="250"/>
    </row>
    <row r="11" spans="1:15" ht="13.5" customHeight="1">
      <c r="A11" s="255" t="s">
        <v>266</v>
      </c>
      <c r="B11" s="239">
        <f>+'5.1'!T14</f>
        <v>0</v>
      </c>
      <c r="C11" s="238">
        <f>+'[1]5.1'!B12</f>
        <v>0</v>
      </c>
      <c r="D11" s="237">
        <f>+'[1]5.1'!C12</f>
        <v>0</v>
      </c>
      <c r="E11" s="236">
        <f t="shared" si="0"/>
        <v>0</v>
      </c>
      <c r="F11" s="242"/>
      <c r="G11" s="242"/>
      <c r="I11" s="242"/>
      <c r="J11" s="242"/>
      <c r="K11" s="242"/>
      <c r="L11" s="242"/>
      <c r="M11" s="242"/>
      <c r="O11" s="242"/>
    </row>
    <row r="12" spans="1:15" ht="13.5" customHeight="1">
      <c r="A12" s="254" t="s">
        <v>265</v>
      </c>
      <c r="B12" s="239">
        <f>+'5.1'!T15</f>
        <v>0</v>
      </c>
      <c r="C12" s="238">
        <f>+'[1]5.1'!B13</f>
        <v>0</v>
      </c>
      <c r="D12" s="237">
        <f>+'[1]5.1'!C13</f>
        <v>0</v>
      </c>
      <c r="E12" s="236">
        <f t="shared" si="0"/>
        <v>0</v>
      </c>
      <c r="F12" s="242"/>
      <c r="G12" s="242"/>
      <c r="H12" s="251"/>
      <c r="I12" s="242"/>
      <c r="J12" s="242"/>
      <c r="K12" s="242"/>
      <c r="L12" s="242"/>
      <c r="M12" s="242"/>
      <c r="O12" s="242"/>
    </row>
    <row r="13" spans="1:15" ht="33" customHeight="1">
      <c r="A13" s="253"/>
      <c r="B13" s="239"/>
      <c r="C13" s="238"/>
      <c r="D13" s="237">
        <f>+'[1]5.1'!C14</f>
        <v>0</v>
      </c>
      <c r="E13" s="236"/>
      <c r="F13" s="242"/>
      <c r="G13" s="242"/>
      <c r="I13" s="242"/>
      <c r="J13" s="242"/>
      <c r="K13" s="242"/>
      <c r="L13" s="242"/>
      <c r="M13" s="242"/>
      <c r="O13" s="242"/>
    </row>
    <row r="14" spans="1:15" ht="13.5" customHeight="1">
      <c r="A14" s="248" t="s">
        <v>264</v>
      </c>
      <c r="B14" s="239">
        <f>SUM(B6:B10)</f>
        <v>110064</v>
      </c>
      <c r="C14" s="238">
        <v>0</v>
      </c>
      <c r="D14" s="237">
        <f>+'[1]5.1'!C15</f>
        <v>0</v>
      </c>
      <c r="E14" s="236">
        <f t="shared" si="0"/>
        <v>110064</v>
      </c>
      <c r="F14" s="242"/>
      <c r="G14" s="242"/>
      <c r="I14" s="242"/>
      <c r="J14" s="242"/>
      <c r="K14" s="242"/>
      <c r="L14" s="242"/>
      <c r="M14" s="242"/>
      <c r="O14" s="242"/>
    </row>
    <row r="15" spans="1:15" ht="13.5" customHeight="1">
      <c r="A15" s="248"/>
      <c r="B15" s="239">
        <f>+'5.1'!T18</f>
        <v>0</v>
      </c>
      <c r="C15" s="238">
        <f>+'[1]5.1'!B16</f>
        <v>0</v>
      </c>
      <c r="D15" s="237">
        <f>+'[1]5.1'!C16</f>
        <v>0</v>
      </c>
      <c r="E15" s="236">
        <f t="shared" si="0"/>
        <v>0</v>
      </c>
      <c r="F15" s="242"/>
      <c r="G15" s="242"/>
      <c r="H15" s="251"/>
      <c r="I15" s="242"/>
      <c r="J15" s="242"/>
      <c r="K15" s="242"/>
      <c r="L15" s="242"/>
      <c r="M15" s="242"/>
      <c r="O15" s="242"/>
    </row>
    <row r="16" spans="1:15" s="249" customFormat="1" ht="13.5" customHeight="1">
      <c r="A16" s="245" t="s">
        <v>260</v>
      </c>
      <c r="B16" s="239">
        <f>+'5.1'!T19</f>
        <v>0</v>
      </c>
      <c r="C16" s="238">
        <f>+'[1]5.1'!B17</f>
        <v>0</v>
      </c>
      <c r="D16" s="237">
        <f>+'[1]5.1'!C17</f>
        <v>0</v>
      </c>
      <c r="E16" s="236">
        <f t="shared" si="0"/>
        <v>0</v>
      </c>
      <c r="F16" s="250"/>
      <c r="G16" s="250"/>
      <c r="H16" s="252"/>
      <c r="I16" s="250"/>
      <c r="J16" s="250"/>
      <c r="K16" s="250"/>
      <c r="L16" s="250"/>
      <c r="M16" s="250"/>
      <c r="O16" s="250"/>
    </row>
    <row r="17" spans="1:15" s="249" customFormat="1" ht="13.5" customHeight="1">
      <c r="A17" s="245" t="s">
        <v>259</v>
      </c>
      <c r="B17" s="239">
        <f>+'5.1'!T20</f>
        <v>0</v>
      </c>
      <c r="C17" s="238">
        <f>+'[1]5.1'!B18</f>
        <v>0</v>
      </c>
      <c r="D17" s="237">
        <f>+'[1]5.1'!C18</f>
        <v>0</v>
      </c>
      <c r="E17" s="236">
        <f t="shared" si="0"/>
        <v>0</v>
      </c>
      <c r="F17" s="250"/>
      <c r="G17" s="250"/>
      <c r="H17" s="252"/>
      <c r="I17" s="250"/>
      <c r="J17" s="250"/>
      <c r="K17" s="250"/>
      <c r="L17" s="250"/>
      <c r="M17" s="250"/>
      <c r="O17" s="250"/>
    </row>
    <row r="18" spans="1:15" ht="13.5" customHeight="1">
      <c r="A18" s="247" t="s">
        <v>258</v>
      </c>
      <c r="B18" s="239">
        <f>+'5.1'!T21</f>
        <v>0</v>
      </c>
      <c r="C18" s="238">
        <f>+'[1]5.1'!B19</f>
        <v>0</v>
      </c>
      <c r="D18" s="237">
        <f>+'[1]5.1'!C19</f>
        <v>0</v>
      </c>
      <c r="E18" s="236">
        <f t="shared" si="0"/>
        <v>0</v>
      </c>
      <c r="F18" s="242"/>
      <c r="G18" s="246"/>
      <c r="H18" s="251"/>
      <c r="I18" s="242"/>
      <c r="J18" s="242"/>
      <c r="K18" s="242"/>
      <c r="L18" s="242"/>
      <c r="M18" s="242"/>
      <c r="O18" s="242"/>
    </row>
    <row r="19" spans="1:15" ht="13.5" customHeight="1">
      <c r="A19" s="245" t="s">
        <v>257</v>
      </c>
      <c r="B19" s="239">
        <v>1217</v>
      </c>
      <c r="C19" s="238">
        <f>+'[1]5.1'!B20</f>
        <v>0</v>
      </c>
      <c r="D19" s="237">
        <f>+'[1]5.1'!C20</f>
        <v>0</v>
      </c>
      <c r="E19" s="236">
        <f t="shared" si="0"/>
        <v>1217</v>
      </c>
      <c r="F19" s="242"/>
      <c r="G19" s="242"/>
      <c r="H19" s="251"/>
      <c r="I19" s="242"/>
      <c r="J19" s="242"/>
      <c r="K19" s="242"/>
      <c r="L19" s="242"/>
      <c r="M19" s="242"/>
      <c r="O19" s="242"/>
    </row>
    <row r="20" spans="1:15" ht="13.5" customHeight="1">
      <c r="A20" s="245" t="s">
        <v>256</v>
      </c>
      <c r="B20" s="239">
        <f>+'5.1'!T23</f>
        <v>0</v>
      </c>
      <c r="C20" s="238">
        <f>+'[1]5.1'!B21</f>
        <v>0</v>
      </c>
      <c r="D20" s="237">
        <f>+'[1]5.1'!C21</f>
        <v>0</v>
      </c>
      <c r="E20" s="236">
        <f t="shared" si="0"/>
        <v>0</v>
      </c>
      <c r="F20" s="242"/>
      <c r="G20" s="242"/>
      <c r="H20" s="251"/>
      <c r="I20" s="242"/>
      <c r="J20" s="242"/>
      <c r="K20" s="242"/>
      <c r="L20" s="242"/>
      <c r="M20" s="242"/>
      <c r="O20" s="242"/>
    </row>
    <row r="21" spans="1:15" ht="13.5" customHeight="1">
      <c r="A21" s="245" t="s">
        <v>255</v>
      </c>
      <c r="B21" s="239">
        <f>+'5.1'!T24</f>
        <v>0</v>
      </c>
      <c r="C21" s="238">
        <f>+'[1]5.1'!B22</f>
        <v>0</v>
      </c>
      <c r="D21" s="237">
        <f>+'[1]5.1'!C22</f>
        <v>0</v>
      </c>
      <c r="E21" s="236">
        <f t="shared" si="0"/>
        <v>0</v>
      </c>
      <c r="F21" s="242"/>
      <c r="G21" s="242"/>
      <c r="H21" s="251"/>
      <c r="I21" s="242"/>
      <c r="J21" s="242"/>
      <c r="K21" s="242"/>
      <c r="L21" s="242"/>
      <c r="M21" s="242"/>
      <c r="O21" s="242"/>
    </row>
    <row r="22" spans="1:15" ht="13.5" customHeight="1">
      <c r="A22" s="245" t="s">
        <v>254</v>
      </c>
      <c r="B22" s="239">
        <f>+'5.1'!T25</f>
        <v>0</v>
      </c>
      <c r="C22" s="238">
        <f>+'[1]5.1'!B23</f>
        <v>0</v>
      </c>
      <c r="D22" s="237">
        <f>+'[1]5.1'!C23</f>
        <v>0</v>
      </c>
      <c r="E22" s="236">
        <f t="shared" si="0"/>
        <v>0</v>
      </c>
      <c r="F22" s="242"/>
      <c r="G22" s="242"/>
      <c r="H22" s="251"/>
      <c r="I22" s="242"/>
      <c r="J22" s="242"/>
      <c r="K22" s="242"/>
      <c r="L22" s="242"/>
      <c r="M22" s="242"/>
      <c r="O22" s="242"/>
    </row>
    <row r="23" spans="1:15" ht="13.5" customHeight="1">
      <c r="A23" s="243" t="s">
        <v>263</v>
      </c>
      <c r="B23" s="239">
        <f>SUM(B16:B22)</f>
        <v>1217</v>
      </c>
      <c r="C23" s="238">
        <f>+'[1]5.1'!B24</f>
        <v>0</v>
      </c>
      <c r="D23" s="237">
        <f>+'[1]5.1'!C24</f>
        <v>0</v>
      </c>
      <c r="E23" s="236">
        <f t="shared" si="0"/>
        <v>1217</v>
      </c>
      <c r="F23" s="242"/>
      <c r="G23" s="242"/>
      <c r="H23" s="251"/>
      <c r="I23" s="242"/>
      <c r="J23" s="242"/>
      <c r="K23" s="242"/>
      <c r="L23" s="242"/>
      <c r="M23" s="242"/>
      <c r="O23" s="242"/>
    </row>
    <row r="24" spans="1:15" ht="13.5" customHeight="1">
      <c r="A24" s="248"/>
      <c r="B24" s="239"/>
      <c r="C24" s="238"/>
      <c r="D24" s="237">
        <f>+'[1]5.1'!C25</f>
        <v>0</v>
      </c>
      <c r="E24" s="236"/>
      <c r="F24" s="242"/>
      <c r="G24" s="242"/>
      <c r="H24" s="251"/>
      <c r="I24" s="242"/>
      <c r="J24" s="242"/>
      <c r="K24" s="242"/>
      <c r="L24" s="242"/>
      <c r="M24" s="242"/>
      <c r="O24" s="242"/>
    </row>
    <row r="25" spans="1:15" ht="13.5" customHeight="1">
      <c r="A25" s="243" t="s">
        <v>170</v>
      </c>
      <c r="B25" s="239">
        <f>SUM(B14,B23)</f>
        <v>111281</v>
      </c>
      <c r="C25" s="238">
        <v>0</v>
      </c>
      <c r="D25" s="237">
        <f>+'[1]5.1'!C26</f>
        <v>0</v>
      </c>
      <c r="E25" s="236">
        <f t="shared" si="0"/>
        <v>111281</v>
      </c>
      <c r="F25" s="242"/>
      <c r="G25" s="242"/>
      <c r="H25" s="251"/>
      <c r="I25" s="242"/>
      <c r="J25" s="242"/>
      <c r="K25" s="242"/>
      <c r="L25" s="242"/>
      <c r="M25" s="242"/>
      <c r="O25" s="242"/>
    </row>
    <row r="26" spans="1:15" s="249" customFormat="1">
      <c r="A26" s="248"/>
      <c r="B26" s="239"/>
      <c r="C26" s="238"/>
      <c r="D26" s="237">
        <f>+'[1]5.1'!C27</f>
        <v>0</v>
      </c>
      <c r="E26" s="236"/>
      <c r="F26" s="250"/>
      <c r="G26" s="250"/>
      <c r="I26" s="250"/>
      <c r="J26" s="250"/>
      <c r="K26" s="250"/>
      <c r="L26" s="250"/>
      <c r="M26" s="250"/>
      <c r="O26" s="250"/>
    </row>
    <row r="27" spans="1:15" s="249" customFormat="1" ht="13.5" customHeight="1">
      <c r="A27" s="245" t="s">
        <v>172</v>
      </c>
      <c r="B27" s="239">
        <v>0</v>
      </c>
      <c r="C27" s="238">
        <f>+'[1]5.1'!B28</f>
        <v>0</v>
      </c>
      <c r="D27" s="237">
        <f>+'[1]5.1'!C28</f>
        <v>0</v>
      </c>
      <c r="E27" s="236">
        <f t="shared" si="0"/>
        <v>0</v>
      </c>
      <c r="F27" s="250"/>
      <c r="G27" s="250"/>
      <c r="I27" s="250"/>
      <c r="J27" s="250"/>
      <c r="K27" s="250"/>
      <c r="L27" s="250"/>
      <c r="M27" s="250"/>
      <c r="O27" s="250"/>
    </row>
    <row r="28" spans="1:15" s="249" customFormat="1" ht="13.5" customHeight="1">
      <c r="A28" s="245" t="s">
        <v>174</v>
      </c>
      <c r="B28" s="239">
        <f>+'5.1'!T31</f>
        <v>137000</v>
      </c>
      <c r="C28" s="238">
        <f>+'[1]5.1'!B29</f>
        <v>0</v>
      </c>
      <c r="D28" s="237">
        <f>+'[1]5.1'!C29</f>
        <v>0</v>
      </c>
      <c r="E28" s="236">
        <f t="shared" si="0"/>
        <v>137000</v>
      </c>
      <c r="F28" s="250"/>
      <c r="G28" s="250"/>
      <c r="I28" s="250"/>
      <c r="J28" s="250"/>
      <c r="K28" s="250"/>
      <c r="L28" s="250"/>
      <c r="M28" s="250"/>
      <c r="O28" s="250"/>
    </row>
    <row r="29" spans="1:15" ht="13.5" customHeight="1">
      <c r="A29" s="247" t="s">
        <v>262</v>
      </c>
      <c r="B29" s="239">
        <f>+'5.1'!T32</f>
        <v>0</v>
      </c>
      <c r="C29" s="238">
        <f>+'[1]5.1'!B30</f>
        <v>0</v>
      </c>
      <c r="D29" s="237">
        <f>+'[1]5.1'!C30</f>
        <v>0</v>
      </c>
      <c r="E29" s="236">
        <f t="shared" si="0"/>
        <v>0</v>
      </c>
      <c r="F29" s="242"/>
      <c r="G29" s="242"/>
      <c r="I29" s="242"/>
      <c r="J29" s="242"/>
      <c r="K29" s="242"/>
      <c r="L29" s="242"/>
      <c r="M29" s="242"/>
      <c r="O29" s="242"/>
    </row>
    <row r="30" spans="1:15" ht="13.5" customHeight="1">
      <c r="A30" s="248" t="s">
        <v>261</v>
      </c>
      <c r="B30" s="239">
        <f>SUM(B27:B29)</f>
        <v>137000</v>
      </c>
      <c r="C30" s="238">
        <f>+'[1]5.1'!B31</f>
        <v>0</v>
      </c>
      <c r="D30" s="237">
        <f>+'[1]5.1'!C31</f>
        <v>0</v>
      </c>
      <c r="E30" s="236">
        <f t="shared" si="0"/>
        <v>137000</v>
      </c>
      <c r="F30" s="242"/>
      <c r="G30" s="242"/>
      <c r="I30" s="242"/>
    </row>
    <row r="31" spans="1:15" ht="13.5" customHeight="1">
      <c r="A31" s="248"/>
      <c r="B31" s="239"/>
      <c r="C31" s="238"/>
      <c r="D31" s="237">
        <f>+'[1]5.1'!C32</f>
        <v>0</v>
      </c>
      <c r="E31" s="236"/>
      <c r="F31" s="242"/>
      <c r="G31" s="242"/>
      <c r="I31" s="242"/>
    </row>
    <row r="32" spans="1:15" ht="13.5" customHeight="1">
      <c r="A32" s="245" t="s">
        <v>260</v>
      </c>
      <c r="B32" s="239">
        <f>+'5.1'!T35</f>
        <v>0</v>
      </c>
      <c r="C32" s="238">
        <f>+'[1]5.1'!B33</f>
        <v>0</v>
      </c>
      <c r="D32" s="237">
        <f>+'[1]5.1'!C33</f>
        <v>0</v>
      </c>
      <c r="E32" s="236">
        <f t="shared" si="0"/>
        <v>0</v>
      </c>
      <c r="F32" s="242"/>
      <c r="G32" s="242"/>
      <c r="I32" s="242"/>
    </row>
    <row r="33" spans="1:9" ht="13.5" customHeight="1">
      <c r="A33" s="245" t="s">
        <v>259</v>
      </c>
      <c r="B33" s="239">
        <f>+'5.1'!T36</f>
        <v>0</v>
      </c>
      <c r="C33" s="238">
        <f>+'[1]5.1'!B34</f>
        <v>0</v>
      </c>
      <c r="D33" s="237">
        <f>+'[1]5.1'!C34</f>
        <v>0</v>
      </c>
      <c r="E33" s="236">
        <f t="shared" si="0"/>
        <v>0</v>
      </c>
      <c r="F33" s="242"/>
      <c r="G33" s="242"/>
      <c r="I33" s="242"/>
    </row>
    <row r="34" spans="1:9" ht="13.5" customHeight="1">
      <c r="A34" s="247" t="s">
        <v>258</v>
      </c>
      <c r="B34" s="239">
        <f>+'5.1'!T37</f>
        <v>0</v>
      </c>
      <c r="C34" s="238">
        <f>+'[1]5.1'!B35</f>
        <v>0</v>
      </c>
      <c r="D34" s="237">
        <f>+'[1]5.1'!C35</f>
        <v>0</v>
      </c>
      <c r="E34" s="236">
        <f t="shared" si="0"/>
        <v>0</v>
      </c>
      <c r="F34" s="242"/>
      <c r="G34" s="242"/>
      <c r="I34" s="242"/>
    </row>
    <row r="35" spans="1:9" ht="13.5" customHeight="1">
      <c r="A35" s="245" t="s">
        <v>257</v>
      </c>
      <c r="B35" s="239">
        <v>0</v>
      </c>
      <c r="C35" s="238">
        <f>+'[1]5.1'!B36</f>
        <v>0</v>
      </c>
      <c r="D35" s="237">
        <f>+'[1]5.1'!C36</f>
        <v>0</v>
      </c>
      <c r="E35" s="236">
        <f t="shared" si="0"/>
        <v>0</v>
      </c>
      <c r="F35" s="242"/>
      <c r="G35" s="242"/>
      <c r="I35" s="242"/>
    </row>
    <row r="36" spans="1:9" ht="13.5" customHeight="1">
      <c r="A36" s="245" t="s">
        <v>256</v>
      </c>
      <c r="B36" s="239"/>
      <c r="C36" s="238">
        <f>+'[1]5.1'!B37</f>
        <v>0</v>
      </c>
      <c r="D36" s="237">
        <f>+'[1]5.1'!C37</f>
        <v>0</v>
      </c>
      <c r="E36" s="236">
        <f t="shared" si="0"/>
        <v>0</v>
      </c>
      <c r="F36" s="246"/>
      <c r="G36" s="242"/>
      <c r="I36" s="242"/>
    </row>
    <row r="37" spans="1:9" ht="13.5" customHeight="1">
      <c r="A37" s="245" t="s">
        <v>255</v>
      </c>
      <c r="B37" s="239">
        <f>+'5.1'!T40</f>
        <v>0</v>
      </c>
      <c r="C37" s="238">
        <f>+'[1]5.1'!B38</f>
        <v>0</v>
      </c>
      <c r="D37" s="237">
        <f>+'[1]5.1'!C38</f>
        <v>0</v>
      </c>
      <c r="E37" s="236">
        <f t="shared" si="0"/>
        <v>0</v>
      </c>
      <c r="F37" s="242"/>
      <c r="G37" s="242"/>
      <c r="I37" s="242"/>
    </row>
    <row r="38" spans="1:9" ht="13.5" customHeight="1">
      <c r="A38" s="245" t="s">
        <v>254</v>
      </c>
      <c r="B38" s="239">
        <f>+'5.1'!T41</f>
        <v>0</v>
      </c>
      <c r="C38" s="238">
        <f>+'[1]5.1'!B39</f>
        <v>0</v>
      </c>
      <c r="D38" s="237">
        <f>+'[1]5.1'!C39</f>
        <v>0</v>
      </c>
      <c r="E38" s="236">
        <f t="shared" si="0"/>
        <v>0</v>
      </c>
      <c r="F38" s="242"/>
      <c r="G38" s="242"/>
      <c r="I38" s="242"/>
    </row>
    <row r="39" spans="1:9" ht="13.5" customHeight="1">
      <c r="A39" s="243" t="s">
        <v>253</v>
      </c>
      <c r="B39" s="239">
        <f>SUM(B32:B38)</f>
        <v>0</v>
      </c>
      <c r="C39" s="238">
        <f>+'[1]5.1'!B40</f>
        <v>0</v>
      </c>
      <c r="D39" s="237">
        <f>+'[1]5.1'!C40</f>
        <v>0</v>
      </c>
      <c r="E39" s="236">
        <f t="shared" si="0"/>
        <v>0</v>
      </c>
      <c r="F39" s="242"/>
      <c r="G39" s="242"/>
      <c r="I39" s="242"/>
    </row>
    <row r="40" spans="1:9" ht="13.5" customHeight="1">
      <c r="A40" s="244"/>
      <c r="B40" s="239"/>
      <c r="C40" s="238"/>
      <c r="D40" s="237">
        <f>+'[1]5.1'!C41</f>
        <v>0</v>
      </c>
      <c r="E40" s="236"/>
      <c r="F40" s="242"/>
      <c r="G40" s="242"/>
      <c r="I40" s="242"/>
    </row>
    <row r="41" spans="1:9" ht="13.5" customHeight="1">
      <c r="A41" s="243" t="s">
        <v>182</v>
      </c>
      <c r="B41" s="239">
        <f>SUM(B30,B39)</f>
        <v>137000</v>
      </c>
      <c r="C41" s="238">
        <v>0</v>
      </c>
      <c r="D41" s="237">
        <f>+'[1]5.1'!C42</f>
        <v>0</v>
      </c>
      <c r="E41" s="236">
        <v>0</v>
      </c>
      <c r="F41" s="242"/>
      <c r="G41" s="242"/>
      <c r="I41" s="242"/>
    </row>
    <row r="42" spans="1:9" ht="13.5" customHeight="1">
      <c r="A42" s="241"/>
      <c r="B42" s="239"/>
      <c r="C42" s="238"/>
      <c r="D42" s="237">
        <f>+'[1]5.1'!C43</f>
        <v>0</v>
      </c>
      <c r="E42" s="236"/>
    </row>
    <row r="43" spans="1:9" ht="13.5" customHeight="1">
      <c r="A43" s="240" t="s">
        <v>252</v>
      </c>
      <c r="B43" s="239">
        <f>SUM(B25,B41)</f>
        <v>248281</v>
      </c>
      <c r="C43" s="238">
        <v>0</v>
      </c>
      <c r="D43" s="237">
        <f>+'[1]5.1'!C44</f>
        <v>0</v>
      </c>
      <c r="E43" s="236">
        <f t="shared" si="0"/>
        <v>248281</v>
      </c>
    </row>
  </sheetData>
  <mergeCells count="6">
    <mergeCell ref="A1:E1"/>
    <mergeCell ref="A3:E3"/>
    <mergeCell ref="A4:A5"/>
    <mergeCell ref="B4:B5"/>
    <mergeCell ref="E4:E5"/>
    <mergeCell ref="C4:D5"/>
  </mergeCells>
  <pageMargins left="0.26" right="0.28999999999999998" top="1" bottom="0.18" header="0.5" footer="0.18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46"/>
  <sheetViews>
    <sheetView topLeftCell="M16" workbookViewId="0">
      <selection activeCell="I11" sqref="I11"/>
    </sheetView>
  </sheetViews>
  <sheetFormatPr defaultRowHeight="12.75"/>
  <cols>
    <col min="1" max="1" width="51.33203125" style="263" customWidth="1"/>
    <col min="2" max="4" width="18.5" style="263" customWidth="1"/>
    <col min="5" max="8" width="19" style="263" customWidth="1"/>
    <col min="9" max="14" width="20.5" style="263" customWidth="1"/>
    <col min="15" max="17" width="18.5" style="263" customWidth="1"/>
    <col min="18" max="19" width="18.83203125" style="263" customWidth="1"/>
    <col min="20" max="20" width="18.33203125" style="263" customWidth="1"/>
    <col min="21" max="21" width="12.6640625" style="263" customWidth="1"/>
    <col min="22" max="22" width="15.33203125" style="263" customWidth="1"/>
    <col min="23" max="16384" width="9.33203125" style="263"/>
  </cols>
  <sheetData>
    <row r="1" spans="1:43"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</row>
    <row r="2" spans="1:43" ht="15">
      <c r="B2" s="303" t="s">
        <v>302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2"/>
    </row>
    <row r="3" spans="1:43"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 t="s">
        <v>277</v>
      </c>
      <c r="P3" s="301"/>
      <c r="Q3" s="301"/>
      <c r="R3" s="301"/>
      <c r="S3" s="301"/>
      <c r="T3" s="301"/>
    </row>
    <row r="4" spans="1:43">
      <c r="T4" s="266" t="s">
        <v>283</v>
      </c>
    </row>
    <row r="6" spans="1:43">
      <c r="A6" s="299"/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</row>
    <row r="7" spans="1:43">
      <c r="A7" s="298" t="s">
        <v>272</v>
      </c>
      <c r="B7" s="350" t="s">
        <v>276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2"/>
    </row>
    <row r="8" spans="1:43" ht="51.75" customHeight="1">
      <c r="A8" s="264"/>
      <c r="B8" s="296" t="s">
        <v>275</v>
      </c>
      <c r="C8" s="296" t="s">
        <v>303</v>
      </c>
      <c r="D8" s="296" t="s">
        <v>304</v>
      </c>
      <c r="E8" s="296" t="s">
        <v>305</v>
      </c>
      <c r="F8" s="296" t="s">
        <v>306</v>
      </c>
      <c r="G8" s="296" t="s">
        <v>274</v>
      </c>
      <c r="H8" s="296" t="s">
        <v>281</v>
      </c>
      <c r="I8" s="296" t="s">
        <v>307</v>
      </c>
      <c r="J8" s="296" t="s">
        <v>308</v>
      </c>
      <c r="K8" s="296" t="s">
        <v>309</v>
      </c>
      <c r="L8" s="296" t="s">
        <v>310</v>
      </c>
      <c r="M8" s="296" t="s">
        <v>311</v>
      </c>
      <c r="N8" s="296" t="s">
        <v>312</v>
      </c>
      <c r="O8" s="296" t="s">
        <v>313</v>
      </c>
      <c r="P8" s="297" t="s">
        <v>314</v>
      </c>
      <c r="Q8" s="296" t="s">
        <v>65</v>
      </c>
      <c r="R8" s="296" t="s">
        <v>315</v>
      </c>
      <c r="S8" s="296" t="s">
        <v>316</v>
      </c>
      <c r="T8" s="265" t="s">
        <v>232</v>
      </c>
    </row>
    <row r="9" spans="1:43" ht="13.5" customHeight="1">
      <c r="A9" s="256" t="s">
        <v>155</v>
      </c>
      <c r="B9" s="293">
        <v>5209</v>
      </c>
      <c r="C9" s="293"/>
      <c r="D9" s="293"/>
      <c r="E9" s="293">
        <v>37994</v>
      </c>
      <c r="F9" s="293"/>
      <c r="G9" s="293"/>
      <c r="H9" s="293">
        <v>2141</v>
      </c>
      <c r="I9" s="293">
        <v>2069</v>
      </c>
      <c r="J9" s="293">
        <v>2370</v>
      </c>
      <c r="K9" s="293"/>
      <c r="L9" s="293">
        <v>360</v>
      </c>
      <c r="M9" s="293"/>
      <c r="N9" s="293"/>
      <c r="O9" s="293">
        <v>4623</v>
      </c>
      <c r="P9" s="293"/>
      <c r="Q9" s="293"/>
      <c r="R9" s="293"/>
      <c r="S9" s="293"/>
      <c r="T9" s="295">
        <f t="shared" ref="T9:T15" si="0">SUM(B9:S9)</f>
        <v>54766</v>
      </c>
    </row>
    <row r="10" spans="1:43" ht="21.75" customHeight="1">
      <c r="A10" s="259" t="s">
        <v>270</v>
      </c>
      <c r="B10" s="293">
        <v>1377</v>
      </c>
      <c r="C10" s="293"/>
      <c r="D10" s="293"/>
      <c r="E10" s="293">
        <v>5129</v>
      </c>
      <c r="F10" s="293"/>
      <c r="G10" s="293"/>
      <c r="H10" s="293">
        <v>570</v>
      </c>
      <c r="I10" s="293">
        <v>539</v>
      </c>
      <c r="J10" s="293">
        <v>640</v>
      </c>
      <c r="K10" s="293"/>
      <c r="L10" s="293">
        <v>87</v>
      </c>
      <c r="M10" s="293"/>
      <c r="N10" s="293"/>
      <c r="O10" s="293">
        <v>1248</v>
      </c>
      <c r="P10" s="293"/>
      <c r="Q10" s="293"/>
      <c r="R10" s="293"/>
      <c r="S10" s="293"/>
      <c r="T10" s="295">
        <f t="shared" si="0"/>
        <v>9590</v>
      </c>
    </row>
    <row r="11" spans="1:43" s="294" customFormat="1" ht="13.5" customHeight="1">
      <c r="A11" s="256" t="s">
        <v>269</v>
      </c>
      <c r="B11" s="293">
        <v>3850</v>
      </c>
      <c r="C11" s="293">
        <v>343</v>
      </c>
      <c r="D11" s="293"/>
      <c r="E11" s="293">
        <v>10939</v>
      </c>
      <c r="F11" s="293">
        <v>191</v>
      </c>
      <c r="G11" s="293">
        <v>2567</v>
      </c>
      <c r="H11" s="293">
        <v>89</v>
      </c>
      <c r="I11" s="293">
        <v>3809</v>
      </c>
      <c r="J11" s="293">
        <v>655</v>
      </c>
      <c r="K11" s="293">
        <v>68</v>
      </c>
      <c r="L11" s="293">
        <v>818</v>
      </c>
      <c r="M11" s="293"/>
      <c r="N11" s="293">
        <v>1758</v>
      </c>
      <c r="O11" s="293">
        <v>5036</v>
      </c>
      <c r="P11" s="293"/>
      <c r="Q11" s="293">
        <v>2631</v>
      </c>
      <c r="R11" s="293"/>
      <c r="S11" s="293">
        <v>2596</v>
      </c>
      <c r="T11" s="295">
        <f t="shared" si="0"/>
        <v>35350</v>
      </c>
    </row>
    <row r="12" spans="1:43" ht="13.5" customHeight="1">
      <c r="A12" s="257" t="s">
        <v>268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>
        <v>2591</v>
      </c>
      <c r="Q12" s="293"/>
      <c r="R12" s="293">
        <v>6867</v>
      </c>
      <c r="S12" s="293"/>
      <c r="T12" s="295">
        <f t="shared" si="0"/>
        <v>9458</v>
      </c>
    </row>
    <row r="13" spans="1:43" ht="13.5" customHeight="1">
      <c r="A13" s="256" t="s">
        <v>267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>
        <v>900</v>
      </c>
      <c r="N13" s="293"/>
      <c r="O13" s="293"/>
      <c r="P13" s="293"/>
      <c r="Q13" s="293"/>
      <c r="R13" s="293"/>
      <c r="S13" s="293"/>
      <c r="T13" s="295">
        <f t="shared" si="0"/>
        <v>900</v>
      </c>
    </row>
    <row r="14" spans="1:43" ht="13.5" customHeight="1">
      <c r="A14" s="255" t="s">
        <v>266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92"/>
      <c r="S14" s="292"/>
      <c r="T14" s="295">
        <f t="shared" si="0"/>
        <v>0</v>
      </c>
    </row>
    <row r="15" spans="1:43" ht="13.5" customHeight="1">
      <c r="A15" s="254" t="s">
        <v>265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0"/>
      <c r="S15" s="290"/>
      <c r="T15" s="295">
        <f t="shared" si="0"/>
        <v>0</v>
      </c>
    </row>
    <row r="16" spans="1:43" ht="26.25" customHeight="1">
      <c r="A16" s="253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7"/>
      <c r="S16" s="287"/>
      <c r="T16" s="267"/>
    </row>
    <row r="17" spans="1:20" ht="15" customHeight="1">
      <c r="A17" s="248" t="s">
        <v>264</v>
      </c>
      <c r="B17" s="286">
        <f t="shared" ref="B17:Q17" si="1">SUM(B9:B13)</f>
        <v>10436</v>
      </c>
      <c r="C17" s="286">
        <f>SUM(C9:C13)</f>
        <v>343</v>
      </c>
      <c r="D17" s="286">
        <v>0</v>
      </c>
      <c r="E17" s="286">
        <f>SUM(E9:E13)</f>
        <v>54062</v>
      </c>
      <c r="F17" s="286">
        <v>191</v>
      </c>
      <c r="G17" s="286">
        <v>2567</v>
      </c>
      <c r="H17" s="286">
        <f>SUM(H9:H13)</f>
        <v>2800</v>
      </c>
      <c r="I17" s="286">
        <f>SUM(I9:I13)</f>
        <v>6417</v>
      </c>
      <c r="J17" s="286">
        <f>SUM(J9:J13)</f>
        <v>3665</v>
      </c>
      <c r="K17" s="286">
        <v>68</v>
      </c>
      <c r="L17" s="286">
        <f>SUM(L9:L13)</f>
        <v>1265</v>
      </c>
      <c r="M17" s="286">
        <f>SUM(M9:M13)</f>
        <v>900</v>
      </c>
      <c r="N17" s="286">
        <f>SUM(N9:N13)</f>
        <v>1758</v>
      </c>
      <c r="O17" s="286">
        <f>SUM(O9:O13)</f>
        <v>10907</v>
      </c>
      <c r="P17" s="286">
        <f t="shared" si="1"/>
        <v>2591</v>
      </c>
      <c r="Q17" s="286">
        <f t="shared" si="1"/>
        <v>2631</v>
      </c>
      <c r="R17" s="286">
        <f>SUM(R9:R13)</f>
        <v>6867</v>
      </c>
      <c r="S17" s="286">
        <f>SUM(S9:S13)</f>
        <v>2596</v>
      </c>
      <c r="T17" s="267">
        <f>SUM(T9:T15)</f>
        <v>110064</v>
      </c>
    </row>
    <row r="18" spans="1:20" ht="13.5" customHeight="1">
      <c r="A18" s="248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7"/>
      <c r="S18" s="287"/>
      <c r="T18" s="267">
        <f t="shared" ref="T18:T45" si="2">SUM(B18:R18)</f>
        <v>0</v>
      </c>
    </row>
    <row r="19" spans="1:20" ht="13.5" customHeight="1">
      <c r="A19" s="245" t="s">
        <v>260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6"/>
      <c r="S19" s="286"/>
      <c r="T19" s="267">
        <f t="shared" ref="T19:T26" si="3">SUM(B19:S19)</f>
        <v>0</v>
      </c>
    </row>
    <row r="20" spans="1:20" ht="13.5" customHeight="1">
      <c r="A20" s="245" t="s">
        <v>259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6"/>
      <c r="S20" s="286"/>
      <c r="T20" s="267">
        <f t="shared" si="3"/>
        <v>0</v>
      </c>
    </row>
    <row r="21" spans="1:20" ht="15.75" customHeight="1">
      <c r="A21" s="247" t="s">
        <v>258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67">
        <f t="shared" si="3"/>
        <v>0</v>
      </c>
    </row>
    <row r="22" spans="1:20" ht="13.5" customHeight="1">
      <c r="A22" s="245" t="s">
        <v>257</v>
      </c>
      <c r="B22" s="270"/>
      <c r="C22" s="270"/>
      <c r="D22" s="270">
        <v>1217</v>
      </c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67">
        <f t="shared" si="3"/>
        <v>1217</v>
      </c>
    </row>
    <row r="23" spans="1:20" ht="13.5" customHeight="1">
      <c r="A23" s="245" t="s">
        <v>256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70"/>
      <c r="P23" s="270"/>
      <c r="Q23" s="270"/>
      <c r="R23" s="270"/>
      <c r="S23" s="270"/>
      <c r="T23" s="267">
        <f t="shared" si="3"/>
        <v>0</v>
      </c>
    </row>
    <row r="24" spans="1:20" s="235" customFormat="1" ht="15.75" customHeight="1">
      <c r="A24" s="245" t="s">
        <v>255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3">
        <f t="shared" si="3"/>
        <v>0</v>
      </c>
    </row>
    <row r="25" spans="1:20" ht="15.75" customHeight="1">
      <c r="A25" s="245" t="s">
        <v>254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67">
        <f t="shared" si="3"/>
        <v>0</v>
      </c>
    </row>
    <row r="26" spans="1:20" ht="15.75" customHeight="1">
      <c r="A26" s="243" t="s">
        <v>263</v>
      </c>
      <c r="B26" s="268">
        <f t="shared" ref="B26:R26" si="4">SUM(B19:B25)</f>
        <v>0</v>
      </c>
      <c r="C26" s="268">
        <v>0</v>
      </c>
      <c r="D26" s="268">
        <v>1217</v>
      </c>
      <c r="E26" s="268">
        <v>0</v>
      </c>
      <c r="F26" s="268">
        <v>0</v>
      </c>
      <c r="G26" s="268">
        <v>0</v>
      </c>
      <c r="H26" s="268">
        <v>0</v>
      </c>
      <c r="I26" s="268">
        <v>0</v>
      </c>
      <c r="J26" s="268">
        <v>0</v>
      </c>
      <c r="K26" s="268">
        <v>0</v>
      </c>
      <c r="L26" s="268">
        <v>0</v>
      </c>
      <c r="M26" s="268">
        <v>0</v>
      </c>
      <c r="N26" s="268">
        <v>0</v>
      </c>
      <c r="O26" s="268">
        <f t="shared" si="4"/>
        <v>0</v>
      </c>
      <c r="P26" s="268">
        <f t="shared" si="4"/>
        <v>0</v>
      </c>
      <c r="Q26" s="268">
        <f t="shared" si="4"/>
        <v>0</v>
      </c>
      <c r="R26" s="268">
        <f t="shared" si="4"/>
        <v>0</v>
      </c>
      <c r="S26" s="268">
        <f>SUM(S19:S25)</f>
        <v>0</v>
      </c>
      <c r="T26" s="267">
        <f t="shared" si="3"/>
        <v>1217</v>
      </c>
    </row>
    <row r="27" spans="1:20" ht="15.75" customHeight="1">
      <c r="A27" s="248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7">
        <f t="shared" si="2"/>
        <v>0</v>
      </c>
    </row>
    <row r="28" spans="1:20" ht="15" customHeight="1">
      <c r="A28" s="243" t="s">
        <v>170</v>
      </c>
      <c r="B28" s="239">
        <f t="shared" ref="B28:R28" si="5">+B17+B26</f>
        <v>10436</v>
      </c>
      <c r="C28" s="239">
        <f>SUM(C17,C26)</f>
        <v>343</v>
      </c>
      <c r="D28" s="239">
        <f>SUM(D17,D26)</f>
        <v>1217</v>
      </c>
      <c r="E28" s="239">
        <f>SUM(E17,E26)</f>
        <v>54062</v>
      </c>
      <c r="F28" s="239">
        <f>SUM(F17,F26)</f>
        <v>191</v>
      </c>
      <c r="G28" s="239">
        <v>2567</v>
      </c>
      <c r="H28" s="239">
        <v>2800</v>
      </c>
      <c r="I28" s="239">
        <f>SUM(I17,I26)</f>
        <v>6417</v>
      </c>
      <c r="J28" s="239">
        <v>3665</v>
      </c>
      <c r="K28" s="239">
        <v>68</v>
      </c>
      <c r="L28" s="239">
        <v>1265</v>
      </c>
      <c r="M28" s="239">
        <f>SUM(M17,M26)</f>
        <v>900</v>
      </c>
      <c r="N28" s="239">
        <f>SUM(N17,N26)</f>
        <v>1758</v>
      </c>
      <c r="O28" s="239">
        <f t="shared" si="5"/>
        <v>10907</v>
      </c>
      <c r="P28" s="239">
        <f t="shared" si="5"/>
        <v>2591</v>
      </c>
      <c r="Q28" s="239">
        <f t="shared" si="5"/>
        <v>2631</v>
      </c>
      <c r="R28" s="239">
        <f t="shared" si="5"/>
        <v>6867</v>
      </c>
      <c r="S28" s="239">
        <f>SUM(S17,S26)</f>
        <v>2596</v>
      </c>
      <c r="T28" s="267">
        <f>SUM(B28:S28)</f>
        <v>111281</v>
      </c>
    </row>
    <row r="29" spans="1:20" ht="15" customHeight="1">
      <c r="A29" s="248"/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67">
        <f t="shared" si="2"/>
        <v>0</v>
      </c>
    </row>
    <row r="30" spans="1:20" ht="15" customHeight="1">
      <c r="A30" s="245" t="s">
        <v>172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67">
        <f>SUM(B30:S30)</f>
        <v>0</v>
      </c>
    </row>
    <row r="31" spans="1:20" ht="15" customHeight="1">
      <c r="A31" s="245" t="s">
        <v>174</v>
      </c>
      <c r="B31" s="280"/>
      <c r="C31" s="280"/>
      <c r="D31" s="280"/>
      <c r="E31" s="280"/>
      <c r="F31" s="280"/>
      <c r="G31" s="280"/>
      <c r="H31" s="280"/>
      <c r="I31" s="280">
        <v>137000</v>
      </c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67">
        <f>SUM(B31:S31)</f>
        <v>137000</v>
      </c>
    </row>
    <row r="32" spans="1:20" ht="15" customHeight="1">
      <c r="A32" s="247" t="s">
        <v>262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67">
        <f>SUM(B32:S32)</f>
        <v>0</v>
      </c>
    </row>
    <row r="33" spans="1:22" ht="14.25" customHeight="1">
      <c r="A33" s="248" t="s">
        <v>261</v>
      </c>
      <c r="B33" s="279">
        <f t="shared" ref="B33:R33" si="6">SUM(B30:B32)</f>
        <v>0</v>
      </c>
      <c r="C33" s="279">
        <v>0</v>
      </c>
      <c r="D33" s="279">
        <v>0</v>
      </c>
      <c r="E33" s="279">
        <v>0</v>
      </c>
      <c r="F33" s="279">
        <v>0</v>
      </c>
      <c r="G33" s="279">
        <v>0</v>
      </c>
      <c r="H33" s="279">
        <v>0</v>
      </c>
      <c r="I33" s="279">
        <f>SUM(I30:I32)</f>
        <v>137000</v>
      </c>
      <c r="J33" s="279">
        <v>0</v>
      </c>
      <c r="K33" s="279">
        <v>0</v>
      </c>
      <c r="L33" s="279">
        <v>0</v>
      </c>
      <c r="M33" s="279">
        <v>0</v>
      </c>
      <c r="N33" s="279">
        <v>0</v>
      </c>
      <c r="O33" s="279">
        <f t="shared" si="6"/>
        <v>0</v>
      </c>
      <c r="P33" s="279">
        <f t="shared" si="6"/>
        <v>0</v>
      </c>
      <c r="Q33" s="279">
        <f t="shared" si="6"/>
        <v>0</v>
      </c>
      <c r="R33" s="279">
        <f t="shared" si="6"/>
        <v>0</v>
      </c>
      <c r="S33" s="279">
        <f>SUM(S30:S32)</f>
        <v>0</v>
      </c>
      <c r="T33" s="267">
        <f>SUM(B33:S33)</f>
        <v>137000</v>
      </c>
    </row>
    <row r="34" spans="1:22" ht="13.5" customHeight="1">
      <c r="A34" s="248"/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7"/>
      <c r="S34" s="277"/>
      <c r="T34" s="267">
        <f t="shared" si="2"/>
        <v>0</v>
      </c>
    </row>
    <row r="35" spans="1:22">
      <c r="A35" s="245" t="s">
        <v>260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7"/>
      <c r="S35" s="277"/>
      <c r="T35" s="267">
        <f t="shared" si="2"/>
        <v>0</v>
      </c>
    </row>
    <row r="36" spans="1:22">
      <c r="A36" s="245" t="s">
        <v>259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7"/>
      <c r="S36" s="277"/>
      <c r="T36" s="267">
        <f t="shared" si="2"/>
        <v>0</v>
      </c>
    </row>
    <row r="37" spans="1:22" ht="13.5" customHeight="1">
      <c r="A37" s="247" t="s">
        <v>258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5"/>
      <c r="S37" s="275"/>
      <c r="T37" s="267">
        <f t="shared" si="2"/>
        <v>0</v>
      </c>
    </row>
    <row r="38" spans="1:22" ht="15" customHeight="1">
      <c r="A38" s="245" t="s">
        <v>257</v>
      </c>
      <c r="B38" s="274"/>
      <c r="C38" s="274"/>
      <c r="D38" s="274">
        <v>0</v>
      </c>
      <c r="E38" s="274"/>
      <c r="F38" s="274"/>
      <c r="G38" s="274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3"/>
      <c r="S38" s="273"/>
      <c r="T38" s="267">
        <f t="shared" si="2"/>
        <v>0</v>
      </c>
    </row>
    <row r="39" spans="1:22" ht="13.5" customHeight="1">
      <c r="A39" s="245" t="s">
        <v>256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7">
        <f t="shared" si="2"/>
        <v>0</v>
      </c>
    </row>
    <row r="40" spans="1:22" ht="13.5" customHeight="1">
      <c r="A40" s="245" t="s">
        <v>255</v>
      </c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67">
        <f t="shared" si="2"/>
        <v>0</v>
      </c>
    </row>
    <row r="41" spans="1:22" ht="13.5" customHeight="1">
      <c r="A41" s="245" t="s">
        <v>254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67">
        <f t="shared" si="2"/>
        <v>0</v>
      </c>
    </row>
    <row r="42" spans="1:22" ht="13.5" customHeight="1">
      <c r="A42" s="243" t="s">
        <v>253</v>
      </c>
      <c r="B42" s="271">
        <f t="shared" ref="B42:R42" si="7">SUM(B35:B41)</f>
        <v>0</v>
      </c>
      <c r="C42" s="271">
        <f t="shared" ref="C42:N42" si="8">SUM(C35:C41)</f>
        <v>0</v>
      </c>
      <c r="D42" s="271">
        <f t="shared" si="8"/>
        <v>0</v>
      </c>
      <c r="E42" s="271">
        <f t="shared" si="8"/>
        <v>0</v>
      </c>
      <c r="F42" s="271">
        <f t="shared" si="8"/>
        <v>0</v>
      </c>
      <c r="G42" s="271">
        <f t="shared" si="8"/>
        <v>0</v>
      </c>
      <c r="H42" s="271">
        <f t="shared" si="8"/>
        <v>0</v>
      </c>
      <c r="I42" s="271">
        <f t="shared" si="8"/>
        <v>0</v>
      </c>
      <c r="J42" s="271">
        <f t="shared" si="8"/>
        <v>0</v>
      </c>
      <c r="K42" s="271">
        <f t="shared" si="8"/>
        <v>0</v>
      </c>
      <c r="L42" s="271">
        <f t="shared" si="8"/>
        <v>0</v>
      </c>
      <c r="M42" s="271">
        <f t="shared" si="8"/>
        <v>0</v>
      </c>
      <c r="N42" s="271">
        <f t="shared" si="8"/>
        <v>0</v>
      </c>
      <c r="O42" s="271">
        <f t="shared" si="7"/>
        <v>0</v>
      </c>
      <c r="P42" s="271">
        <f t="shared" si="7"/>
        <v>0</v>
      </c>
      <c r="Q42" s="271">
        <f t="shared" si="7"/>
        <v>0</v>
      </c>
      <c r="R42" s="271">
        <f t="shared" si="7"/>
        <v>0</v>
      </c>
      <c r="S42" s="271">
        <f>SUM(S35:S41)</f>
        <v>0</v>
      </c>
      <c r="T42" s="267">
        <f t="shared" si="2"/>
        <v>0</v>
      </c>
    </row>
    <row r="43" spans="1:22" ht="13.5" customHeight="1">
      <c r="A43" s="244"/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67">
        <f t="shared" si="2"/>
        <v>0</v>
      </c>
    </row>
    <row r="44" spans="1:22" ht="15" customHeight="1">
      <c r="A44" s="243" t="s">
        <v>182</v>
      </c>
      <c r="B44" s="269">
        <f>+B33+B42+SUM(B33,B42)</f>
        <v>0</v>
      </c>
      <c r="C44" s="269">
        <f>SUM(C33,C42)</f>
        <v>0</v>
      </c>
      <c r="D44" s="269">
        <f>SUM(D33,D42)</f>
        <v>0</v>
      </c>
      <c r="E44" s="269">
        <v>0</v>
      </c>
      <c r="F44" s="269">
        <v>0</v>
      </c>
      <c r="G44" s="269">
        <v>0</v>
      </c>
      <c r="H44" s="269">
        <v>0</v>
      </c>
      <c r="I44" s="269">
        <f>SUM(I33,I42)</f>
        <v>137000</v>
      </c>
      <c r="J44" s="269">
        <v>0</v>
      </c>
      <c r="K44" s="269">
        <v>0</v>
      </c>
      <c r="L44" s="269">
        <v>0</v>
      </c>
      <c r="M44" s="269">
        <f>SUM(M33,M42)</f>
        <v>0</v>
      </c>
      <c r="N44" s="269">
        <f>SUM(N33,N42)</f>
        <v>0</v>
      </c>
      <c r="O44" s="269">
        <f t="shared" ref="O44:R44" si="9">+O33+O42</f>
        <v>0</v>
      </c>
      <c r="P44" s="269">
        <f t="shared" si="9"/>
        <v>0</v>
      </c>
      <c r="Q44" s="269">
        <f t="shared" si="9"/>
        <v>0</v>
      </c>
      <c r="R44" s="269">
        <f t="shared" si="9"/>
        <v>0</v>
      </c>
      <c r="S44" s="269">
        <f>SUM(S33,S42)</f>
        <v>0</v>
      </c>
      <c r="T44" s="267">
        <f>SUM(B44:S44)</f>
        <v>137000</v>
      </c>
    </row>
    <row r="45" spans="1:22" ht="13.5" customHeight="1">
      <c r="A45" s="241"/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7">
        <f t="shared" si="2"/>
        <v>0</v>
      </c>
    </row>
    <row r="46" spans="1:22" ht="13.5" customHeight="1">
      <c r="A46" s="240" t="s">
        <v>252</v>
      </c>
      <c r="B46" s="268">
        <f t="shared" ref="B46:R46" si="10">+B28+B44</f>
        <v>10436</v>
      </c>
      <c r="C46" s="268">
        <f>SUM(C28,C44)</f>
        <v>343</v>
      </c>
      <c r="D46" s="268">
        <f>SUM(D28,D44)</f>
        <v>1217</v>
      </c>
      <c r="E46" s="268">
        <f>SUM(E28,E44)</f>
        <v>54062</v>
      </c>
      <c r="F46" s="268">
        <f>SUM(F28,F44)</f>
        <v>191</v>
      </c>
      <c r="G46" s="268">
        <v>2567</v>
      </c>
      <c r="H46" s="268">
        <v>2800</v>
      </c>
      <c r="I46" s="268">
        <f>SUM(I28,I44)</f>
        <v>143417</v>
      </c>
      <c r="J46" s="268">
        <v>3665</v>
      </c>
      <c r="K46" s="268">
        <f>SUM(K28,K44)</f>
        <v>68</v>
      </c>
      <c r="L46" s="268">
        <v>1265</v>
      </c>
      <c r="M46" s="268">
        <f>SUM(M28,M44)</f>
        <v>900</v>
      </c>
      <c r="N46" s="268">
        <f>SUM(N28,N44)</f>
        <v>1758</v>
      </c>
      <c r="O46" s="268">
        <f t="shared" si="10"/>
        <v>10907</v>
      </c>
      <c r="P46" s="268">
        <f t="shared" si="10"/>
        <v>2591</v>
      </c>
      <c r="Q46" s="268">
        <f t="shared" si="10"/>
        <v>2631</v>
      </c>
      <c r="R46" s="268">
        <f t="shared" si="10"/>
        <v>6867</v>
      </c>
      <c r="S46" s="268">
        <f>SUM(S28,S44)</f>
        <v>2596</v>
      </c>
      <c r="T46" s="267">
        <f>SUM(B46:S46)</f>
        <v>248281</v>
      </c>
      <c r="V46" s="319"/>
    </row>
  </sheetData>
  <mergeCells count="1">
    <mergeCell ref="B7:T7"/>
  </mergeCells>
  <pageMargins left="0.23622047244094491" right="0.23622047244094491" top="0.31496062992125984" bottom="0.31496062992125984" header="0.19685039370078741" footer="0.19685039370078741"/>
  <pageSetup paperSize="9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3"/>
  <sheetViews>
    <sheetView topLeftCell="A13" workbookViewId="0">
      <selection activeCell="E14" sqref="E14"/>
    </sheetView>
  </sheetViews>
  <sheetFormatPr defaultColWidth="10.6640625" defaultRowHeight="12.75"/>
  <cols>
    <col min="1" max="1" width="2.6640625" style="6" customWidth="1"/>
    <col min="2" max="2" width="80.5" style="6" customWidth="1"/>
    <col min="3" max="3" width="16.33203125" style="6" customWidth="1"/>
    <col min="4" max="5" width="13.1640625" style="6" customWidth="1"/>
    <col min="6" max="6" width="4.1640625" style="6" customWidth="1"/>
    <col min="7" max="16384" width="10.6640625" style="6"/>
  </cols>
  <sheetData>
    <row r="1" spans="1:6">
      <c r="A1" s="353"/>
      <c r="B1" s="353"/>
      <c r="C1" s="353"/>
      <c r="D1" s="353"/>
      <c r="E1" s="353"/>
      <c r="F1" s="353"/>
    </row>
    <row r="2" spans="1:6">
      <c r="B2" s="354" t="s">
        <v>231</v>
      </c>
      <c r="C2" s="354"/>
      <c r="D2" s="354"/>
      <c r="E2" s="354"/>
    </row>
    <row r="3" spans="1:6" ht="19.5" customHeight="1">
      <c r="B3" s="355" t="s">
        <v>319</v>
      </c>
      <c r="C3" s="355"/>
      <c r="D3" s="355"/>
      <c r="E3" s="7" t="s">
        <v>69</v>
      </c>
    </row>
    <row r="4" spans="1:6" s="9" customFormat="1" ht="22.5" customHeight="1">
      <c r="B4" s="8" t="s">
        <v>30</v>
      </c>
      <c r="C4" s="8" t="s">
        <v>70</v>
      </c>
      <c r="D4" s="8" t="s">
        <v>71</v>
      </c>
      <c r="E4" s="8" t="s">
        <v>46</v>
      </c>
    </row>
    <row r="5" spans="1:6" ht="24.95" customHeight="1">
      <c r="B5" s="15" t="s">
        <v>81</v>
      </c>
      <c r="C5" s="12"/>
      <c r="D5" s="12"/>
      <c r="E5" s="12"/>
    </row>
    <row r="6" spans="1:6" ht="24.95" customHeight="1">
      <c r="B6" s="16" t="s">
        <v>72</v>
      </c>
      <c r="C6" s="13">
        <v>247381</v>
      </c>
      <c r="D6" s="13"/>
      <c r="E6" s="13">
        <f>SUM(C6:D6)</f>
        <v>247381</v>
      </c>
    </row>
    <row r="7" spans="1:6" ht="24.95" customHeight="1">
      <c r="B7" s="17" t="s">
        <v>73</v>
      </c>
      <c r="C7" s="13"/>
      <c r="D7" s="13"/>
      <c r="E7" s="13">
        <f>SUM(C7:D7)</f>
        <v>0</v>
      </c>
    </row>
    <row r="8" spans="1:6" s="9" customFormat="1" ht="24.95" customHeight="1">
      <c r="B8" s="18" t="s">
        <v>76</v>
      </c>
      <c r="C8" s="11">
        <f>SUM(C6:C7)</f>
        <v>247381</v>
      </c>
      <c r="D8" s="11"/>
      <c r="E8" s="11">
        <f>SUM(E6:E7)</f>
        <v>247381</v>
      </c>
    </row>
    <row r="9" spans="1:6" ht="24.95" customHeight="1">
      <c r="B9" s="14" t="s">
        <v>79</v>
      </c>
      <c r="C9" s="13"/>
      <c r="D9" s="13"/>
      <c r="E9" s="13"/>
    </row>
    <row r="10" spans="1:6" ht="26.25" customHeight="1">
      <c r="B10" s="19" t="s">
        <v>317</v>
      </c>
      <c r="C10" s="13"/>
      <c r="D10" s="13"/>
      <c r="E10" s="13">
        <f>SUM(C10:D10)</f>
        <v>0</v>
      </c>
    </row>
    <row r="11" spans="1:6" ht="26.25" customHeight="1">
      <c r="B11" s="318" t="s">
        <v>318</v>
      </c>
      <c r="C11" s="13">
        <v>500</v>
      </c>
      <c r="D11" s="13"/>
      <c r="E11" s="13">
        <f>SUM(C11:D11)</f>
        <v>500</v>
      </c>
    </row>
    <row r="12" spans="1:6" ht="26.25" customHeight="1">
      <c r="B12" s="318" t="s">
        <v>326</v>
      </c>
      <c r="C12" s="13">
        <v>200</v>
      </c>
      <c r="D12" s="13"/>
      <c r="E12" s="13">
        <f>SUM(C12:D12)</f>
        <v>200</v>
      </c>
    </row>
    <row r="13" spans="1:6" ht="26.25" customHeight="1">
      <c r="B13" s="318" t="s">
        <v>320</v>
      </c>
      <c r="C13" s="13">
        <v>100</v>
      </c>
      <c r="D13" s="13"/>
      <c r="E13" s="13">
        <f>SUM(C13:D13)</f>
        <v>100</v>
      </c>
    </row>
    <row r="14" spans="1:6" ht="26.25" customHeight="1">
      <c r="B14" s="318" t="s">
        <v>321</v>
      </c>
      <c r="C14" s="13">
        <v>100</v>
      </c>
      <c r="D14" s="13"/>
      <c r="E14" s="13">
        <f>SUM(C14:D14)</f>
        <v>100</v>
      </c>
    </row>
    <row r="15" spans="1:6" ht="24.95" customHeight="1">
      <c r="B15" s="17" t="s">
        <v>73</v>
      </c>
      <c r="C15" s="13">
        <v>0</v>
      </c>
      <c r="D15" s="13"/>
      <c r="E15" s="13">
        <f>SUM(C15:D15)</f>
        <v>0</v>
      </c>
    </row>
    <row r="16" spans="1:6" s="9" customFormat="1" ht="24.95" customHeight="1">
      <c r="B16" s="18" t="s">
        <v>77</v>
      </c>
      <c r="C16" s="11">
        <f>SUM(C10:C15)</f>
        <v>900</v>
      </c>
      <c r="D16" s="11"/>
      <c r="E16" s="11">
        <f>SUM(E10:E15)</f>
        <v>900</v>
      </c>
    </row>
    <row r="17" spans="2:6" ht="24.95" customHeight="1">
      <c r="B17" s="14" t="s">
        <v>80</v>
      </c>
      <c r="C17" s="13"/>
      <c r="D17" s="13"/>
      <c r="E17" s="13"/>
    </row>
    <row r="18" spans="2:6" ht="24.95" customHeight="1">
      <c r="B18" s="19" t="s">
        <v>82</v>
      </c>
      <c r="C18" s="13">
        <v>0</v>
      </c>
      <c r="D18" s="13"/>
      <c r="E18" s="13">
        <f>SUM(C18:D18)</f>
        <v>0</v>
      </c>
      <c r="F18" s="356" t="s">
        <v>284</v>
      </c>
    </row>
    <row r="19" spans="2:6" ht="24.95" customHeight="1">
      <c r="B19" s="17" t="s">
        <v>73</v>
      </c>
      <c r="C19" s="13">
        <v>0</v>
      </c>
      <c r="D19" s="13"/>
      <c r="E19" s="13">
        <f>SUM(C19:D19)</f>
        <v>0</v>
      </c>
      <c r="F19" s="356"/>
    </row>
    <row r="20" spans="2:6" s="9" customFormat="1" ht="24.95" customHeight="1">
      <c r="B20" s="18" t="s">
        <v>78</v>
      </c>
      <c r="C20" s="11">
        <f>SUM(C18:C19)</f>
        <v>0</v>
      </c>
      <c r="D20" s="11"/>
      <c r="E20" s="11">
        <f>SUM(E18:E19)</f>
        <v>0</v>
      </c>
      <c r="F20" s="356"/>
    </row>
    <row r="21" spans="2:6" s="9" customFormat="1" ht="24.95" customHeight="1">
      <c r="B21" s="10" t="s">
        <v>75</v>
      </c>
      <c r="C21" s="11">
        <f>C8+C16+C20</f>
        <v>248281</v>
      </c>
      <c r="D21" s="11"/>
      <c r="E21" s="11">
        <f>E8+E16+E20</f>
        <v>248281</v>
      </c>
      <c r="F21" s="356"/>
    </row>
    <row r="22" spans="2:6" s="9" customFormat="1" ht="24.95" customHeight="1">
      <c r="B22" s="10" t="s">
        <v>74</v>
      </c>
      <c r="C22" s="11">
        <v>0</v>
      </c>
      <c r="D22" s="11"/>
      <c r="E22" s="11">
        <f>SUM(C22:D22)</f>
        <v>0</v>
      </c>
      <c r="F22" s="356"/>
    </row>
    <row r="23" spans="2:6" s="9" customFormat="1" ht="24.95" customHeight="1">
      <c r="B23" s="10" t="s">
        <v>46</v>
      </c>
      <c r="C23" s="11">
        <f>SUM(C21:C22)</f>
        <v>248281</v>
      </c>
      <c r="D23" s="11"/>
      <c r="E23" s="11">
        <f>SUM(E21:E22)</f>
        <v>248281</v>
      </c>
      <c r="F23" s="356"/>
    </row>
  </sheetData>
  <mergeCells count="4">
    <mergeCell ref="A1:F1"/>
    <mergeCell ref="B2:E2"/>
    <mergeCell ref="B3:D3"/>
    <mergeCell ref="F18:F23"/>
  </mergeCells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A11" sqref="A11"/>
    </sheetView>
  </sheetViews>
  <sheetFormatPr defaultRowHeight="12.75"/>
  <cols>
    <col min="1" max="1" width="43.33203125" customWidth="1"/>
    <col min="2" max="2" width="20.1640625" customWidth="1"/>
  </cols>
  <sheetData>
    <row r="1" spans="1:2">
      <c r="A1" s="129"/>
      <c r="B1" s="130" t="s">
        <v>68</v>
      </c>
    </row>
    <row r="2" spans="1:2">
      <c r="A2" s="129"/>
      <c r="B2" s="129"/>
    </row>
    <row r="3" spans="1:2">
      <c r="A3" s="357" t="s">
        <v>223</v>
      </c>
      <c r="B3" s="357"/>
    </row>
    <row r="4" spans="1:2">
      <c r="A4" s="131"/>
      <c r="B4" s="132"/>
    </row>
    <row r="5" spans="1:2">
      <c r="A5" s="358" t="s">
        <v>224</v>
      </c>
      <c r="B5" s="358"/>
    </row>
    <row r="6" spans="1:2">
      <c r="A6" s="133" t="s">
        <v>225</v>
      </c>
      <c r="B6" s="40" t="s">
        <v>226</v>
      </c>
    </row>
    <row r="7" spans="1:2">
      <c r="A7" s="133" t="s">
        <v>227</v>
      </c>
      <c r="B7" s="134">
        <f>SUM(B8:B11)</f>
        <v>137000</v>
      </c>
    </row>
    <row r="8" spans="1:2">
      <c r="A8" s="135" t="s">
        <v>322</v>
      </c>
      <c r="B8" s="136">
        <v>20000</v>
      </c>
    </row>
    <row r="9" spans="1:2">
      <c r="A9" s="137" t="s">
        <v>324</v>
      </c>
      <c r="B9" s="136">
        <v>27000</v>
      </c>
    </row>
    <row r="10" spans="1:2">
      <c r="A10" s="138" t="s">
        <v>323</v>
      </c>
      <c r="B10" s="139">
        <v>30000</v>
      </c>
    </row>
    <row r="11" spans="1:2">
      <c r="A11" s="138" t="s">
        <v>325</v>
      </c>
      <c r="B11" s="139">
        <v>60000</v>
      </c>
    </row>
    <row r="12" spans="1:2">
      <c r="A12" s="140"/>
      <c r="B12" s="139"/>
    </row>
    <row r="13" spans="1:2">
      <c r="A13" s="141"/>
      <c r="B13" s="139"/>
    </row>
    <row r="14" spans="1:2">
      <c r="A14" s="142" t="s">
        <v>228</v>
      </c>
      <c r="B14" s="143">
        <f>SUM(B8:B11)</f>
        <v>137000</v>
      </c>
    </row>
    <row r="15" spans="1:2">
      <c r="A15" s="129"/>
      <c r="B15" s="129"/>
    </row>
    <row r="16" spans="1:2">
      <c r="A16" s="359"/>
      <c r="B16" s="359"/>
    </row>
    <row r="17" spans="1:2">
      <c r="A17" s="129"/>
      <c r="B17" s="129"/>
    </row>
  </sheetData>
  <mergeCells count="3">
    <mergeCell ref="A3:B3"/>
    <mergeCell ref="A5:B5"/>
    <mergeCell ref="A16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ÖSSZEFÜGGÉSEK</vt:lpstr>
      <vt:lpstr>1.</vt:lpstr>
      <vt:lpstr>2.</vt:lpstr>
      <vt:lpstr>3.</vt:lpstr>
      <vt:lpstr>4.</vt:lpstr>
      <vt:lpstr>5</vt:lpstr>
      <vt:lpstr>5.1</vt:lpstr>
      <vt:lpstr>5.2</vt:lpstr>
      <vt:lpstr>5.-6.</vt:lpstr>
      <vt:lpstr>7.A</vt:lpstr>
      <vt:lpstr>7.B</vt:lpstr>
      <vt:lpstr>8.</vt:lpstr>
      <vt:lpstr>9.</vt:lpstr>
      <vt:lpstr>Munka1</vt:lpstr>
      <vt:lpstr>'5.1'!Nyomtatási_cím</vt:lpstr>
      <vt:lpstr>'5'!Nyomtatási_terület</vt:lpstr>
      <vt:lpstr>'5.1'!Nyomtatási_terület</vt:lpstr>
      <vt:lpstr>'9.'!Nyomtatási_terület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Hiv</cp:lastModifiedBy>
  <cp:lastPrinted>2015-02-13T09:53:25Z</cp:lastPrinted>
  <dcterms:created xsi:type="dcterms:W3CDTF">2012-02-18T14:42:55Z</dcterms:created>
  <dcterms:modified xsi:type="dcterms:W3CDTF">2016-02-22T13:46:59Z</dcterms:modified>
</cp:coreProperties>
</file>