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Khkút Önkormányzat\2020\4. 2020. 06. 25\2019. évi zárszámadás\"/>
    </mc:Choice>
  </mc:AlternateContent>
  <xr:revisionPtr revIDLastSave="0" documentId="13_ncr:1_{883CB65E-1CDA-47A4-95A4-C203DE2E9E80}" xr6:coauthVersionLast="45" xr6:coauthVersionMax="45" xr10:uidLastSave="{00000000-0000-0000-0000-000000000000}"/>
  <bookViews>
    <workbookView xWindow="-120" yWindow="-120" windowWidth="29040" windowHeight="15840" firstSheet="5" activeTab="8" xr2:uid="{00000000-000D-0000-FFFF-FFFF00000000}"/>
  </bookViews>
  <sheets>
    <sheet name="1.sz.mell. Műk.mérleg" sheetId="1" r:id="rId1"/>
    <sheet name="2.sz.mell. Felhalm. mérleg" sheetId="2" r:id="rId2"/>
    <sheet name="3.sz.mell. Kiemelt.előir." sheetId="3" r:id="rId3"/>
    <sheet name="4.sz.mell. Beruházások" sheetId="4" r:id="rId4"/>
    <sheet name="5.sz.mell. Vagyonkimutatás" sheetId="5" r:id="rId5"/>
    <sheet name="6.sz.mell. Pénzeszközök vált." sheetId="6" r:id="rId6"/>
    <sheet name="7.sz.mell. Maradványkimutatás" sheetId="7" r:id="rId7"/>
    <sheet name="8.sz.mell. Eredménykimutatás" sheetId="8" r:id="rId8"/>
    <sheet name="9.sz.mell. Felújítás" sheetId="9" r:id="rId9"/>
  </sheets>
  <definedNames>
    <definedName name="_xlnm.Print_Area" localSheetId="0">'1.sz.mell. Műk.mérleg'!$A$1:$I$26</definedName>
    <definedName name="_xlnm.Print_Area" localSheetId="2">'3.sz.mell. Kiemelt.előir.'!$A$1:$E$152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3" l="1"/>
  <c r="D19" i="3"/>
  <c r="C19" i="3"/>
  <c r="E14" i="2" l="1"/>
  <c r="E26" i="2" l="1"/>
  <c r="B25" i="4" l="1"/>
  <c r="D25" i="4" l="1"/>
  <c r="D44" i="5" l="1"/>
  <c r="C44" i="5"/>
  <c r="D13" i="2" l="1"/>
  <c r="D44" i="3"/>
  <c r="E26" i="3"/>
  <c r="E44" i="3"/>
  <c r="D70" i="3"/>
  <c r="D83" i="3" s="1"/>
  <c r="E25" i="9" l="1"/>
  <c r="D25" i="9"/>
  <c r="B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E39" i="8"/>
  <c r="C39" i="8"/>
  <c r="E34" i="8"/>
  <c r="E40" i="8" s="1"/>
  <c r="C34" i="8"/>
  <c r="C40" i="8" s="1"/>
  <c r="E26" i="8"/>
  <c r="D26" i="8"/>
  <c r="C26" i="8"/>
  <c r="E22" i="8"/>
  <c r="C22" i="8"/>
  <c r="D18" i="8"/>
  <c r="D22" i="8" s="1"/>
  <c r="E17" i="8"/>
  <c r="D17" i="8"/>
  <c r="C17" i="8"/>
  <c r="E10" i="8"/>
  <c r="D10" i="8"/>
  <c r="C10" i="8"/>
  <c r="F25" i="9" l="1"/>
  <c r="E29" i="8"/>
  <c r="E41" i="8" s="1"/>
  <c r="C29" i="8"/>
  <c r="C41" i="8" s="1"/>
  <c r="C12" i="7"/>
  <c r="C9" i="7"/>
  <c r="C13" i="7" l="1"/>
  <c r="C21" i="7" s="1"/>
  <c r="C23" i="7" s="1"/>
  <c r="N29" i="6"/>
  <c r="M29" i="6"/>
  <c r="L29" i="6"/>
  <c r="K29" i="6"/>
  <c r="J29" i="6"/>
  <c r="I29" i="6"/>
  <c r="H29" i="6"/>
  <c r="G29" i="6"/>
  <c r="F29" i="6"/>
  <c r="E29" i="6"/>
  <c r="D29" i="6"/>
  <c r="C29" i="6"/>
  <c r="O28" i="6"/>
  <c r="O27" i="6"/>
  <c r="O26" i="6"/>
  <c r="O25" i="6"/>
  <c r="O24" i="6"/>
  <c r="O23" i="6"/>
  <c r="O22" i="6"/>
  <c r="O21" i="6"/>
  <c r="O20" i="6"/>
  <c r="O19" i="6"/>
  <c r="O18" i="6"/>
  <c r="O17" i="6"/>
  <c r="N15" i="6"/>
  <c r="M15" i="6"/>
  <c r="L15" i="6"/>
  <c r="K15" i="6"/>
  <c r="J15" i="6"/>
  <c r="I15" i="6"/>
  <c r="H15" i="6"/>
  <c r="G15" i="6"/>
  <c r="F15" i="6"/>
  <c r="E15" i="6"/>
  <c r="D15" i="6"/>
  <c r="C15" i="6"/>
  <c r="O14" i="6"/>
  <c r="O13" i="6"/>
  <c r="O12" i="6"/>
  <c r="O11" i="6"/>
  <c r="O10" i="6"/>
  <c r="O9" i="6"/>
  <c r="O8" i="6"/>
  <c r="O7" i="6"/>
  <c r="O6" i="6"/>
  <c r="D107" i="5"/>
  <c r="C107" i="5"/>
  <c r="D83" i="5"/>
  <c r="C83" i="5"/>
  <c r="O15" i="6" l="1"/>
  <c r="O29" i="6"/>
  <c r="D108" i="5"/>
  <c r="C108" i="5"/>
  <c r="E64" i="5"/>
  <c r="D62" i="5"/>
  <c r="C65" i="5"/>
  <c r="E56" i="5"/>
  <c r="E55" i="5"/>
  <c r="D53" i="5"/>
  <c r="C53" i="5"/>
  <c r="E50" i="5"/>
  <c r="E49" i="5"/>
  <c r="E35" i="5"/>
  <c r="D34" i="5"/>
  <c r="C34" i="5"/>
  <c r="E33" i="5"/>
  <c r="E32" i="5"/>
  <c r="E31" i="5"/>
  <c r="D30" i="5"/>
  <c r="E30" i="5" s="1"/>
  <c r="C30" i="5"/>
  <c r="E22" i="5"/>
  <c r="E21" i="5"/>
  <c r="E19" i="5"/>
  <c r="D18" i="5"/>
  <c r="C18" i="5"/>
  <c r="E15" i="5"/>
  <c r="E12" i="5"/>
  <c r="D11" i="5"/>
  <c r="C11" i="5"/>
  <c r="C10" i="5" s="1"/>
  <c r="E9" i="5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133" i="3"/>
  <c r="E143" i="3" s="1"/>
  <c r="D133" i="3"/>
  <c r="D143" i="3" s="1"/>
  <c r="C133" i="3"/>
  <c r="C143" i="3" s="1"/>
  <c r="E120" i="3"/>
  <c r="D120" i="3"/>
  <c r="C120" i="3"/>
  <c r="E106" i="3"/>
  <c r="D106" i="3"/>
  <c r="C106" i="3"/>
  <c r="E90" i="3"/>
  <c r="D90" i="3"/>
  <c r="C90" i="3"/>
  <c r="E73" i="3"/>
  <c r="E70" i="3"/>
  <c r="C70" i="3"/>
  <c r="C83" i="3" s="1"/>
  <c r="E33" i="3"/>
  <c r="D33" i="3"/>
  <c r="C33" i="3"/>
  <c r="C27" i="3"/>
  <c r="C26" i="3" s="1"/>
  <c r="D26" i="3"/>
  <c r="E12" i="3"/>
  <c r="D12" i="3"/>
  <c r="C12" i="3"/>
  <c r="E5" i="3"/>
  <c r="E60" i="3" s="1"/>
  <c r="D5" i="3"/>
  <c r="C5" i="3"/>
  <c r="C60" i="3" s="1"/>
  <c r="G26" i="2"/>
  <c r="D26" i="2"/>
  <c r="D27" i="2" s="1"/>
  <c r="C26" i="2"/>
  <c r="I13" i="2"/>
  <c r="I27" i="2" s="1"/>
  <c r="H13" i="2"/>
  <c r="H27" i="2" s="1"/>
  <c r="G13" i="2"/>
  <c r="G27" i="2" s="1"/>
  <c r="E13" i="2"/>
  <c r="C13" i="2"/>
  <c r="I23" i="1"/>
  <c r="H23" i="1"/>
  <c r="G23" i="1"/>
  <c r="D23" i="1"/>
  <c r="E20" i="1"/>
  <c r="C20" i="1"/>
  <c r="E15" i="1"/>
  <c r="C15" i="1"/>
  <c r="C23" i="1" s="1"/>
  <c r="I14" i="1"/>
  <c r="I24" i="1" s="1"/>
  <c r="H14" i="1"/>
  <c r="G14" i="1"/>
  <c r="G24" i="1" s="1"/>
  <c r="E14" i="1"/>
  <c r="D14" i="1"/>
  <c r="C14" i="1"/>
  <c r="D60" i="3" l="1"/>
  <c r="D84" i="3" s="1"/>
  <c r="E18" i="5"/>
  <c r="F25" i="4"/>
  <c r="E11" i="5"/>
  <c r="E34" i="5"/>
  <c r="E53" i="5"/>
  <c r="C68" i="5"/>
  <c r="E62" i="5"/>
  <c r="E44" i="5"/>
  <c r="D24" i="1"/>
  <c r="H24" i="1"/>
  <c r="E23" i="1"/>
  <c r="E24" i="1" s="1"/>
  <c r="I25" i="1" s="1"/>
  <c r="C24" i="1"/>
  <c r="C27" i="2"/>
  <c r="E27" i="2"/>
  <c r="D65" i="5"/>
  <c r="E65" i="5" s="1"/>
  <c r="D10" i="5"/>
  <c r="E10" i="5" s="1"/>
  <c r="C123" i="3"/>
  <c r="C144" i="3" s="1"/>
  <c r="D152" i="3"/>
  <c r="D123" i="3"/>
  <c r="D144" i="3" s="1"/>
  <c r="E83" i="3"/>
  <c r="E152" i="3" s="1"/>
  <c r="C84" i="3"/>
  <c r="E123" i="3"/>
  <c r="E144" i="3" s="1"/>
  <c r="C152" i="3"/>
  <c r="D151" i="3" l="1"/>
  <c r="C151" i="3"/>
  <c r="D68" i="5"/>
  <c r="E68" i="5" s="1"/>
  <c r="E151" i="3"/>
  <c r="E84" i="3"/>
</calcChain>
</file>

<file path=xl/sharedStrings.xml><?xml version="1.0" encoding="utf-8"?>
<sst xmlns="http://schemas.openxmlformats.org/spreadsheetml/2006/main" count="896" uniqueCount="661">
  <si>
    <t>I. Működési célú bevételek és kiadások mérlege</t>
  </si>
  <si>
    <t>Keszőhidegkút Község Önkormányzata</t>
  </si>
  <si>
    <t xml:space="preserve"> Forintban!</t>
  </si>
  <si>
    <t>Sor-
szám</t>
  </si>
  <si>
    <t>Bevételek</t>
  </si>
  <si>
    <t>Kiadások</t>
  </si>
  <si>
    <t>Megnevezés</t>
  </si>
  <si>
    <t>3.</t>
  </si>
  <si>
    <t>4.</t>
  </si>
  <si>
    <t>5.</t>
  </si>
  <si>
    <t>6.</t>
  </si>
  <si>
    <t>7.</t>
  </si>
  <si>
    <t>8.</t>
  </si>
  <si>
    <t>9.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</si>
  <si>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</si>
  <si>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</si>
  <si>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</si>
  <si>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</si>
  <si>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</si>
  <si>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</si>
  <si>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</si>
  <si>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</si>
  <si>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</si>
  <si>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</si>
  <si>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</si>
  <si>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</si>
  <si>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</si>
  <si>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Tartalékok+ pályázati önrész</t>
  </si>
  <si>
    <t>Egyéb működési bevételek</t>
  </si>
  <si>
    <t>Költségvetési bevételek összesen (1.+2.+4.+5.+7.)</t>
  </si>
  <si>
    <t>Költségvetési kiadások összesen (1.+...+7.)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</si>
  <si>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</si>
  <si>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</si>
  <si>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</si>
  <si>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</si>
  <si>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</si>
  <si>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</si>
  <si>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</si>
  <si>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</si>
  <si>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</si>
  <si>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</si>
  <si>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</si>
  <si>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</si>
  <si>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 xml:space="preserve">   Egyéb belső finanszírozási bevételek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</si>
  <si>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</si>
  <si>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</si>
  <si>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</si>
  <si>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</si>
  <si>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</si>
  <si>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ÁHB megelőlegezések visszafizetése</t>
  </si>
  <si>
    <t>16.</t>
  </si>
  <si>
    <t>Áh.belüli megelőlegezések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</si>
  <si>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</si>
  <si>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</si>
  <si>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</si>
  <si>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(9.+...+14.)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</si>
  <si>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</si>
  <si>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</si>
  <si>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</si>
  <si>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</si>
  <si>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</si>
  <si>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</si>
  <si>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</si>
  <si>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</si>
  <si>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</si>
  <si>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1. sz. melléklet</t>
  </si>
  <si>
    <t>Forintban!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</si>
  <si>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</si>
  <si>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</si>
  <si>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</si>
  <si>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</si>
  <si>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</si>
  <si>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</si>
  <si>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</si>
  <si>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</si>
  <si>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</si>
  <si>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</si>
  <si>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</si>
  <si>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</si>
  <si>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</si>
  <si>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</si>
  <si>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</si>
  <si>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</si>
  <si>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</si>
  <si>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</si>
  <si>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</si>
  <si>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</si>
  <si>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Kölcsön törlesztése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</si>
  <si>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</si>
  <si>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</si>
  <si>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</si>
  <si>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</si>
  <si>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</si>
  <si>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</si>
  <si>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</si>
  <si>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</si>
  <si>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</si>
  <si>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</si>
  <si>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(8.+…+19.)</t>
  </si>
  <si>
    <t>21.</t>
  </si>
  <si>
    <t>BEVÉTEL ÖSSZESEN (7.+20.)</t>
  </si>
  <si>
    <t>KIADÁSOK ÖSSZESEN (7.+20.)</t>
  </si>
  <si>
    <t>22.</t>
  </si>
  <si>
    <t>23.</t>
  </si>
  <si>
    <t>II. Felhalmozási célú bevételek és kiadások mérlege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</si>
  <si>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</si>
  <si>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</si>
  <si>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</si>
  <si>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</si>
  <si>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</si>
  <si>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</si>
  <si>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</si>
  <si>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</si>
  <si>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</si>
  <si>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</si>
  <si>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</si>
  <si>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</si>
  <si>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</si>
  <si>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</si>
  <si>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</si>
  <si>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</si>
  <si>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</si>
  <si>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</si>
  <si>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</si>
  <si>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</si>
  <si>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</si>
  <si>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</si>
  <si>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</si>
  <si>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</si>
  <si>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</si>
  <si>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</si>
  <si>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</si>
  <si>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</si>
  <si>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</si>
  <si>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</si>
  <si>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</si>
  <si>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</si>
  <si>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</si>
  <si>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</si>
  <si>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</si>
  <si>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</si>
  <si>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</si>
  <si>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</si>
  <si>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</si>
  <si>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</si>
  <si>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</si>
  <si>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</si>
  <si>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</si>
  <si>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</si>
  <si>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</si>
  <si>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</si>
  <si>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</si>
  <si>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</si>
  <si>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</si>
  <si>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</si>
  <si>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</si>
  <si>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</si>
  <si>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</si>
  <si>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</si>
  <si>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</si>
  <si>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</si>
  <si>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</si>
  <si>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</si>
  <si>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</si>
  <si>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</si>
  <si>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</si>
  <si>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</si>
  <si>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</si>
  <si>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</si>
  <si>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</si>
  <si>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</si>
  <si>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</si>
  <si>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</si>
  <si>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</si>
  <si>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</si>
  <si>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</si>
  <si>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</si>
  <si>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</si>
  <si>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</si>
  <si>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</si>
  <si>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</si>
  <si>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</si>
  <si>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</si>
  <si>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</si>
  <si>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</si>
  <si>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</si>
  <si>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</si>
  <si>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</si>
  <si>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</si>
  <si>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</si>
  <si>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</si>
  <si>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</si>
  <si>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</si>
  <si>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</si>
  <si>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</si>
  <si>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</si>
  <si>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</si>
  <si>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</si>
  <si>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</si>
  <si>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</si>
  <si>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</si>
  <si>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</si>
  <si>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</si>
  <si>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</si>
  <si>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</si>
  <si>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</si>
  <si>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</si>
  <si>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</si>
  <si>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</si>
  <si>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</si>
  <si>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</si>
  <si>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</si>
  <si>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</si>
  <si>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</si>
  <si>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</si>
  <si>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</si>
  <si>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</si>
  <si>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</si>
  <si>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</si>
  <si>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</si>
  <si>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</si>
  <si>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</si>
  <si>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</si>
  <si>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</si>
  <si>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</si>
  <si>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</si>
  <si>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</si>
  <si>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</si>
  <si>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</si>
  <si>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</si>
  <si>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</si>
  <si>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</si>
  <si>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</si>
  <si>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</si>
  <si>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</si>
  <si>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</si>
  <si>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</si>
  <si>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</si>
  <si>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</si>
  <si>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</si>
  <si>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</si>
  <si>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</si>
  <si>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</si>
  <si>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</si>
  <si>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</si>
  <si>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</si>
  <si>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</si>
  <si>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</si>
  <si>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</si>
  <si>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</si>
  <si>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</si>
  <si>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</si>
  <si>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</si>
  <si>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</si>
  <si>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</si>
  <si>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</si>
  <si>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</si>
  <si>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</si>
  <si>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</si>
  <si>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</si>
  <si>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</si>
  <si>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</si>
  <si>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</si>
  <si>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</si>
  <si>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</si>
  <si>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</si>
  <si>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</si>
  <si>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</si>
  <si>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</si>
  <si>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</si>
  <si>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</si>
  <si>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</si>
  <si>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</si>
  <si>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</si>
  <si>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</si>
  <si>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</si>
  <si>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</si>
  <si>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</si>
  <si>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</si>
  <si>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</si>
  <si>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</si>
  <si>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</si>
  <si>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</si>
  <si>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</si>
  <si>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</si>
  <si>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</si>
  <si>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</si>
  <si>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</si>
  <si>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</si>
  <si>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</si>
  <si>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</si>
  <si>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</si>
  <si>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</si>
  <si>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</si>
  <si>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</si>
  <si>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</si>
  <si>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</si>
  <si>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</si>
  <si>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</si>
  <si>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</si>
  <si>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</si>
  <si>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</si>
  <si>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</si>
  <si>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</si>
  <si>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</si>
  <si>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</si>
  <si>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</si>
  <si>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</si>
  <si>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</si>
  <si>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</si>
  <si>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</si>
  <si>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</si>
  <si>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</si>
  <si>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</si>
  <si>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</si>
  <si>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</si>
  <si>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</si>
  <si>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</si>
  <si>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</si>
  <si>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</si>
  <si>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</si>
  <si>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</si>
  <si>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</si>
  <si>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</si>
  <si>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Beruházási  kiadások előirányzata beruházásonként</t>
  </si>
  <si>
    <t>Beruházás  megnevezése</t>
  </si>
  <si>
    <t>Teljes költség</t>
  </si>
  <si>
    <t>Kivitelezés kezdési és befejezési éve</t>
  </si>
  <si>
    <t>6=(2-4-5)</t>
  </si>
  <si>
    <t>ÖSSZESEN:</t>
  </si>
  <si>
    <t>4. sz. melléklet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</si>
  <si>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</si>
  <si>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</si>
  <si>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</si>
  <si>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</si>
  <si>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</si>
  <si>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</si>
  <si>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</si>
  <si>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</si>
  <si>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</si>
  <si>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</si>
  <si>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</si>
  <si>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 I. Immateriális javak </t>
  </si>
  <si>
    <t>01.</t>
  </si>
  <si>
    <t>II. Tárgyi eszközök (3+23+27)</t>
  </si>
  <si>
    <t>02.</t>
  </si>
  <si>
    <t>II/1. Törzsvagyon (4+11)</t>
  </si>
  <si>
    <t>03.</t>
  </si>
  <si>
    <t xml:space="preserve">   a/ Forgalomképtelen ingatlanok (5-től 10-ig)</t>
  </si>
  <si>
    <t>04.</t>
  </si>
  <si>
    <t xml:space="preserve">      1. Földterület</t>
  </si>
  <si>
    <t>05.</t>
  </si>
  <si>
    <t xml:space="preserve">      2. Telek</t>
  </si>
  <si>
    <t>06.</t>
  </si>
  <si>
    <t xml:space="preserve">      3. Épület</t>
  </si>
  <si>
    <t>07.</t>
  </si>
  <si>
    <t xml:space="preserve">      4. Építmény</t>
  </si>
  <si>
    <t>08.</t>
  </si>
  <si>
    <t xml:space="preserve">      5. Ingatlanhoz kapcs. vagyon ért. jog</t>
  </si>
  <si>
    <t>09.</t>
  </si>
  <si>
    <t xml:space="preserve">      6. Egyéb ingatlanok</t>
  </si>
  <si>
    <t xml:space="preserve">    b/Korlátozottan forgalomképes ingatlanok (12-tól 22-ig)</t>
  </si>
  <si>
    <t xml:space="preserve">      7.</t>
  </si>
  <si>
    <t xml:space="preserve">      8.</t>
  </si>
  <si>
    <t xml:space="preserve">      9. </t>
  </si>
  <si>
    <t xml:space="preserve">      10.</t>
  </si>
  <si>
    <t xml:space="preserve">      11.</t>
  </si>
  <si>
    <t>II/2.Forgalomképes ingatlanok (24+25+26)</t>
  </si>
  <si>
    <t xml:space="preserve">      1. Telkek, zártkerti- és külterületi földterületek</t>
  </si>
  <si>
    <t xml:space="preserve">      2. Épületek</t>
  </si>
  <si>
    <t xml:space="preserve">      3. Építmények</t>
  </si>
  <si>
    <t>II/3. Egyéb tárgyi eszközök (28+29+30+31+32)</t>
  </si>
  <si>
    <t xml:space="preserve">      1. Gépek berendezések felszerlések,járművek</t>
  </si>
  <si>
    <t xml:space="preserve">      2. Járművek</t>
  </si>
  <si>
    <t>24.</t>
  </si>
  <si>
    <t xml:space="preserve">      3. Tenyészállatok</t>
  </si>
  <si>
    <t>25.</t>
  </si>
  <si>
    <t xml:space="preserve">      4. Beruházásra adott előlegek</t>
  </si>
  <si>
    <t>26.</t>
  </si>
  <si>
    <t xml:space="preserve">      5. Beruházások</t>
  </si>
  <si>
    <t>27.</t>
  </si>
  <si>
    <t>III.Befektetett pénzügyi eszközök</t>
  </si>
  <si>
    <t>28.</t>
  </si>
  <si>
    <t xml:space="preserve">     1.Tartós részesedések</t>
  </si>
  <si>
    <t>29.</t>
  </si>
  <si>
    <t xml:space="preserve">     2.Tartósan adott kölcsönök</t>
  </si>
  <si>
    <t>30.</t>
  </si>
  <si>
    <t>IV.Üzemeltetésre, kezelésre átadott, koncesszióba adott eszk.</t>
  </si>
  <si>
    <t>31.</t>
  </si>
  <si>
    <t>A) Nemzeti vagyonba tartozó befektetett eszközök(1+2+33+35)</t>
  </si>
  <si>
    <t>32.</t>
  </si>
  <si>
    <t xml:space="preserve"> I. Készletek (21-23)</t>
  </si>
  <si>
    <t>33.</t>
  </si>
  <si>
    <t>II.Értékpapírok (24)</t>
  </si>
  <si>
    <t>34.</t>
  </si>
  <si>
    <t>B) Nemzeti vagyonba tartozó forgóeszközök</t>
  </si>
  <si>
    <t>35.</t>
  </si>
  <si>
    <t>I. Hosszúlejáratú betétek (31)</t>
  </si>
  <si>
    <t>36.</t>
  </si>
  <si>
    <t>37.</t>
  </si>
  <si>
    <t>III.Forint pénztárak (331,332,339)</t>
  </si>
  <si>
    <t>38.</t>
  </si>
  <si>
    <t>IV.Devizaszámlák (333)</t>
  </si>
  <si>
    <t>39.</t>
  </si>
  <si>
    <t>V. Idegen pénzeszközök (34)</t>
  </si>
  <si>
    <t>40.</t>
  </si>
  <si>
    <t>C) Pénzeszközök (31-34)</t>
  </si>
  <si>
    <t>41.</t>
  </si>
  <si>
    <t xml:space="preserve">      1. Követelések áruszállításból, szolgáltatásból (vevők)</t>
  </si>
  <si>
    <t>42.</t>
  </si>
  <si>
    <t xml:space="preserve">      2. Adósok</t>
  </si>
  <si>
    <t>43.</t>
  </si>
  <si>
    <t xml:space="preserve">          Ebből:               - helyi adóhátralék</t>
  </si>
  <si>
    <t>44.</t>
  </si>
  <si>
    <t xml:space="preserve">                                    - lakbér hátralék</t>
  </si>
  <si>
    <t>45.</t>
  </si>
  <si>
    <t xml:space="preserve">                                    - téritési díj hátralékok</t>
  </si>
  <si>
    <t>46.</t>
  </si>
  <si>
    <t xml:space="preserve">                                    - egyéb hátralékok</t>
  </si>
  <si>
    <t>47.</t>
  </si>
  <si>
    <t xml:space="preserve">      3. Rövid lejáratú kölcsönök</t>
  </si>
  <si>
    <t>48.</t>
  </si>
  <si>
    <t xml:space="preserve">      4. Egyéb követelések</t>
  </si>
  <si>
    <t>49.</t>
  </si>
  <si>
    <t>I. Költségvetési évben esedékes követelések (351)</t>
  </si>
  <si>
    <t>50.</t>
  </si>
  <si>
    <t>II.Kv-i évet követően esedékes követelések (352)</t>
  </si>
  <si>
    <t>51.</t>
  </si>
  <si>
    <t>D/III Követelés jellegű sajátos elszámolások</t>
  </si>
  <si>
    <t>52.</t>
  </si>
  <si>
    <t>D) Követelések (365)</t>
  </si>
  <si>
    <t>53.</t>
  </si>
  <si>
    <t>E) Egyéb sajátos eszközoldali elsz.(361-364,366)</t>
  </si>
  <si>
    <t>54.</t>
  </si>
  <si>
    <t>F) Altív időbeli elhatárolások (37)</t>
  </si>
  <si>
    <t>55.</t>
  </si>
  <si>
    <t>ESZKÖZÖK ÖSSZESEN  (36+50)</t>
  </si>
  <si>
    <t>56.</t>
  </si>
  <si>
    <t>5. sz. melléklet</t>
  </si>
  <si>
    <t>Kezőhidegkút Község Önkormányzata</t>
  </si>
  <si>
    <t>FORRÁSOK</t>
  </si>
  <si>
    <t>Előző év   (nyitó)</t>
  </si>
  <si>
    <t>Változás</t>
  </si>
  <si>
    <t>%-a</t>
  </si>
  <si>
    <t xml:space="preserve">I. Nemzeti vagyon induláskori értéke (411) </t>
  </si>
  <si>
    <t>57.</t>
  </si>
  <si>
    <t xml:space="preserve">II.Nemzeti vagyon változásai (412) </t>
  </si>
  <si>
    <t>58.</t>
  </si>
  <si>
    <t>III. Egyéb eszközök indulás.értéke és vált. (413)</t>
  </si>
  <si>
    <t>59.</t>
  </si>
  <si>
    <t>IV.Felhalmozási eredmény (414)</t>
  </si>
  <si>
    <t>60.</t>
  </si>
  <si>
    <t>V.Eszközök értékhelyesbítésének forrása (415)</t>
  </si>
  <si>
    <t>61.</t>
  </si>
  <si>
    <t>VI. Mérleg szerinti eredmény (416)</t>
  </si>
  <si>
    <t>62.</t>
  </si>
  <si>
    <t>63.</t>
  </si>
  <si>
    <t>a/ Következő évben felhasználható pénzmaradvány (57+58+)</t>
  </si>
  <si>
    <t>64.</t>
  </si>
  <si>
    <t xml:space="preserve"> 1. Tárgyévi költségvetési tartalék (pénzmaradvány) </t>
  </si>
  <si>
    <t>65.</t>
  </si>
  <si>
    <t xml:space="preserve"> 2. Előző év(ek) költségvetési tartalékai (pénzmaradvány)</t>
  </si>
  <si>
    <t>66.</t>
  </si>
  <si>
    <t>b/Következő évben felhasználható vállakozási eredmény (59+60)</t>
  </si>
  <si>
    <t>67.</t>
  </si>
  <si>
    <t xml:space="preserve"> 1. Tárgyévi vállakozási eredmény</t>
  </si>
  <si>
    <t>68.</t>
  </si>
  <si>
    <t xml:space="preserve"> 2. Előző év(ek) vállakozási eredménye</t>
  </si>
  <si>
    <t>69.</t>
  </si>
  <si>
    <t>E) TARTALÉKOK ÖSSZESEN (55+58)</t>
  </si>
  <si>
    <t>80.</t>
  </si>
  <si>
    <t>81.</t>
  </si>
  <si>
    <t>1. Hosszú lejáratra kapott kölcsönök</t>
  </si>
  <si>
    <t>2. Tartozás (fejlesztési célú) kötvénykibocsátásból</t>
  </si>
  <si>
    <t>83.</t>
  </si>
  <si>
    <t>3. Beruházási és fejlesztési hitelek</t>
  </si>
  <si>
    <t>84.</t>
  </si>
  <si>
    <t xml:space="preserve">4. Egyéb hosszú lejáratú kötelezettségek </t>
  </si>
  <si>
    <t>85.</t>
  </si>
  <si>
    <t>86.</t>
  </si>
  <si>
    <t>1. Kötelezettség személyi juttatásokra</t>
  </si>
  <si>
    <t>87.</t>
  </si>
  <si>
    <t>2. Kötelezettség dologi kiadásokra</t>
  </si>
  <si>
    <t>88.</t>
  </si>
  <si>
    <t>3. Más szervezete megillető elszámolás</t>
  </si>
  <si>
    <t>89.</t>
  </si>
  <si>
    <t>4. Egyéb rövid lejáratú kötelezettségek</t>
  </si>
  <si>
    <t>90.</t>
  </si>
  <si>
    <t xml:space="preserve">          Ebből:               - helyi adóból származó túlfizetés</t>
  </si>
  <si>
    <t>91.</t>
  </si>
  <si>
    <t xml:space="preserve">                                    - lakbér túlfizetés</t>
  </si>
  <si>
    <t>92.</t>
  </si>
  <si>
    <t xml:space="preserve">                                    - beruházási hitel következő évi törlesztése</t>
  </si>
  <si>
    <t>93.</t>
  </si>
  <si>
    <t xml:space="preserve">                                    - egyéb hosszú lejáratú köt.köv. évi törlesztése</t>
  </si>
  <si>
    <t>94.</t>
  </si>
  <si>
    <t xml:space="preserve">                                    - egyéb </t>
  </si>
  <si>
    <t>95.</t>
  </si>
  <si>
    <t xml:space="preserve">III. Egyéb passzív pénzügyi elszámolások </t>
  </si>
  <si>
    <t>96.</t>
  </si>
  <si>
    <t>F) KÖTELEZETTSÉGEK ÖSSZESEN (62+67+78)</t>
  </si>
  <si>
    <t>97.</t>
  </si>
  <si>
    <t>FORRÁSOK ÖSSZESEN  (54+61+79)</t>
  </si>
  <si>
    <t>98.</t>
  </si>
  <si>
    <r>
      <t>I</t>
    </r>
    <r>
      <rPr>
        <sz val="10"/>
        <rFont val="Times New Roman"/>
        <family val="1"/>
        <charset val="238"/>
      </rPr>
      <t>I.Pénztárak, csekkek és betétkönyvek (32)</t>
    </r>
  </si>
  <si>
    <r>
      <t xml:space="preserve"> G) SAJÁT TŐKE ÖSSZESEN </t>
    </r>
    <r>
      <rPr>
        <b/>
        <sz val="9"/>
        <rFont val="Times New Roman"/>
        <family val="1"/>
        <charset val="238"/>
      </rPr>
      <t>(57++…62)</t>
    </r>
  </si>
  <si>
    <r>
      <t xml:space="preserve"> I. Hosszú lejáratú kötelezettségek összesen</t>
    </r>
    <r>
      <rPr>
        <b/>
        <i/>
        <sz val="9"/>
        <rFont val="Times New Roman"/>
        <family val="1"/>
        <charset val="238"/>
      </rPr>
      <t xml:space="preserve"> (63+64+65+66)</t>
    </r>
  </si>
  <si>
    <r>
      <t xml:space="preserve"> II. Rövid lejáratú kötelezettségek összesen</t>
    </r>
    <r>
      <rPr>
        <b/>
        <i/>
        <sz val="9"/>
        <rFont val="Times New Roman"/>
        <family val="1"/>
        <charset val="238"/>
      </rPr>
      <t xml:space="preserve"> </t>
    </r>
    <r>
      <rPr>
        <b/>
        <i/>
        <sz val="8"/>
        <rFont val="Times New Roman"/>
        <family val="1"/>
        <charset val="238"/>
      </rPr>
      <t>(68+69+70+71)</t>
    </r>
  </si>
  <si>
    <t>6. sz melléklet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</si>
  <si>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</si>
  <si>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</si>
  <si>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</si>
  <si>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</si>
  <si>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</si>
  <si>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</si>
  <si>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</si>
  <si>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</si>
  <si>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</si>
  <si>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</si>
  <si>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</si>
  <si>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</si>
  <si>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</si>
  <si>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</si>
  <si>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Bevételi előirányzatok</t>
  </si>
  <si>
    <t xml:space="preserve">Közhatalmi bevételek </t>
  </si>
  <si>
    <t>Intézményi működési bevételek</t>
  </si>
  <si>
    <t>Támogatások állami</t>
  </si>
  <si>
    <t>Működési célú tám..államh.belül</t>
  </si>
  <si>
    <t>Működési célú átvét.államh.kívül</t>
  </si>
  <si>
    <t>Felhalmozási célú tám.államh.belül</t>
  </si>
  <si>
    <t>Felhalm. célú átv. pe. államh.kív.</t>
  </si>
  <si>
    <t>Finanszírozási bevételek</t>
  </si>
  <si>
    <t>Bevételi előirányzat összesen:</t>
  </si>
  <si>
    <t>Kiadási előirányzaotk</t>
  </si>
  <si>
    <t>Járulékok</t>
  </si>
  <si>
    <t>Dologi és egyéb folyó kiadások</t>
  </si>
  <si>
    <t>Egyéb folyó kiadás</t>
  </si>
  <si>
    <t>Támogatásértékű működési kiad.</t>
  </si>
  <si>
    <t>Műk. c.pénzeszk.áta.államh.kiv.</t>
  </si>
  <si>
    <t>Ellátottak pénzbeli juttatása</t>
  </si>
  <si>
    <t>Felhalm. és tőkejell. kiadások</t>
  </si>
  <si>
    <t>Kölcsönök nyújtása és törlesztése</t>
  </si>
  <si>
    <t>Hitelek kamatai</t>
  </si>
  <si>
    <t>Finanszírozási kiadások</t>
  </si>
  <si>
    <t>Kiadási előirányzat összesen:</t>
  </si>
  <si>
    <t>MARADVÁNYKIMUTATÁS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</si>
  <si>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</si>
  <si>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</si>
  <si>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</si>
  <si>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</si>
  <si>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</si>
  <si>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</si>
  <si>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</si>
  <si>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</si>
  <si>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</si>
  <si>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</si>
  <si>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</si>
  <si>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</si>
  <si>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</si>
  <si>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</si>
  <si>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</si>
  <si>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</si>
  <si>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</si>
  <si>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</si>
  <si>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</si>
  <si>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</si>
  <si>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</si>
  <si>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</si>
  <si>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</si>
  <si>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7. sz. melléklet</t>
  </si>
  <si>
    <t>EREDMÉNYKIMUTATÁS</t>
  </si>
  <si>
    <t>Előző időszak</t>
  </si>
  <si>
    <t>Módosítások</t>
  </si>
  <si>
    <t>Tárgyi időszak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</si>
  <si>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</si>
  <si>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</si>
  <si>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</si>
  <si>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</si>
  <si>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</si>
  <si>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</si>
  <si>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</si>
  <si>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</si>
  <si>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</si>
  <si>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</si>
  <si>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</si>
  <si>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</si>
  <si>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</si>
  <si>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</si>
  <si>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</si>
  <si>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</si>
  <si>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</si>
  <si>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</si>
  <si>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</si>
  <si>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</si>
  <si>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</si>
  <si>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</si>
  <si>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</si>
  <si>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</si>
  <si>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</si>
  <si>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</si>
  <si>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</si>
  <si>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</si>
  <si>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</si>
  <si>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</si>
  <si>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</si>
  <si>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</si>
  <si>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</si>
  <si>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</si>
  <si>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</si>
  <si>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</si>
  <si>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MÉRLEGSZERINTI  EREDMÉNY (=+/-A+/-B)</t>
  </si>
  <si>
    <t>Felújítási kiadások előirányzata beruházásonként</t>
  </si>
  <si>
    <t>9.sz. melléklet</t>
  </si>
  <si>
    <t>8. sz. melléklet</t>
  </si>
  <si>
    <t>2019. évi előirányzat</t>
  </si>
  <si>
    <t>2019.12.31.  módosított ei.</t>
  </si>
  <si>
    <t>2019. évi teljesítés</t>
  </si>
  <si>
    <t>2019.évi teljesítés</t>
  </si>
  <si>
    <t>2019.évi módosított ei. 12.31.</t>
  </si>
  <si>
    <t>2019.évi módosított ei.12.31.</t>
  </si>
  <si>
    <t>VAGYONKIMUTATÁS
2019. XII. 31.</t>
  </si>
  <si>
    <t xml:space="preserve">Komód vásárlás </t>
  </si>
  <si>
    <t>2019.02.13.</t>
  </si>
  <si>
    <t xml:space="preserve">Szekrény Művelődési házba </t>
  </si>
  <si>
    <t>2019.02.14.</t>
  </si>
  <si>
    <t xml:space="preserve">Fogas vásárlás </t>
  </si>
  <si>
    <t>Porszívó vásárlás</t>
  </si>
  <si>
    <t>2019.02.15.</t>
  </si>
  <si>
    <t xml:space="preserve">MTZ tratktor </t>
  </si>
  <si>
    <t>2019.02.28.</t>
  </si>
  <si>
    <t xml:space="preserve">Irodaszék </t>
  </si>
  <si>
    <t>2019.05.24.</t>
  </si>
  <si>
    <t xml:space="preserve">Tereprendező hidraulika </t>
  </si>
  <si>
    <t>2019.08.02.</t>
  </si>
  <si>
    <t xml:space="preserve">Dekopírfűrész </t>
  </si>
  <si>
    <t>2019.08.08.</t>
  </si>
  <si>
    <t>Start prg.</t>
  </si>
  <si>
    <t>Hangfal vásárlás</t>
  </si>
  <si>
    <t>2019.08.16.</t>
  </si>
  <si>
    <t xml:space="preserve">Rezgőcsiszoló </t>
  </si>
  <si>
    <t>2019.08.22.</t>
  </si>
  <si>
    <t>Orvosi eszköz pályázat</t>
  </si>
  <si>
    <t>2019.10.10.</t>
  </si>
  <si>
    <t>Könyvtárba székek</t>
  </si>
  <si>
    <t>2019.10.21.</t>
  </si>
  <si>
    <t xml:space="preserve">Paella sütő </t>
  </si>
  <si>
    <t>Irodabútor Önkormányzathoz</t>
  </si>
  <si>
    <t>2019.11.15.</t>
  </si>
  <si>
    <t>2019.11.21.</t>
  </si>
  <si>
    <t>2019.12.16.</t>
  </si>
  <si>
    <t>Mikrohullűmú sütő</t>
  </si>
  <si>
    <t>Felhasználás
2019. XII.31-ig</t>
  </si>
  <si>
    <t xml:space="preserve">
2019. év utáni szükséglet
</t>
  </si>
  <si>
    <t>GFT kapcs. Viziközmű</t>
  </si>
  <si>
    <t>2019-2019</t>
  </si>
  <si>
    <t xml:space="preserve">Parkoló építése </t>
  </si>
  <si>
    <t xml:space="preserve">Kültéri világítás Kossuth u </t>
  </si>
  <si>
    <t xml:space="preserve">Filagória világítás </t>
  </si>
  <si>
    <t>Kemence építéshez anyagok</t>
  </si>
  <si>
    <t xml:space="preserve">Utcanév táblák </t>
  </si>
  <si>
    <t>Pénzeszközök változása 2019. évre 
Községi Önkormányzat Keszőhidegkút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</si>
</sst>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#"/>
    <numFmt numFmtId="165" formatCode="00"/>
    <numFmt numFmtId="166" formatCode="#,###\ _F_t;\-#,###\ _F_t"/>
    <numFmt numFmtId="167" formatCode="0.000"/>
    <numFmt numFmtId="168" formatCode="#,##0.00\ _F_t;\-\ #,##0.00\ _F_t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4"/>
      <color indexed="10"/>
      <name val="Times New Roman CE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 CE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color theme="1"/>
      <name val="Times New Roman CE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</cellStyleXfs>
  <cellXfs count="252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centerContinuous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164" fontId="3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textRotation="180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13" fillId="0" borderId="0" xfId="0" applyNumberFormat="1" applyFont="1" applyFill="1" applyAlignment="1" applyProtection="1">
      <alignment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0" fontId="15" fillId="0" borderId="0" xfId="3" applyFill="1" applyProtection="1"/>
    <xf numFmtId="0" fontId="15" fillId="0" borderId="0" xfId="3" applyFont="1" applyFill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horizontal="right" vertical="center"/>
    </xf>
    <xf numFmtId="0" fontId="17" fillId="0" borderId="0" xfId="3" applyFont="1" applyFill="1" applyProtection="1"/>
    <xf numFmtId="49" fontId="20" fillId="0" borderId="0" xfId="0" applyNumberFormat="1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0" fontId="15" fillId="0" borderId="0" xfId="3" applyFill="1" applyAlignment="1" applyProtection="1"/>
    <xf numFmtId="0" fontId="3" fillId="0" borderId="0" xfId="0" applyFont="1" applyFill="1" applyBorder="1" applyAlignment="1" applyProtection="1">
      <alignment horizontal="right"/>
    </xf>
    <xf numFmtId="0" fontId="21" fillId="0" borderId="0" xfId="3" applyFont="1" applyFill="1" applyProtection="1"/>
    <xf numFmtId="0" fontId="22" fillId="0" borderId="0" xfId="3" applyFont="1" applyFill="1" applyProtection="1"/>
    <xf numFmtId="0" fontId="4" fillId="0" borderId="0" xfId="3" applyFont="1" applyFill="1" applyProtection="1"/>
    <xf numFmtId="164" fontId="20" fillId="0" borderId="0" xfId="0" quotePrefix="1" applyNumberFormat="1" applyFont="1" applyBorder="1" applyAlignment="1" applyProtection="1">
      <alignment horizontal="right" vertical="center" wrapText="1" indent="1"/>
    </xf>
    <xf numFmtId="49" fontId="15" fillId="0" borderId="0" xfId="3" applyNumberFormat="1" applyFont="1" applyFill="1" applyAlignment="1" applyProtection="1">
      <alignment horizontal="center" vertical="center"/>
    </xf>
    <xf numFmtId="0" fontId="15" fillId="0" borderId="0" xfId="3" applyFont="1" applyFill="1" applyProtection="1"/>
    <xf numFmtId="49" fontId="4" fillId="0" borderId="0" xfId="3" applyNumberFormat="1" applyFont="1" applyFill="1" applyAlignment="1" applyProtection="1">
      <alignment horizontal="center" vertical="center"/>
    </xf>
    <xf numFmtId="0" fontId="4" fillId="0" borderId="0" xfId="3" applyFont="1" applyFill="1" applyAlignment="1" applyProtection="1">
      <alignment horizontal="center"/>
    </xf>
    <xf numFmtId="164" fontId="4" fillId="0" borderId="0" xfId="3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23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49" fontId="26" fillId="0" borderId="0" xfId="0" applyNumberFormat="1" applyFont="1" applyAlignment="1" applyProtection="1">
      <alignment horizontal="center" vertical="center"/>
    </xf>
    <xf numFmtId="9" fontId="23" fillId="0" borderId="0" xfId="2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164" fontId="0" fillId="0" borderId="0" xfId="0" applyNumberFormat="1"/>
    <xf numFmtId="0" fontId="32" fillId="0" borderId="15" xfId="4" applyFont="1" applyFill="1" applyBorder="1" applyAlignment="1" applyProtection="1">
      <alignment horizontal="center" vertical="center" wrapText="1"/>
    </xf>
    <xf numFmtId="0" fontId="32" fillId="0" borderId="16" xfId="4" applyFont="1" applyFill="1" applyBorder="1" applyAlignment="1" applyProtection="1">
      <alignment horizontal="center" vertical="center"/>
    </xf>
    <xf numFmtId="0" fontId="32" fillId="0" borderId="17" xfId="4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NumberFormat="1" applyBorder="1"/>
    <xf numFmtId="0" fontId="37" fillId="0" borderId="0" xfId="0" applyFont="1" applyBorder="1"/>
    <xf numFmtId="3" fontId="0" fillId="0" borderId="0" xfId="0" applyNumberFormat="1" applyBorder="1"/>
    <xf numFmtId="164" fontId="25" fillId="0" borderId="3" xfId="4" applyNumberFormat="1" applyFont="1" applyFill="1" applyBorder="1" applyAlignment="1" applyProtection="1">
      <alignment vertical="center"/>
    </xf>
    <xf numFmtId="164" fontId="25" fillId="0" borderId="11" xfId="4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33" fillId="0" borderId="5" xfId="4" applyFont="1" applyFill="1" applyBorder="1" applyAlignment="1" applyProtection="1">
      <alignment horizontal="left" vertical="center" indent="1"/>
    </xf>
    <xf numFmtId="0" fontId="25" fillId="0" borderId="6" xfId="4" applyFont="1" applyFill="1" applyBorder="1" applyAlignment="1" applyProtection="1">
      <alignment vertical="center"/>
    </xf>
    <xf numFmtId="164" fontId="25" fillId="0" borderId="6" xfId="4" applyNumberFormat="1" applyFont="1" applyFill="1" applyBorder="1" applyAlignment="1" applyProtection="1">
      <alignment vertical="center"/>
    </xf>
    <xf numFmtId="164" fontId="25" fillId="0" borderId="7" xfId="4" applyNumberFormat="1" applyFont="1" applyFill="1" applyBorder="1" applyAlignment="1" applyProtection="1">
      <alignment vertical="center"/>
    </xf>
    <xf numFmtId="0" fontId="38" fillId="0" borderId="0" xfId="0" applyFont="1"/>
    <xf numFmtId="0" fontId="38" fillId="0" borderId="0" xfId="0" applyFont="1" applyBorder="1"/>
    <xf numFmtId="0" fontId="38" fillId="0" borderId="0" xfId="0" applyNumberFormat="1" applyFont="1" applyBorder="1"/>
    <xf numFmtId="0" fontId="38" fillId="0" borderId="0" xfId="0" applyFont="1" applyFill="1" applyBorder="1"/>
    <xf numFmtId="3" fontId="38" fillId="0" borderId="0" xfId="0" applyNumberFormat="1" applyFont="1" applyBorder="1"/>
    <xf numFmtId="0" fontId="25" fillId="0" borderId="6" xfId="4" applyFont="1" applyFill="1" applyBorder="1" applyAlignment="1" applyProtection="1">
      <alignment vertical="center"/>
      <protection locked="0"/>
    </xf>
    <xf numFmtId="164" fontId="25" fillId="0" borderId="6" xfId="4" applyNumberFormat="1" applyFont="1" applyFill="1" applyBorder="1" applyAlignment="1" applyProtection="1">
      <alignment vertical="center"/>
      <protection locked="0"/>
    </xf>
    <xf numFmtId="1" fontId="0" fillId="0" borderId="0" xfId="0" applyNumberFormat="1" applyBorder="1"/>
    <xf numFmtId="0" fontId="33" fillId="0" borderId="8" xfId="4" applyFont="1" applyFill="1" applyBorder="1" applyAlignment="1" applyProtection="1">
      <alignment horizontal="left" vertical="center" indent="1"/>
    </xf>
    <xf numFmtId="0" fontId="25" fillId="0" borderId="9" xfId="4" applyFont="1" applyFill="1" applyBorder="1" applyAlignment="1" applyProtection="1">
      <alignment vertical="center"/>
      <protection locked="0"/>
    </xf>
    <xf numFmtId="164" fontId="25" fillId="0" borderId="9" xfId="4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Border="1"/>
    <xf numFmtId="164" fontId="25" fillId="0" borderId="12" xfId="4" applyNumberFormat="1" applyFont="1" applyFill="1" applyBorder="1" applyAlignment="1" applyProtection="1">
      <alignment vertical="center"/>
      <protection locked="0"/>
    </xf>
    <xf numFmtId="0" fontId="33" fillId="0" borderId="14" xfId="4" applyFont="1" applyFill="1" applyBorder="1" applyAlignment="1" applyProtection="1">
      <alignment horizontal="left" vertical="center" indent="1"/>
    </xf>
    <xf numFmtId="0" fontId="25" fillId="0" borderId="12" xfId="4" applyFont="1" applyFill="1" applyBorder="1" applyAlignment="1" applyProtection="1">
      <alignment vertical="center"/>
      <protection locked="0"/>
    </xf>
    <xf numFmtId="164" fontId="33" fillId="0" borderId="13" xfId="0" applyNumberFormat="1" applyFont="1" applyFill="1" applyBorder="1"/>
    <xf numFmtId="0" fontId="33" fillId="0" borderId="12" xfId="0" applyFont="1" applyFill="1" applyBorder="1"/>
    <xf numFmtId="3" fontId="33" fillId="0" borderId="12" xfId="0" applyNumberFormat="1" applyFont="1" applyFill="1" applyBorder="1"/>
    <xf numFmtId="164" fontId="25" fillId="0" borderId="10" xfId="4" applyNumberFormat="1" applyFont="1" applyFill="1" applyBorder="1" applyAlignment="1" applyProtection="1">
      <alignment vertical="center"/>
    </xf>
    <xf numFmtId="0" fontId="32" fillId="0" borderId="1" xfId="4" applyFont="1" applyFill="1" applyBorder="1" applyAlignment="1" applyProtection="1">
      <alignment horizontal="left" vertical="center" indent="1"/>
    </xf>
    <xf numFmtId="0" fontId="34" fillId="0" borderId="2" xfId="4" applyFont="1" applyFill="1" applyBorder="1" applyAlignment="1" applyProtection="1">
      <alignment vertical="center"/>
    </xf>
    <xf numFmtId="164" fontId="34" fillId="0" borderId="2" xfId="4" applyNumberFormat="1" applyFont="1" applyFill="1" applyBorder="1" applyAlignment="1" applyProtection="1">
      <alignment vertical="center"/>
    </xf>
    <xf numFmtId="164" fontId="34" fillId="0" borderId="4" xfId="4" applyNumberFormat="1" applyFont="1" applyFill="1" applyBorder="1" applyAlignment="1" applyProtection="1">
      <alignment vertical="center"/>
    </xf>
    <xf numFmtId="0" fontId="17" fillId="0" borderId="0" xfId="4" applyFont="1" applyProtection="1"/>
    <xf numFmtId="0" fontId="17" fillId="0" borderId="0" xfId="4" applyFont="1" applyProtection="1">
      <protection locked="0"/>
    </xf>
    <xf numFmtId="0" fontId="15" fillId="0" borderId="0" xfId="4" applyProtection="1">
      <protection locked="0"/>
    </xf>
    <xf numFmtId="0" fontId="15" fillId="0" borderId="0" xfId="4" applyProtection="1"/>
    <xf numFmtId="0" fontId="33" fillId="0" borderId="18" xfId="4" applyFont="1" applyFill="1" applyBorder="1" applyAlignment="1" applyProtection="1">
      <alignment horizontal="left" vertical="center" indent="1"/>
    </xf>
    <xf numFmtId="0" fontId="31" fillId="0" borderId="3" xfId="4" applyFont="1" applyFill="1" applyBorder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12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9" fillId="0" borderId="9" xfId="0" applyFont="1" applyBorder="1"/>
    <xf numFmtId="3" fontId="39" fillId="0" borderId="9" xfId="0" applyNumberFormat="1" applyFont="1" applyBorder="1"/>
    <xf numFmtId="0" fontId="40" fillId="0" borderId="9" xfId="0" applyFont="1" applyBorder="1"/>
    <xf numFmtId="3" fontId="40" fillId="0" borderId="9" xfId="0" applyNumberFormat="1" applyFont="1" applyBorder="1"/>
    <xf numFmtId="0" fontId="40" fillId="0" borderId="0" xfId="0" applyFont="1" applyBorder="1"/>
    <xf numFmtId="0" fontId="6" fillId="0" borderId="0" xfId="0" applyFont="1"/>
    <xf numFmtId="3" fontId="40" fillId="0" borderId="0" xfId="0" applyNumberFormat="1" applyFont="1" applyBorder="1"/>
    <xf numFmtId="0" fontId="13" fillId="0" borderId="0" xfId="0" applyFont="1"/>
    <xf numFmtId="164" fontId="23" fillId="0" borderId="0" xfId="0" applyNumberFormat="1" applyFont="1" applyFill="1" applyAlignment="1">
      <alignment horizontal="center" vertical="center" wrapText="1"/>
    </xf>
    <xf numFmtId="164" fontId="23" fillId="0" borderId="0" xfId="0" applyNumberFormat="1" applyFont="1" applyFill="1" applyAlignment="1">
      <alignment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vertical="center" wrapText="1"/>
    </xf>
    <xf numFmtId="164" fontId="26" fillId="0" borderId="0" xfId="0" applyNumberFormat="1" applyFont="1" applyFill="1" applyAlignment="1" applyProtection="1">
      <alignment horizontal="right" wrapText="1"/>
    </xf>
    <xf numFmtId="164" fontId="32" fillId="0" borderId="0" xfId="0" applyNumberFormat="1" applyFont="1" applyFill="1" applyAlignment="1">
      <alignment horizontal="center" vertical="center" wrapText="1"/>
    </xf>
    <xf numFmtId="164" fontId="23" fillId="0" borderId="9" xfId="0" applyNumberFormat="1" applyFont="1" applyFill="1" applyBorder="1" applyAlignment="1" applyProtection="1">
      <alignment vertical="center" wrapText="1"/>
      <protection locked="0"/>
    </xf>
    <xf numFmtId="49" fontId="23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0" xfId="0" applyNumberFormat="1" applyFont="1" applyFill="1" applyAlignment="1">
      <alignment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43" fillId="0" borderId="0" xfId="0" applyNumberFormat="1" applyFont="1" applyFill="1" applyAlignment="1" applyProtection="1">
      <alignment horizontal="right" wrapText="1"/>
    </xf>
    <xf numFmtId="164" fontId="44" fillId="0" borderId="9" xfId="0" applyNumberFormat="1" applyFont="1" applyFill="1" applyBorder="1" applyAlignment="1" applyProtection="1">
      <alignment vertical="center" wrapText="1"/>
      <protection locked="0"/>
    </xf>
    <xf numFmtId="49" fontId="44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right" vertical="center" wrapText="1"/>
    </xf>
    <xf numFmtId="0" fontId="4" fillId="0" borderId="0" xfId="3" applyFont="1" applyFill="1" applyAlignment="1" applyProtection="1">
      <alignment horizont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36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42" fillId="0" borderId="0" xfId="0" applyFont="1" applyAlignment="1">
      <alignment horizontal="center" vertical="center"/>
    </xf>
    <xf numFmtId="164" fontId="20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Continuous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left" vertical="center" wrapText="1" indent="1"/>
    </xf>
    <xf numFmtId="164" fontId="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3" fillId="0" borderId="9" xfId="0" applyNumberFormat="1" applyFont="1" applyFill="1" applyBorder="1" applyAlignment="1" applyProtection="1">
      <alignment horizontal="left" vertical="center" wrapText="1" indent="1"/>
    </xf>
    <xf numFmtId="164" fontId="13" fillId="0" borderId="9" xfId="0" applyNumberFormat="1" applyFont="1" applyFill="1" applyBorder="1" applyAlignment="1" applyProtection="1">
      <alignment horizontal="left" vertical="center" wrapText="1" indent="1"/>
    </xf>
    <xf numFmtId="164" fontId="13" fillId="0" borderId="9" xfId="0" applyNumberFormat="1" applyFont="1" applyFill="1" applyBorder="1" applyAlignment="1" applyProtection="1">
      <alignment horizontal="center" vertical="center" wrapText="1"/>
    </xf>
    <xf numFmtId="164" fontId="1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left" vertical="center" wrapText="1" indent="2"/>
    </xf>
    <xf numFmtId="164" fontId="16" fillId="0" borderId="0" xfId="3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49" fontId="2" fillId="0" borderId="9" xfId="3" applyNumberFormat="1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left" vertical="center" wrapText="1" indent="1"/>
    </xf>
    <xf numFmtId="164" fontId="2" fillId="0" borderId="9" xfId="3" applyNumberFormat="1" applyFont="1" applyFill="1" applyBorder="1" applyAlignment="1" applyProtection="1">
      <alignment horizontal="right" vertical="center" wrapText="1"/>
    </xf>
    <xf numFmtId="49" fontId="18" fillId="0" borderId="9" xfId="3" applyNumberFormat="1" applyFont="1" applyFill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 indent="1"/>
    </xf>
    <xf numFmtId="164" fontId="18" fillId="0" borderId="9" xfId="3" applyNumberFormat="1" applyFont="1" applyFill="1" applyBorder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left" vertical="center" wrapText="1" indent="1"/>
    </xf>
    <xf numFmtId="164" fontId="4" fillId="0" borderId="9" xfId="3" applyNumberFormat="1" applyFont="1" applyFill="1" applyBorder="1" applyAlignment="1" applyProtection="1">
      <alignment horizontal="right" vertical="center" wrapText="1"/>
    </xf>
    <xf numFmtId="164" fontId="18" fillId="0" borderId="9" xfId="3" applyNumberFormat="1" applyFont="1" applyFill="1" applyBorder="1" applyAlignment="1" applyProtection="1">
      <alignment horizontal="right" vertical="center" wrapText="1"/>
    </xf>
    <xf numFmtId="164" fontId="15" fillId="0" borderId="9" xfId="3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3" applyNumberFormat="1" applyFont="1" applyFill="1" applyBorder="1" applyAlignment="1" applyProtection="1">
      <alignment horizontal="right" vertical="center" wrapText="1"/>
    </xf>
    <xf numFmtId="49" fontId="20" fillId="0" borderId="9" xfId="0" applyNumberFormat="1" applyFont="1" applyBorder="1" applyAlignment="1" applyProtection="1">
      <alignment horizontal="center" vertical="center" wrapText="1"/>
    </xf>
    <xf numFmtId="49" fontId="19" fillId="0" borderId="9" xfId="0" applyNumberFormat="1" applyFont="1" applyBorder="1" applyAlignment="1" applyProtection="1">
      <alignment horizontal="center" vertical="center" wrapText="1"/>
    </xf>
    <xf numFmtId="164" fontId="2" fillId="0" borderId="9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9" xfId="3" applyFont="1" applyFill="1" applyBorder="1" applyAlignment="1" applyProtection="1">
      <alignment horizontal="left"/>
    </xf>
    <xf numFmtId="0" fontId="4" fillId="0" borderId="9" xfId="3" applyFont="1" applyFill="1" applyBorder="1" applyAlignment="1" applyProtection="1">
      <alignment horizontal="center"/>
    </xf>
    <xf numFmtId="49" fontId="7" fillId="0" borderId="9" xfId="3" applyNumberFormat="1" applyFont="1" applyFill="1" applyBorder="1" applyAlignment="1" applyProtection="1">
      <alignment horizontal="center" vertical="center" wrapText="1"/>
    </xf>
    <xf numFmtId="0" fontId="7" fillId="0" borderId="9" xfId="3" applyFont="1" applyFill="1" applyBorder="1" applyAlignment="1" applyProtection="1">
      <alignment vertical="center" wrapText="1"/>
    </xf>
    <xf numFmtId="164" fontId="7" fillId="0" borderId="9" xfId="3" applyNumberFormat="1" applyFont="1" applyFill="1" applyBorder="1" applyAlignment="1" applyProtection="1">
      <alignment horizontal="right" vertical="center" wrapText="1" indent="1"/>
    </xf>
    <xf numFmtId="164" fontId="16" fillId="0" borderId="0" xfId="3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right"/>
    </xf>
    <xf numFmtId="0" fontId="2" fillId="0" borderId="9" xfId="3" applyFont="1" applyFill="1" applyBorder="1" applyAlignment="1" applyProtection="1">
      <alignment vertical="center" wrapText="1"/>
    </xf>
    <xf numFmtId="164" fontId="2" fillId="0" borderId="9" xfId="3" applyNumberFormat="1" applyFont="1" applyFill="1" applyBorder="1" applyAlignment="1" applyProtection="1">
      <alignment horizontal="right" vertical="center" wrapText="1" indent="1"/>
    </xf>
    <xf numFmtId="0" fontId="18" fillId="0" borderId="9" xfId="3" applyFont="1" applyFill="1" applyBorder="1" applyAlignment="1" applyProtection="1">
      <alignment horizontal="left" vertical="center" wrapText="1" indent="1"/>
    </xf>
    <xf numFmtId="164" fontId="18" fillId="0" borderId="9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9" xfId="3" applyFont="1" applyFill="1" applyBorder="1" applyAlignment="1" applyProtection="1">
      <alignment horizontal="left" indent="6"/>
    </xf>
    <xf numFmtId="0" fontId="18" fillId="0" borderId="9" xfId="3" applyFont="1" applyFill="1" applyBorder="1" applyAlignment="1" applyProtection="1">
      <alignment horizontal="left" vertical="center" wrapText="1" indent="6"/>
    </xf>
    <xf numFmtId="0" fontId="4" fillId="0" borderId="9" xfId="3" applyFont="1" applyFill="1" applyBorder="1" applyAlignment="1" applyProtection="1">
      <alignment horizontal="left" vertical="center" wrapText="1" indent="1"/>
    </xf>
    <xf numFmtId="164" fontId="4" fillId="0" borderId="9" xfId="3" applyNumberFormat="1" applyFont="1" applyFill="1" applyBorder="1" applyAlignment="1" applyProtection="1">
      <alignment horizontal="right" vertical="center" wrapText="1" indent="1"/>
    </xf>
    <xf numFmtId="164" fontId="20" fillId="0" borderId="9" xfId="0" applyNumberFormat="1" applyFont="1" applyBorder="1" applyAlignment="1" applyProtection="1">
      <alignment horizontal="right" vertical="center" wrapText="1" indent="1"/>
    </xf>
    <xf numFmtId="164" fontId="20" fillId="0" borderId="9" xfId="0" quotePrefix="1" applyNumberFormat="1" applyFont="1" applyBorder="1" applyAlignment="1" applyProtection="1">
      <alignment horizontal="right" vertical="center" wrapText="1" indent="1"/>
    </xf>
    <xf numFmtId="164" fontId="24" fillId="0" borderId="9" xfId="0" applyNumberFormat="1" applyFont="1" applyFill="1" applyBorder="1" applyAlignment="1" applyProtection="1">
      <alignment horizontal="center" vertical="center" wrapText="1"/>
    </xf>
    <xf numFmtId="164" fontId="44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44" fillId="0" borderId="9" xfId="0" applyNumberFormat="1" applyFont="1" applyFill="1" applyBorder="1" applyAlignment="1" applyProtection="1">
      <alignment vertical="center" wrapText="1"/>
    </xf>
    <xf numFmtId="164" fontId="23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4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9" xfId="0" applyNumberFormat="1" applyFont="1" applyFill="1" applyBorder="1" applyAlignment="1" applyProtection="1">
      <alignment horizontal="left" vertical="center" wrapText="1"/>
    </xf>
    <xf numFmtId="164" fontId="24" fillId="0" borderId="9" xfId="0" applyNumberFormat="1" applyFont="1" applyFill="1" applyBorder="1" applyAlignment="1" applyProtection="1">
      <alignment vertical="center" wrapText="1"/>
    </xf>
    <xf numFmtId="164" fontId="24" fillId="2" borderId="9" xfId="0" applyNumberFormat="1" applyFont="1" applyFill="1" applyBorder="1" applyAlignment="1" applyProtection="1">
      <alignment vertical="center" wrapText="1"/>
    </xf>
    <xf numFmtId="0" fontId="27" fillId="0" borderId="9" xfId="0" applyFont="1" applyBorder="1" applyAlignment="1" applyProtection="1">
      <alignment horizontal="center" vertical="center" wrapText="1"/>
    </xf>
    <xf numFmtId="0" fontId="28" fillId="0" borderId="9" xfId="0" applyFont="1" applyBorder="1" applyAlignment="1" applyProtection="1">
      <alignment horizontal="center" textRotation="90"/>
    </xf>
    <xf numFmtId="0" fontId="29" fillId="0" borderId="9" xfId="0" applyFont="1" applyBorder="1" applyAlignment="1" applyProtection="1">
      <alignment horizontal="center" vertical="center" wrapText="1"/>
    </xf>
    <xf numFmtId="0" fontId="29" fillId="0" borderId="9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Continuous" vertical="center" wrapText="1"/>
    </xf>
    <xf numFmtId="0" fontId="31" fillId="0" borderId="9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Continuous" vertical="center"/>
    </xf>
    <xf numFmtId="0" fontId="26" fillId="0" borderId="9" xfId="0" applyFont="1" applyBorder="1" applyAlignment="1" applyProtection="1">
      <alignment horizontal="centerContinuous" vertical="center"/>
    </xf>
    <xf numFmtId="0" fontId="23" fillId="0" borderId="9" xfId="0" applyFont="1" applyBorder="1" applyAlignment="1">
      <alignment horizontal="centerContinuous" vertical="center"/>
    </xf>
    <xf numFmtId="49" fontId="26" fillId="0" borderId="9" xfId="0" applyNumberFormat="1" applyFont="1" applyBorder="1" applyAlignment="1" applyProtection="1">
      <alignment horizontal="center" vertical="center" wrapText="1"/>
    </xf>
    <xf numFmtId="49" fontId="26" fillId="0" borderId="9" xfId="0" applyNumberFormat="1" applyFont="1" applyBorder="1" applyAlignment="1" applyProtection="1">
      <alignment horizontal="center" vertical="center"/>
    </xf>
    <xf numFmtId="0" fontId="32" fillId="0" borderId="9" xfId="0" applyFont="1" applyBorder="1" applyAlignment="1" applyProtection="1">
      <alignment horizontal="left" vertical="center" wrapText="1"/>
    </xf>
    <xf numFmtId="165" fontId="25" fillId="0" borderId="9" xfId="0" applyNumberFormat="1" applyFont="1" applyBorder="1" applyAlignment="1" applyProtection="1">
      <alignment horizontal="center" vertical="center"/>
    </xf>
    <xf numFmtId="166" fontId="33" fillId="0" borderId="9" xfId="0" applyNumberFormat="1" applyFont="1" applyFill="1" applyBorder="1" applyAlignment="1" applyProtection="1">
      <alignment horizontal="right" vertical="center"/>
      <protection locked="0"/>
    </xf>
    <xf numFmtId="2" fontId="33" fillId="0" borderId="9" xfId="0" applyNumberFormat="1" applyFont="1" applyFill="1" applyBorder="1" applyAlignment="1" applyProtection="1">
      <alignment horizontal="center" vertical="center"/>
    </xf>
    <xf numFmtId="166" fontId="33" fillId="0" borderId="9" xfId="0" applyNumberFormat="1" applyFont="1" applyBorder="1" applyAlignment="1" applyProtection="1">
      <alignment horizontal="right" vertical="center"/>
    </xf>
    <xf numFmtId="0" fontId="26" fillId="0" borderId="9" xfId="0" applyFont="1" applyBorder="1" applyAlignment="1" applyProtection="1">
      <alignment horizontal="left" vertical="center" wrapText="1"/>
    </xf>
    <xf numFmtId="0" fontId="23" fillId="0" borderId="9" xfId="0" applyFont="1" applyBorder="1" applyAlignment="1" applyProtection="1">
      <alignment horizontal="left" vertical="center" wrapText="1"/>
    </xf>
    <xf numFmtId="166" fontId="23" fillId="0" borderId="9" xfId="0" applyNumberFormat="1" applyFont="1" applyBorder="1" applyAlignment="1" applyProtection="1">
      <alignment horizontal="right" vertical="center"/>
      <protection locked="0"/>
    </xf>
    <xf numFmtId="2" fontId="23" fillId="0" borderId="9" xfId="0" applyNumberFormat="1" applyFont="1" applyFill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horizontal="left" vertical="center" wrapText="1"/>
    </xf>
    <xf numFmtId="166" fontId="23" fillId="0" borderId="9" xfId="0" applyNumberFormat="1" applyFont="1" applyFill="1" applyBorder="1" applyAlignment="1" applyProtection="1">
      <alignment horizontal="right" vertical="center"/>
      <protection locked="0"/>
    </xf>
    <xf numFmtId="166" fontId="23" fillId="0" borderId="9" xfId="0" applyNumberFormat="1" applyFont="1" applyBorder="1" applyAlignment="1" applyProtection="1">
      <alignment horizontal="right" vertical="center"/>
    </xf>
    <xf numFmtId="0" fontId="33" fillId="0" borderId="9" xfId="0" applyFont="1" applyBorder="1" applyAlignment="1" applyProtection="1">
      <alignment horizontal="left" vertical="center"/>
      <protection locked="0"/>
    </xf>
    <xf numFmtId="166" fontId="33" fillId="0" borderId="9" xfId="0" applyNumberFormat="1" applyFont="1" applyBorder="1" applyAlignment="1" applyProtection="1">
      <alignment horizontal="right" vertical="center"/>
      <protection locked="0"/>
    </xf>
    <xf numFmtId="0" fontId="33" fillId="0" borderId="9" xfId="0" applyFont="1" applyBorder="1" applyAlignment="1" applyProtection="1">
      <alignment vertical="center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left" vertical="center" wrapText="1"/>
    </xf>
    <xf numFmtId="166" fontId="23" fillId="0" borderId="9" xfId="0" applyNumberFormat="1" applyFont="1" applyFill="1" applyBorder="1" applyAlignment="1" applyProtection="1">
      <alignment horizontal="right" vertical="center"/>
    </xf>
    <xf numFmtId="43" fontId="23" fillId="0" borderId="9" xfId="1" applyFont="1" applyFill="1" applyBorder="1" applyAlignment="1" applyProtection="1">
      <alignment horizontal="center" vertical="center"/>
    </xf>
    <xf numFmtId="167" fontId="23" fillId="0" borderId="9" xfId="0" applyNumberFormat="1" applyFont="1" applyFill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left" vertical="center"/>
      <protection locked="0"/>
    </xf>
    <xf numFmtId="0" fontId="26" fillId="0" borderId="9" xfId="0" applyFont="1" applyBorder="1" applyAlignment="1" applyProtection="1">
      <alignment horizontal="center" vertical="center"/>
    </xf>
    <xf numFmtId="166" fontId="23" fillId="0" borderId="9" xfId="0" applyNumberFormat="1" applyFont="1" applyBorder="1" applyAlignment="1" applyProtection="1">
      <alignment vertical="center"/>
      <protection locked="0"/>
    </xf>
    <xf numFmtId="168" fontId="23" fillId="0" borderId="9" xfId="0" applyNumberFormat="1" applyFont="1" applyBorder="1" applyAlignment="1" applyProtection="1">
      <alignment horizontal="right" vertical="center"/>
    </xf>
    <xf numFmtId="166" fontId="23" fillId="0" borderId="9" xfId="0" applyNumberFormat="1" applyFont="1" applyFill="1" applyBorder="1" applyAlignment="1" applyProtection="1">
      <alignment vertical="center"/>
    </xf>
    <xf numFmtId="0" fontId="25" fillId="0" borderId="9" xfId="0" applyFont="1" applyBorder="1" applyAlignment="1" applyProtection="1">
      <alignment horizontal="left" vertical="center" wrapText="1"/>
    </xf>
    <xf numFmtId="166" fontId="23" fillId="0" borderId="9" xfId="0" applyNumberFormat="1" applyFont="1" applyFill="1" applyBorder="1" applyAlignment="1" applyProtection="1">
      <alignment vertical="center"/>
      <protection locked="0"/>
    </xf>
    <xf numFmtId="0" fontId="34" fillId="0" borderId="9" xfId="0" applyFont="1" applyBorder="1" applyAlignment="1" applyProtection="1">
      <alignment vertical="center" wrapText="1"/>
    </xf>
    <xf numFmtId="0" fontId="23" fillId="0" borderId="9" xfId="0" applyFont="1" applyBorder="1" applyAlignment="1" applyProtection="1">
      <alignment vertical="center" wrapText="1"/>
    </xf>
    <xf numFmtId="0" fontId="25" fillId="0" borderId="9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vertical="center"/>
      <protection locked="0"/>
    </xf>
    <xf numFmtId="0" fontId="32" fillId="0" borderId="9" xfId="0" applyFont="1" applyBorder="1" applyAlignment="1" applyProtection="1">
      <alignment vertical="center" wrapText="1"/>
    </xf>
    <xf numFmtId="0" fontId="27" fillId="0" borderId="12" xfId="0" applyFont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center" vertical="center" wrapText="1"/>
    </xf>
    <xf numFmtId="0" fontId="43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164" fontId="32" fillId="0" borderId="9" xfId="0" applyNumberFormat="1" applyFont="1" applyFill="1" applyBorder="1" applyAlignment="1" applyProtection="1">
      <alignment horizontal="center" vertical="center" wrapText="1"/>
    </xf>
    <xf numFmtId="164" fontId="23" fillId="0" borderId="9" xfId="0" applyNumberFormat="1" applyFont="1" applyFill="1" applyBorder="1" applyAlignment="1" applyProtection="1">
      <alignment vertical="center" wrapText="1"/>
    </xf>
    <xf numFmtId="164" fontId="2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9" xfId="0" applyNumberFormat="1" applyFont="1" applyFill="1" applyBorder="1" applyAlignment="1" applyProtection="1">
      <alignment horizontal="left" vertical="center" wrapText="1"/>
    </xf>
    <xf numFmtId="164" fontId="32" fillId="0" borderId="9" xfId="0" applyNumberFormat="1" applyFont="1" applyFill="1" applyBorder="1" applyAlignment="1" applyProtection="1">
      <alignment vertical="center" wrapText="1"/>
    </xf>
    <xf numFmtId="164" fontId="32" fillId="2" borderId="9" xfId="0" applyNumberFormat="1" applyFont="1" applyFill="1" applyBorder="1" applyAlignment="1" applyProtection="1">
      <alignment vertical="center" wrapText="1"/>
    </xf>
  </cellXfs>
  <cellStyles count="5">
    <cellStyle name="Ezres" xfId="1" builtinId="3"/>
    <cellStyle name="Normál" xfId="0" builtinId="0"/>
    <cellStyle name="Normál_KVRENMUNKA" xfId="3" xr:uid="{00000000-0005-0000-0000-000002000000}"/>
    <cellStyle name="Normál_SEGEDLETEK" xfId="4" xr:uid="{00000000-0005-0000-0000-000003000000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zoomScaleNormal="100" workbookViewId="0">
      <selection activeCell="D10" sqref="A1:I26"/>
    </sheetView>
  </sheetViews>
  <sheetFormatPr defaultRowHeight="15" x14ac:dyDescent="0.25"/>
  <cols>
    <col min="1" max="1" width="5.85546875" style="1" customWidth="1"/>
    <col min="2" max="2" width="47.28515625" style="1" customWidth="1"/>
    <col min="3" max="5" width="14" style="3" customWidth="1"/>
    <col min="6" max="6" width="47.28515625" style="3" customWidth="1"/>
    <col min="7" max="7" width="15.42578125" style="3" customWidth="1"/>
    <col min="8" max="10" width="14" style="3" customWidth="1"/>
    <col min="11" max="11" width="4.140625" style="3" customWidth="1"/>
    <col min="12" max="256" width="9.140625" style="3"/>
    <col min="257" max="257" width="5.85546875" style="3" customWidth="1"/>
    <col min="258" max="258" width="47.28515625" style="3" customWidth="1"/>
    <col min="259" max="261" width="14" style="3" customWidth="1"/>
    <col min="262" max="262" width="47.28515625" style="3" customWidth="1"/>
    <col min="263" max="263" width="15.42578125" style="3" customWidth="1"/>
    <col min="264" max="266" width="14" style="3" customWidth="1"/>
    <col min="267" max="267" width="4.140625" style="3" customWidth="1"/>
    <col min="268" max="512" width="9.140625" style="3"/>
    <col min="513" max="513" width="5.85546875" style="3" customWidth="1"/>
    <col min="514" max="514" width="47.28515625" style="3" customWidth="1"/>
    <col min="515" max="517" width="14" style="3" customWidth="1"/>
    <col min="518" max="518" width="47.28515625" style="3" customWidth="1"/>
    <col min="519" max="519" width="15.42578125" style="3" customWidth="1"/>
    <col min="520" max="522" width="14" style="3" customWidth="1"/>
    <col min="523" max="523" width="4.140625" style="3" customWidth="1"/>
    <col min="524" max="768" width="9.140625" style="3"/>
    <col min="769" max="769" width="5.85546875" style="3" customWidth="1"/>
    <col min="770" max="770" width="47.28515625" style="3" customWidth="1"/>
    <col min="771" max="773" width="14" style="3" customWidth="1"/>
    <col min="774" max="774" width="47.28515625" style="3" customWidth="1"/>
    <col min="775" max="775" width="15.42578125" style="3" customWidth="1"/>
    <col min="776" max="778" width="14" style="3" customWidth="1"/>
    <col min="779" max="779" width="4.140625" style="3" customWidth="1"/>
    <col min="780" max="1024" width="9.140625" style="3"/>
    <col min="1025" max="1025" width="5.85546875" style="3" customWidth="1"/>
    <col min="1026" max="1026" width="47.28515625" style="3" customWidth="1"/>
    <col min="1027" max="1029" width="14" style="3" customWidth="1"/>
    <col min="1030" max="1030" width="47.28515625" style="3" customWidth="1"/>
    <col min="1031" max="1031" width="15.42578125" style="3" customWidth="1"/>
    <col min="1032" max="1034" width="14" style="3" customWidth="1"/>
    <col min="1035" max="1035" width="4.140625" style="3" customWidth="1"/>
    <col min="1036" max="1280" width="9.140625" style="3"/>
    <col min="1281" max="1281" width="5.85546875" style="3" customWidth="1"/>
    <col min="1282" max="1282" width="47.28515625" style="3" customWidth="1"/>
    <col min="1283" max="1285" width="14" style="3" customWidth="1"/>
    <col min="1286" max="1286" width="47.28515625" style="3" customWidth="1"/>
    <col min="1287" max="1287" width="15.42578125" style="3" customWidth="1"/>
    <col min="1288" max="1290" width="14" style="3" customWidth="1"/>
    <col min="1291" max="1291" width="4.140625" style="3" customWidth="1"/>
    <col min="1292" max="1536" width="9.140625" style="3"/>
    <col min="1537" max="1537" width="5.85546875" style="3" customWidth="1"/>
    <col min="1538" max="1538" width="47.28515625" style="3" customWidth="1"/>
    <col min="1539" max="1541" width="14" style="3" customWidth="1"/>
    <col min="1542" max="1542" width="47.28515625" style="3" customWidth="1"/>
    <col min="1543" max="1543" width="15.42578125" style="3" customWidth="1"/>
    <col min="1544" max="1546" width="14" style="3" customWidth="1"/>
    <col min="1547" max="1547" width="4.140625" style="3" customWidth="1"/>
    <col min="1548" max="1792" width="9.140625" style="3"/>
    <col min="1793" max="1793" width="5.85546875" style="3" customWidth="1"/>
    <col min="1794" max="1794" width="47.28515625" style="3" customWidth="1"/>
    <col min="1795" max="1797" width="14" style="3" customWidth="1"/>
    <col min="1798" max="1798" width="47.28515625" style="3" customWidth="1"/>
    <col min="1799" max="1799" width="15.42578125" style="3" customWidth="1"/>
    <col min="1800" max="1802" width="14" style="3" customWidth="1"/>
    <col min="1803" max="1803" width="4.140625" style="3" customWidth="1"/>
    <col min="1804" max="2048" width="9.140625" style="3"/>
    <col min="2049" max="2049" width="5.85546875" style="3" customWidth="1"/>
    <col min="2050" max="2050" width="47.28515625" style="3" customWidth="1"/>
    <col min="2051" max="2053" width="14" style="3" customWidth="1"/>
    <col min="2054" max="2054" width="47.28515625" style="3" customWidth="1"/>
    <col min="2055" max="2055" width="15.42578125" style="3" customWidth="1"/>
    <col min="2056" max="2058" width="14" style="3" customWidth="1"/>
    <col min="2059" max="2059" width="4.140625" style="3" customWidth="1"/>
    <col min="2060" max="2304" width="9.140625" style="3"/>
    <col min="2305" max="2305" width="5.85546875" style="3" customWidth="1"/>
    <col min="2306" max="2306" width="47.28515625" style="3" customWidth="1"/>
    <col min="2307" max="2309" width="14" style="3" customWidth="1"/>
    <col min="2310" max="2310" width="47.28515625" style="3" customWidth="1"/>
    <col min="2311" max="2311" width="15.42578125" style="3" customWidth="1"/>
    <col min="2312" max="2314" width="14" style="3" customWidth="1"/>
    <col min="2315" max="2315" width="4.140625" style="3" customWidth="1"/>
    <col min="2316" max="2560" width="9.140625" style="3"/>
    <col min="2561" max="2561" width="5.85546875" style="3" customWidth="1"/>
    <col min="2562" max="2562" width="47.28515625" style="3" customWidth="1"/>
    <col min="2563" max="2565" width="14" style="3" customWidth="1"/>
    <col min="2566" max="2566" width="47.28515625" style="3" customWidth="1"/>
    <col min="2567" max="2567" width="15.42578125" style="3" customWidth="1"/>
    <col min="2568" max="2570" width="14" style="3" customWidth="1"/>
    <col min="2571" max="2571" width="4.140625" style="3" customWidth="1"/>
    <col min="2572" max="2816" width="9.140625" style="3"/>
    <col min="2817" max="2817" width="5.85546875" style="3" customWidth="1"/>
    <col min="2818" max="2818" width="47.28515625" style="3" customWidth="1"/>
    <col min="2819" max="2821" width="14" style="3" customWidth="1"/>
    <col min="2822" max="2822" width="47.28515625" style="3" customWidth="1"/>
    <col min="2823" max="2823" width="15.42578125" style="3" customWidth="1"/>
    <col min="2824" max="2826" width="14" style="3" customWidth="1"/>
    <col min="2827" max="2827" width="4.140625" style="3" customWidth="1"/>
    <col min="2828" max="3072" width="9.140625" style="3"/>
    <col min="3073" max="3073" width="5.85546875" style="3" customWidth="1"/>
    <col min="3074" max="3074" width="47.28515625" style="3" customWidth="1"/>
    <col min="3075" max="3077" width="14" style="3" customWidth="1"/>
    <col min="3078" max="3078" width="47.28515625" style="3" customWidth="1"/>
    <col min="3079" max="3079" width="15.42578125" style="3" customWidth="1"/>
    <col min="3080" max="3082" width="14" style="3" customWidth="1"/>
    <col min="3083" max="3083" width="4.140625" style="3" customWidth="1"/>
    <col min="3084" max="3328" width="9.140625" style="3"/>
    <col min="3329" max="3329" width="5.85546875" style="3" customWidth="1"/>
    <col min="3330" max="3330" width="47.28515625" style="3" customWidth="1"/>
    <col min="3331" max="3333" width="14" style="3" customWidth="1"/>
    <col min="3334" max="3334" width="47.28515625" style="3" customWidth="1"/>
    <col min="3335" max="3335" width="15.42578125" style="3" customWidth="1"/>
    <col min="3336" max="3338" width="14" style="3" customWidth="1"/>
    <col min="3339" max="3339" width="4.140625" style="3" customWidth="1"/>
    <col min="3340" max="3584" width="9.140625" style="3"/>
    <col min="3585" max="3585" width="5.85546875" style="3" customWidth="1"/>
    <col min="3586" max="3586" width="47.28515625" style="3" customWidth="1"/>
    <col min="3587" max="3589" width="14" style="3" customWidth="1"/>
    <col min="3590" max="3590" width="47.28515625" style="3" customWidth="1"/>
    <col min="3591" max="3591" width="15.42578125" style="3" customWidth="1"/>
    <col min="3592" max="3594" width="14" style="3" customWidth="1"/>
    <col min="3595" max="3595" width="4.140625" style="3" customWidth="1"/>
    <col min="3596" max="3840" width="9.140625" style="3"/>
    <col min="3841" max="3841" width="5.85546875" style="3" customWidth="1"/>
    <col min="3842" max="3842" width="47.28515625" style="3" customWidth="1"/>
    <col min="3843" max="3845" width="14" style="3" customWidth="1"/>
    <col min="3846" max="3846" width="47.28515625" style="3" customWidth="1"/>
    <col min="3847" max="3847" width="15.42578125" style="3" customWidth="1"/>
    <col min="3848" max="3850" width="14" style="3" customWidth="1"/>
    <col min="3851" max="3851" width="4.140625" style="3" customWidth="1"/>
    <col min="3852" max="4096" width="9.140625" style="3"/>
    <col min="4097" max="4097" width="5.85546875" style="3" customWidth="1"/>
    <col min="4098" max="4098" width="47.28515625" style="3" customWidth="1"/>
    <col min="4099" max="4101" width="14" style="3" customWidth="1"/>
    <col min="4102" max="4102" width="47.28515625" style="3" customWidth="1"/>
    <col min="4103" max="4103" width="15.42578125" style="3" customWidth="1"/>
    <col min="4104" max="4106" width="14" style="3" customWidth="1"/>
    <col min="4107" max="4107" width="4.140625" style="3" customWidth="1"/>
    <col min="4108" max="4352" width="9.140625" style="3"/>
    <col min="4353" max="4353" width="5.85546875" style="3" customWidth="1"/>
    <col min="4354" max="4354" width="47.28515625" style="3" customWidth="1"/>
    <col min="4355" max="4357" width="14" style="3" customWidth="1"/>
    <col min="4358" max="4358" width="47.28515625" style="3" customWidth="1"/>
    <col min="4359" max="4359" width="15.42578125" style="3" customWidth="1"/>
    <col min="4360" max="4362" width="14" style="3" customWidth="1"/>
    <col min="4363" max="4363" width="4.140625" style="3" customWidth="1"/>
    <col min="4364" max="4608" width="9.140625" style="3"/>
    <col min="4609" max="4609" width="5.85546875" style="3" customWidth="1"/>
    <col min="4610" max="4610" width="47.28515625" style="3" customWidth="1"/>
    <col min="4611" max="4613" width="14" style="3" customWidth="1"/>
    <col min="4614" max="4614" width="47.28515625" style="3" customWidth="1"/>
    <col min="4615" max="4615" width="15.42578125" style="3" customWidth="1"/>
    <col min="4616" max="4618" width="14" style="3" customWidth="1"/>
    <col min="4619" max="4619" width="4.140625" style="3" customWidth="1"/>
    <col min="4620" max="4864" width="9.140625" style="3"/>
    <col min="4865" max="4865" width="5.85546875" style="3" customWidth="1"/>
    <col min="4866" max="4866" width="47.28515625" style="3" customWidth="1"/>
    <col min="4867" max="4869" width="14" style="3" customWidth="1"/>
    <col min="4870" max="4870" width="47.28515625" style="3" customWidth="1"/>
    <col min="4871" max="4871" width="15.42578125" style="3" customWidth="1"/>
    <col min="4872" max="4874" width="14" style="3" customWidth="1"/>
    <col min="4875" max="4875" width="4.140625" style="3" customWidth="1"/>
    <col min="4876" max="5120" width="9.140625" style="3"/>
    <col min="5121" max="5121" width="5.85546875" style="3" customWidth="1"/>
    <col min="5122" max="5122" width="47.28515625" style="3" customWidth="1"/>
    <col min="5123" max="5125" width="14" style="3" customWidth="1"/>
    <col min="5126" max="5126" width="47.28515625" style="3" customWidth="1"/>
    <col min="5127" max="5127" width="15.42578125" style="3" customWidth="1"/>
    <col min="5128" max="5130" width="14" style="3" customWidth="1"/>
    <col min="5131" max="5131" width="4.140625" style="3" customWidth="1"/>
    <col min="5132" max="5376" width="9.140625" style="3"/>
    <col min="5377" max="5377" width="5.85546875" style="3" customWidth="1"/>
    <col min="5378" max="5378" width="47.28515625" style="3" customWidth="1"/>
    <col min="5379" max="5381" width="14" style="3" customWidth="1"/>
    <col min="5382" max="5382" width="47.28515625" style="3" customWidth="1"/>
    <col min="5383" max="5383" width="15.42578125" style="3" customWidth="1"/>
    <col min="5384" max="5386" width="14" style="3" customWidth="1"/>
    <col min="5387" max="5387" width="4.140625" style="3" customWidth="1"/>
    <col min="5388" max="5632" width="9.140625" style="3"/>
    <col min="5633" max="5633" width="5.85546875" style="3" customWidth="1"/>
    <col min="5634" max="5634" width="47.28515625" style="3" customWidth="1"/>
    <col min="5635" max="5637" width="14" style="3" customWidth="1"/>
    <col min="5638" max="5638" width="47.28515625" style="3" customWidth="1"/>
    <col min="5639" max="5639" width="15.42578125" style="3" customWidth="1"/>
    <col min="5640" max="5642" width="14" style="3" customWidth="1"/>
    <col min="5643" max="5643" width="4.140625" style="3" customWidth="1"/>
    <col min="5644" max="5888" width="9.140625" style="3"/>
    <col min="5889" max="5889" width="5.85546875" style="3" customWidth="1"/>
    <col min="5890" max="5890" width="47.28515625" style="3" customWidth="1"/>
    <col min="5891" max="5893" width="14" style="3" customWidth="1"/>
    <col min="5894" max="5894" width="47.28515625" style="3" customWidth="1"/>
    <col min="5895" max="5895" width="15.42578125" style="3" customWidth="1"/>
    <col min="5896" max="5898" width="14" style="3" customWidth="1"/>
    <col min="5899" max="5899" width="4.140625" style="3" customWidth="1"/>
    <col min="5900" max="6144" width="9.140625" style="3"/>
    <col min="6145" max="6145" width="5.85546875" style="3" customWidth="1"/>
    <col min="6146" max="6146" width="47.28515625" style="3" customWidth="1"/>
    <col min="6147" max="6149" width="14" style="3" customWidth="1"/>
    <col min="6150" max="6150" width="47.28515625" style="3" customWidth="1"/>
    <col min="6151" max="6151" width="15.42578125" style="3" customWidth="1"/>
    <col min="6152" max="6154" width="14" style="3" customWidth="1"/>
    <col min="6155" max="6155" width="4.140625" style="3" customWidth="1"/>
    <col min="6156" max="6400" width="9.140625" style="3"/>
    <col min="6401" max="6401" width="5.85546875" style="3" customWidth="1"/>
    <col min="6402" max="6402" width="47.28515625" style="3" customWidth="1"/>
    <col min="6403" max="6405" width="14" style="3" customWidth="1"/>
    <col min="6406" max="6406" width="47.28515625" style="3" customWidth="1"/>
    <col min="6407" max="6407" width="15.42578125" style="3" customWidth="1"/>
    <col min="6408" max="6410" width="14" style="3" customWidth="1"/>
    <col min="6411" max="6411" width="4.140625" style="3" customWidth="1"/>
    <col min="6412" max="6656" width="9.140625" style="3"/>
    <col min="6657" max="6657" width="5.85546875" style="3" customWidth="1"/>
    <col min="6658" max="6658" width="47.28515625" style="3" customWidth="1"/>
    <col min="6659" max="6661" width="14" style="3" customWidth="1"/>
    <col min="6662" max="6662" width="47.28515625" style="3" customWidth="1"/>
    <col min="6663" max="6663" width="15.42578125" style="3" customWidth="1"/>
    <col min="6664" max="6666" width="14" style="3" customWidth="1"/>
    <col min="6667" max="6667" width="4.140625" style="3" customWidth="1"/>
    <col min="6668" max="6912" width="9.140625" style="3"/>
    <col min="6913" max="6913" width="5.85546875" style="3" customWidth="1"/>
    <col min="6914" max="6914" width="47.28515625" style="3" customWidth="1"/>
    <col min="6915" max="6917" width="14" style="3" customWidth="1"/>
    <col min="6918" max="6918" width="47.28515625" style="3" customWidth="1"/>
    <col min="6919" max="6919" width="15.42578125" style="3" customWidth="1"/>
    <col min="6920" max="6922" width="14" style="3" customWidth="1"/>
    <col min="6923" max="6923" width="4.140625" style="3" customWidth="1"/>
    <col min="6924" max="7168" width="9.140625" style="3"/>
    <col min="7169" max="7169" width="5.85546875" style="3" customWidth="1"/>
    <col min="7170" max="7170" width="47.28515625" style="3" customWidth="1"/>
    <col min="7171" max="7173" width="14" style="3" customWidth="1"/>
    <col min="7174" max="7174" width="47.28515625" style="3" customWidth="1"/>
    <col min="7175" max="7175" width="15.42578125" style="3" customWidth="1"/>
    <col min="7176" max="7178" width="14" style="3" customWidth="1"/>
    <col min="7179" max="7179" width="4.140625" style="3" customWidth="1"/>
    <col min="7180" max="7424" width="9.140625" style="3"/>
    <col min="7425" max="7425" width="5.85546875" style="3" customWidth="1"/>
    <col min="7426" max="7426" width="47.28515625" style="3" customWidth="1"/>
    <col min="7427" max="7429" width="14" style="3" customWidth="1"/>
    <col min="7430" max="7430" width="47.28515625" style="3" customWidth="1"/>
    <col min="7431" max="7431" width="15.42578125" style="3" customWidth="1"/>
    <col min="7432" max="7434" width="14" style="3" customWidth="1"/>
    <col min="7435" max="7435" width="4.140625" style="3" customWidth="1"/>
    <col min="7436" max="7680" width="9.140625" style="3"/>
    <col min="7681" max="7681" width="5.85546875" style="3" customWidth="1"/>
    <col min="7682" max="7682" width="47.28515625" style="3" customWidth="1"/>
    <col min="7683" max="7685" width="14" style="3" customWidth="1"/>
    <col min="7686" max="7686" width="47.28515625" style="3" customWidth="1"/>
    <col min="7687" max="7687" width="15.42578125" style="3" customWidth="1"/>
    <col min="7688" max="7690" width="14" style="3" customWidth="1"/>
    <col min="7691" max="7691" width="4.140625" style="3" customWidth="1"/>
    <col min="7692" max="7936" width="9.140625" style="3"/>
    <col min="7937" max="7937" width="5.85546875" style="3" customWidth="1"/>
    <col min="7938" max="7938" width="47.28515625" style="3" customWidth="1"/>
    <col min="7939" max="7941" width="14" style="3" customWidth="1"/>
    <col min="7942" max="7942" width="47.28515625" style="3" customWidth="1"/>
    <col min="7943" max="7943" width="15.42578125" style="3" customWidth="1"/>
    <col min="7944" max="7946" width="14" style="3" customWidth="1"/>
    <col min="7947" max="7947" width="4.140625" style="3" customWidth="1"/>
    <col min="7948" max="8192" width="9.140625" style="3"/>
    <col min="8193" max="8193" width="5.85546875" style="3" customWidth="1"/>
    <col min="8194" max="8194" width="47.28515625" style="3" customWidth="1"/>
    <col min="8195" max="8197" width="14" style="3" customWidth="1"/>
    <col min="8198" max="8198" width="47.28515625" style="3" customWidth="1"/>
    <col min="8199" max="8199" width="15.42578125" style="3" customWidth="1"/>
    <col min="8200" max="8202" width="14" style="3" customWidth="1"/>
    <col min="8203" max="8203" width="4.140625" style="3" customWidth="1"/>
    <col min="8204" max="8448" width="9.140625" style="3"/>
    <col min="8449" max="8449" width="5.85546875" style="3" customWidth="1"/>
    <col min="8450" max="8450" width="47.28515625" style="3" customWidth="1"/>
    <col min="8451" max="8453" width="14" style="3" customWidth="1"/>
    <col min="8454" max="8454" width="47.28515625" style="3" customWidth="1"/>
    <col min="8455" max="8455" width="15.42578125" style="3" customWidth="1"/>
    <col min="8456" max="8458" width="14" style="3" customWidth="1"/>
    <col min="8459" max="8459" width="4.140625" style="3" customWidth="1"/>
    <col min="8460" max="8704" width="9.140625" style="3"/>
    <col min="8705" max="8705" width="5.85546875" style="3" customWidth="1"/>
    <col min="8706" max="8706" width="47.28515625" style="3" customWidth="1"/>
    <col min="8707" max="8709" width="14" style="3" customWidth="1"/>
    <col min="8710" max="8710" width="47.28515625" style="3" customWidth="1"/>
    <col min="8711" max="8711" width="15.42578125" style="3" customWidth="1"/>
    <col min="8712" max="8714" width="14" style="3" customWidth="1"/>
    <col min="8715" max="8715" width="4.140625" style="3" customWidth="1"/>
    <col min="8716" max="8960" width="9.140625" style="3"/>
    <col min="8961" max="8961" width="5.85546875" style="3" customWidth="1"/>
    <col min="8962" max="8962" width="47.28515625" style="3" customWidth="1"/>
    <col min="8963" max="8965" width="14" style="3" customWidth="1"/>
    <col min="8966" max="8966" width="47.28515625" style="3" customWidth="1"/>
    <col min="8967" max="8967" width="15.42578125" style="3" customWidth="1"/>
    <col min="8968" max="8970" width="14" style="3" customWidth="1"/>
    <col min="8971" max="8971" width="4.140625" style="3" customWidth="1"/>
    <col min="8972" max="9216" width="9.140625" style="3"/>
    <col min="9217" max="9217" width="5.85546875" style="3" customWidth="1"/>
    <col min="9218" max="9218" width="47.28515625" style="3" customWidth="1"/>
    <col min="9219" max="9221" width="14" style="3" customWidth="1"/>
    <col min="9222" max="9222" width="47.28515625" style="3" customWidth="1"/>
    <col min="9223" max="9223" width="15.42578125" style="3" customWidth="1"/>
    <col min="9224" max="9226" width="14" style="3" customWidth="1"/>
    <col min="9227" max="9227" width="4.140625" style="3" customWidth="1"/>
    <col min="9228" max="9472" width="9.140625" style="3"/>
    <col min="9473" max="9473" width="5.85546875" style="3" customWidth="1"/>
    <col min="9474" max="9474" width="47.28515625" style="3" customWidth="1"/>
    <col min="9475" max="9477" width="14" style="3" customWidth="1"/>
    <col min="9478" max="9478" width="47.28515625" style="3" customWidth="1"/>
    <col min="9479" max="9479" width="15.42578125" style="3" customWidth="1"/>
    <col min="9480" max="9482" width="14" style="3" customWidth="1"/>
    <col min="9483" max="9483" width="4.140625" style="3" customWidth="1"/>
    <col min="9484" max="9728" width="9.140625" style="3"/>
    <col min="9729" max="9729" width="5.85546875" style="3" customWidth="1"/>
    <col min="9730" max="9730" width="47.28515625" style="3" customWidth="1"/>
    <col min="9731" max="9733" width="14" style="3" customWidth="1"/>
    <col min="9734" max="9734" width="47.28515625" style="3" customWidth="1"/>
    <col min="9735" max="9735" width="15.42578125" style="3" customWidth="1"/>
    <col min="9736" max="9738" width="14" style="3" customWidth="1"/>
    <col min="9739" max="9739" width="4.140625" style="3" customWidth="1"/>
    <col min="9740" max="9984" width="9.140625" style="3"/>
    <col min="9985" max="9985" width="5.85546875" style="3" customWidth="1"/>
    <col min="9986" max="9986" width="47.28515625" style="3" customWidth="1"/>
    <col min="9987" max="9989" width="14" style="3" customWidth="1"/>
    <col min="9990" max="9990" width="47.28515625" style="3" customWidth="1"/>
    <col min="9991" max="9991" width="15.42578125" style="3" customWidth="1"/>
    <col min="9992" max="9994" width="14" style="3" customWidth="1"/>
    <col min="9995" max="9995" width="4.140625" style="3" customWidth="1"/>
    <col min="9996" max="10240" width="9.140625" style="3"/>
    <col min="10241" max="10241" width="5.85546875" style="3" customWidth="1"/>
    <col min="10242" max="10242" width="47.28515625" style="3" customWidth="1"/>
    <col min="10243" max="10245" width="14" style="3" customWidth="1"/>
    <col min="10246" max="10246" width="47.28515625" style="3" customWidth="1"/>
    <col min="10247" max="10247" width="15.42578125" style="3" customWidth="1"/>
    <col min="10248" max="10250" width="14" style="3" customWidth="1"/>
    <col min="10251" max="10251" width="4.140625" style="3" customWidth="1"/>
    <col min="10252" max="10496" width="9.140625" style="3"/>
    <col min="10497" max="10497" width="5.85546875" style="3" customWidth="1"/>
    <col min="10498" max="10498" width="47.28515625" style="3" customWidth="1"/>
    <col min="10499" max="10501" width="14" style="3" customWidth="1"/>
    <col min="10502" max="10502" width="47.28515625" style="3" customWidth="1"/>
    <col min="10503" max="10503" width="15.42578125" style="3" customWidth="1"/>
    <col min="10504" max="10506" width="14" style="3" customWidth="1"/>
    <col min="10507" max="10507" width="4.140625" style="3" customWidth="1"/>
    <col min="10508" max="10752" width="9.140625" style="3"/>
    <col min="10753" max="10753" width="5.85546875" style="3" customWidth="1"/>
    <col min="10754" max="10754" width="47.28515625" style="3" customWidth="1"/>
    <col min="10755" max="10757" width="14" style="3" customWidth="1"/>
    <col min="10758" max="10758" width="47.28515625" style="3" customWidth="1"/>
    <col min="10759" max="10759" width="15.42578125" style="3" customWidth="1"/>
    <col min="10760" max="10762" width="14" style="3" customWidth="1"/>
    <col min="10763" max="10763" width="4.140625" style="3" customWidth="1"/>
    <col min="10764" max="11008" width="9.140625" style="3"/>
    <col min="11009" max="11009" width="5.85546875" style="3" customWidth="1"/>
    <col min="11010" max="11010" width="47.28515625" style="3" customWidth="1"/>
    <col min="11011" max="11013" width="14" style="3" customWidth="1"/>
    <col min="11014" max="11014" width="47.28515625" style="3" customWidth="1"/>
    <col min="11015" max="11015" width="15.42578125" style="3" customWidth="1"/>
    <col min="11016" max="11018" width="14" style="3" customWidth="1"/>
    <col min="11019" max="11019" width="4.140625" style="3" customWidth="1"/>
    <col min="11020" max="11264" width="9.140625" style="3"/>
    <col min="11265" max="11265" width="5.85546875" style="3" customWidth="1"/>
    <col min="11266" max="11266" width="47.28515625" style="3" customWidth="1"/>
    <col min="11267" max="11269" width="14" style="3" customWidth="1"/>
    <col min="11270" max="11270" width="47.28515625" style="3" customWidth="1"/>
    <col min="11271" max="11271" width="15.42578125" style="3" customWidth="1"/>
    <col min="11272" max="11274" width="14" style="3" customWidth="1"/>
    <col min="11275" max="11275" width="4.140625" style="3" customWidth="1"/>
    <col min="11276" max="11520" width="9.140625" style="3"/>
    <col min="11521" max="11521" width="5.85546875" style="3" customWidth="1"/>
    <col min="11522" max="11522" width="47.28515625" style="3" customWidth="1"/>
    <col min="11523" max="11525" width="14" style="3" customWidth="1"/>
    <col min="11526" max="11526" width="47.28515625" style="3" customWidth="1"/>
    <col min="11527" max="11527" width="15.42578125" style="3" customWidth="1"/>
    <col min="11528" max="11530" width="14" style="3" customWidth="1"/>
    <col min="11531" max="11531" width="4.140625" style="3" customWidth="1"/>
    <col min="11532" max="11776" width="9.140625" style="3"/>
    <col min="11777" max="11777" width="5.85546875" style="3" customWidth="1"/>
    <col min="11778" max="11778" width="47.28515625" style="3" customWidth="1"/>
    <col min="11779" max="11781" width="14" style="3" customWidth="1"/>
    <col min="11782" max="11782" width="47.28515625" style="3" customWidth="1"/>
    <col min="11783" max="11783" width="15.42578125" style="3" customWidth="1"/>
    <col min="11784" max="11786" width="14" style="3" customWidth="1"/>
    <col min="11787" max="11787" width="4.140625" style="3" customWidth="1"/>
    <col min="11788" max="12032" width="9.140625" style="3"/>
    <col min="12033" max="12033" width="5.85546875" style="3" customWidth="1"/>
    <col min="12034" max="12034" width="47.28515625" style="3" customWidth="1"/>
    <col min="12035" max="12037" width="14" style="3" customWidth="1"/>
    <col min="12038" max="12038" width="47.28515625" style="3" customWidth="1"/>
    <col min="12039" max="12039" width="15.42578125" style="3" customWidth="1"/>
    <col min="12040" max="12042" width="14" style="3" customWidth="1"/>
    <col min="12043" max="12043" width="4.140625" style="3" customWidth="1"/>
    <col min="12044" max="12288" width="9.140625" style="3"/>
    <col min="12289" max="12289" width="5.85546875" style="3" customWidth="1"/>
    <col min="12290" max="12290" width="47.28515625" style="3" customWidth="1"/>
    <col min="12291" max="12293" width="14" style="3" customWidth="1"/>
    <col min="12294" max="12294" width="47.28515625" style="3" customWidth="1"/>
    <col min="12295" max="12295" width="15.42578125" style="3" customWidth="1"/>
    <col min="12296" max="12298" width="14" style="3" customWidth="1"/>
    <col min="12299" max="12299" width="4.140625" style="3" customWidth="1"/>
    <col min="12300" max="12544" width="9.140625" style="3"/>
    <col min="12545" max="12545" width="5.85546875" style="3" customWidth="1"/>
    <col min="12546" max="12546" width="47.28515625" style="3" customWidth="1"/>
    <col min="12547" max="12549" width="14" style="3" customWidth="1"/>
    <col min="12550" max="12550" width="47.28515625" style="3" customWidth="1"/>
    <col min="12551" max="12551" width="15.42578125" style="3" customWidth="1"/>
    <col min="12552" max="12554" width="14" style="3" customWidth="1"/>
    <col min="12555" max="12555" width="4.140625" style="3" customWidth="1"/>
    <col min="12556" max="12800" width="9.140625" style="3"/>
    <col min="12801" max="12801" width="5.85546875" style="3" customWidth="1"/>
    <col min="12802" max="12802" width="47.28515625" style="3" customWidth="1"/>
    <col min="12803" max="12805" width="14" style="3" customWidth="1"/>
    <col min="12806" max="12806" width="47.28515625" style="3" customWidth="1"/>
    <col min="12807" max="12807" width="15.42578125" style="3" customWidth="1"/>
    <col min="12808" max="12810" width="14" style="3" customWidth="1"/>
    <col min="12811" max="12811" width="4.140625" style="3" customWidth="1"/>
    <col min="12812" max="13056" width="9.140625" style="3"/>
    <col min="13057" max="13057" width="5.85546875" style="3" customWidth="1"/>
    <col min="13058" max="13058" width="47.28515625" style="3" customWidth="1"/>
    <col min="13059" max="13061" width="14" style="3" customWidth="1"/>
    <col min="13062" max="13062" width="47.28515625" style="3" customWidth="1"/>
    <col min="13063" max="13063" width="15.42578125" style="3" customWidth="1"/>
    <col min="13064" max="13066" width="14" style="3" customWidth="1"/>
    <col min="13067" max="13067" width="4.140625" style="3" customWidth="1"/>
    <col min="13068" max="13312" width="9.140625" style="3"/>
    <col min="13313" max="13313" width="5.85546875" style="3" customWidth="1"/>
    <col min="13314" max="13314" width="47.28515625" style="3" customWidth="1"/>
    <col min="13315" max="13317" width="14" style="3" customWidth="1"/>
    <col min="13318" max="13318" width="47.28515625" style="3" customWidth="1"/>
    <col min="13319" max="13319" width="15.42578125" style="3" customWidth="1"/>
    <col min="13320" max="13322" width="14" style="3" customWidth="1"/>
    <col min="13323" max="13323" width="4.140625" style="3" customWidth="1"/>
    <col min="13324" max="13568" width="9.140625" style="3"/>
    <col min="13569" max="13569" width="5.85546875" style="3" customWidth="1"/>
    <col min="13570" max="13570" width="47.28515625" style="3" customWidth="1"/>
    <col min="13571" max="13573" width="14" style="3" customWidth="1"/>
    <col min="13574" max="13574" width="47.28515625" style="3" customWidth="1"/>
    <col min="13575" max="13575" width="15.42578125" style="3" customWidth="1"/>
    <col min="13576" max="13578" width="14" style="3" customWidth="1"/>
    <col min="13579" max="13579" width="4.140625" style="3" customWidth="1"/>
    <col min="13580" max="13824" width="9.140625" style="3"/>
    <col min="13825" max="13825" width="5.85546875" style="3" customWidth="1"/>
    <col min="13826" max="13826" width="47.28515625" style="3" customWidth="1"/>
    <col min="13827" max="13829" width="14" style="3" customWidth="1"/>
    <col min="13830" max="13830" width="47.28515625" style="3" customWidth="1"/>
    <col min="13831" max="13831" width="15.42578125" style="3" customWidth="1"/>
    <col min="13832" max="13834" width="14" style="3" customWidth="1"/>
    <col min="13835" max="13835" width="4.140625" style="3" customWidth="1"/>
    <col min="13836" max="14080" width="9.140625" style="3"/>
    <col min="14081" max="14081" width="5.85546875" style="3" customWidth="1"/>
    <col min="14082" max="14082" width="47.28515625" style="3" customWidth="1"/>
    <col min="14083" max="14085" width="14" style="3" customWidth="1"/>
    <col min="14086" max="14086" width="47.28515625" style="3" customWidth="1"/>
    <col min="14087" max="14087" width="15.42578125" style="3" customWidth="1"/>
    <col min="14088" max="14090" width="14" style="3" customWidth="1"/>
    <col min="14091" max="14091" width="4.140625" style="3" customWidth="1"/>
    <col min="14092" max="14336" width="9.140625" style="3"/>
    <col min="14337" max="14337" width="5.85546875" style="3" customWidth="1"/>
    <col min="14338" max="14338" width="47.28515625" style="3" customWidth="1"/>
    <col min="14339" max="14341" width="14" style="3" customWidth="1"/>
    <col min="14342" max="14342" width="47.28515625" style="3" customWidth="1"/>
    <col min="14343" max="14343" width="15.42578125" style="3" customWidth="1"/>
    <col min="14344" max="14346" width="14" style="3" customWidth="1"/>
    <col min="14347" max="14347" width="4.140625" style="3" customWidth="1"/>
    <col min="14348" max="14592" width="9.140625" style="3"/>
    <col min="14593" max="14593" width="5.85546875" style="3" customWidth="1"/>
    <col min="14594" max="14594" width="47.28515625" style="3" customWidth="1"/>
    <col min="14595" max="14597" width="14" style="3" customWidth="1"/>
    <col min="14598" max="14598" width="47.28515625" style="3" customWidth="1"/>
    <col min="14599" max="14599" width="15.42578125" style="3" customWidth="1"/>
    <col min="14600" max="14602" width="14" style="3" customWidth="1"/>
    <col min="14603" max="14603" width="4.140625" style="3" customWidth="1"/>
    <col min="14604" max="14848" width="9.140625" style="3"/>
    <col min="14849" max="14849" width="5.85546875" style="3" customWidth="1"/>
    <col min="14850" max="14850" width="47.28515625" style="3" customWidth="1"/>
    <col min="14851" max="14853" width="14" style="3" customWidth="1"/>
    <col min="14854" max="14854" width="47.28515625" style="3" customWidth="1"/>
    <col min="14855" max="14855" width="15.42578125" style="3" customWidth="1"/>
    <col min="14856" max="14858" width="14" style="3" customWidth="1"/>
    <col min="14859" max="14859" width="4.140625" style="3" customWidth="1"/>
    <col min="14860" max="15104" width="9.140625" style="3"/>
    <col min="15105" max="15105" width="5.85546875" style="3" customWidth="1"/>
    <col min="15106" max="15106" width="47.28515625" style="3" customWidth="1"/>
    <col min="15107" max="15109" width="14" style="3" customWidth="1"/>
    <col min="15110" max="15110" width="47.28515625" style="3" customWidth="1"/>
    <col min="15111" max="15111" width="15.42578125" style="3" customWidth="1"/>
    <col min="15112" max="15114" width="14" style="3" customWidth="1"/>
    <col min="15115" max="15115" width="4.140625" style="3" customWidth="1"/>
    <col min="15116" max="15360" width="9.140625" style="3"/>
    <col min="15361" max="15361" width="5.85546875" style="3" customWidth="1"/>
    <col min="15362" max="15362" width="47.28515625" style="3" customWidth="1"/>
    <col min="15363" max="15365" width="14" style="3" customWidth="1"/>
    <col min="15366" max="15366" width="47.28515625" style="3" customWidth="1"/>
    <col min="15367" max="15367" width="15.42578125" style="3" customWidth="1"/>
    <col min="15368" max="15370" width="14" style="3" customWidth="1"/>
    <col min="15371" max="15371" width="4.140625" style="3" customWidth="1"/>
    <col min="15372" max="15616" width="9.140625" style="3"/>
    <col min="15617" max="15617" width="5.85546875" style="3" customWidth="1"/>
    <col min="15618" max="15618" width="47.28515625" style="3" customWidth="1"/>
    <col min="15619" max="15621" width="14" style="3" customWidth="1"/>
    <col min="15622" max="15622" width="47.28515625" style="3" customWidth="1"/>
    <col min="15623" max="15623" width="15.42578125" style="3" customWidth="1"/>
    <col min="15624" max="15626" width="14" style="3" customWidth="1"/>
    <col min="15627" max="15627" width="4.140625" style="3" customWidth="1"/>
    <col min="15628" max="15872" width="9.140625" style="3"/>
    <col min="15873" max="15873" width="5.85546875" style="3" customWidth="1"/>
    <col min="15874" max="15874" width="47.28515625" style="3" customWidth="1"/>
    <col min="15875" max="15877" width="14" style="3" customWidth="1"/>
    <col min="15878" max="15878" width="47.28515625" style="3" customWidth="1"/>
    <col min="15879" max="15879" width="15.42578125" style="3" customWidth="1"/>
    <col min="15880" max="15882" width="14" style="3" customWidth="1"/>
    <col min="15883" max="15883" width="4.140625" style="3" customWidth="1"/>
    <col min="15884" max="16128" width="9.140625" style="3"/>
    <col min="16129" max="16129" width="5.85546875" style="3" customWidth="1"/>
    <col min="16130" max="16130" width="47.28515625" style="3" customWidth="1"/>
    <col min="16131" max="16133" width="14" style="3" customWidth="1"/>
    <col min="16134" max="16134" width="47.28515625" style="3" customWidth="1"/>
    <col min="16135" max="16135" width="15.42578125" style="3" customWidth="1"/>
    <col min="16136" max="16138" width="14" style="3" customWidth="1"/>
    <col min="16139" max="16139" width="4.140625" style="3" customWidth="1"/>
    <col min="16140" max="16384" width="9.140625" style="3"/>
  </cols>
  <sheetData>
    <row r="1" spans="1:11" x14ac:dyDescent="0.25">
      <c r="A1" s="17"/>
      <c r="B1" s="17"/>
      <c r="C1" s="16"/>
      <c r="D1" s="16"/>
      <c r="E1" s="16"/>
      <c r="F1" s="16"/>
      <c r="G1" s="16"/>
      <c r="H1" s="121" t="s">
        <v>65</v>
      </c>
      <c r="I1" s="121"/>
    </row>
    <row r="2" spans="1:11" ht="15" customHeight="1" x14ac:dyDescent="0.2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2"/>
      <c r="K2" s="14"/>
    </row>
    <row r="3" spans="1:11" ht="15.75" customHeight="1" x14ac:dyDescent="0.25">
      <c r="A3" s="140" t="s">
        <v>1</v>
      </c>
      <c r="B3" s="140"/>
      <c r="C3" s="16"/>
      <c r="D3" s="16"/>
      <c r="E3" s="4"/>
      <c r="F3" s="16"/>
      <c r="G3" s="16"/>
      <c r="H3" s="4"/>
      <c r="I3" s="15" t="s">
        <v>2</v>
      </c>
      <c r="J3" s="4"/>
      <c r="K3" s="14"/>
    </row>
    <row r="4" spans="1:11" x14ac:dyDescent="0.25">
      <c r="A4" s="141" t="s">
        <v>3</v>
      </c>
      <c r="B4" s="142" t="s">
        <v>4</v>
      </c>
      <c r="C4" s="142"/>
      <c r="D4" s="142"/>
      <c r="E4" s="142"/>
      <c r="F4" s="142" t="s">
        <v>5</v>
      </c>
      <c r="G4" s="142"/>
      <c r="H4" s="142"/>
      <c r="I4" s="10"/>
      <c r="J4" s="5"/>
      <c r="K4" s="14"/>
    </row>
    <row r="5" spans="1:11" s="7" customFormat="1" ht="38.25" x14ac:dyDescent="0.25">
      <c r="A5" s="141"/>
      <c r="B5" s="143" t="s">
        <v>6</v>
      </c>
      <c r="C5" s="143" t="s">
        <v>614</v>
      </c>
      <c r="D5" s="143" t="s">
        <v>618</v>
      </c>
      <c r="E5" s="143" t="s">
        <v>617</v>
      </c>
      <c r="F5" s="143" t="s">
        <v>6</v>
      </c>
      <c r="G5" s="143" t="s">
        <v>614</v>
      </c>
      <c r="H5" s="143" t="s">
        <v>618</v>
      </c>
      <c r="I5" s="143" t="s">
        <v>617</v>
      </c>
      <c r="J5" s="6"/>
      <c r="K5" s="14"/>
    </row>
    <row r="6" spans="1:11" s="8" customFormat="1" ht="12.75" x14ac:dyDescent="0.25">
      <c r="A6" s="143">
        <v>1</v>
      </c>
      <c r="B6" s="143">
        <v>2</v>
      </c>
      <c r="C6" s="143">
        <v>3</v>
      </c>
      <c r="D6" s="143">
        <v>4</v>
      </c>
      <c r="E6" s="143">
        <v>5</v>
      </c>
      <c r="F6" s="143">
        <v>6</v>
      </c>
      <c r="G6" s="143">
        <v>7</v>
      </c>
      <c r="H6" s="144">
        <v>8</v>
      </c>
      <c r="I6" s="144">
        <v>9</v>
      </c>
      <c r="J6" s="6"/>
      <c r="K6" s="14"/>
    </row>
    <row r="7" spans="1:11" x14ac:dyDescent="0.25">
      <c r="A7" s="145" t="s">
        <v>14</v>
      </c>
      <c r="B7" s="146" t="s">
        <v>15</v>
      </c>
      <c r="C7" s="10">
        <v>18563330</v>
      </c>
      <c r="D7" s="10">
        <v>19818414</v>
      </c>
      <c r="E7" s="10">
        <v>19818414</v>
      </c>
      <c r="F7" s="146" t="s">
        <v>16</v>
      </c>
      <c r="G7" s="10">
        <v>9810586</v>
      </c>
      <c r="H7" s="10">
        <v>23759404</v>
      </c>
      <c r="I7" s="10">
        <v>23497079</v>
      </c>
      <c r="J7" s="9"/>
      <c r="K7" s="14"/>
    </row>
    <row r="8" spans="1:11" ht="25.5" x14ac:dyDescent="0.25">
      <c r="A8" s="145" t="s">
        <v>17</v>
      </c>
      <c r="B8" s="146" t="s">
        <v>18</v>
      </c>
      <c r="C8" s="10">
        <v>2703508</v>
      </c>
      <c r="D8" s="10">
        <v>22551295</v>
      </c>
      <c r="E8" s="10">
        <v>22221706</v>
      </c>
      <c r="F8" s="146" t="s">
        <v>19</v>
      </c>
      <c r="G8" s="10">
        <v>1638345</v>
      </c>
      <c r="H8" s="10">
        <v>3031766</v>
      </c>
      <c r="I8" s="10">
        <v>2993561</v>
      </c>
      <c r="J8" s="9"/>
      <c r="K8" s="14"/>
    </row>
    <row r="9" spans="1:11" x14ac:dyDescent="0.25">
      <c r="A9" s="145" t="s">
        <v>7</v>
      </c>
      <c r="B9" s="146" t="s">
        <v>20</v>
      </c>
      <c r="C9" s="10"/>
      <c r="D9" s="10"/>
      <c r="E9" s="10"/>
      <c r="F9" s="146" t="s">
        <v>21</v>
      </c>
      <c r="G9" s="10">
        <v>11771378</v>
      </c>
      <c r="H9" s="10">
        <v>17189206</v>
      </c>
      <c r="I9" s="10">
        <v>13600344</v>
      </c>
      <c r="J9" s="9"/>
      <c r="K9" s="14"/>
    </row>
    <row r="10" spans="1:11" x14ac:dyDescent="0.25">
      <c r="A10" s="145" t="s">
        <v>8</v>
      </c>
      <c r="B10" s="146" t="s">
        <v>22</v>
      </c>
      <c r="C10" s="10">
        <v>2810418</v>
      </c>
      <c r="D10" s="10">
        <v>2810418</v>
      </c>
      <c r="E10" s="10">
        <v>4800497</v>
      </c>
      <c r="F10" s="146" t="s">
        <v>23</v>
      </c>
      <c r="G10" s="10">
        <v>2703000</v>
      </c>
      <c r="H10" s="10">
        <v>2758500</v>
      </c>
      <c r="I10" s="10">
        <v>2175490</v>
      </c>
      <c r="J10" s="9"/>
      <c r="K10" s="14"/>
    </row>
    <row r="11" spans="1:11" x14ac:dyDescent="0.25">
      <c r="A11" s="145" t="s">
        <v>9</v>
      </c>
      <c r="B11" s="146" t="s">
        <v>24</v>
      </c>
      <c r="C11" s="10"/>
      <c r="D11" s="10"/>
      <c r="E11" s="10"/>
      <c r="F11" s="146" t="s">
        <v>25</v>
      </c>
      <c r="G11" s="10">
        <v>878254</v>
      </c>
      <c r="H11" s="10">
        <v>938464</v>
      </c>
      <c r="I11" s="10">
        <v>347318</v>
      </c>
      <c r="J11" s="9"/>
      <c r="K11" s="14"/>
    </row>
    <row r="12" spans="1:11" x14ac:dyDescent="0.25">
      <c r="A12" s="145" t="s">
        <v>10</v>
      </c>
      <c r="B12" s="146" t="s">
        <v>26</v>
      </c>
      <c r="C12" s="10"/>
      <c r="D12" s="10"/>
      <c r="E12" s="10"/>
      <c r="F12" s="151" t="s">
        <v>27</v>
      </c>
      <c r="G12" s="10">
        <v>4552161</v>
      </c>
      <c r="H12" s="10">
        <v>817626</v>
      </c>
      <c r="I12" s="10">
        <v>0</v>
      </c>
      <c r="J12" s="9"/>
      <c r="K12" s="14"/>
    </row>
    <row r="13" spans="1:11" x14ac:dyDescent="0.25">
      <c r="A13" s="145" t="s">
        <v>11</v>
      </c>
      <c r="B13" s="146" t="s">
        <v>28</v>
      </c>
      <c r="C13" s="10">
        <v>161600</v>
      </c>
      <c r="D13" s="10">
        <v>161600</v>
      </c>
      <c r="E13" s="10">
        <v>2016458</v>
      </c>
      <c r="F13" s="147"/>
      <c r="G13" s="10"/>
      <c r="H13" s="10"/>
      <c r="I13" s="10"/>
      <c r="J13" s="9"/>
      <c r="K13" s="14"/>
    </row>
    <row r="14" spans="1:11" x14ac:dyDescent="0.25">
      <c r="A14" s="143" t="s">
        <v>12</v>
      </c>
      <c r="B14" s="148" t="s">
        <v>29</v>
      </c>
      <c r="C14" s="149">
        <f>SUM(C7+C8+C10+C11+C13)</f>
        <v>24238856</v>
      </c>
      <c r="D14" s="149">
        <f>SUM(D7+D8+D10+D11+D13)</f>
        <v>45341727</v>
      </c>
      <c r="E14" s="149">
        <f>SUM(E7+E8+E10+E11+E13)</f>
        <v>48857075</v>
      </c>
      <c r="F14" s="148" t="s">
        <v>30</v>
      </c>
      <c r="G14" s="149">
        <f>SUM(G7:G13)</f>
        <v>31353724</v>
      </c>
      <c r="H14" s="149">
        <f>SUM(H7:H13)</f>
        <v>48494966</v>
      </c>
      <c r="I14" s="149">
        <f>SUM(I7:I13)</f>
        <v>42613792</v>
      </c>
      <c r="J14" s="11"/>
      <c r="K14" s="14"/>
    </row>
    <row r="15" spans="1:11" x14ac:dyDescent="0.25">
      <c r="A15" s="152" t="s">
        <v>13</v>
      </c>
      <c r="B15" s="150" t="s">
        <v>31</v>
      </c>
      <c r="C15" s="12">
        <f>SUM(C16:C19)</f>
        <v>7857402</v>
      </c>
      <c r="D15" s="12">
        <v>4950311</v>
      </c>
      <c r="E15" s="12">
        <f>SUM(E16:E19)</f>
        <v>13000777</v>
      </c>
      <c r="F15" s="146" t="s">
        <v>32</v>
      </c>
      <c r="G15" s="10"/>
      <c r="H15" s="10"/>
      <c r="I15" s="10"/>
      <c r="J15" s="9"/>
      <c r="K15" s="14"/>
    </row>
    <row r="16" spans="1:11" x14ac:dyDescent="0.25">
      <c r="A16" s="152" t="s">
        <v>33</v>
      </c>
      <c r="B16" s="146" t="s">
        <v>34</v>
      </c>
      <c r="C16" s="10">
        <v>7857402</v>
      </c>
      <c r="D16" s="10">
        <v>4950311</v>
      </c>
      <c r="E16" s="10">
        <v>13000777</v>
      </c>
      <c r="F16" s="146" t="s">
        <v>35</v>
      </c>
      <c r="G16" s="10"/>
      <c r="H16" s="10"/>
      <c r="I16" s="10"/>
      <c r="J16" s="9"/>
      <c r="K16" s="14"/>
    </row>
    <row r="17" spans="1:11" x14ac:dyDescent="0.25">
      <c r="A17" s="152" t="s">
        <v>36</v>
      </c>
      <c r="B17" s="146" t="s">
        <v>37</v>
      </c>
      <c r="C17" s="10"/>
      <c r="D17" s="10"/>
      <c r="E17" s="10"/>
      <c r="F17" s="146" t="s">
        <v>38</v>
      </c>
      <c r="G17" s="10"/>
      <c r="H17" s="10"/>
      <c r="I17" s="10"/>
      <c r="J17" s="9"/>
      <c r="K17" s="14"/>
    </row>
    <row r="18" spans="1:11" x14ac:dyDescent="0.25">
      <c r="A18" s="152" t="s">
        <v>39</v>
      </c>
      <c r="B18" s="146" t="s">
        <v>40</v>
      </c>
      <c r="C18" s="10"/>
      <c r="D18" s="10"/>
      <c r="E18" s="10"/>
      <c r="F18" s="146" t="s">
        <v>41</v>
      </c>
      <c r="G18" s="10"/>
      <c r="H18" s="10"/>
      <c r="I18" s="10"/>
      <c r="J18" s="9"/>
      <c r="K18" s="14"/>
    </row>
    <row r="19" spans="1:11" x14ac:dyDescent="0.25">
      <c r="A19" s="152" t="s">
        <v>42</v>
      </c>
      <c r="B19" s="146" t="s">
        <v>43</v>
      </c>
      <c r="C19" s="10"/>
      <c r="D19" s="10"/>
      <c r="E19" s="10"/>
      <c r="F19" s="146"/>
      <c r="G19" s="10"/>
      <c r="H19" s="10"/>
      <c r="I19" s="10"/>
      <c r="J19" s="9"/>
      <c r="K19" s="14"/>
    </row>
    <row r="20" spans="1:11" x14ac:dyDescent="0.25">
      <c r="A20" s="152" t="s">
        <v>44</v>
      </c>
      <c r="B20" s="150" t="s">
        <v>45</v>
      </c>
      <c r="C20" s="12">
        <f>SUM(C21:C22)</f>
        <v>0</v>
      </c>
      <c r="D20" s="12"/>
      <c r="E20" s="12">
        <f>E21+E22</f>
        <v>1856910</v>
      </c>
      <c r="F20" s="146" t="s">
        <v>46</v>
      </c>
      <c r="G20" s="10"/>
      <c r="H20" s="10"/>
      <c r="I20" s="10"/>
      <c r="J20" s="9"/>
      <c r="K20" s="14"/>
    </row>
    <row r="21" spans="1:11" x14ac:dyDescent="0.25">
      <c r="A21" s="152" t="s">
        <v>47</v>
      </c>
      <c r="B21" s="146" t="s">
        <v>48</v>
      </c>
      <c r="C21" s="10"/>
      <c r="D21" s="10"/>
      <c r="E21" s="10"/>
      <c r="F21" s="146" t="s">
        <v>49</v>
      </c>
      <c r="G21" s="10">
        <v>742534</v>
      </c>
      <c r="H21" s="10">
        <v>1797072</v>
      </c>
      <c r="I21" s="10">
        <v>1797072</v>
      </c>
      <c r="J21" s="9"/>
      <c r="K21" s="14"/>
    </row>
    <row r="22" spans="1:11" x14ac:dyDescent="0.25">
      <c r="A22" s="152" t="s">
        <v>50</v>
      </c>
      <c r="B22" s="151" t="s">
        <v>51</v>
      </c>
      <c r="C22" s="10"/>
      <c r="D22" s="10"/>
      <c r="E22" s="10">
        <v>1856910</v>
      </c>
      <c r="F22" s="153" t="s">
        <v>52</v>
      </c>
      <c r="G22" s="10"/>
      <c r="H22" s="10"/>
      <c r="I22" s="10"/>
      <c r="J22" s="9"/>
      <c r="K22" s="14"/>
    </row>
    <row r="23" spans="1:11" ht="25.5" x14ac:dyDescent="0.25">
      <c r="A23" s="143" t="s">
        <v>53</v>
      </c>
      <c r="B23" s="148" t="s">
        <v>54</v>
      </c>
      <c r="C23" s="149">
        <f>SUM(C15,C20)</f>
        <v>7857402</v>
      </c>
      <c r="D23" s="149">
        <f>SUM(D15,D20)</f>
        <v>4950311</v>
      </c>
      <c r="E23" s="149">
        <f>SUM(E15,E20)</f>
        <v>14857687</v>
      </c>
      <c r="F23" s="148" t="s">
        <v>55</v>
      </c>
      <c r="G23" s="149">
        <f>SUM(G15:G22)</f>
        <v>742534</v>
      </c>
      <c r="H23" s="149">
        <f>SUM(H15:H22)</f>
        <v>1797072</v>
      </c>
      <c r="I23" s="149">
        <f>SUM(I15:I22)</f>
        <v>1797072</v>
      </c>
      <c r="J23" s="11"/>
      <c r="K23" s="14"/>
    </row>
    <row r="24" spans="1:11" x14ac:dyDescent="0.25">
      <c r="A24" s="143" t="s">
        <v>56</v>
      </c>
      <c r="B24" s="148" t="s">
        <v>57</v>
      </c>
      <c r="C24" s="149">
        <f>SUM(C14,C23)</f>
        <v>32096258</v>
      </c>
      <c r="D24" s="149">
        <f>SUM(D14,D23)</f>
        <v>50292038</v>
      </c>
      <c r="E24" s="149">
        <f>SUM(E14,E23)</f>
        <v>63714762</v>
      </c>
      <c r="F24" s="148" t="s">
        <v>58</v>
      </c>
      <c r="G24" s="149">
        <f>SUM(G14,G23)</f>
        <v>32096258</v>
      </c>
      <c r="H24" s="149">
        <f>SUM(H14,H23)</f>
        <v>50292038</v>
      </c>
      <c r="I24" s="149">
        <f>SUM(I14,I23)</f>
        <v>44410864</v>
      </c>
      <c r="J24" s="11"/>
      <c r="K24" s="14"/>
    </row>
    <row r="25" spans="1:11" x14ac:dyDescent="0.25">
      <c r="A25" s="143" t="s">
        <v>59</v>
      </c>
      <c r="B25" s="148" t="s">
        <v>60</v>
      </c>
      <c r="C25" s="149"/>
      <c r="D25" s="149"/>
      <c r="E25" s="149"/>
      <c r="F25" s="148" t="s">
        <v>61</v>
      </c>
      <c r="G25" s="149"/>
      <c r="H25" s="10"/>
      <c r="I25" s="10">
        <f>E24-I24</f>
        <v>19303898</v>
      </c>
      <c r="J25" s="11"/>
      <c r="K25" s="14"/>
    </row>
    <row r="26" spans="1:11" x14ac:dyDescent="0.25">
      <c r="A26" s="143" t="s">
        <v>62</v>
      </c>
      <c r="B26" s="148" t="s">
        <v>63</v>
      </c>
      <c r="C26" s="149"/>
      <c r="D26" s="149"/>
      <c r="E26" s="149"/>
      <c r="F26" s="148" t="s">
        <v>64</v>
      </c>
      <c r="G26" s="149"/>
      <c r="H26" s="10"/>
      <c r="I26" s="10"/>
      <c r="J26" s="11"/>
      <c r="K26" s="14"/>
    </row>
    <row r="27" spans="1:11" ht="18.75" x14ac:dyDescent="0.25">
      <c r="B27" s="119"/>
      <c r="C27" s="119"/>
      <c r="D27" s="119"/>
      <c r="E27" s="119"/>
      <c r="F27" s="119"/>
      <c r="G27" s="13"/>
    </row>
  </sheetData>
  <mergeCells count="5">
    <mergeCell ref="A4:A5"/>
    <mergeCell ref="B27:F27"/>
    <mergeCell ref="H1:I1"/>
    <mergeCell ref="A2:I2"/>
    <mergeCell ref="A3:B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5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zoomScaleNormal="100" workbookViewId="0">
      <selection activeCell="C7" sqref="C7"/>
    </sheetView>
  </sheetViews>
  <sheetFormatPr defaultRowHeight="15" x14ac:dyDescent="0.25"/>
  <cols>
    <col min="1" max="1" width="5.85546875" style="3" customWidth="1"/>
    <col min="2" max="2" width="50.42578125" style="1" customWidth="1"/>
    <col min="3" max="5" width="12.7109375" style="3" customWidth="1"/>
    <col min="6" max="6" width="51.85546875" style="3" customWidth="1"/>
    <col min="7" max="7" width="14" style="3" customWidth="1"/>
    <col min="8" max="8" width="12.28515625" style="3" customWidth="1"/>
    <col min="9" max="9" width="13" style="3" customWidth="1"/>
    <col min="10" max="256" width="9.140625" style="3"/>
    <col min="257" max="257" width="5.85546875" style="3" customWidth="1"/>
    <col min="258" max="258" width="50.42578125" style="3" customWidth="1"/>
    <col min="259" max="261" width="12.7109375" style="3" customWidth="1"/>
    <col min="262" max="262" width="51.85546875" style="3" customWidth="1"/>
    <col min="263" max="263" width="14" style="3" customWidth="1"/>
    <col min="264" max="264" width="12.28515625" style="3" customWidth="1"/>
    <col min="265" max="265" width="13" style="3" customWidth="1"/>
    <col min="266" max="512" width="9.140625" style="3"/>
    <col min="513" max="513" width="5.85546875" style="3" customWidth="1"/>
    <col min="514" max="514" width="50.42578125" style="3" customWidth="1"/>
    <col min="515" max="517" width="12.7109375" style="3" customWidth="1"/>
    <col min="518" max="518" width="51.85546875" style="3" customWidth="1"/>
    <col min="519" max="519" width="14" style="3" customWidth="1"/>
    <col min="520" max="520" width="12.28515625" style="3" customWidth="1"/>
    <col min="521" max="521" width="13" style="3" customWidth="1"/>
    <col min="522" max="768" width="9.140625" style="3"/>
    <col min="769" max="769" width="5.85546875" style="3" customWidth="1"/>
    <col min="770" max="770" width="50.42578125" style="3" customWidth="1"/>
    <col min="771" max="773" width="12.7109375" style="3" customWidth="1"/>
    <col min="774" max="774" width="51.85546875" style="3" customWidth="1"/>
    <col min="775" max="775" width="14" style="3" customWidth="1"/>
    <col min="776" max="776" width="12.28515625" style="3" customWidth="1"/>
    <col min="777" max="777" width="13" style="3" customWidth="1"/>
    <col min="778" max="1024" width="9.140625" style="3"/>
    <col min="1025" max="1025" width="5.85546875" style="3" customWidth="1"/>
    <col min="1026" max="1026" width="50.42578125" style="3" customWidth="1"/>
    <col min="1027" max="1029" width="12.7109375" style="3" customWidth="1"/>
    <col min="1030" max="1030" width="51.85546875" style="3" customWidth="1"/>
    <col min="1031" max="1031" width="14" style="3" customWidth="1"/>
    <col min="1032" max="1032" width="12.28515625" style="3" customWidth="1"/>
    <col min="1033" max="1033" width="13" style="3" customWidth="1"/>
    <col min="1034" max="1280" width="9.140625" style="3"/>
    <col min="1281" max="1281" width="5.85546875" style="3" customWidth="1"/>
    <col min="1282" max="1282" width="50.42578125" style="3" customWidth="1"/>
    <col min="1283" max="1285" width="12.7109375" style="3" customWidth="1"/>
    <col min="1286" max="1286" width="51.85546875" style="3" customWidth="1"/>
    <col min="1287" max="1287" width="14" style="3" customWidth="1"/>
    <col min="1288" max="1288" width="12.28515625" style="3" customWidth="1"/>
    <col min="1289" max="1289" width="13" style="3" customWidth="1"/>
    <col min="1290" max="1536" width="9.140625" style="3"/>
    <col min="1537" max="1537" width="5.85546875" style="3" customWidth="1"/>
    <col min="1538" max="1538" width="50.42578125" style="3" customWidth="1"/>
    <col min="1539" max="1541" width="12.7109375" style="3" customWidth="1"/>
    <col min="1542" max="1542" width="51.85546875" style="3" customWidth="1"/>
    <col min="1543" max="1543" width="14" style="3" customWidth="1"/>
    <col min="1544" max="1544" width="12.28515625" style="3" customWidth="1"/>
    <col min="1545" max="1545" width="13" style="3" customWidth="1"/>
    <col min="1546" max="1792" width="9.140625" style="3"/>
    <col min="1793" max="1793" width="5.85546875" style="3" customWidth="1"/>
    <col min="1794" max="1794" width="50.42578125" style="3" customWidth="1"/>
    <col min="1795" max="1797" width="12.7109375" style="3" customWidth="1"/>
    <col min="1798" max="1798" width="51.85546875" style="3" customWidth="1"/>
    <col min="1799" max="1799" width="14" style="3" customWidth="1"/>
    <col min="1800" max="1800" width="12.28515625" style="3" customWidth="1"/>
    <col min="1801" max="1801" width="13" style="3" customWidth="1"/>
    <col min="1802" max="2048" width="9.140625" style="3"/>
    <col min="2049" max="2049" width="5.85546875" style="3" customWidth="1"/>
    <col min="2050" max="2050" width="50.42578125" style="3" customWidth="1"/>
    <col min="2051" max="2053" width="12.7109375" style="3" customWidth="1"/>
    <col min="2054" max="2054" width="51.85546875" style="3" customWidth="1"/>
    <col min="2055" max="2055" width="14" style="3" customWidth="1"/>
    <col min="2056" max="2056" width="12.28515625" style="3" customWidth="1"/>
    <col min="2057" max="2057" width="13" style="3" customWidth="1"/>
    <col min="2058" max="2304" width="9.140625" style="3"/>
    <col min="2305" max="2305" width="5.85546875" style="3" customWidth="1"/>
    <col min="2306" max="2306" width="50.42578125" style="3" customWidth="1"/>
    <col min="2307" max="2309" width="12.7109375" style="3" customWidth="1"/>
    <col min="2310" max="2310" width="51.85546875" style="3" customWidth="1"/>
    <col min="2311" max="2311" width="14" style="3" customWidth="1"/>
    <col min="2312" max="2312" width="12.28515625" style="3" customWidth="1"/>
    <col min="2313" max="2313" width="13" style="3" customWidth="1"/>
    <col min="2314" max="2560" width="9.140625" style="3"/>
    <col min="2561" max="2561" width="5.85546875" style="3" customWidth="1"/>
    <col min="2562" max="2562" width="50.42578125" style="3" customWidth="1"/>
    <col min="2563" max="2565" width="12.7109375" style="3" customWidth="1"/>
    <col min="2566" max="2566" width="51.85546875" style="3" customWidth="1"/>
    <col min="2567" max="2567" width="14" style="3" customWidth="1"/>
    <col min="2568" max="2568" width="12.28515625" style="3" customWidth="1"/>
    <col min="2569" max="2569" width="13" style="3" customWidth="1"/>
    <col min="2570" max="2816" width="9.140625" style="3"/>
    <col min="2817" max="2817" width="5.85546875" style="3" customWidth="1"/>
    <col min="2818" max="2818" width="50.42578125" style="3" customWidth="1"/>
    <col min="2819" max="2821" width="12.7109375" style="3" customWidth="1"/>
    <col min="2822" max="2822" width="51.85546875" style="3" customWidth="1"/>
    <col min="2823" max="2823" width="14" style="3" customWidth="1"/>
    <col min="2824" max="2824" width="12.28515625" style="3" customWidth="1"/>
    <col min="2825" max="2825" width="13" style="3" customWidth="1"/>
    <col min="2826" max="3072" width="9.140625" style="3"/>
    <col min="3073" max="3073" width="5.85546875" style="3" customWidth="1"/>
    <col min="3074" max="3074" width="50.42578125" style="3" customWidth="1"/>
    <col min="3075" max="3077" width="12.7109375" style="3" customWidth="1"/>
    <col min="3078" max="3078" width="51.85546875" style="3" customWidth="1"/>
    <col min="3079" max="3079" width="14" style="3" customWidth="1"/>
    <col min="3080" max="3080" width="12.28515625" style="3" customWidth="1"/>
    <col min="3081" max="3081" width="13" style="3" customWidth="1"/>
    <col min="3082" max="3328" width="9.140625" style="3"/>
    <col min="3329" max="3329" width="5.85546875" style="3" customWidth="1"/>
    <col min="3330" max="3330" width="50.42578125" style="3" customWidth="1"/>
    <col min="3331" max="3333" width="12.7109375" style="3" customWidth="1"/>
    <col min="3334" max="3334" width="51.85546875" style="3" customWidth="1"/>
    <col min="3335" max="3335" width="14" style="3" customWidth="1"/>
    <col min="3336" max="3336" width="12.28515625" style="3" customWidth="1"/>
    <col min="3337" max="3337" width="13" style="3" customWidth="1"/>
    <col min="3338" max="3584" width="9.140625" style="3"/>
    <col min="3585" max="3585" width="5.85546875" style="3" customWidth="1"/>
    <col min="3586" max="3586" width="50.42578125" style="3" customWidth="1"/>
    <col min="3587" max="3589" width="12.7109375" style="3" customWidth="1"/>
    <col min="3590" max="3590" width="51.85546875" style="3" customWidth="1"/>
    <col min="3591" max="3591" width="14" style="3" customWidth="1"/>
    <col min="3592" max="3592" width="12.28515625" style="3" customWidth="1"/>
    <col min="3593" max="3593" width="13" style="3" customWidth="1"/>
    <col min="3594" max="3840" width="9.140625" style="3"/>
    <col min="3841" max="3841" width="5.85546875" style="3" customWidth="1"/>
    <col min="3842" max="3842" width="50.42578125" style="3" customWidth="1"/>
    <col min="3843" max="3845" width="12.7109375" style="3" customWidth="1"/>
    <col min="3846" max="3846" width="51.85546875" style="3" customWidth="1"/>
    <col min="3847" max="3847" width="14" style="3" customWidth="1"/>
    <col min="3848" max="3848" width="12.28515625" style="3" customWidth="1"/>
    <col min="3849" max="3849" width="13" style="3" customWidth="1"/>
    <col min="3850" max="4096" width="9.140625" style="3"/>
    <col min="4097" max="4097" width="5.85546875" style="3" customWidth="1"/>
    <col min="4098" max="4098" width="50.42578125" style="3" customWidth="1"/>
    <col min="4099" max="4101" width="12.7109375" style="3" customWidth="1"/>
    <col min="4102" max="4102" width="51.85546875" style="3" customWidth="1"/>
    <col min="4103" max="4103" width="14" style="3" customWidth="1"/>
    <col min="4104" max="4104" width="12.28515625" style="3" customWidth="1"/>
    <col min="4105" max="4105" width="13" style="3" customWidth="1"/>
    <col min="4106" max="4352" width="9.140625" style="3"/>
    <col min="4353" max="4353" width="5.85546875" style="3" customWidth="1"/>
    <col min="4354" max="4354" width="50.42578125" style="3" customWidth="1"/>
    <col min="4355" max="4357" width="12.7109375" style="3" customWidth="1"/>
    <col min="4358" max="4358" width="51.85546875" style="3" customWidth="1"/>
    <col min="4359" max="4359" width="14" style="3" customWidth="1"/>
    <col min="4360" max="4360" width="12.28515625" style="3" customWidth="1"/>
    <col min="4361" max="4361" width="13" style="3" customWidth="1"/>
    <col min="4362" max="4608" width="9.140625" style="3"/>
    <col min="4609" max="4609" width="5.85546875" style="3" customWidth="1"/>
    <col min="4610" max="4610" width="50.42578125" style="3" customWidth="1"/>
    <col min="4611" max="4613" width="12.7109375" style="3" customWidth="1"/>
    <col min="4614" max="4614" width="51.85546875" style="3" customWidth="1"/>
    <col min="4615" max="4615" width="14" style="3" customWidth="1"/>
    <col min="4616" max="4616" width="12.28515625" style="3" customWidth="1"/>
    <col min="4617" max="4617" width="13" style="3" customWidth="1"/>
    <col min="4618" max="4864" width="9.140625" style="3"/>
    <col min="4865" max="4865" width="5.85546875" style="3" customWidth="1"/>
    <col min="4866" max="4866" width="50.42578125" style="3" customWidth="1"/>
    <col min="4867" max="4869" width="12.7109375" style="3" customWidth="1"/>
    <col min="4870" max="4870" width="51.85546875" style="3" customWidth="1"/>
    <col min="4871" max="4871" width="14" style="3" customWidth="1"/>
    <col min="4872" max="4872" width="12.28515625" style="3" customWidth="1"/>
    <col min="4873" max="4873" width="13" style="3" customWidth="1"/>
    <col min="4874" max="5120" width="9.140625" style="3"/>
    <col min="5121" max="5121" width="5.85546875" style="3" customWidth="1"/>
    <col min="5122" max="5122" width="50.42578125" style="3" customWidth="1"/>
    <col min="5123" max="5125" width="12.7109375" style="3" customWidth="1"/>
    <col min="5126" max="5126" width="51.85546875" style="3" customWidth="1"/>
    <col min="5127" max="5127" width="14" style="3" customWidth="1"/>
    <col min="5128" max="5128" width="12.28515625" style="3" customWidth="1"/>
    <col min="5129" max="5129" width="13" style="3" customWidth="1"/>
    <col min="5130" max="5376" width="9.140625" style="3"/>
    <col min="5377" max="5377" width="5.85546875" style="3" customWidth="1"/>
    <col min="5378" max="5378" width="50.42578125" style="3" customWidth="1"/>
    <col min="5379" max="5381" width="12.7109375" style="3" customWidth="1"/>
    <col min="5382" max="5382" width="51.85546875" style="3" customWidth="1"/>
    <col min="5383" max="5383" width="14" style="3" customWidth="1"/>
    <col min="5384" max="5384" width="12.28515625" style="3" customWidth="1"/>
    <col min="5385" max="5385" width="13" style="3" customWidth="1"/>
    <col min="5386" max="5632" width="9.140625" style="3"/>
    <col min="5633" max="5633" width="5.85546875" style="3" customWidth="1"/>
    <col min="5634" max="5634" width="50.42578125" style="3" customWidth="1"/>
    <col min="5635" max="5637" width="12.7109375" style="3" customWidth="1"/>
    <col min="5638" max="5638" width="51.85546875" style="3" customWidth="1"/>
    <col min="5639" max="5639" width="14" style="3" customWidth="1"/>
    <col min="5640" max="5640" width="12.28515625" style="3" customWidth="1"/>
    <col min="5641" max="5641" width="13" style="3" customWidth="1"/>
    <col min="5642" max="5888" width="9.140625" style="3"/>
    <col min="5889" max="5889" width="5.85546875" style="3" customWidth="1"/>
    <col min="5890" max="5890" width="50.42578125" style="3" customWidth="1"/>
    <col min="5891" max="5893" width="12.7109375" style="3" customWidth="1"/>
    <col min="5894" max="5894" width="51.85546875" style="3" customWidth="1"/>
    <col min="5895" max="5895" width="14" style="3" customWidth="1"/>
    <col min="5896" max="5896" width="12.28515625" style="3" customWidth="1"/>
    <col min="5897" max="5897" width="13" style="3" customWidth="1"/>
    <col min="5898" max="6144" width="9.140625" style="3"/>
    <col min="6145" max="6145" width="5.85546875" style="3" customWidth="1"/>
    <col min="6146" max="6146" width="50.42578125" style="3" customWidth="1"/>
    <col min="6147" max="6149" width="12.7109375" style="3" customWidth="1"/>
    <col min="6150" max="6150" width="51.85546875" style="3" customWidth="1"/>
    <col min="6151" max="6151" width="14" style="3" customWidth="1"/>
    <col min="6152" max="6152" width="12.28515625" style="3" customWidth="1"/>
    <col min="6153" max="6153" width="13" style="3" customWidth="1"/>
    <col min="6154" max="6400" width="9.140625" style="3"/>
    <col min="6401" max="6401" width="5.85546875" style="3" customWidth="1"/>
    <col min="6402" max="6402" width="50.42578125" style="3" customWidth="1"/>
    <col min="6403" max="6405" width="12.7109375" style="3" customWidth="1"/>
    <col min="6406" max="6406" width="51.85546875" style="3" customWidth="1"/>
    <col min="6407" max="6407" width="14" style="3" customWidth="1"/>
    <col min="6408" max="6408" width="12.28515625" style="3" customWidth="1"/>
    <col min="6409" max="6409" width="13" style="3" customWidth="1"/>
    <col min="6410" max="6656" width="9.140625" style="3"/>
    <col min="6657" max="6657" width="5.85546875" style="3" customWidth="1"/>
    <col min="6658" max="6658" width="50.42578125" style="3" customWidth="1"/>
    <col min="6659" max="6661" width="12.7109375" style="3" customWidth="1"/>
    <col min="6662" max="6662" width="51.85546875" style="3" customWidth="1"/>
    <col min="6663" max="6663" width="14" style="3" customWidth="1"/>
    <col min="6664" max="6664" width="12.28515625" style="3" customWidth="1"/>
    <col min="6665" max="6665" width="13" style="3" customWidth="1"/>
    <col min="6666" max="6912" width="9.140625" style="3"/>
    <col min="6913" max="6913" width="5.85546875" style="3" customWidth="1"/>
    <col min="6914" max="6914" width="50.42578125" style="3" customWidth="1"/>
    <col min="6915" max="6917" width="12.7109375" style="3" customWidth="1"/>
    <col min="6918" max="6918" width="51.85546875" style="3" customWidth="1"/>
    <col min="6919" max="6919" width="14" style="3" customWidth="1"/>
    <col min="6920" max="6920" width="12.28515625" style="3" customWidth="1"/>
    <col min="6921" max="6921" width="13" style="3" customWidth="1"/>
    <col min="6922" max="7168" width="9.140625" style="3"/>
    <col min="7169" max="7169" width="5.85546875" style="3" customWidth="1"/>
    <col min="7170" max="7170" width="50.42578125" style="3" customWidth="1"/>
    <col min="7171" max="7173" width="12.7109375" style="3" customWidth="1"/>
    <col min="7174" max="7174" width="51.85546875" style="3" customWidth="1"/>
    <col min="7175" max="7175" width="14" style="3" customWidth="1"/>
    <col min="7176" max="7176" width="12.28515625" style="3" customWidth="1"/>
    <col min="7177" max="7177" width="13" style="3" customWidth="1"/>
    <col min="7178" max="7424" width="9.140625" style="3"/>
    <col min="7425" max="7425" width="5.85546875" style="3" customWidth="1"/>
    <col min="7426" max="7426" width="50.42578125" style="3" customWidth="1"/>
    <col min="7427" max="7429" width="12.7109375" style="3" customWidth="1"/>
    <col min="7430" max="7430" width="51.85546875" style="3" customWidth="1"/>
    <col min="7431" max="7431" width="14" style="3" customWidth="1"/>
    <col min="7432" max="7432" width="12.28515625" style="3" customWidth="1"/>
    <col min="7433" max="7433" width="13" style="3" customWidth="1"/>
    <col min="7434" max="7680" width="9.140625" style="3"/>
    <col min="7681" max="7681" width="5.85546875" style="3" customWidth="1"/>
    <col min="7682" max="7682" width="50.42578125" style="3" customWidth="1"/>
    <col min="7683" max="7685" width="12.7109375" style="3" customWidth="1"/>
    <col min="7686" max="7686" width="51.85546875" style="3" customWidth="1"/>
    <col min="7687" max="7687" width="14" style="3" customWidth="1"/>
    <col min="7688" max="7688" width="12.28515625" style="3" customWidth="1"/>
    <col min="7689" max="7689" width="13" style="3" customWidth="1"/>
    <col min="7690" max="7936" width="9.140625" style="3"/>
    <col min="7937" max="7937" width="5.85546875" style="3" customWidth="1"/>
    <col min="7938" max="7938" width="50.42578125" style="3" customWidth="1"/>
    <col min="7939" max="7941" width="12.7109375" style="3" customWidth="1"/>
    <col min="7942" max="7942" width="51.85546875" style="3" customWidth="1"/>
    <col min="7943" max="7943" width="14" style="3" customWidth="1"/>
    <col min="7944" max="7944" width="12.28515625" style="3" customWidth="1"/>
    <col min="7945" max="7945" width="13" style="3" customWidth="1"/>
    <col min="7946" max="8192" width="9.140625" style="3"/>
    <col min="8193" max="8193" width="5.85546875" style="3" customWidth="1"/>
    <col min="8194" max="8194" width="50.42578125" style="3" customWidth="1"/>
    <col min="8195" max="8197" width="12.7109375" style="3" customWidth="1"/>
    <col min="8198" max="8198" width="51.85546875" style="3" customWidth="1"/>
    <col min="8199" max="8199" width="14" style="3" customWidth="1"/>
    <col min="8200" max="8200" width="12.28515625" style="3" customWidth="1"/>
    <col min="8201" max="8201" width="13" style="3" customWidth="1"/>
    <col min="8202" max="8448" width="9.140625" style="3"/>
    <col min="8449" max="8449" width="5.85546875" style="3" customWidth="1"/>
    <col min="8450" max="8450" width="50.42578125" style="3" customWidth="1"/>
    <col min="8451" max="8453" width="12.7109375" style="3" customWidth="1"/>
    <col min="8454" max="8454" width="51.85546875" style="3" customWidth="1"/>
    <col min="8455" max="8455" width="14" style="3" customWidth="1"/>
    <col min="8456" max="8456" width="12.28515625" style="3" customWidth="1"/>
    <col min="8457" max="8457" width="13" style="3" customWidth="1"/>
    <col min="8458" max="8704" width="9.140625" style="3"/>
    <col min="8705" max="8705" width="5.85546875" style="3" customWidth="1"/>
    <col min="8706" max="8706" width="50.42578125" style="3" customWidth="1"/>
    <col min="8707" max="8709" width="12.7109375" style="3" customWidth="1"/>
    <col min="8710" max="8710" width="51.85546875" style="3" customWidth="1"/>
    <col min="8711" max="8711" width="14" style="3" customWidth="1"/>
    <col min="8712" max="8712" width="12.28515625" style="3" customWidth="1"/>
    <col min="8713" max="8713" width="13" style="3" customWidth="1"/>
    <col min="8714" max="8960" width="9.140625" style="3"/>
    <col min="8961" max="8961" width="5.85546875" style="3" customWidth="1"/>
    <col min="8962" max="8962" width="50.42578125" style="3" customWidth="1"/>
    <col min="8963" max="8965" width="12.7109375" style="3" customWidth="1"/>
    <col min="8966" max="8966" width="51.85546875" style="3" customWidth="1"/>
    <col min="8967" max="8967" width="14" style="3" customWidth="1"/>
    <col min="8968" max="8968" width="12.28515625" style="3" customWidth="1"/>
    <col min="8969" max="8969" width="13" style="3" customWidth="1"/>
    <col min="8970" max="9216" width="9.140625" style="3"/>
    <col min="9217" max="9217" width="5.85546875" style="3" customWidth="1"/>
    <col min="9218" max="9218" width="50.42578125" style="3" customWidth="1"/>
    <col min="9219" max="9221" width="12.7109375" style="3" customWidth="1"/>
    <col min="9222" max="9222" width="51.85546875" style="3" customWidth="1"/>
    <col min="9223" max="9223" width="14" style="3" customWidth="1"/>
    <col min="9224" max="9224" width="12.28515625" style="3" customWidth="1"/>
    <col min="9225" max="9225" width="13" style="3" customWidth="1"/>
    <col min="9226" max="9472" width="9.140625" style="3"/>
    <col min="9473" max="9473" width="5.85546875" style="3" customWidth="1"/>
    <col min="9474" max="9474" width="50.42578125" style="3" customWidth="1"/>
    <col min="9475" max="9477" width="12.7109375" style="3" customWidth="1"/>
    <col min="9478" max="9478" width="51.85546875" style="3" customWidth="1"/>
    <col min="9479" max="9479" width="14" style="3" customWidth="1"/>
    <col min="9480" max="9480" width="12.28515625" style="3" customWidth="1"/>
    <col min="9481" max="9481" width="13" style="3" customWidth="1"/>
    <col min="9482" max="9728" width="9.140625" style="3"/>
    <col min="9729" max="9729" width="5.85546875" style="3" customWidth="1"/>
    <col min="9730" max="9730" width="50.42578125" style="3" customWidth="1"/>
    <col min="9731" max="9733" width="12.7109375" style="3" customWidth="1"/>
    <col min="9734" max="9734" width="51.85546875" style="3" customWidth="1"/>
    <col min="9735" max="9735" width="14" style="3" customWidth="1"/>
    <col min="9736" max="9736" width="12.28515625" style="3" customWidth="1"/>
    <col min="9737" max="9737" width="13" style="3" customWidth="1"/>
    <col min="9738" max="9984" width="9.140625" style="3"/>
    <col min="9985" max="9985" width="5.85546875" style="3" customWidth="1"/>
    <col min="9986" max="9986" width="50.42578125" style="3" customWidth="1"/>
    <col min="9987" max="9989" width="12.7109375" style="3" customWidth="1"/>
    <col min="9990" max="9990" width="51.85546875" style="3" customWidth="1"/>
    <col min="9991" max="9991" width="14" style="3" customWidth="1"/>
    <col min="9992" max="9992" width="12.28515625" style="3" customWidth="1"/>
    <col min="9993" max="9993" width="13" style="3" customWidth="1"/>
    <col min="9994" max="10240" width="9.140625" style="3"/>
    <col min="10241" max="10241" width="5.85546875" style="3" customWidth="1"/>
    <col min="10242" max="10242" width="50.42578125" style="3" customWidth="1"/>
    <col min="10243" max="10245" width="12.7109375" style="3" customWidth="1"/>
    <col min="10246" max="10246" width="51.85546875" style="3" customWidth="1"/>
    <col min="10247" max="10247" width="14" style="3" customWidth="1"/>
    <col min="10248" max="10248" width="12.28515625" style="3" customWidth="1"/>
    <col min="10249" max="10249" width="13" style="3" customWidth="1"/>
    <col min="10250" max="10496" width="9.140625" style="3"/>
    <col min="10497" max="10497" width="5.85546875" style="3" customWidth="1"/>
    <col min="10498" max="10498" width="50.42578125" style="3" customWidth="1"/>
    <col min="10499" max="10501" width="12.7109375" style="3" customWidth="1"/>
    <col min="10502" max="10502" width="51.85546875" style="3" customWidth="1"/>
    <col min="10503" max="10503" width="14" style="3" customWidth="1"/>
    <col min="10504" max="10504" width="12.28515625" style="3" customWidth="1"/>
    <col min="10505" max="10505" width="13" style="3" customWidth="1"/>
    <col min="10506" max="10752" width="9.140625" style="3"/>
    <col min="10753" max="10753" width="5.85546875" style="3" customWidth="1"/>
    <col min="10754" max="10754" width="50.42578125" style="3" customWidth="1"/>
    <col min="10755" max="10757" width="12.7109375" style="3" customWidth="1"/>
    <col min="10758" max="10758" width="51.85546875" style="3" customWidth="1"/>
    <col min="10759" max="10759" width="14" style="3" customWidth="1"/>
    <col min="10760" max="10760" width="12.28515625" style="3" customWidth="1"/>
    <col min="10761" max="10761" width="13" style="3" customWidth="1"/>
    <col min="10762" max="11008" width="9.140625" style="3"/>
    <col min="11009" max="11009" width="5.85546875" style="3" customWidth="1"/>
    <col min="11010" max="11010" width="50.42578125" style="3" customWidth="1"/>
    <col min="11011" max="11013" width="12.7109375" style="3" customWidth="1"/>
    <col min="11014" max="11014" width="51.85546875" style="3" customWidth="1"/>
    <col min="11015" max="11015" width="14" style="3" customWidth="1"/>
    <col min="11016" max="11016" width="12.28515625" style="3" customWidth="1"/>
    <col min="11017" max="11017" width="13" style="3" customWidth="1"/>
    <col min="11018" max="11264" width="9.140625" style="3"/>
    <col min="11265" max="11265" width="5.85546875" style="3" customWidth="1"/>
    <col min="11266" max="11266" width="50.42578125" style="3" customWidth="1"/>
    <col min="11267" max="11269" width="12.7109375" style="3" customWidth="1"/>
    <col min="11270" max="11270" width="51.85546875" style="3" customWidth="1"/>
    <col min="11271" max="11271" width="14" style="3" customWidth="1"/>
    <col min="11272" max="11272" width="12.28515625" style="3" customWidth="1"/>
    <col min="11273" max="11273" width="13" style="3" customWidth="1"/>
    <col min="11274" max="11520" width="9.140625" style="3"/>
    <col min="11521" max="11521" width="5.85546875" style="3" customWidth="1"/>
    <col min="11522" max="11522" width="50.42578125" style="3" customWidth="1"/>
    <col min="11523" max="11525" width="12.7109375" style="3" customWidth="1"/>
    <col min="11526" max="11526" width="51.85546875" style="3" customWidth="1"/>
    <col min="11527" max="11527" width="14" style="3" customWidth="1"/>
    <col min="11528" max="11528" width="12.28515625" style="3" customWidth="1"/>
    <col min="11529" max="11529" width="13" style="3" customWidth="1"/>
    <col min="11530" max="11776" width="9.140625" style="3"/>
    <col min="11777" max="11777" width="5.85546875" style="3" customWidth="1"/>
    <col min="11778" max="11778" width="50.42578125" style="3" customWidth="1"/>
    <col min="11779" max="11781" width="12.7109375" style="3" customWidth="1"/>
    <col min="11782" max="11782" width="51.85546875" style="3" customWidth="1"/>
    <col min="11783" max="11783" width="14" style="3" customWidth="1"/>
    <col min="11784" max="11784" width="12.28515625" style="3" customWidth="1"/>
    <col min="11785" max="11785" width="13" style="3" customWidth="1"/>
    <col min="11786" max="12032" width="9.140625" style="3"/>
    <col min="12033" max="12033" width="5.85546875" style="3" customWidth="1"/>
    <col min="12034" max="12034" width="50.42578125" style="3" customWidth="1"/>
    <col min="12035" max="12037" width="12.7109375" style="3" customWidth="1"/>
    <col min="12038" max="12038" width="51.85546875" style="3" customWidth="1"/>
    <col min="12039" max="12039" width="14" style="3" customWidth="1"/>
    <col min="12040" max="12040" width="12.28515625" style="3" customWidth="1"/>
    <col min="12041" max="12041" width="13" style="3" customWidth="1"/>
    <col min="12042" max="12288" width="9.140625" style="3"/>
    <col min="12289" max="12289" width="5.85546875" style="3" customWidth="1"/>
    <col min="12290" max="12290" width="50.42578125" style="3" customWidth="1"/>
    <col min="12291" max="12293" width="12.7109375" style="3" customWidth="1"/>
    <col min="12294" max="12294" width="51.85546875" style="3" customWidth="1"/>
    <col min="12295" max="12295" width="14" style="3" customWidth="1"/>
    <col min="12296" max="12296" width="12.28515625" style="3" customWidth="1"/>
    <col min="12297" max="12297" width="13" style="3" customWidth="1"/>
    <col min="12298" max="12544" width="9.140625" style="3"/>
    <col min="12545" max="12545" width="5.85546875" style="3" customWidth="1"/>
    <col min="12546" max="12546" width="50.42578125" style="3" customWidth="1"/>
    <col min="12547" max="12549" width="12.7109375" style="3" customWidth="1"/>
    <col min="12550" max="12550" width="51.85546875" style="3" customWidth="1"/>
    <col min="12551" max="12551" width="14" style="3" customWidth="1"/>
    <col min="12552" max="12552" width="12.28515625" style="3" customWidth="1"/>
    <col min="12553" max="12553" width="13" style="3" customWidth="1"/>
    <col min="12554" max="12800" width="9.140625" style="3"/>
    <col min="12801" max="12801" width="5.85546875" style="3" customWidth="1"/>
    <col min="12802" max="12802" width="50.42578125" style="3" customWidth="1"/>
    <col min="12803" max="12805" width="12.7109375" style="3" customWidth="1"/>
    <col min="12806" max="12806" width="51.85546875" style="3" customWidth="1"/>
    <col min="12807" max="12807" width="14" style="3" customWidth="1"/>
    <col min="12808" max="12808" width="12.28515625" style="3" customWidth="1"/>
    <col min="12809" max="12809" width="13" style="3" customWidth="1"/>
    <col min="12810" max="13056" width="9.140625" style="3"/>
    <col min="13057" max="13057" width="5.85546875" style="3" customWidth="1"/>
    <col min="13058" max="13058" width="50.42578125" style="3" customWidth="1"/>
    <col min="13059" max="13061" width="12.7109375" style="3" customWidth="1"/>
    <col min="13062" max="13062" width="51.85546875" style="3" customWidth="1"/>
    <col min="13063" max="13063" width="14" style="3" customWidth="1"/>
    <col min="13064" max="13064" width="12.28515625" style="3" customWidth="1"/>
    <col min="13065" max="13065" width="13" style="3" customWidth="1"/>
    <col min="13066" max="13312" width="9.140625" style="3"/>
    <col min="13313" max="13313" width="5.85546875" style="3" customWidth="1"/>
    <col min="13314" max="13314" width="50.42578125" style="3" customWidth="1"/>
    <col min="13315" max="13317" width="12.7109375" style="3" customWidth="1"/>
    <col min="13318" max="13318" width="51.85546875" style="3" customWidth="1"/>
    <col min="13319" max="13319" width="14" style="3" customWidth="1"/>
    <col min="13320" max="13320" width="12.28515625" style="3" customWidth="1"/>
    <col min="13321" max="13321" width="13" style="3" customWidth="1"/>
    <col min="13322" max="13568" width="9.140625" style="3"/>
    <col min="13569" max="13569" width="5.85546875" style="3" customWidth="1"/>
    <col min="13570" max="13570" width="50.42578125" style="3" customWidth="1"/>
    <col min="13571" max="13573" width="12.7109375" style="3" customWidth="1"/>
    <col min="13574" max="13574" width="51.85546875" style="3" customWidth="1"/>
    <col min="13575" max="13575" width="14" style="3" customWidth="1"/>
    <col min="13576" max="13576" width="12.28515625" style="3" customWidth="1"/>
    <col min="13577" max="13577" width="13" style="3" customWidth="1"/>
    <col min="13578" max="13824" width="9.140625" style="3"/>
    <col min="13825" max="13825" width="5.85546875" style="3" customWidth="1"/>
    <col min="13826" max="13826" width="50.42578125" style="3" customWidth="1"/>
    <col min="13827" max="13829" width="12.7109375" style="3" customWidth="1"/>
    <col min="13830" max="13830" width="51.85546875" style="3" customWidth="1"/>
    <col min="13831" max="13831" width="14" style="3" customWidth="1"/>
    <col min="13832" max="13832" width="12.28515625" style="3" customWidth="1"/>
    <col min="13833" max="13833" width="13" style="3" customWidth="1"/>
    <col min="13834" max="14080" width="9.140625" style="3"/>
    <col min="14081" max="14081" width="5.85546875" style="3" customWidth="1"/>
    <col min="14082" max="14082" width="50.42578125" style="3" customWidth="1"/>
    <col min="14083" max="14085" width="12.7109375" style="3" customWidth="1"/>
    <col min="14086" max="14086" width="51.85546875" style="3" customWidth="1"/>
    <col min="14087" max="14087" width="14" style="3" customWidth="1"/>
    <col min="14088" max="14088" width="12.28515625" style="3" customWidth="1"/>
    <col min="14089" max="14089" width="13" style="3" customWidth="1"/>
    <col min="14090" max="14336" width="9.140625" style="3"/>
    <col min="14337" max="14337" width="5.85546875" style="3" customWidth="1"/>
    <col min="14338" max="14338" width="50.42578125" style="3" customWidth="1"/>
    <col min="14339" max="14341" width="12.7109375" style="3" customWidth="1"/>
    <col min="14342" max="14342" width="51.85546875" style="3" customWidth="1"/>
    <col min="14343" max="14343" width="14" style="3" customWidth="1"/>
    <col min="14344" max="14344" width="12.28515625" style="3" customWidth="1"/>
    <col min="14345" max="14345" width="13" style="3" customWidth="1"/>
    <col min="14346" max="14592" width="9.140625" style="3"/>
    <col min="14593" max="14593" width="5.85546875" style="3" customWidth="1"/>
    <col min="14594" max="14594" width="50.42578125" style="3" customWidth="1"/>
    <col min="14595" max="14597" width="12.7109375" style="3" customWidth="1"/>
    <col min="14598" max="14598" width="51.85546875" style="3" customWidth="1"/>
    <col min="14599" max="14599" width="14" style="3" customWidth="1"/>
    <col min="14600" max="14600" width="12.28515625" style="3" customWidth="1"/>
    <col min="14601" max="14601" width="13" style="3" customWidth="1"/>
    <col min="14602" max="14848" width="9.140625" style="3"/>
    <col min="14849" max="14849" width="5.85546875" style="3" customWidth="1"/>
    <col min="14850" max="14850" width="50.42578125" style="3" customWidth="1"/>
    <col min="14851" max="14853" width="12.7109375" style="3" customWidth="1"/>
    <col min="14854" max="14854" width="51.85546875" style="3" customWidth="1"/>
    <col min="14855" max="14855" width="14" style="3" customWidth="1"/>
    <col min="14856" max="14856" width="12.28515625" style="3" customWidth="1"/>
    <col min="14857" max="14857" width="13" style="3" customWidth="1"/>
    <col min="14858" max="15104" width="9.140625" style="3"/>
    <col min="15105" max="15105" width="5.85546875" style="3" customWidth="1"/>
    <col min="15106" max="15106" width="50.42578125" style="3" customWidth="1"/>
    <col min="15107" max="15109" width="12.7109375" style="3" customWidth="1"/>
    <col min="15110" max="15110" width="51.85546875" style="3" customWidth="1"/>
    <col min="15111" max="15111" width="14" style="3" customWidth="1"/>
    <col min="15112" max="15112" width="12.28515625" style="3" customWidth="1"/>
    <col min="15113" max="15113" width="13" style="3" customWidth="1"/>
    <col min="15114" max="15360" width="9.140625" style="3"/>
    <col min="15361" max="15361" width="5.85546875" style="3" customWidth="1"/>
    <col min="15362" max="15362" width="50.42578125" style="3" customWidth="1"/>
    <col min="15363" max="15365" width="12.7109375" style="3" customWidth="1"/>
    <col min="15366" max="15366" width="51.85546875" style="3" customWidth="1"/>
    <col min="15367" max="15367" width="14" style="3" customWidth="1"/>
    <col min="15368" max="15368" width="12.28515625" style="3" customWidth="1"/>
    <col min="15369" max="15369" width="13" style="3" customWidth="1"/>
    <col min="15370" max="15616" width="9.140625" style="3"/>
    <col min="15617" max="15617" width="5.85546875" style="3" customWidth="1"/>
    <col min="15618" max="15618" width="50.42578125" style="3" customWidth="1"/>
    <col min="15619" max="15621" width="12.7109375" style="3" customWidth="1"/>
    <col min="15622" max="15622" width="51.85546875" style="3" customWidth="1"/>
    <col min="15623" max="15623" width="14" style="3" customWidth="1"/>
    <col min="15624" max="15624" width="12.28515625" style="3" customWidth="1"/>
    <col min="15625" max="15625" width="13" style="3" customWidth="1"/>
    <col min="15626" max="15872" width="9.140625" style="3"/>
    <col min="15873" max="15873" width="5.85546875" style="3" customWidth="1"/>
    <col min="15874" max="15874" width="50.42578125" style="3" customWidth="1"/>
    <col min="15875" max="15877" width="12.7109375" style="3" customWidth="1"/>
    <col min="15878" max="15878" width="51.85546875" style="3" customWidth="1"/>
    <col min="15879" max="15879" width="14" style="3" customWidth="1"/>
    <col min="15880" max="15880" width="12.28515625" style="3" customWidth="1"/>
    <col min="15881" max="15881" width="13" style="3" customWidth="1"/>
    <col min="15882" max="16128" width="9.140625" style="3"/>
    <col min="16129" max="16129" width="5.85546875" style="3" customWidth="1"/>
    <col min="16130" max="16130" width="50.42578125" style="3" customWidth="1"/>
    <col min="16131" max="16133" width="12.7109375" style="3" customWidth="1"/>
    <col min="16134" max="16134" width="51.85546875" style="3" customWidth="1"/>
    <col min="16135" max="16135" width="14" style="3" customWidth="1"/>
    <col min="16136" max="16136" width="12.28515625" style="3" customWidth="1"/>
    <col min="16137" max="16137" width="13" style="3" customWidth="1"/>
    <col min="16138" max="16384" width="9.140625" style="3"/>
  </cols>
  <sheetData>
    <row r="1" spans="1:9" x14ac:dyDescent="0.25">
      <c r="A1" s="16"/>
      <c r="B1" s="17"/>
      <c r="C1" s="16"/>
      <c r="D1" s="16"/>
      <c r="E1" s="16"/>
      <c r="F1" s="16"/>
      <c r="G1" s="16"/>
      <c r="H1" s="121" t="s">
        <v>105</v>
      </c>
      <c r="I1" s="121"/>
    </row>
    <row r="2" spans="1:9" ht="28.5" customHeight="1" x14ac:dyDescent="0.25">
      <c r="A2" s="120" t="s">
        <v>104</v>
      </c>
      <c r="B2" s="120"/>
      <c r="C2" s="120"/>
      <c r="D2" s="120"/>
      <c r="E2" s="120"/>
      <c r="F2" s="120"/>
      <c r="G2" s="120"/>
      <c r="H2" s="120"/>
      <c r="I2" s="120"/>
    </row>
    <row r="3" spans="1:9" ht="15.75" customHeight="1" x14ac:dyDescent="0.25">
      <c r="A3" s="140" t="s">
        <v>1</v>
      </c>
      <c r="B3" s="140"/>
      <c r="C3" s="16"/>
      <c r="D3" s="4"/>
      <c r="E3" s="4"/>
      <c r="F3" s="16"/>
      <c r="G3" s="16"/>
      <c r="H3" s="16"/>
      <c r="I3" s="15" t="s">
        <v>66</v>
      </c>
    </row>
    <row r="4" spans="1:9" x14ac:dyDescent="0.25">
      <c r="A4" s="141" t="s">
        <v>3</v>
      </c>
      <c r="B4" s="142" t="s">
        <v>4</v>
      </c>
      <c r="C4" s="142"/>
      <c r="D4" s="142"/>
      <c r="E4" s="142"/>
      <c r="F4" s="142" t="s">
        <v>5</v>
      </c>
      <c r="G4" s="142"/>
      <c r="H4" s="142"/>
      <c r="I4" s="142"/>
    </row>
    <row r="5" spans="1:9" s="7" customFormat="1" ht="38.25" x14ac:dyDescent="0.25">
      <c r="A5" s="141"/>
      <c r="B5" s="143" t="s">
        <v>6</v>
      </c>
      <c r="C5" s="143" t="s">
        <v>614</v>
      </c>
      <c r="D5" s="143" t="s">
        <v>619</v>
      </c>
      <c r="E5" s="143" t="s">
        <v>617</v>
      </c>
      <c r="F5" s="143" t="s">
        <v>6</v>
      </c>
      <c r="G5" s="143" t="s">
        <v>614</v>
      </c>
      <c r="H5" s="143" t="s">
        <v>619</v>
      </c>
      <c r="I5" s="143" t="s">
        <v>617</v>
      </c>
    </row>
    <row r="6" spans="1:9" s="7" customFormat="1" ht="12.75" x14ac:dyDescent="0.25">
      <c r="A6" s="143">
        <v>1</v>
      </c>
      <c r="B6" s="143">
        <v>2</v>
      </c>
      <c r="C6" s="143">
        <v>3</v>
      </c>
      <c r="D6" s="143">
        <v>4</v>
      </c>
      <c r="E6" s="143">
        <v>5</v>
      </c>
      <c r="F6" s="143">
        <v>6</v>
      </c>
      <c r="G6" s="143">
        <v>7</v>
      </c>
      <c r="H6" s="143">
        <v>8</v>
      </c>
      <c r="I6" s="143">
        <v>9</v>
      </c>
    </row>
    <row r="7" spans="1:9" x14ac:dyDescent="0.25">
      <c r="A7" s="145" t="s">
        <v>14</v>
      </c>
      <c r="B7" s="146" t="s">
        <v>67</v>
      </c>
      <c r="C7" s="10">
        <v>6329761</v>
      </c>
      <c r="D7" s="10">
        <v>6329761</v>
      </c>
      <c r="E7" s="10">
        <v>12659523</v>
      </c>
      <c r="F7" s="146" t="s">
        <v>68</v>
      </c>
      <c r="G7" s="10">
        <v>9055100</v>
      </c>
      <c r="H7" s="10">
        <v>15100010</v>
      </c>
      <c r="I7" s="10">
        <v>13611317</v>
      </c>
    </row>
    <row r="8" spans="1:9" x14ac:dyDescent="0.25">
      <c r="A8" s="145" t="s">
        <v>17</v>
      </c>
      <c r="B8" s="146" t="s">
        <v>69</v>
      </c>
      <c r="C8" s="10">
        <v>6329761</v>
      </c>
      <c r="D8" s="10">
        <v>6329761</v>
      </c>
      <c r="E8" s="10">
        <v>12659523</v>
      </c>
      <c r="F8" s="146" t="s">
        <v>70</v>
      </c>
      <c r="G8" s="10">
        <v>9055100</v>
      </c>
      <c r="H8" s="10">
        <v>11191240</v>
      </c>
      <c r="I8" s="10">
        <v>10985500</v>
      </c>
    </row>
    <row r="9" spans="1:9" x14ac:dyDescent="0.25">
      <c r="A9" s="145" t="s">
        <v>7</v>
      </c>
      <c r="B9" s="146" t="s">
        <v>71</v>
      </c>
      <c r="C9" s="10"/>
      <c r="D9" s="10">
        <v>2700000</v>
      </c>
      <c r="E9" s="10">
        <v>2700000</v>
      </c>
      <c r="F9" s="146" t="s">
        <v>72</v>
      </c>
      <c r="G9" s="10">
        <v>1270000</v>
      </c>
      <c r="H9" s="10">
        <v>2438021</v>
      </c>
      <c r="I9" s="10">
        <v>2206010</v>
      </c>
    </row>
    <row r="10" spans="1:9" x14ac:dyDescent="0.25">
      <c r="A10" s="145" t="s">
        <v>8</v>
      </c>
      <c r="B10" s="146" t="s">
        <v>73</v>
      </c>
      <c r="C10" s="10"/>
      <c r="D10" s="10"/>
      <c r="E10" s="10"/>
      <c r="F10" s="146" t="s">
        <v>74</v>
      </c>
      <c r="G10" s="10"/>
      <c r="H10" s="10"/>
      <c r="I10" s="10"/>
    </row>
    <row r="11" spans="1:9" x14ac:dyDescent="0.25">
      <c r="A11" s="145" t="s">
        <v>9</v>
      </c>
      <c r="B11" s="146" t="s">
        <v>75</v>
      </c>
      <c r="C11" s="10"/>
      <c r="D11" s="10"/>
      <c r="E11" s="10"/>
      <c r="F11" s="146" t="s">
        <v>76</v>
      </c>
      <c r="G11" s="10"/>
      <c r="H11" s="10"/>
      <c r="I11" s="10"/>
    </row>
    <row r="12" spans="1:9" x14ac:dyDescent="0.25">
      <c r="A12" s="145" t="s">
        <v>10</v>
      </c>
      <c r="B12" s="146" t="s">
        <v>77</v>
      </c>
      <c r="C12" s="10"/>
      <c r="D12" s="10"/>
      <c r="E12" s="10"/>
      <c r="F12" s="147" t="s">
        <v>78</v>
      </c>
      <c r="G12" s="10"/>
      <c r="H12" s="10"/>
      <c r="I12" s="10"/>
    </row>
    <row r="13" spans="1:9" x14ac:dyDescent="0.25">
      <c r="A13" s="143" t="s">
        <v>11</v>
      </c>
      <c r="B13" s="148" t="s">
        <v>79</v>
      </c>
      <c r="C13" s="149">
        <f>SUM(C7,C9,C10,C12)</f>
        <v>6329761</v>
      </c>
      <c r="D13" s="149">
        <f>SUM(D7,D9,D10,D12)</f>
        <v>9029761</v>
      </c>
      <c r="E13" s="149">
        <f>E7+E9+E10+E12</f>
        <v>15359523</v>
      </c>
      <c r="F13" s="148" t="s">
        <v>80</v>
      </c>
      <c r="G13" s="149">
        <f>SUM(G7,G9,G11,G12)</f>
        <v>10325100</v>
      </c>
      <c r="H13" s="149">
        <f>SUM(H7,H9,H11,H12)</f>
        <v>17538031</v>
      </c>
      <c r="I13" s="149">
        <f>SUM(I7,I9,I11,I12)</f>
        <v>15817327</v>
      </c>
    </row>
    <row r="14" spans="1:9" x14ac:dyDescent="0.25">
      <c r="A14" s="152" t="s">
        <v>12</v>
      </c>
      <c r="B14" s="150" t="s">
        <v>81</v>
      </c>
      <c r="C14" s="12">
        <v>3995339</v>
      </c>
      <c r="D14" s="12">
        <v>8508270</v>
      </c>
      <c r="E14" s="12">
        <f>E15+E16+E17+E18+E19</f>
        <v>457804</v>
      </c>
      <c r="F14" s="146" t="s">
        <v>32</v>
      </c>
      <c r="G14" s="10"/>
      <c r="H14" s="12"/>
      <c r="I14" s="12"/>
    </row>
    <row r="15" spans="1:9" x14ac:dyDescent="0.25">
      <c r="A15" s="152" t="s">
        <v>13</v>
      </c>
      <c r="B15" s="154" t="s">
        <v>82</v>
      </c>
      <c r="C15" s="10">
        <v>3995339</v>
      </c>
      <c r="D15" s="10">
        <v>8508270</v>
      </c>
      <c r="E15" s="10">
        <v>457804</v>
      </c>
      <c r="F15" s="146" t="s">
        <v>83</v>
      </c>
      <c r="G15" s="10"/>
      <c r="H15" s="10"/>
      <c r="I15" s="10"/>
    </row>
    <row r="16" spans="1:9" x14ac:dyDescent="0.25">
      <c r="A16" s="152" t="s">
        <v>33</v>
      </c>
      <c r="B16" s="154" t="s">
        <v>84</v>
      </c>
      <c r="C16" s="10"/>
      <c r="D16" s="10"/>
      <c r="E16" s="10"/>
      <c r="F16" s="146" t="s">
        <v>38</v>
      </c>
      <c r="G16" s="10"/>
      <c r="H16" s="10"/>
      <c r="I16" s="10"/>
    </row>
    <row r="17" spans="1:9" x14ac:dyDescent="0.25">
      <c r="A17" s="152" t="s">
        <v>36</v>
      </c>
      <c r="B17" s="154" t="s">
        <v>85</v>
      </c>
      <c r="C17" s="10"/>
      <c r="D17" s="10"/>
      <c r="E17" s="10"/>
      <c r="F17" s="146" t="s">
        <v>41</v>
      </c>
      <c r="G17" s="10"/>
      <c r="H17" s="10"/>
      <c r="I17" s="10"/>
    </row>
    <row r="18" spans="1:9" x14ac:dyDescent="0.25">
      <c r="A18" s="152" t="s">
        <v>39</v>
      </c>
      <c r="B18" s="154" t="s">
        <v>86</v>
      </c>
      <c r="C18" s="10"/>
      <c r="D18" s="10"/>
      <c r="E18" s="10"/>
      <c r="F18" s="146" t="s">
        <v>87</v>
      </c>
      <c r="G18" s="10"/>
      <c r="H18" s="10"/>
      <c r="I18" s="10"/>
    </row>
    <row r="19" spans="1:9" x14ac:dyDescent="0.25">
      <c r="A19" s="152" t="s">
        <v>42</v>
      </c>
      <c r="B19" s="154" t="s">
        <v>88</v>
      </c>
      <c r="C19" s="10"/>
      <c r="D19" s="10"/>
      <c r="E19" s="10"/>
      <c r="F19" s="146" t="s">
        <v>89</v>
      </c>
      <c r="G19" s="10"/>
      <c r="H19" s="10"/>
      <c r="I19" s="10"/>
    </row>
    <row r="20" spans="1:9" x14ac:dyDescent="0.25">
      <c r="A20" s="152" t="s">
        <v>44</v>
      </c>
      <c r="B20" s="150" t="s">
        <v>90</v>
      </c>
      <c r="C20" s="12"/>
      <c r="D20" s="12"/>
      <c r="E20" s="12"/>
      <c r="F20" s="152"/>
      <c r="G20" s="10"/>
      <c r="H20" s="12"/>
      <c r="I20" s="12"/>
    </row>
    <row r="21" spans="1:9" x14ac:dyDescent="0.25">
      <c r="A21" s="152" t="s">
        <v>47</v>
      </c>
      <c r="B21" s="154" t="s">
        <v>91</v>
      </c>
      <c r="C21" s="10"/>
      <c r="D21" s="10"/>
      <c r="E21" s="10"/>
      <c r="F21" s="146" t="s">
        <v>92</v>
      </c>
      <c r="G21" s="10"/>
      <c r="H21" s="10"/>
      <c r="I21" s="10"/>
    </row>
    <row r="22" spans="1:9" x14ac:dyDescent="0.25">
      <c r="A22" s="152" t="s">
        <v>50</v>
      </c>
      <c r="B22" s="154" t="s">
        <v>93</v>
      </c>
      <c r="C22" s="10"/>
      <c r="D22" s="10"/>
      <c r="E22" s="10"/>
      <c r="F22" s="147"/>
      <c r="G22" s="10"/>
      <c r="H22" s="10"/>
      <c r="I22" s="10"/>
    </row>
    <row r="23" spans="1:9" x14ac:dyDescent="0.25">
      <c r="A23" s="152" t="s">
        <v>53</v>
      </c>
      <c r="B23" s="154" t="s">
        <v>94</v>
      </c>
      <c r="C23" s="10"/>
      <c r="D23" s="10"/>
      <c r="E23" s="10"/>
      <c r="F23" s="147"/>
      <c r="G23" s="10"/>
      <c r="H23" s="10"/>
      <c r="I23" s="10"/>
    </row>
    <row r="24" spans="1:9" x14ac:dyDescent="0.25">
      <c r="A24" s="152" t="s">
        <v>56</v>
      </c>
      <c r="B24" s="154" t="s">
        <v>95</v>
      </c>
      <c r="C24" s="10"/>
      <c r="D24" s="10"/>
      <c r="E24" s="10"/>
      <c r="F24" s="147"/>
      <c r="G24" s="10"/>
      <c r="H24" s="10"/>
      <c r="I24" s="10"/>
    </row>
    <row r="25" spans="1:9" x14ac:dyDescent="0.25">
      <c r="A25" s="152" t="s">
        <v>59</v>
      </c>
      <c r="B25" s="154" t="s">
        <v>96</v>
      </c>
      <c r="C25" s="10"/>
      <c r="D25" s="10"/>
      <c r="E25" s="10"/>
      <c r="F25" s="147"/>
      <c r="G25" s="10"/>
      <c r="H25" s="10"/>
      <c r="I25" s="10"/>
    </row>
    <row r="26" spans="1:9" ht="25.5" x14ac:dyDescent="0.25">
      <c r="A26" s="143" t="s">
        <v>62</v>
      </c>
      <c r="B26" s="148" t="s">
        <v>97</v>
      </c>
      <c r="C26" s="149">
        <f>SUM(C14,C20)</f>
        <v>3995339</v>
      </c>
      <c r="D26" s="149">
        <f>SUM(D14,D20)</f>
        <v>8508270</v>
      </c>
      <c r="E26" s="149">
        <f>SUM(E14,E20)</f>
        <v>457804</v>
      </c>
      <c r="F26" s="148" t="s">
        <v>98</v>
      </c>
      <c r="G26" s="149">
        <f>SUM(G14:G25)</f>
        <v>0</v>
      </c>
      <c r="H26" s="149"/>
      <c r="I26" s="149"/>
    </row>
    <row r="27" spans="1:9" x14ac:dyDescent="0.25">
      <c r="A27" s="143" t="s">
        <v>99</v>
      </c>
      <c r="B27" s="148" t="s">
        <v>100</v>
      </c>
      <c r="C27" s="149">
        <f>SUM(C13,C26)</f>
        <v>10325100</v>
      </c>
      <c r="D27" s="149">
        <f>SUM(D13,D26)</f>
        <v>17538031</v>
      </c>
      <c r="E27" s="149">
        <f>SUM(E13,E26)</f>
        <v>15817327</v>
      </c>
      <c r="F27" s="148" t="s">
        <v>101</v>
      </c>
      <c r="G27" s="149">
        <f>SUM(G13,G26)</f>
        <v>10325100</v>
      </c>
      <c r="H27" s="149">
        <f>SUM(H13,H26)</f>
        <v>17538031</v>
      </c>
      <c r="I27" s="149">
        <f>SUM(I13,I26)</f>
        <v>15817327</v>
      </c>
    </row>
    <row r="28" spans="1:9" x14ac:dyDescent="0.25">
      <c r="A28" s="143" t="s">
        <v>102</v>
      </c>
      <c r="B28" s="148" t="s">
        <v>60</v>
      </c>
      <c r="C28" s="149"/>
      <c r="D28" s="149"/>
      <c r="E28" s="149"/>
      <c r="F28" s="148" t="s">
        <v>61</v>
      </c>
      <c r="G28" s="149"/>
      <c r="H28" s="149"/>
      <c r="I28" s="149"/>
    </row>
    <row r="29" spans="1:9" x14ac:dyDescent="0.25">
      <c r="A29" s="143" t="s">
        <v>103</v>
      </c>
      <c r="B29" s="148" t="s">
        <v>63</v>
      </c>
      <c r="C29" s="149"/>
      <c r="D29" s="149"/>
      <c r="E29" s="149"/>
      <c r="F29" s="148" t="s">
        <v>64</v>
      </c>
      <c r="G29" s="149"/>
      <c r="H29" s="149"/>
      <c r="I29" s="149"/>
    </row>
  </sheetData>
  <mergeCells count="4">
    <mergeCell ref="A4:A5"/>
    <mergeCell ref="A2:I2"/>
    <mergeCell ref="H1:I1"/>
    <mergeCell ref="A3:B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2"/>
  <sheetViews>
    <sheetView zoomScaleNormal="100" workbookViewId="0">
      <selection sqref="A1:E1"/>
    </sheetView>
  </sheetViews>
  <sheetFormatPr defaultRowHeight="15.75" x14ac:dyDescent="0.25"/>
  <cols>
    <col min="1" max="1" width="8.140625" style="30" customWidth="1"/>
    <col min="2" max="2" width="78.5703125" style="31" customWidth="1"/>
    <col min="3" max="3" width="18.5703125" style="19" customWidth="1"/>
    <col min="4" max="4" width="18" style="18" customWidth="1"/>
    <col min="5" max="5" width="16.42578125" style="18" customWidth="1"/>
    <col min="6" max="6" width="14.7109375" style="18" customWidth="1"/>
    <col min="7" max="7" width="14.28515625" style="18" customWidth="1"/>
    <col min="8" max="256" width="9.140625" style="18"/>
    <col min="257" max="257" width="8.140625" style="18" customWidth="1"/>
    <col min="258" max="258" width="78.5703125" style="18" customWidth="1"/>
    <col min="259" max="259" width="18.5703125" style="18" customWidth="1"/>
    <col min="260" max="260" width="18" style="18" customWidth="1"/>
    <col min="261" max="261" width="16.42578125" style="18" customWidth="1"/>
    <col min="262" max="262" width="14.7109375" style="18" customWidth="1"/>
    <col min="263" max="263" width="14.28515625" style="18" customWidth="1"/>
    <col min="264" max="512" width="9.140625" style="18"/>
    <col min="513" max="513" width="8.140625" style="18" customWidth="1"/>
    <col min="514" max="514" width="78.5703125" style="18" customWidth="1"/>
    <col min="515" max="515" width="18.5703125" style="18" customWidth="1"/>
    <col min="516" max="516" width="18" style="18" customWidth="1"/>
    <col min="517" max="517" width="16.42578125" style="18" customWidth="1"/>
    <col min="518" max="518" width="14.7109375" style="18" customWidth="1"/>
    <col min="519" max="519" width="14.28515625" style="18" customWidth="1"/>
    <col min="520" max="768" width="9.140625" style="18"/>
    <col min="769" max="769" width="8.140625" style="18" customWidth="1"/>
    <col min="770" max="770" width="78.5703125" style="18" customWidth="1"/>
    <col min="771" max="771" width="18.5703125" style="18" customWidth="1"/>
    <col min="772" max="772" width="18" style="18" customWidth="1"/>
    <col min="773" max="773" width="16.42578125" style="18" customWidth="1"/>
    <col min="774" max="774" width="14.7109375" style="18" customWidth="1"/>
    <col min="775" max="775" width="14.28515625" style="18" customWidth="1"/>
    <col min="776" max="1024" width="9.140625" style="18"/>
    <col min="1025" max="1025" width="8.140625" style="18" customWidth="1"/>
    <col min="1026" max="1026" width="78.5703125" style="18" customWidth="1"/>
    <col min="1027" max="1027" width="18.5703125" style="18" customWidth="1"/>
    <col min="1028" max="1028" width="18" style="18" customWidth="1"/>
    <col min="1029" max="1029" width="16.42578125" style="18" customWidth="1"/>
    <col min="1030" max="1030" width="14.7109375" style="18" customWidth="1"/>
    <col min="1031" max="1031" width="14.28515625" style="18" customWidth="1"/>
    <col min="1032" max="1280" width="9.140625" style="18"/>
    <col min="1281" max="1281" width="8.140625" style="18" customWidth="1"/>
    <col min="1282" max="1282" width="78.5703125" style="18" customWidth="1"/>
    <col min="1283" max="1283" width="18.5703125" style="18" customWidth="1"/>
    <col min="1284" max="1284" width="18" style="18" customWidth="1"/>
    <col min="1285" max="1285" width="16.42578125" style="18" customWidth="1"/>
    <col min="1286" max="1286" width="14.7109375" style="18" customWidth="1"/>
    <col min="1287" max="1287" width="14.28515625" style="18" customWidth="1"/>
    <col min="1288" max="1536" width="9.140625" style="18"/>
    <col min="1537" max="1537" width="8.140625" style="18" customWidth="1"/>
    <col min="1538" max="1538" width="78.5703125" style="18" customWidth="1"/>
    <col min="1539" max="1539" width="18.5703125" style="18" customWidth="1"/>
    <col min="1540" max="1540" width="18" style="18" customWidth="1"/>
    <col min="1541" max="1541" width="16.42578125" style="18" customWidth="1"/>
    <col min="1542" max="1542" width="14.7109375" style="18" customWidth="1"/>
    <col min="1543" max="1543" width="14.28515625" style="18" customWidth="1"/>
    <col min="1544" max="1792" width="9.140625" style="18"/>
    <col min="1793" max="1793" width="8.140625" style="18" customWidth="1"/>
    <col min="1794" max="1794" width="78.5703125" style="18" customWidth="1"/>
    <col min="1795" max="1795" width="18.5703125" style="18" customWidth="1"/>
    <col min="1796" max="1796" width="18" style="18" customWidth="1"/>
    <col min="1797" max="1797" width="16.42578125" style="18" customWidth="1"/>
    <col min="1798" max="1798" width="14.7109375" style="18" customWidth="1"/>
    <col min="1799" max="1799" width="14.28515625" style="18" customWidth="1"/>
    <col min="1800" max="2048" width="9.140625" style="18"/>
    <col min="2049" max="2049" width="8.140625" style="18" customWidth="1"/>
    <col min="2050" max="2050" width="78.5703125" style="18" customWidth="1"/>
    <col min="2051" max="2051" width="18.5703125" style="18" customWidth="1"/>
    <col min="2052" max="2052" width="18" style="18" customWidth="1"/>
    <col min="2053" max="2053" width="16.42578125" style="18" customWidth="1"/>
    <col min="2054" max="2054" width="14.7109375" style="18" customWidth="1"/>
    <col min="2055" max="2055" width="14.28515625" style="18" customWidth="1"/>
    <col min="2056" max="2304" width="9.140625" style="18"/>
    <col min="2305" max="2305" width="8.140625" style="18" customWidth="1"/>
    <col min="2306" max="2306" width="78.5703125" style="18" customWidth="1"/>
    <col min="2307" max="2307" width="18.5703125" style="18" customWidth="1"/>
    <col min="2308" max="2308" width="18" style="18" customWidth="1"/>
    <col min="2309" max="2309" width="16.42578125" style="18" customWidth="1"/>
    <col min="2310" max="2310" width="14.7109375" style="18" customWidth="1"/>
    <col min="2311" max="2311" width="14.28515625" style="18" customWidth="1"/>
    <col min="2312" max="2560" width="9.140625" style="18"/>
    <col min="2561" max="2561" width="8.140625" style="18" customWidth="1"/>
    <col min="2562" max="2562" width="78.5703125" style="18" customWidth="1"/>
    <col min="2563" max="2563" width="18.5703125" style="18" customWidth="1"/>
    <col min="2564" max="2564" width="18" style="18" customWidth="1"/>
    <col min="2565" max="2565" width="16.42578125" style="18" customWidth="1"/>
    <col min="2566" max="2566" width="14.7109375" style="18" customWidth="1"/>
    <col min="2567" max="2567" width="14.28515625" style="18" customWidth="1"/>
    <col min="2568" max="2816" width="9.140625" style="18"/>
    <col min="2817" max="2817" width="8.140625" style="18" customWidth="1"/>
    <col min="2818" max="2818" width="78.5703125" style="18" customWidth="1"/>
    <col min="2819" max="2819" width="18.5703125" style="18" customWidth="1"/>
    <col min="2820" max="2820" width="18" style="18" customWidth="1"/>
    <col min="2821" max="2821" width="16.42578125" style="18" customWidth="1"/>
    <col min="2822" max="2822" width="14.7109375" style="18" customWidth="1"/>
    <col min="2823" max="2823" width="14.28515625" style="18" customWidth="1"/>
    <col min="2824" max="3072" width="9.140625" style="18"/>
    <col min="3073" max="3073" width="8.140625" style="18" customWidth="1"/>
    <col min="3074" max="3074" width="78.5703125" style="18" customWidth="1"/>
    <col min="3075" max="3075" width="18.5703125" style="18" customWidth="1"/>
    <col min="3076" max="3076" width="18" style="18" customWidth="1"/>
    <col min="3077" max="3077" width="16.42578125" style="18" customWidth="1"/>
    <col min="3078" max="3078" width="14.7109375" style="18" customWidth="1"/>
    <col min="3079" max="3079" width="14.28515625" style="18" customWidth="1"/>
    <col min="3080" max="3328" width="9.140625" style="18"/>
    <col min="3329" max="3329" width="8.140625" style="18" customWidth="1"/>
    <col min="3330" max="3330" width="78.5703125" style="18" customWidth="1"/>
    <col min="3331" max="3331" width="18.5703125" style="18" customWidth="1"/>
    <col min="3332" max="3332" width="18" style="18" customWidth="1"/>
    <col min="3333" max="3333" width="16.42578125" style="18" customWidth="1"/>
    <col min="3334" max="3334" width="14.7109375" style="18" customWidth="1"/>
    <col min="3335" max="3335" width="14.28515625" style="18" customWidth="1"/>
    <col min="3336" max="3584" width="9.140625" style="18"/>
    <col min="3585" max="3585" width="8.140625" style="18" customWidth="1"/>
    <col min="3586" max="3586" width="78.5703125" style="18" customWidth="1"/>
    <col min="3587" max="3587" width="18.5703125" style="18" customWidth="1"/>
    <col min="3588" max="3588" width="18" style="18" customWidth="1"/>
    <col min="3589" max="3589" width="16.42578125" style="18" customWidth="1"/>
    <col min="3590" max="3590" width="14.7109375" style="18" customWidth="1"/>
    <col min="3591" max="3591" width="14.28515625" style="18" customWidth="1"/>
    <col min="3592" max="3840" width="9.140625" style="18"/>
    <col min="3841" max="3841" width="8.140625" style="18" customWidth="1"/>
    <col min="3842" max="3842" width="78.5703125" style="18" customWidth="1"/>
    <col min="3843" max="3843" width="18.5703125" style="18" customWidth="1"/>
    <col min="3844" max="3844" width="18" style="18" customWidth="1"/>
    <col min="3845" max="3845" width="16.42578125" style="18" customWidth="1"/>
    <col min="3846" max="3846" width="14.7109375" style="18" customWidth="1"/>
    <col min="3847" max="3847" width="14.28515625" style="18" customWidth="1"/>
    <col min="3848" max="4096" width="9.140625" style="18"/>
    <col min="4097" max="4097" width="8.140625" style="18" customWidth="1"/>
    <col min="4098" max="4098" width="78.5703125" style="18" customWidth="1"/>
    <col min="4099" max="4099" width="18.5703125" style="18" customWidth="1"/>
    <col min="4100" max="4100" width="18" style="18" customWidth="1"/>
    <col min="4101" max="4101" width="16.42578125" style="18" customWidth="1"/>
    <col min="4102" max="4102" width="14.7109375" style="18" customWidth="1"/>
    <col min="4103" max="4103" width="14.28515625" style="18" customWidth="1"/>
    <col min="4104" max="4352" width="9.140625" style="18"/>
    <col min="4353" max="4353" width="8.140625" style="18" customWidth="1"/>
    <col min="4354" max="4354" width="78.5703125" style="18" customWidth="1"/>
    <col min="4355" max="4355" width="18.5703125" style="18" customWidth="1"/>
    <col min="4356" max="4356" width="18" style="18" customWidth="1"/>
    <col min="4357" max="4357" width="16.42578125" style="18" customWidth="1"/>
    <col min="4358" max="4358" width="14.7109375" style="18" customWidth="1"/>
    <col min="4359" max="4359" width="14.28515625" style="18" customWidth="1"/>
    <col min="4360" max="4608" width="9.140625" style="18"/>
    <col min="4609" max="4609" width="8.140625" style="18" customWidth="1"/>
    <col min="4610" max="4610" width="78.5703125" style="18" customWidth="1"/>
    <col min="4611" max="4611" width="18.5703125" style="18" customWidth="1"/>
    <col min="4612" max="4612" width="18" style="18" customWidth="1"/>
    <col min="4613" max="4613" width="16.42578125" style="18" customWidth="1"/>
    <col min="4614" max="4614" width="14.7109375" style="18" customWidth="1"/>
    <col min="4615" max="4615" width="14.28515625" style="18" customWidth="1"/>
    <col min="4616" max="4864" width="9.140625" style="18"/>
    <col min="4865" max="4865" width="8.140625" style="18" customWidth="1"/>
    <col min="4866" max="4866" width="78.5703125" style="18" customWidth="1"/>
    <col min="4867" max="4867" width="18.5703125" style="18" customWidth="1"/>
    <col min="4868" max="4868" width="18" style="18" customWidth="1"/>
    <col min="4869" max="4869" width="16.42578125" style="18" customWidth="1"/>
    <col min="4870" max="4870" width="14.7109375" style="18" customWidth="1"/>
    <col min="4871" max="4871" width="14.28515625" style="18" customWidth="1"/>
    <col min="4872" max="5120" width="9.140625" style="18"/>
    <col min="5121" max="5121" width="8.140625" style="18" customWidth="1"/>
    <col min="5122" max="5122" width="78.5703125" style="18" customWidth="1"/>
    <col min="5123" max="5123" width="18.5703125" style="18" customWidth="1"/>
    <col min="5124" max="5124" width="18" style="18" customWidth="1"/>
    <col min="5125" max="5125" width="16.42578125" style="18" customWidth="1"/>
    <col min="5126" max="5126" width="14.7109375" style="18" customWidth="1"/>
    <col min="5127" max="5127" width="14.28515625" style="18" customWidth="1"/>
    <col min="5128" max="5376" width="9.140625" style="18"/>
    <col min="5377" max="5377" width="8.140625" style="18" customWidth="1"/>
    <col min="5378" max="5378" width="78.5703125" style="18" customWidth="1"/>
    <col min="5379" max="5379" width="18.5703125" style="18" customWidth="1"/>
    <col min="5380" max="5380" width="18" style="18" customWidth="1"/>
    <col min="5381" max="5381" width="16.42578125" style="18" customWidth="1"/>
    <col min="5382" max="5382" width="14.7109375" style="18" customWidth="1"/>
    <col min="5383" max="5383" width="14.28515625" style="18" customWidth="1"/>
    <col min="5384" max="5632" width="9.140625" style="18"/>
    <col min="5633" max="5633" width="8.140625" style="18" customWidth="1"/>
    <col min="5634" max="5634" width="78.5703125" style="18" customWidth="1"/>
    <col min="5635" max="5635" width="18.5703125" style="18" customWidth="1"/>
    <col min="5636" max="5636" width="18" style="18" customWidth="1"/>
    <col min="5637" max="5637" width="16.42578125" style="18" customWidth="1"/>
    <col min="5638" max="5638" width="14.7109375" style="18" customWidth="1"/>
    <col min="5639" max="5639" width="14.28515625" style="18" customWidth="1"/>
    <col min="5640" max="5888" width="9.140625" style="18"/>
    <col min="5889" max="5889" width="8.140625" style="18" customWidth="1"/>
    <col min="5890" max="5890" width="78.5703125" style="18" customWidth="1"/>
    <col min="5891" max="5891" width="18.5703125" style="18" customWidth="1"/>
    <col min="5892" max="5892" width="18" style="18" customWidth="1"/>
    <col min="5893" max="5893" width="16.42578125" style="18" customWidth="1"/>
    <col min="5894" max="5894" width="14.7109375" style="18" customWidth="1"/>
    <col min="5895" max="5895" width="14.28515625" style="18" customWidth="1"/>
    <col min="5896" max="6144" width="9.140625" style="18"/>
    <col min="6145" max="6145" width="8.140625" style="18" customWidth="1"/>
    <col min="6146" max="6146" width="78.5703125" style="18" customWidth="1"/>
    <col min="6147" max="6147" width="18.5703125" style="18" customWidth="1"/>
    <col min="6148" max="6148" width="18" style="18" customWidth="1"/>
    <col min="6149" max="6149" width="16.42578125" style="18" customWidth="1"/>
    <col min="6150" max="6150" width="14.7109375" style="18" customWidth="1"/>
    <col min="6151" max="6151" width="14.28515625" style="18" customWidth="1"/>
    <col min="6152" max="6400" width="9.140625" style="18"/>
    <col min="6401" max="6401" width="8.140625" style="18" customWidth="1"/>
    <col min="6402" max="6402" width="78.5703125" style="18" customWidth="1"/>
    <col min="6403" max="6403" width="18.5703125" style="18" customWidth="1"/>
    <col min="6404" max="6404" width="18" style="18" customWidth="1"/>
    <col min="6405" max="6405" width="16.42578125" style="18" customWidth="1"/>
    <col min="6406" max="6406" width="14.7109375" style="18" customWidth="1"/>
    <col min="6407" max="6407" width="14.28515625" style="18" customWidth="1"/>
    <col min="6408" max="6656" width="9.140625" style="18"/>
    <col min="6657" max="6657" width="8.140625" style="18" customWidth="1"/>
    <col min="6658" max="6658" width="78.5703125" style="18" customWidth="1"/>
    <col min="6659" max="6659" width="18.5703125" style="18" customWidth="1"/>
    <col min="6660" max="6660" width="18" style="18" customWidth="1"/>
    <col min="6661" max="6661" width="16.42578125" style="18" customWidth="1"/>
    <col min="6662" max="6662" width="14.7109375" style="18" customWidth="1"/>
    <col min="6663" max="6663" width="14.28515625" style="18" customWidth="1"/>
    <col min="6664" max="6912" width="9.140625" style="18"/>
    <col min="6913" max="6913" width="8.140625" style="18" customWidth="1"/>
    <col min="6914" max="6914" width="78.5703125" style="18" customWidth="1"/>
    <col min="6915" max="6915" width="18.5703125" style="18" customWidth="1"/>
    <col min="6916" max="6916" width="18" style="18" customWidth="1"/>
    <col min="6917" max="6917" width="16.42578125" style="18" customWidth="1"/>
    <col min="6918" max="6918" width="14.7109375" style="18" customWidth="1"/>
    <col min="6919" max="6919" width="14.28515625" style="18" customWidth="1"/>
    <col min="6920" max="7168" width="9.140625" style="18"/>
    <col min="7169" max="7169" width="8.140625" style="18" customWidth="1"/>
    <col min="7170" max="7170" width="78.5703125" style="18" customWidth="1"/>
    <col min="7171" max="7171" width="18.5703125" style="18" customWidth="1"/>
    <col min="7172" max="7172" width="18" style="18" customWidth="1"/>
    <col min="7173" max="7173" width="16.42578125" style="18" customWidth="1"/>
    <col min="7174" max="7174" width="14.7109375" style="18" customWidth="1"/>
    <col min="7175" max="7175" width="14.28515625" style="18" customWidth="1"/>
    <col min="7176" max="7424" width="9.140625" style="18"/>
    <col min="7425" max="7425" width="8.140625" style="18" customWidth="1"/>
    <col min="7426" max="7426" width="78.5703125" style="18" customWidth="1"/>
    <col min="7427" max="7427" width="18.5703125" style="18" customWidth="1"/>
    <col min="7428" max="7428" width="18" style="18" customWidth="1"/>
    <col min="7429" max="7429" width="16.42578125" style="18" customWidth="1"/>
    <col min="7430" max="7430" width="14.7109375" style="18" customWidth="1"/>
    <col min="7431" max="7431" width="14.28515625" style="18" customWidth="1"/>
    <col min="7432" max="7680" width="9.140625" style="18"/>
    <col min="7681" max="7681" width="8.140625" style="18" customWidth="1"/>
    <col min="7682" max="7682" width="78.5703125" style="18" customWidth="1"/>
    <col min="7683" max="7683" width="18.5703125" style="18" customWidth="1"/>
    <col min="7684" max="7684" width="18" style="18" customWidth="1"/>
    <col min="7685" max="7685" width="16.42578125" style="18" customWidth="1"/>
    <col min="7686" max="7686" width="14.7109375" style="18" customWidth="1"/>
    <col min="7687" max="7687" width="14.28515625" style="18" customWidth="1"/>
    <col min="7688" max="7936" width="9.140625" style="18"/>
    <col min="7937" max="7937" width="8.140625" style="18" customWidth="1"/>
    <col min="7938" max="7938" width="78.5703125" style="18" customWidth="1"/>
    <col min="7939" max="7939" width="18.5703125" style="18" customWidth="1"/>
    <col min="7940" max="7940" width="18" style="18" customWidth="1"/>
    <col min="7941" max="7941" width="16.42578125" style="18" customWidth="1"/>
    <col min="7942" max="7942" width="14.7109375" style="18" customWidth="1"/>
    <col min="7943" max="7943" width="14.28515625" style="18" customWidth="1"/>
    <col min="7944" max="8192" width="9.140625" style="18"/>
    <col min="8193" max="8193" width="8.140625" style="18" customWidth="1"/>
    <col min="8194" max="8194" width="78.5703125" style="18" customWidth="1"/>
    <col min="8195" max="8195" width="18.5703125" style="18" customWidth="1"/>
    <col min="8196" max="8196" width="18" style="18" customWidth="1"/>
    <col min="8197" max="8197" width="16.42578125" style="18" customWidth="1"/>
    <col min="8198" max="8198" width="14.7109375" style="18" customWidth="1"/>
    <col min="8199" max="8199" width="14.28515625" style="18" customWidth="1"/>
    <col min="8200" max="8448" width="9.140625" style="18"/>
    <col min="8449" max="8449" width="8.140625" style="18" customWidth="1"/>
    <col min="8450" max="8450" width="78.5703125" style="18" customWidth="1"/>
    <col min="8451" max="8451" width="18.5703125" style="18" customWidth="1"/>
    <col min="8452" max="8452" width="18" style="18" customWidth="1"/>
    <col min="8453" max="8453" width="16.42578125" style="18" customWidth="1"/>
    <col min="8454" max="8454" width="14.7109375" style="18" customWidth="1"/>
    <col min="8455" max="8455" width="14.28515625" style="18" customWidth="1"/>
    <col min="8456" max="8704" width="9.140625" style="18"/>
    <col min="8705" max="8705" width="8.140625" style="18" customWidth="1"/>
    <col min="8706" max="8706" width="78.5703125" style="18" customWidth="1"/>
    <col min="8707" max="8707" width="18.5703125" style="18" customWidth="1"/>
    <col min="8708" max="8708" width="18" style="18" customWidth="1"/>
    <col min="8709" max="8709" width="16.42578125" style="18" customWidth="1"/>
    <col min="8710" max="8710" width="14.7109375" style="18" customWidth="1"/>
    <col min="8711" max="8711" width="14.28515625" style="18" customWidth="1"/>
    <col min="8712" max="8960" width="9.140625" style="18"/>
    <col min="8961" max="8961" width="8.140625" style="18" customWidth="1"/>
    <col min="8962" max="8962" width="78.5703125" style="18" customWidth="1"/>
    <col min="8963" max="8963" width="18.5703125" style="18" customWidth="1"/>
    <col min="8964" max="8964" width="18" style="18" customWidth="1"/>
    <col min="8965" max="8965" width="16.42578125" style="18" customWidth="1"/>
    <col min="8966" max="8966" width="14.7109375" style="18" customWidth="1"/>
    <col min="8967" max="8967" width="14.28515625" style="18" customWidth="1"/>
    <col min="8968" max="9216" width="9.140625" style="18"/>
    <col min="9217" max="9217" width="8.140625" style="18" customWidth="1"/>
    <col min="9218" max="9218" width="78.5703125" style="18" customWidth="1"/>
    <col min="9219" max="9219" width="18.5703125" style="18" customWidth="1"/>
    <col min="9220" max="9220" width="18" style="18" customWidth="1"/>
    <col min="9221" max="9221" width="16.42578125" style="18" customWidth="1"/>
    <col min="9222" max="9222" width="14.7109375" style="18" customWidth="1"/>
    <col min="9223" max="9223" width="14.28515625" style="18" customWidth="1"/>
    <col min="9224" max="9472" width="9.140625" style="18"/>
    <col min="9473" max="9473" width="8.140625" style="18" customWidth="1"/>
    <col min="9474" max="9474" width="78.5703125" style="18" customWidth="1"/>
    <col min="9475" max="9475" width="18.5703125" style="18" customWidth="1"/>
    <col min="9476" max="9476" width="18" style="18" customWidth="1"/>
    <col min="9477" max="9477" width="16.42578125" style="18" customWidth="1"/>
    <col min="9478" max="9478" width="14.7109375" style="18" customWidth="1"/>
    <col min="9479" max="9479" width="14.28515625" style="18" customWidth="1"/>
    <col min="9480" max="9728" width="9.140625" style="18"/>
    <col min="9729" max="9729" width="8.140625" style="18" customWidth="1"/>
    <col min="9730" max="9730" width="78.5703125" style="18" customWidth="1"/>
    <col min="9731" max="9731" width="18.5703125" style="18" customWidth="1"/>
    <col min="9732" max="9732" width="18" style="18" customWidth="1"/>
    <col min="9733" max="9733" width="16.42578125" style="18" customWidth="1"/>
    <col min="9734" max="9734" width="14.7109375" style="18" customWidth="1"/>
    <col min="9735" max="9735" width="14.28515625" style="18" customWidth="1"/>
    <col min="9736" max="9984" width="9.140625" style="18"/>
    <col min="9985" max="9985" width="8.140625" style="18" customWidth="1"/>
    <col min="9986" max="9986" width="78.5703125" style="18" customWidth="1"/>
    <col min="9987" max="9987" width="18.5703125" style="18" customWidth="1"/>
    <col min="9988" max="9988" width="18" style="18" customWidth="1"/>
    <col min="9989" max="9989" width="16.42578125" style="18" customWidth="1"/>
    <col min="9990" max="9990" width="14.7109375" style="18" customWidth="1"/>
    <col min="9991" max="9991" width="14.28515625" style="18" customWidth="1"/>
    <col min="9992" max="10240" width="9.140625" style="18"/>
    <col min="10241" max="10241" width="8.140625" style="18" customWidth="1"/>
    <col min="10242" max="10242" width="78.5703125" style="18" customWidth="1"/>
    <col min="10243" max="10243" width="18.5703125" style="18" customWidth="1"/>
    <col min="10244" max="10244" width="18" style="18" customWidth="1"/>
    <col min="10245" max="10245" width="16.42578125" style="18" customWidth="1"/>
    <col min="10246" max="10246" width="14.7109375" style="18" customWidth="1"/>
    <col min="10247" max="10247" width="14.28515625" style="18" customWidth="1"/>
    <col min="10248" max="10496" width="9.140625" style="18"/>
    <col min="10497" max="10497" width="8.140625" style="18" customWidth="1"/>
    <col min="10498" max="10498" width="78.5703125" style="18" customWidth="1"/>
    <col min="10499" max="10499" width="18.5703125" style="18" customWidth="1"/>
    <col min="10500" max="10500" width="18" style="18" customWidth="1"/>
    <col min="10501" max="10501" width="16.42578125" style="18" customWidth="1"/>
    <col min="10502" max="10502" width="14.7109375" style="18" customWidth="1"/>
    <col min="10503" max="10503" width="14.28515625" style="18" customWidth="1"/>
    <col min="10504" max="10752" width="9.140625" style="18"/>
    <col min="10753" max="10753" width="8.140625" style="18" customWidth="1"/>
    <col min="10754" max="10754" width="78.5703125" style="18" customWidth="1"/>
    <col min="10755" max="10755" width="18.5703125" style="18" customWidth="1"/>
    <col min="10756" max="10756" width="18" style="18" customWidth="1"/>
    <col min="10757" max="10757" width="16.42578125" style="18" customWidth="1"/>
    <col min="10758" max="10758" width="14.7109375" style="18" customWidth="1"/>
    <col min="10759" max="10759" width="14.28515625" style="18" customWidth="1"/>
    <col min="10760" max="11008" width="9.140625" style="18"/>
    <col min="11009" max="11009" width="8.140625" style="18" customWidth="1"/>
    <col min="11010" max="11010" width="78.5703125" style="18" customWidth="1"/>
    <col min="11011" max="11011" width="18.5703125" style="18" customWidth="1"/>
    <col min="11012" max="11012" width="18" style="18" customWidth="1"/>
    <col min="11013" max="11013" width="16.42578125" style="18" customWidth="1"/>
    <col min="11014" max="11014" width="14.7109375" style="18" customWidth="1"/>
    <col min="11015" max="11015" width="14.28515625" style="18" customWidth="1"/>
    <col min="11016" max="11264" width="9.140625" style="18"/>
    <col min="11265" max="11265" width="8.140625" style="18" customWidth="1"/>
    <col min="11266" max="11266" width="78.5703125" style="18" customWidth="1"/>
    <col min="11267" max="11267" width="18.5703125" style="18" customWidth="1"/>
    <col min="11268" max="11268" width="18" style="18" customWidth="1"/>
    <col min="11269" max="11269" width="16.42578125" style="18" customWidth="1"/>
    <col min="11270" max="11270" width="14.7109375" style="18" customWidth="1"/>
    <col min="11271" max="11271" width="14.28515625" style="18" customWidth="1"/>
    <col min="11272" max="11520" width="9.140625" style="18"/>
    <col min="11521" max="11521" width="8.140625" style="18" customWidth="1"/>
    <col min="11522" max="11522" width="78.5703125" style="18" customWidth="1"/>
    <col min="11523" max="11523" width="18.5703125" style="18" customWidth="1"/>
    <col min="11524" max="11524" width="18" style="18" customWidth="1"/>
    <col min="11525" max="11525" width="16.42578125" style="18" customWidth="1"/>
    <col min="11526" max="11526" width="14.7109375" style="18" customWidth="1"/>
    <col min="11527" max="11527" width="14.28515625" style="18" customWidth="1"/>
    <col min="11528" max="11776" width="9.140625" style="18"/>
    <col min="11777" max="11777" width="8.140625" style="18" customWidth="1"/>
    <col min="11778" max="11778" width="78.5703125" style="18" customWidth="1"/>
    <col min="11779" max="11779" width="18.5703125" style="18" customWidth="1"/>
    <col min="11780" max="11780" width="18" style="18" customWidth="1"/>
    <col min="11781" max="11781" width="16.42578125" style="18" customWidth="1"/>
    <col min="11782" max="11782" width="14.7109375" style="18" customWidth="1"/>
    <col min="11783" max="11783" width="14.28515625" style="18" customWidth="1"/>
    <col min="11784" max="12032" width="9.140625" style="18"/>
    <col min="12033" max="12033" width="8.140625" style="18" customWidth="1"/>
    <col min="12034" max="12034" width="78.5703125" style="18" customWidth="1"/>
    <col min="12035" max="12035" width="18.5703125" style="18" customWidth="1"/>
    <col min="12036" max="12036" width="18" style="18" customWidth="1"/>
    <col min="12037" max="12037" width="16.42578125" style="18" customWidth="1"/>
    <col min="12038" max="12038" width="14.7109375" style="18" customWidth="1"/>
    <col min="12039" max="12039" width="14.28515625" style="18" customWidth="1"/>
    <col min="12040" max="12288" width="9.140625" style="18"/>
    <col min="12289" max="12289" width="8.140625" style="18" customWidth="1"/>
    <col min="12290" max="12290" width="78.5703125" style="18" customWidth="1"/>
    <col min="12291" max="12291" width="18.5703125" style="18" customWidth="1"/>
    <col min="12292" max="12292" width="18" style="18" customWidth="1"/>
    <col min="12293" max="12293" width="16.42578125" style="18" customWidth="1"/>
    <col min="12294" max="12294" width="14.7109375" style="18" customWidth="1"/>
    <col min="12295" max="12295" width="14.28515625" style="18" customWidth="1"/>
    <col min="12296" max="12544" width="9.140625" style="18"/>
    <col min="12545" max="12545" width="8.140625" style="18" customWidth="1"/>
    <col min="12546" max="12546" width="78.5703125" style="18" customWidth="1"/>
    <col min="12547" max="12547" width="18.5703125" style="18" customWidth="1"/>
    <col min="12548" max="12548" width="18" style="18" customWidth="1"/>
    <col min="12549" max="12549" width="16.42578125" style="18" customWidth="1"/>
    <col min="12550" max="12550" width="14.7109375" style="18" customWidth="1"/>
    <col min="12551" max="12551" width="14.28515625" style="18" customWidth="1"/>
    <col min="12552" max="12800" width="9.140625" style="18"/>
    <col min="12801" max="12801" width="8.140625" style="18" customWidth="1"/>
    <col min="12802" max="12802" width="78.5703125" style="18" customWidth="1"/>
    <col min="12803" max="12803" width="18.5703125" style="18" customWidth="1"/>
    <col min="12804" max="12804" width="18" style="18" customWidth="1"/>
    <col min="12805" max="12805" width="16.42578125" style="18" customWidth="1"/>
    <col min="12806" max="12806" width="14.7109375" style="18" customWidth="1"/>
    <col min="12807" max="12807" width="14.28515625" style="18" customWidth="1"/>
    <col min="12808" max="13056" width="9.140625" style="18"/>
    <col min="13057" max="13057" width="8.140625" style="18" customWidth="1"/>
    <col min="13058" max="13058" width="78.5703125" style="18" customWidth="1"/>
    <col min="13059" max="13059" width="18.5703125" style="18" customWidth="1"/>
    <col min="13060" max="13060" width="18" style="18" customWidth="1"/>
    <col min="13061" max="13061" width="16.42578125" style="18" customWidth="1"/>
    <col min="13062" max="13062" width="14.7109375" style="18" customWidth="1"/>
    <col min="13063" max="13063" width="14.28515625" style="18" customWidth="1"/>
    <col min="13064" max="13312" width="9.140625" style="18"/>
    <col min="13313" max="13313" width="8.140625" style="18" customWidth="1"/>
    <col min="13314" max="13314" width="78.5703125" style="18" customWidth="1"/>
    <col min="13315" max="13315" width="18.5703125" style="18" customWidth="1"/>
    <col min="13316" max="13316" width="18" style="18" customWidth="1"/>
    <col min="13317" max="13317" width="16.42578125" style="18" customWidth="1"/>
    <col min="13318" max="13318" width="14.7109375" style="18" customWidth="1"/>
    <col min="13319" max="13319" width="14.28515625" style="18" customWidth="1"/>
    <col min="13320" max="13568" width="9.140625" style="18"/>
    <col min="13569" max="13569" width="8.140625" style="18" customWidth="1"/>
    <col min="13570" max="13570" width="78.5703125" style="18" customWidth="1"/>
    <col min="13571" max="13571" width="18.5703125" style="18" customWidth="1"/>
    <col min="13572" max="13572" width="18" style="18" customWidth="1"/>
    <col min="13573" max="13573" width="16.42578125" style="18" customWidth="1"/>
    <col min="13574" max="13574" width="14.7109375" style="18" customWidth="1"/>
    <col min="13575" max="13575" width="14.28515625" style="18" customWidth="1"/>
    <col min="13576" max="13824" width="9.140625" style="18"/>
    <col min="13825" max="13825" width="8.140625" style="18" customWidth="1"/>
    <col min="13826" max="13826" width="78.5703125" style="18" customWidth="1"/>
    <col min="13827" max="13827" width="18.5703125" style="18" customWidth="1"/>
    <col min="13828" max="13828" width="18" style="18" customWidth="1"/>
    <col min="13829" max="13829" width="16.42578125" style="18" customWidth="1"/>
    <col min="13830" max="13830" width="14.7109375" style="18" customWidth="1"/>
    <col min="13831" max="13831" width="14.28515625" style="18" customWidth="1"/>
    <col min="13832" max="14080" width="9.140625" style="18"/>
    <col min="14081" max="14081" width="8.140625" style="18" customWidth="1"/>
    <col min="14082" max="14082" width="78.5703125" style="18" customWidth="1"/>
    <col min="14083" max="14083" width="18.5703125" style="18" customWidth="1"/>
    <col min="14084" max="14084" width="18" style="18" customWidth="1"/>
    <col min="14085" max="14085" width="16.42578125" style="18" customWidth="1"/>
    <col min="14086" max="14086" width="14.7109375" style="18" customWidth="1"/>
    <col min="14087" max="14087" width="14.28515625" style="18" customWidth="1"/>
    <col min="14088" max="14336" width="9.140625" style="18"/>
    <col min="14337" max="14337" width="8.140625" style="18" customWidth="1"/>
    <col min="14338" max="14338" width="78.5703125" style="18" customWidth="1"/>
    <col min="14339" max="14339" width="18.5703125" style="18" customWidth="1"/>
    <col min="14340" max="14340" width="18" style="18" customWidth="1"/>
    <col min="14341" max="14341" width="16.42578125" style="18" customWidth="1"/>
    <col min="14342" max="14342" width="14.7109375" style="18" customWidth="1"/>
    <col min="14343" max="14343" width="14.28515625" style="18" customWidth="1"/>
    <col min="14344" max="14592" width="9.140625" style="18"/>
    <col min="14593" max="14593" width="8.140625" style="18" customWidth="1"/>
    <col min="14594" max="14594" width="78.5703125" style="18" customWidth="1"/>
    <col min="14595" max="14595" width="18.5703125" style="18" customWidth="1"/>
    <col min="14596" max="14596" width="18" style="18" customWidth="1"/>
    <col min="14597" max="14597" width="16.42578125" style="18" customWidth="1"/>
    <col min="14598" max="14598" width="14.7109375" style="18" customWidth="1"/>
    <col min="14599" max="14599" width="14.28515625" style="18" customWidth="1"/>
    <col min="14600" max="14848" width="9.140625" style="18"/>
    <col min="14849" max="14849" width="8.140625" style="18" customWidth="1"/>
    <col min="14850" max="14850" width="78.5703125" style="18" customWidth="1"/>
    <col min="14851" max="14851" width="18.5703125" style="18" customWidth="1"/>
    <col min="14852" max="14852" width="18" style="18" customWidth="1"/>
    <col min="14853" max="14853" width="16.42578125" style="18" customWidth="1"/>
    <col min="14854" max="14854" width="14.7109375" style="18" customWidth="1"/>
    <col min="14855" max="14855" width="14.28515625" style="18" customWidth="1"/>
    <col min="14856" max="15104" width="9.140625" style="18"/>
    <col min="15105" max="15105" width="8.140625" style="18" customWidth="1"/>
    <col min="15106" max="15106" width="78.5703125" style="18" customWidth="1"/>
    <col min="15107" max="15107" width="18.5703125" style="18" customWidth="1"/>
    <col min="15108" max="15108" width="18" style="18" customWidth="1"/>
    <col min="15109" max="15109" width="16.42578125" style="18" customWidth="1"/>
    <col min="15110" max="15110" width="14.7109375" style="18" customWidth="1"/>
    <col min="15111" max="15111" width="14.28515625" style="18" customWidth="1"/>
    <col min="15112" max="15360" width="9.140625" style="18"/>
    <col min="15361" max="15361" width="8.140625" style="18" customWidth="1"/>
    <col min="15362" max="15362" width="78.5703125" style="18" customWidth="1"/>
    <col min="15363" max="15363" width="18.5703125" style="18" customWidth="1"/>
    <col min="15364" max="15364" width="18" style="18" customWidth="1"/>
    <col min="15365" max="15365" width="16.42578125" style="18" customWidth="1"/>
    <col min="15366" max="15366" width="14.7109375" style="18" customWidth="1"/>
    <col min="15367" max="15367" width="14.28515625" style="18" customWidth="1"/>
    <col min="15368" max="15616" width="9.140625" style="18"/>
    <col min="15617" max="15617" width="8.140625" style="18" customWidth="1"/>
    <col min="15618" max="15618" width="78.5703125" style="18" customWidth="1"/>
    <col min="15619" max="15619" width="18.5703125" style="18" customWidth="1"/>
    <col min="15620" max="15620" width="18" style="18" customWidth="1"/>
    <col min="15621" max="15621" width="16.42578125" style="18" customWidth="1"/>
    <col min="15622" max="15622" width="14.7109375" style="18" customWidth="1"/>
    <col min="15623" max="15623" width="14.28515625" style="18" customWidth="1"/>
    <col min="15624" max="15872" width="9.140625" style="18"/>
    <col min="15873" max="15873" width="8.140625" style="18" customWidth="1"/>
    <col min="15874" max="15874" width="78.5703125" style="18" customWidth="1"/>
    <col min="15875" max="15875" width="18.5703125" style="18" customWidth="1"/>
    <col min="15876" max="15876" width="18" style="18" customWidth="1"/>
    <col min="15877" max="15877" width="16.42578125" style="18" customWidth="1"/>
    <col min="15878" max="15878" width="14.7109375" style="18" customWidth="1"/>
    <col min="15879" max="15879" width="14.28515625" style="18" customWidth="1"/>
    <col min="15880" max="16128" width="9.140625" style="18"/>
    <col min="16129" max="16129" width="8.140625" style="18" customWidth="1"/>
    <col min="16130" max="16130" width="78.5703125" style="18" customWidth="1"/>
    <col min="16131" max="16131" width="18.5703125" style="18" customWidth="1"/>
    <col min="16132" max="16132" width="18" style="18" customWidth="1"/>
    <col min="16133" max="16133" width="16.42578125" style="18" customWidth="1"/>
    <col min="16134" max="16134" width="14.7109375" style="18" customWidth="1"/>
    <col min="16135" max="16135" width="14.28515625" style="18" customWidth="1"/>
    <col min="16136" max="16384" width="9.140625" style="18"/>
  </cols>
  <sheetData>
    <row r="1" spans="1:5" ht="15.95" customHeight="1" x14ac:dyDescent="0.25">
      <c r="A1" s="123" t="s">
        <v>106</v>
      </c>
      <c r="B1" s="123"/>
      <c r="C1" s="123"/>
      <c r="D1" s="123"/>
      <c r="E1" s="123"/>
    </row>
    <row r="2" spans="1:5" ht="15.95" customHeight="1" x14ac:dyDescent="0.25">
      <c r="A2" s="155"/>
      <c r="B2" s="155"/>
      <c r="D2" s="20"/>
      <c r="E2" s="156" t="s">
        <v>66</v>
      </c>
    </row>
    <row r="3" spans="1:5" ht="31.5" x14ac:dyDescent="0.25">
      <c r="A3" s="157" t="s">
        <v>3</v>
      </c>
      <c r="B3" s="158" t="s">
        <v>107</v>
      </c>
      <c r="C3" s="158" t="s">
        <v>614</v>
      </c>
      <c r="D3" s="158" t="s">
        <v>615</v>
      </c>
      <c r="E3" s="158" t="s">
        <v>616</v>
      </c>
    </row>
    <row r="4" spans="1:5" s="21" customFormat="1" x14ac:dyDescent="0.2">
      <c r="A4" s="157">
        <v>1</v>
      </c>
      <c r="B4" s="158">
        <v>2</v>
      </c>
      <c r="C4" s="158">
        <v>3</v>
      </c>
      <c r="D4" s="158">
        <v>4</v>
      </c>
      <c r="E4" s="158">
        <v>5</v>
      </c>
    </row>
    <row r="5" spans="1:5" s="21" customFormat="1" x14ac:dyDescent="0.2">
      <c r="A5" s="157" t="s">
        <v>14</v>
      </c>
      <c r="B5" s="159" t="s">
        <v>108</v>
      </c>
      <c r="C5" s="160">
        <f>SUM(C6:C11)</f>
        <v>18563330</v>
      </c>
      <c r="D5" s="160">
        <f>SUM(D6:D11)</f>
        <v>19818414</v>
      </c>
      <c r="E5" s="160">
        <f>SUM(E6:E11)</f>
        <v>19818414</v>
      </c>
    </row>
    <row r="6" spans="1:5" s="21" customFormat="1" x14ac:dyDescent="0.2">
      <c r="A6" s="161" t="s">
        <v>109</v>
      </c>
      <c r="B6" s="162" t="s">
        <v>110</v>
      </c>
      <c r="C6" s="163">
        <v>10910890</v>
      </c>
      <c r="D6" s="163">
        <v>10910890</v>
      </c>
      <c r="E6" s="163">
        <v>10910890</v>
      </c>
    </row>
    <row r="7" spans="1:5" s="21" customFormat="1" x14ac:dyDescent="0.2">
      <c r="A7" s="161" t="s">
        <v>111</v>
      </c>
      <c r="B7" s="162" t="s">
        <v>112</v>
      </c>
      <c r="C7" s="163"/>
      <c r="D7" s="163"/>
      <c r="E7" s="163"/>
    </row>
    <row r="8" spans="1:5" s="21" customFormat="1" x14ac:dyDescent="0.2">
      <c r="A8" s="161" t="s">
        <v>113</v>
      </c>
      <c r="B8" s="162" t="s">
        <v>114</v>
      </c>
      <c r="C8" s="163">
        <v>5852440</v>
      </c>
      <c r="D8" s="163">
        <v>7107524</v>
      </c>
      <c r="E8" s="163">
        <v>7107524</v>
      </c>
    </row>
    <row r="9" spans="1:5" s="21" customFormat="1" x14ac:dyDescent="0.2">
      <c r="A9" s="161" t="s">
        <v>115</v>
      </c>
      <c r="B9" s="162" t="s">
        <v>116</v>
      </c>
      <c r="C9" s="163">
        <v>1800000</v>
      </c>
      <c r="D9" s="163">
        <v>1800000</v>
      </c>
      <c r="E9" s="163">
        <v>1800000</v>
      </c>
    </row>
    <row r="10" spans="1:5" s="21" customFormat="1" x14ac:dyDescent="0.2">
      <c r="A10" s="161" t="s">
        <v>117</v>
      </c>
      <c r="B10" s="162" t="s">
        <v>118</v>
      </c>
      <c r="C10" s="163"/>
      <c r="D10" s="163"/>
      <c r="E10" s="163"/>
    </row>
    <row r="11" spans="1:5" s="21" customFormat="1" x14ac:dyDescent="0.2">
      <c r="A11" s="161" t="s">
        <v>119</v>
      </c>
      <c r="B11" s="162" t="s">
        <v>120</v>
      </c>
      <c r="C11" s="163"/>
      <c r="D11" s="163"/>
      <c r="E11" s="163"/>
    </row>
    <row r="12" spans="1:5" s="21" customFormat="1" x14ac:dyDescent="0.2">
      <c r="A12" s="157" t="s">
        <v>17</v>
      </c>
      <c r="B12" s="164" t="s">
        <v>121</v>
      </c>
      <c r="C12" s="160">
        <f>SUM(C13:C17)</f>
        <v>2703508</v>
      </c>
      <c r="D12" s="160">
        <f>SUM(D13:D17)</f>
        <v>22551295</v>
      </c>
      <c r="E12" s="160">
        <f>SUM(E13:E17)</f>
        <v>22221706</v>
      </c>
    </row>
    <row r="13" spans="1:5" s="21" customFormat="1" x14ac:dyDescent="0.2">
      <c r="A13" s="161" t="s">
        <v>122</v>
      </c>
      <c r="B13" s="162" t="s">
        <v>123</v>
      </c>
      <c r="C13" s="163"/>
      <c r="D13" s="163"/>
      <c r="E13" s="163"/>
    </row>
    <row r="14" spans="1:5" s="21" customFormat="1" x14ac:dyDescent="0.2">
      <c r="A14" s="161" t="s">
        <v>124</v>
      </c>
      <c r="B14" s="162" t="s">
        <v>125</v>
      </c>
      <c r="C14" s="163"/>
      <c r="D14" s="163"/>
      <c r="E14" s="163"/>
    </row>
    <row r="15" spans="1:5" s="21" customFormat="1" x14ac:dyDescent="0.2">
      <c r="A15" s="161" t="s">
        <v>126</v>
      </c>
      <c r="B15" s="162" t="s">
        <v>127</v>
      </c>
      <c r="C15" s="163"/>
      <c r="D15" s="163"/>
      <c r="E15" s="163"/>
    </row>
    <row r="16" spans="1:5" s="21" customFormat="1" x14ac:dyDescent="0.2">
      <c r="A16" s="161" t="s">
        <v>128</v>
      </c>
      <c r="B16" s="162" t="s">
        <v>129</v>
      </c>
      <c r="C16" s="163"/>
      <c r="D16" s="163"/>
      <c r="E16" s="163"/>
    </row>
    <row r="17" spans="1:5" s="21" customFormat="1" x14ac:dyDescent="0.2">
      <c r="A17" s="161" t="s">
        <v>130</v>
      </c>
      <c r="B17" s="162" t="s">
        <v>131</v>
      </c>
      <c r="C17" s="163">
        <v>2703508</v>
      </c>
      <c r="D17" s="163">
        <v>22551295</v>
      </c>
      <c r="E17" s="163">
        <v>22221706</v>
      </c>
    </row>
    <row r="18" spans="1:5" s="21" customFormat="1" x14ac:dyDescent="0.2">
      <c r="A18" s="161" t="s">
        <v>132</v>
      </c>
      <c r="B18" s="162" t="s">
        <v>133</v>
      </c>
      <c r="C18" s="163"/>
      <c r="D18" s="163"/>
      <c r="E18" s="163"/>
    </row>
    <row r="19" spans="1:5" s="21" customFormat="1" x14ac:dyDescent="0.2">
      <c r="A19" s="157" t="s">
        <v>7</v>
      </c>
      <c r="B19" s="159" t="s">
        <v>134</v>
      </c>
      <c r="C19" s="160">
        <f>C20+C21+C22+C23+C24</f>
        <v>6329761</v>
      </c>
      <c r="D19" s="160">
        <f>D20+D21+D22+D23+D24</f>
        <v>6329761</v>
      </c>
      <c r="E19" s="160">
        <f>E20+E21+E22+E23+E24</f>
        <v>12659523</v>
      </c>
    </row>
    <row r="20" spans="1:5" s="21" customFormat="1" x14ac:dyDescent="0.2">
      <c r="A20" s="161" t="s">
        <v>135</v>
      </c>
      <c r="B20" s="162" t="s">
        <v>136</v>
      </c>
      <c r="C20" s="163"/>
      <c r="D20" s="163"/>
      <c r="E20" s="163"/>
    </row>
    <row r="21" spans="1:5" s="21" customFormat="1" x14ac:dyDescent="0.2">
      <c r="A21" s="161" t="s">
        <v>137</v>
      </c>
      <c r="B21" s="162" t="s">
        <v>138</v>
      </c>
      <c r="C21" s="163"/>
      <c r="D21" s="163"/>
      <c r="E21" s="163"/>
    </row>
    <row r="22" spans="1:5" s="21" customFormat="1" x14ac:dyDescent="0.2">
      <c r="A22" s="161" t="s">
        <v>139</v>
      </c>
      <c r="B22" s="162" t="s">
        <v>140</v>
      </c>
      <c r="C22" s="163"/>
      <c r="D22" s="163"/>
      <c r="E22" s="163"/>
    </row>
    <row r="23" spans="1:5" s="21" customFormat="1" x14ac:dyDescent="0.2">
      <c r="A23" s="161" t="s">
        <v>141</v>
      </c>
      <c r="B23" s="162" t="s">
        <v>142</v>
      </c>
      <c r="C23" s="163"/>
      <c r="D23" s="163"/>
      <c r="E23" s="163"/>
    </row>
    <row r="24" spans="1:5" s="21" customFormat="1" x14ac:dyDescent="0.2">
      <c r="A24" s="161" t="s">
        <v>143</v>
      </c>
      <c r="B24" s="162" t="s">
        <v>144</v>
      </c>
      <c r="C24" s="163">
        <v>6329761</v>
      </c>
      <c r="D24" s="163">
        <v>6329761</v>
      </c>
      <c r="E24" s="163">
        <v>12659523</v>
      </c>
    </row>
    <row r="25" spans="1:5" s="21" customFormat="1" x14ac:dyDescent="0.2">
      <c r="A25" s="161" t="s">
        <v>145</v>
      </c>
      <c r="B25" s="162" t="s">
        <v>146</v>
      </c>
      <c r="C25" s="163">
        <v>6329761</v>
      </c>
      <c r="D25" s="163">
        <v>6329761</v>
      </c>
      <c r="E25" s="163">
        <v>12659523</v>
      </c>
    </row>
    <row r="26" spans="1:5" s="21" customFormat="1" x14ac:dyDescent="0.2">
      <c r="A26" s="157" t="s">
        <v>147</v>
      </c>
      <c r="B26" s="159" t="s">
        <v>148</v>
      </c>
      <c r="C26" s="165">
        <f>SUM(C27,C30,C31,C32)</f>
        <v>2810418</v>
      </c>
      <c r="D26" s="165">
        <f>SUM(D27,D30,D31,D32)</f>
        <v>2810418</v>
      </c>
      <c r="E26" s="165">
        <f>SUM(E27,E30,E31,E32)</f>
        <v>4800497</v>
      </c>
    </row>
    <row r="27" spans="1:5" s="21" customFormat="1" x14ac:dyDescent="0.2">
      <c r="A27" s="161" t="s">
        <v>149</v>
      </c>
      <c r="B27" s="162" t="s">
        <v>150</v>
      </c>
      <c r="C27" s="166">
        <f>SUM(C28:C29)</f>
        <v>2095418</v>
      </c>
      <c r="D27" s="166">
        <v>2095418</v>
      </c>
      <c r="E27" s="166">
        <v>4357315</v>
      </c>
    </row>
    <row r="28" spans="1:5" s="21" customFormat="1" x14ac:dyDescent="0.2">
      <c r="A28" s="161" t="s">
        <v>151</v>
      </c>
      <c r="B28" s="162" t="s">
        <v>152</v>
      </c>
      <c r="C28" s="163">
        <v>2095418</v>
      </c>
      <c r="D28" s="163">
        <v>2095418</v>
      </c>
      <c r="E28" s="163">
        <v>4357315</v>
      </c>
    </row>
    <row r="29" spans="1:5" s="21" customFormat="1" x14ac:dyDescent="0.2">
      <c r="A29" s="161" t="s">
        <v>153</v>
      </c>
      <c r="B29" s="162" t="s">
        <v>154</v>
      </c>
      <c r="C29" s="163"/>
      <c r="D29" s="163"/>
      <c r="E29" s="163"/>
    </row>
    <row r="30" spans="1:5" s="21" customFormat="1" x14ac:dyDescent="0.2">
      <c r="A30" s="161" t="s">
        <v>155</v>
      </c>
      <c r="B30" s="162" t="s">
        <v>156</v>
      </c>
      <c r="C30" s="163">
        <v>700000</v>
      </c>
      <c r="D30" s="163">
        <v>700000</v>
      </c>
      <c r="E30" s="163">
        <v>430255</v>
      </c>
    </row>
    <row r="31" spans="1:5" s="21" customFormat="1" x14ac:dyDescent="0.2">
      <c r="A31" s="161" t="s">
        <v>157</v>
      </c>
      <c r="B31" s="162" t="s">
        <v>158</v>
      </c>
      <c r="C31" s="163"/>
      <c r="D31" s="163"/>
      <c r="E31" s="163"/>
    </row>
    <row r="32" spans="1:5" s="21" customFormat="1" x14ac:dyDescent="0.2">
      <c r="A32" s="161" t="s">
        <v>159</v>
      </c>
      <c r="B32" s="162" t="s">
        <v>160</v>
      </c>
      <c r="C32" s="163">
        <v>15000</v>
      </c>
      <c r="D32" s="163">
        <v>15000</v>
      </c>
      <c r="E32" s="163">
        <v>12927</v>
      </c>
    </row>
    <row r="33" spans="1:5" s="21" customFormat="1" x14ac:dyDescent="0.2">
      <c r="A33" s="157" t="s">
        <v>9</v>
      </c>
      <c r="B33" s="159" t="s">
        <v>161</v>
      </c>
      <c r="C33" s="160">
        <f>SUM(C34:C43)</f>
        <v>161600</v>
      </c>
      <c r="D33" s="160">
        <f>SUM(D34:D43)</f>
        <v>161600</v>
      </c>
      <c r="E33" s="160">
        <f>SUM(E34:E43)</f>
        <v>2016458</v>
      </c>
    </row>
    <row r="34" spans="1:5" s="21" customFormat="1" x14ac:dyDescent="0.2">
      <c r="A34" s="161" t="s">
        <v>162</v>
      </c>
      <c r="B34" s="162" t="s">
        <v>163</v>
      </c>
      <c r="C34" s="163"/>
      <c r="D34" s="163"/>
      <c r="E34" s="163">
        <v>1546148</v>
      </c>
    </row>
    <row r="35" spans="1:5" s="21" customFormat="1" x14ac:dyDescent="0.2">
      <c r="A35" s="161" t="s">
        <v>164</v>
      </c>
      <c r="B35" s="162" t="s">
        <v>165</v>
      </c>
      <c r="C35" s="163">
        <v>50000</v>
      </c>
      <c r="D35" s="163">
        <v>50000</v>
      </c>
      <c r="E35" s="163">
        <v>290900</v>
      </c>
    </row>
    <row r="36" spans="1:5" s="21" customFormat="1" x14ac:dyDescent="0.2">
      <c r="A36" s="161" t="s">
        <v>166</v>
      </c>
      <c r="B36" s="162" t="s">
        <v>167</v>
      </c>
      <c r="C36" s="163"/>
      <c r="D36" s="163"/>
      <c r="E36" s="163"/>
    </row>
    <row r="37" spans="1:5" s="21" customFormat="1" x14ac:dyDescent="0.2">
      <c r="A37" s="161" t="s">
        <v>168</v>
      </c>
      <c r="B37" s="162" t="s">
        <v>169</v>
      </c>
      <c r="C37" s="163">
        <v>111600</v>
      </c>
      <c r="D37" s="163">
        <v>111600</v>
      </c>
      <c r="E37" s="163">
        <v>146320</v>
      </c>
    </row>
    <row r="38" spans="1:5" s="21" customFormat="1" x14ac:dyDescent="0.2">
      <c r="A38" s="161" t="s">
        <v>170</v>
      </c>
      <c r="B38" s="162" t="s">
        <v>171</v>
      </c>
      <c r="C38" s="163"/>
      <c r="D38" s="163"/>
      <c r="E38" s="163"/>
    </row>
    <row r="39" spans="1:5" s="21" customFormat="1" x14ac:dyDescent="0.2">
      <c r="A39" s="161" t="s">
        <v>172</v>
      </c>
      <c r="B39" s="162" t="s">
        <v>173</v>
      </c>
      <c r="C39" s="163"/>
      <c r="D39" s="163"/>
      <c r="E39" s="163"/>
    </row>
    <row r="40" spans="1:5" s="21" customFormat="1" x14ac:dyDescent="0.2">
      <c r="A40" s="161" t="s">
        <v>174</v>
      </c>
      <c r="B40" s="162" t="s">
        <v>175</v>
      </c>
      <c r="C40" s="163"/>
      <c r="D40" s="163"/>
      <c r="E40" s="163"/>
    </row>
    <row r="41" spans="1:5" s="21" customFormat="1" x14ac:dyDescent="0.2">
      <c r="A41" s="161" t="s">
        <v>176</v>
      </c>
      <c r="B41" s="162" t="s">
        <v>177</v>
      </c>
      <c r="C41" s="163"/>
      <c r="D41" s="167"/>
      <c r="E41" s="167"/>
    </row>
    <row r="42" spans="1:5" s="21" customFormat="1" x14ac:dyDescent="0.2">
      <c r="A42" s="161" t="s">
        <v>178</v>
      </c>
      <c r="B42" s="162" t="s">
        <v>179</v>
      </c>
      <c r="C42" s="167"/>
      <c r="D42" s="167"/>
      <c r="E42" s="167">
        <v>5883</v>
      </c>
    </row>
    <row r="43" spans="1:5" s="21" customFormat="1" x14ac:dyDescent="0.2">
      <c r="A43" s="161" t="s">
        <v>180</v>
      </c>
      <c r="B43" s="162" t="s">
        <v>28</v>
      </c>
      <c r="C43" s="167"/>
      <c r="D43" s="168"/>
      <c r="E43" s="168">
        <v>27207</v>
      </c>
    </row>
    <row r="44" spans="1:5" s="21" customFormat="1" x14ac:dyDescent="0.2">
      <c r="A44" s="157" t="s">
        <v>10</v>
      </c>
      <c r="B44" s="159" t="s">
        <v>181</v>
      </c>
      <c r="C44" s="160"/>
      <c r="D44" s="160">
        <f>SUM(D45:D49)</f>
        <v>2700000</v>
      </c>
      <c r="E44" s="160">
        <f>SUM(E45:E49)</f>
        <v>2700000</v>
      </c>
    </row>
    <row r="45" spans="1:5" s="21" customFormat="1" x14ac:dyDescent="0.2">
      <c r="A45" s="161" t="s">
        <v>182</v>
      </c>
      <c r="B45" s="162" t="s">
        <v>183</v>
      </c>
      <c r="C45" s="167"/>
      <c r="D45" s="167"/>
      <c r="E45" s="167"/>
    </row>
    <row r="46" spans="1:5" s="21" customFormat="1" x14ac:dyDescent="0.2">
      <c r="A46" s="161" t="s">
        <v>184</v>
      </c>
      <c r="B46" s="162" t="s">
        <v>185</v>
      </c>
      <c r="C46" s="167"/>
      <c r="D46" s="167"/>
      <c r="E46" s="167"/>
    </row>
    <row r="47" spans="1:5" s="21" customFormat="1" x14ac:dyDescent="0.2">
      <c r="A47" s="161" t="s">
        <v>186</v>
      </c>
      <c r="B47" s="162" t="s">
        <v>187</v>
      </c>
      <c r="C47" s="167"/>
      <c r="D47" s="167">
        <v>2700000</v>
      </c>
      <c r="E47" s="167">
        <v>2700000</v>
      </c>
    </row>
    <row r="48" spans="1:5" s="21" customFormat="1" x14ac:dyDescent="0.2">
      <c r="A48" s="161" t="s">
        <v>188</v>
      </c>
      <c r="B48" s="162" t="s">
        <v>189</v>
      </c>
      <c r="C48" s="167"/>
      <c r="D48" s="167"/>
      <c r="E48" s="167"/>
    </row>
    <row r="49" spans="1:5" s="21" customFormat="1" x14ac:dyDescent="0.2">
      <c r="A49" s="161" t="s">
        <v>190</v>
      </c>
      <c r="B49" s="162" t="s">
        <v>191</v>
      </c>
      <c r="C49" s="167"/>
      <c r="D49" s="160"/>
      <c r="E49" s="160"/>
    </row>
    <row r="50" spans="1:5" s="21" customFormat="1" x14ac:dyDescent="0.2">
      <c r="A50" s="157" t="s">
        <v>192</v>
      </c>
      <c r="B50" s="159" t="s">
        <v>193</v>
      </c>
      <c r="C50" s="160"/>
      <c r="D50" s="163"/>
      <c r="E50" s="163"/>
    </row>
    <row r="51" spans="1:5" s="21" customFormat="1" x14ac:dyDescent="0.2">
      <c r="A51" s="161" t="s">
        <v>194</v>
      </c>
      <c r="B51" s="162" t="s">
        <v>195</v>
      </c>
      <c r="C51" s="163"/>
      <c r="D51" s="163"/>
      <c r="E51" s="163"/>
    </row>
    <row r="52" spans="1:5" s="21" customFormat="1" x14ac:dyDescent="0.2">
      <c r="A52" s="161" t="s">
        <v>196</v>
      </c>
      <c r="B52" s="162" t="s">
        <v>197</v>
      </c>
      <c r="C52" s="163"/>
      <c r="D52" s="163"/>
      <c r="E52" s="163"/>
    </row>
    <row r="53" spans="1:5" s="21" customFormat="1" x14ac:dyDescent="0.2">
      <c r="A53" s="161" t="s">
        <v>198</v>
      </c>
      <c r="B53" s="162" t="s">
        <v>199</v>
      </c>
      <c r="C53" s="163"/>
      <c r="D53" s="163"/>
      <c r="E53" s="163"/>
    </row>
    <row r="54" spans="1:5" s="21" customFormat="1" x14ac:dyDescent="0.2">
      <c r="A54" s="161" t="s">
        <v>200</v>
      </c>
      <c r="B54" s="162" t="s">
        <v>201</v>
      </c>
      <c r="C54" s="163"/>
      <c r="D54" s="160"/>
      <c r="E54" s="160"/>
    </row>
    <row r="55" spans="1:5" s="21" customFormat="1" x14ac:dyDescent="0.2">
      <c r="A55" s="157" t="s">
        <v>12</v>
      </c>
      <c r="B55" s="164" t="s">
        <v>202</v>
      </c>
      <c r="C55" s="160"/>
      <c r="D55" s="167"/>
      <c r="E55" s="167"/>
    </row>
    <row r="56" spans="1:5" s="21" customFormat="1" x14ac:dyDescent="0.2">
      <c r="A56" s="161" t="s">
        <v>203</v>
      </c>
      <c r="B56" s="162" t="s">
        <v>204</v>
      </c>
      <c r="C56" s="167"/>
      <c r="D56" s="167"/>
      <c r="E56" s="167"/>
    </row>
    <row r="57" spans="1:5" s="21" customFormat="1" x14ac:dyDescent="0.2">
      <c r="A57" s="161" t="s">
        <v>205</v>
      </c>
      <c r="B57" s="162" t="s">
        <v>206</v>
      </c>
      <c r="C57" s="167"/>
      <c r="D57" s="167"/>
      <c r="E57" s="167"/>
    </row>
    <row r="58" spans="1:5" s="21" customFormat="1" x14ac:dyDescent="0.2">
      <c r="A58" s="161" t="s">
        <v>207</v>
      </c>
      <c r="B58" s="162" t="s">
        <v>208</v>
      </c>
      <c r="C58" s="167"/>
      <c r="D58" s="167"/>
      <c r="E58" s="167"/>
    </row>
    <row r="59" spans="1:5" s="21" customFormat="1" x14ac:dyDescent="0.2">
      <c r="A59" s="161" t="s">
        <v>209</v>
      </c>
      <c r="B59" s="162" t="s">
        <v>210</v>
      </c>
      <c r="C59" s="167"/>
      <c r="D59" s="165"/>
      <c r="E59" s="165"/>
    </row>
    <row r="60" spans="1:5" s="21" customFormat="1" x14ac:dyDescent="0.2">
      <c r="A60" s="157" t="s">
        <v>13</v>
      </c>
      <c r="B60" s="159" t="s">
        <v>211</v>
      </c>
      <c r="C60" s="165">
        <f>SUM(C5,C12,C26,C33,C19)</f>
        <v>30568617</v>
      </c>
      <c r="D60" s="165">
        <f>SUM(D5,D12,D26,D33,D19,D44)</f>
        <v>54371488</v>
      </c>
      <c r="E60" s="165">
        <f>SUM(E5,E12,E26,E33,E19,E44)</f>
        <v>64216598</v>
      </c>
    </row>
    <row r="61" spans="1:5" s="21" customFormat="1" x14ac:dyDescent="0.2">
      <c r="A61" s="169" t="s">
        <v>33</v>
      </c>
      <c r="B61" s="164" t="s">
        <v>212</v>
      </c>
      <c r="C61" s="160"/>
      <c r="D61" s="167"/>
      <c r="E61" s="167"/>
    </row>
    <row r="62" spans="1:5" s="21" customFormat="1" x14ac:dyDescent="0.2">
      <c r="A62" s="161" t="s">
        <v>213</v>
      </c>
      <c r="B62" s="162" t="s">
        <v>214</v>
      </c>
      <c r="C62" s="167"/>
      <c r="D62" s="167"/>
      <c r="E62" s="167"/>
    </row>
    <row r="63" spans="1:5" s="21" customFormat="1" x14ac:dyDescent="0.2">
      <c r="A63" s="161" t="s">
        <v>215</v>
      </c>
      <c r="B63" s="162" t="s">
        <v>216</v>
      </c>
      <c r="C63" s="167"/>
      <c r="D63" s="167"/>
      <c r="E63" s="167"/>
    </row>
    <row r="64" spans="1:5" s="21" customFormat="1" x14ac:dyDescent="0.2">
      <c r="A64" s="161" t="s">
        <v>217</v>
      </c>
      <c r="B64" s="162" t="s">
        <v>218</v>
      </c>
      <c r="C64" s="167"/>
      <c r="D64" s="160"/>
      <c r="E64" s="160"/>
    </row>
    <row r="65" spans="1:5" s="21" customFormat="1" x14ac:dyDescent="0.2">
      <c r="A65" s="169" t="s">
        <v>36</v>
      </c>
      <c r="B65" s="164" t="s">
        <v>219</v>
      </c>
      <c r="C65" s="160"/>
      <c r="D65" s="167"/>
      <c r="E65" s="167"/>
    </row>
    <row r="66" spans="1:5" s="21" customFormat="1" x14ac:dyDescent="0.2">
      <c r="A66" s="161" t="s">
        <v>220</v>
      </c>
      <c r="B66" s="162" t="s">
        <v>221</v>
      </c>
      <c r="C66" s="167"/>
      <c r="D66" s="167"/>
      <c r="E66" s="167"/>
    </row>
    <row r="67" spans="1:5" s="21" customFormat="1" x14ac:dyDescent="0.2">
      <c r="A67" s="161" t="s">
        <v>222</v>
      </c>
      <c r="B67" s="162" t="s">
        <v>223</v>
      </c>
      <c r="C67" s="167"/>
      <c r="D67" s="167"/>
      <c r="E67" s="167"/>
    </row>
    <row r="68" spans="1:5" s="21" customFormat="1" x14ac:dyDescent="0.2">
      <c r="A68" s="161" t="s">
        <v>224</v>
      </c>
      <c r="B68" s="162" t="s">
        <v>225</v>
      </c>
      <c r="C68" s="167"/>
      <c r="D68" s="167"/>
      <c r="E68" s="167"/>
    </row>
    <row r="69" spans="1:5" s="21" customFormat="1" x14ac:dyDescent="0.2">
      <c r="A69" s="161" t="s">
        <v>226</v>
      </c>
      <c r="B69" s="162" t="s">
        <v>227</v>
      </c>
      <c r="C69" s="167"/>
      <c r="D69" s="160"/>
      <c r="E69" s="160"/>
    </row>
    <row r="70" spans="1:5" s="21" customFormat="1" x14ac:dyDescent="0.2">
      <c r="A70" s="169" t="s">
        <v>39</v>
      </c>
      <c r="B70" s="164" t="s">
        <v>228</v>
      </c>
      <c r="C70" s="160">
        <f>SUM(C71:C72)</f>
        <v>11852741</v>
      </c>
      <c r="D70" s="160">
        <f>SUM(D71:D72)</f>
        <v>13458581</v>
      </c>
      <c r="E70" s="160">
        <f>SUM(E71:E72)</f>
        <v>13458581</v>
      </c>
    </row>
    <row r="71" spans="1:5" s="21" customFormat="1" x14ac:dyDescent="0.2">
      <c r="A71" s="161" t="s">
        <v>229</v>
      </c>
      <c r="B71" s="162" t="s">
        <v>230</v>
      </c>
      <c r="C71" s="167">
        <v>11852741</v>
      </c>
      <c r="D71" s="167">
        <v>13458581</v>
      </c>
      <c r="E71" s="167">
        <v>13458581</v>
      </c>
    </row>
    <row r="72" spans="1:5" s="21" customFormat="1" x14ac:dyDescent="0.2">
      <c r="A72" s="161" t="s">
        <v>231</v>
      </c>
      <c r="B72" s="162" t="s">
        <v>232</v>
      </c>
      <c r="C72" s="167"/>
      <c r="D72" s="167"/>
      <c r="E72" s="167"/>
    </row>
    <row r="73" spans="1:5" s="21" customFormat="1" x14ac:dyDescent="0.2">
      <c r="A73" s="169" t="s">
        <v>42</v>
      </c>
      <c r="B73" s="164" t="s">
        <v>233</v>
      </c>
      <c r="C73" s="160"/>
      <c r="D73" s="160"/>
      <c r="E73" s="160">
        <f>E74+E75+E76</f>
        <v>1856910</v>
      </c>
    </row>
    <row r="74" spans="1:5" s="21" customFormat="1" x14ac:dyDescent="0.2">
      <c r="A74" s="161" t="s">
        <v>234</v>
      </c>
      <c r="B74" s="162" t="s">
        <v>235</v>
      </c>
      <c r="C74" s="167"/>
      <c r="D74" s="167"/>
      <c r="E74" s="167">
        <v>1856910</v>
      </c>
    </row>
    <row r="75" spans="1:5" s="21" customFormat="1" x14ac:dyDescent="0.2">
      <c r="A75" s="161" t="s">
        <v>236</v>
      </c>
      <c r="B75" s="162" t="s">
        <v>237</v>
      </c>
      <c r="C75" s="167"/>
      <c r="D75" s="167"/>
      <c r="E75" s="167"/>
    </row>
    <row r="76" spans="1:5" s="21" customFormat="1" x14ac:dyDescent="0.2">
      <c r="A76" s="161" t="s">
        <v>238</v>
      </c>
      <c r="B76" s="162" t="s">
        <v>239</v>
      </c>
      <c r="C76" s="167"/>
      <c r="D76" s="167"/>
      <c r="E76" s="167"/>
    </row>
    <row r="77" spans="1:5" s="21" customFormat="1" x14ac:dyDescent="0.2">
      <c r="A77" s="169" t="s">
        <v>44</v>
      </c>
      <c r="B77" s="164" t="s">
        <v>240</v>
      </c>
      <c r="C77" s="160"/>
      <c r="D77" s="160"/>
      <c r="E77" s="160"/>
    </row>
    <row r="78" spans="1:5" s="21" customFormat="1" x14ac:dyDescent="0.2">
      <c r="A78" s="170" t="s">
        <v>241</v>
      </c>
      <c r="B78" s="162" t="s">
        <v>242</v>
      </c>
      <c r="C78" s="167"/>
      <c r="D78" s="167"/>
      <c r="E78" s="167"/>
    </row>
    <row r="79" spans="1:5" s="21" customFormat="1" x14ac:dyDescent="0.2">
      <c r="A79" s="170" t="s">
        <v>243</v>
      </c>
      <c r="B79" s="162" t="s">
        <v>244</v>
      </c>
      <c r="C79" s="167"/>
      <c r="D79" s="167"/>
      <c r="E79" s="167"/>
    </row>
    <row r="80" spans="1:5" s="21" customFormat="1" x14ac:dyDescent="0.2">
      <c r="A80" s="170" t="s">
        <v>245</v>
      </c>
      <c r="B80" s="162" t="s">
        <v>246</v>
      </c>
      <c r="C80" s="167"/>
      <c r="D80" s="167"/>
      <c r="E80" s="167"/>
    </row>
    <row r="81" spans="1:9" s="21" customFormat="1" x14ac:dyDescent="0.2">
      <c r="A81" s="170" t="s">
        <v>247</v>
      </c>
      <c r="B81" s="162" t="s">
        <v>248</v>
      </c>
      <c r="C81" s="167"/>
      <c r="D81" s="167"/>
      <c r="E81" s="167"/>
    </row>
    <row r="82" spans="1:9" s="21" customFormat="1" x14ac:dyDescent="0.2">
      <c r="A82" s="169" t="s">
        <v>47</v>
      </c>
      <c r="B82" s="164" t="s">
        <v>249</v>
      </c>
      <c r="C82" s="171"/>
      <c r="D82" s="171"/>
      <c r="E82" s="171"/>
    </row>
    <row r="83" spans="1:9" s="21" customFormat="1" x14ac:dyDescent="0.2">
      <c r="A83" s="169" t="s">
        <v>50</v>
      </c>
      <c r="B83" s="164" t="s">
        <v>250</v>
      </c>
      <c r="C83" s="165">
        <f>SUM(C61,C65,C70,C73,C77,C82)</f>
        <v>11852741</v>
      </c>
      <c r="D83" s="165">
        <f>SUM(D61,D65,D70,D73,D77,D82)</f>
        <v>13458581</v>
      </c>
      <c r="E83" s="165">
        <f>SUM(E61,E65,E70,E73,E77,E82)</f>
        <v>15315491</v>
      </c>
    </row>
    <row r="84" spans="1:9" s="21" customFormat="1" ht="27" customHeight="1" x14ac:dyDescent="0.2">
      <c r="A84" s="169" t="s">
        <v>53</v>
      </c>
      <c r="B84" s="164" t="s">
        <v>251</v>
      </c>
      <c r="C84" s="165">
        <f>SUM(C60,C83)</f>
        <v>42421358</v>
      </c>
      <c r="D84" s="165">
        <f>SUM(D60,D83)</f>
        <v>67830069</v>
      </c>
      <c r="E84" s="165">
        <f>SUM(E60,E83)</f>
        <v>79532089</v>
      </c>
    </row>
    <row r="85" spans="1:9" s="21" customFormat="1" x14ac:dyDescent="0.2">
      <c r="A85" s="22"/>
      <c r="B85" s="23"/>
      <c r="C85" s="34"/>
    </row>
    <row r="86" spans="1:9" ht="16.5" customHeight="1" x14ac:dyDescent="0.25">
      <c r="A86" s="123" t="s">
        <v>252</v>
      </c>
      <c r="B86" s="123"/>
      <c r="C86" s="123"/>
      <c r="D86" s="123"/>
      <c r="E86" s="123"/>
      <c r="I86" s="18" t="s">
        <v>253</v>
      </c>
    </row>
    <row r="87" spans="1:9" s="24" customFormat="1" ht="16.5" customHeight="1" x14ac:dyDescent="0.25">
      <c r="A87" s="177"/>
      <c r="B87" s="177"/>
      <c r="D87" s="25"/>
      <c r="E87" s="178" t="s">
        <v>66</v>
      </c>
    </row>
    <row r="88" spans="1:9" ht="31.5" x14ac:dyDescent="0.25">
      <c r="A88" s="157" t="s">
        <v>3</v>
      </c>
      <c r="B88" s="158" t="s">
        <v>254</v>
      </c>
      <c r="C88" s="158" t="s">
        <v>614</v>
      </c>
      <c r="D88" s="158" t="s">
        <v>615</v>
      </c>
      <c r="E88" s="158" t="s">
        <v>616</v>
      </c>
    </row>
    <row r="89" spans="1:9" s="26" customFormat="1" x14ac:dyDescent="0.2">
      <c r="A89" s="157">
        <v>1</v>
      </c>
      <c r="B89" s="158">
        <v>2</v>
      </c>
      <c r="C89" s="158">
        <v>3</v>
      </c>
      <c r="D89" s="158">
        <v>4</v>
      </c>
      <c r="E89" s="158">
        <v>5</v>
      </c>
    </row>
    <row r="90" spans="1:9" x14ac:dyDescent="0.25">
      <c r="A90" s="157" t="s">
        <v>14</v>
      </c>
      <c r="B90" s="179" t="s">
        <v>255</v>
      </c>
      <c r="C90" s="180">
        <f>SUM(C91:C95)</f>
        <v>26801563</v>
      </c>
      <c r="D90" s="180">
        <f>SUM(D91:D95)</f>
        <v>47677340</v>
      </c>
      <c r="E90" s="180">
        <f>SUM(E91:E95)</f>
        <v>42613792</v>
      </c>
    </row>
    <row r="91" spans="1:9" x14ac:dyDescent="0.25">
      <c r="A91" s="161" t="s">
        <v>109</v>
      </c>
      <c r="B91" s="181" t="s">
        <v>256</v>
      </c>
      <c r="C91" s="182">
        <v>9810586</v>
      </c>
      <c r="D91" s="182">
        <v>23759404</v>
      </c>
      <c r="E91" s="182">
        <v>23497079</v>
      </c>
    </row>
    <row r="92" spans="1:9" x14ac:dyDescent="0.25">
      <c r="A92" s="161" t="s">
        <v>111</v>
      </c>
      <c r="B92" s="181" t="s">
        <v>19</v>
      </c>
      <c r="C92" s="182">
        <v>1638345</v>
      </c>
      <c r="D92" s="182">
        <v>3031766</v>
      </c>
      <c r="E92" s="182">
        <v>2993561</v>
      </c>
    </row>
    <row r="93" spans="1:9" x14ac:dyDescent="0.25">
      <c r="A93" s="161" t="s">
        <v>113</v>
      </c>
      <c r="B93" s="181" t="s">
        <v>257</v>
      </c>
      <c r="C93" s="182">
        <v>11771378</v>
      </c>
      <c r="D93" s="182">
        <v>17189206</v>
      </c>
      <c r="E93" s="182">
        <v>13600344</v>
      </c>
    </row>
    <row r="94" spans="1:9" x14ac:dyDescent="0.25">
      <c r="A94" s="161" t="s">
        <v>115</v>
      </c>
      <c r="B94" s="181" t="s">
        <v>23</v>
      </c>
      <c r="C94" s="182">
        <v>2703000</v>
      </c>
      <c r="D94" s="182">
        <v>2758500</v>
      </c>
      <c r="E94" s="182">
        <v>2175490</v>
      </c>
    </row>
    <row r="95" spans="1:9" x14ac:dyDescent="0.25">
      <c r="A95" s="161" t="s">
        <v>258</v>
      </c>
      <c r="B95" s="181" t="s">
        <v>25</v>
      </c>
      <c r="C95" s="182">
        <v>878254</v>
      </c>
      <c r="D95" s="182">
        <v>938464</v>
      </c>
      <c r="E95" s="182">
        <v>347318</v>
      </c>
    </row>
    <row r="96" spans="1:9" x14ac:dyDescent="0.25">
      <c r="A96" s="161" t="s">
        <v>119</v>
      </c>
      <c r="B96" s="181" t="s">
        <v>259</v>
      </c>
      <c r="C96" s="182"/>
      <c r="D96" s="182">
        <v>30210</v>
      </c>
      <c r="E96" s="182">
        <v>30210</v>
      </c>
    </row>
    <row r="97" spans="1:5" x14ac:dyDescent="0.25">
      <c r="A97" s="161" t="s">
        <v>260</v>
      </c>
      <c r="B97" s="183" t="s">
        <v>261</v>
      </c>
      <c r="C97" s="182"/>
      <c r="D97" s="182"/>
      <c r="E97" s="182"/>
    </row>
    <row r="98" spans="1:5" x14ac:dyDescent="0.25">
      <c r="A98" s="161" t="s">
        <v>262</v>
      </c>
      <c r="B98" s="184" t="s">
        <v>263</v>
      </c>
      <c r="C98" s="182"/>
      <c r="D98" s="182"/>
      <c r="E98" s="182"/>
    </row>
    <row r="99" spans="1:5" x14ac:dyDescent="0.25">
      <c r="A99" s="161" t="s">
        <v>264</v>
      </c>
      <c r="B99" s="184" t="s">
        <v>265</v>
      </c>
      <c r="C99" s="182"/>
      <c r="D99" s="182"/>
      <c r="E99" s="182"/>
    </row>
    <row r="100" spans="1:5" x14ac:dyDescent="0.25">
      <c r="A100" s="161" t="s">
        <v>266</v>
      </c>
      <c r="B100" s="183" t="s">
        <v>267</v>
      </c>
      <c r="C100" s="182">
        <v>828254</v>
      </c>
      <c r="D100" s="182">
        <v>828254</v>
      </c>
      <c r="E100" s="182">
        <v>237108</v>
      </c>
    </row>
    <row r="101" spans="1:5" x14ac:dyDescent="0.25">
      <c r="A101" s="161" t="s">
        <v>268</v>
      </c>
      <c r="B101" s="183" t="s">
        <v>269</v>
      </c>
      <c r="C101" s="182"/>
      <c r="D101" s="182"/>
      <c r="E101" s="182"/>
    </row>
    <row r="102" spans="1:5" x14ac:dyDescent="0.25">
      <c r="A102" s="161" t="s">
        <v>270</v>
      </c>
      <c r="B102" s="184" t="s">
        <v>271</v>
      </c>
      <c r="C102" s="182"/>
      <c r="D102" s="182"/>
      <c r="E102" s="182"/>
    </row>
    <row r="103" spans="1:5" x14ac:dyDescent="0.25">
      <c r="A103" s="161" t="s">
        <v>272</v>
      </c>
      <c r="B103" s="184" t="s">
        <v>273</v>
      </c>
      <c r="C103" s="182"/>
      <c r="D103" s="182"/>
      <c r="E103" s="182"/>
    </row>
    <row r="104" spans="1:5" x14ac:dyDescent="0.25">
      <c r="A104" s="161" t="s">
        <v>274</v>
      </c>
      <c r="B104" s="184" t="s">
        <v>275</v>
      </c>
      <c r="C104" s="182"/>
      <c r="D104" s="182"/>
      <c r="E104" s="182"/>
    </row>
    <row r="105" spans="1:5" x14ac:dyDescent="0.25">
      <c r="A105" s="161" t="s">
        <v>276</v>
      </c>
      <c r="B105" s="184" t="s">
        <v>277</v>
      </c>
      <c r="C105" s="182">
        <v>500000</v>
      </c>
      <c r="D105" s="182">
        <v>80000</v>
      </c>
      <c r="E105" s="182">
        <v>80000</v>
      </c>
    </row>
    <row r="106" spans="1:5" x14ac:dyDescent="0.25">
      <c r="A106" s="157" t="s">
        <v>17</v>
      </c>
      <c r="B106" s="179" t="s">
        <v>278</v>
      </c>
      <c r="C106" s="180">
        <f>SUM(C107,C109)</f>
        <v>10325100</v>
      </c>
      <c r="D106" s="180">
        <f>SUM(D107,D109)</f>
        <v>17538031</v>
      </c>
      <c r="E106" s="180">
        <f>SUM(E107,E109)</f>
        <v>15817327</v>
      </c>
    </row>
    <row r="107" spans="1:5" x14ac:dyDescent="0.25">
      <c r="A107" s="161" t="s">
        <v>122</v>
      </c>
      <c r="B107" s="181" t="s">
        <v>68</v>
      </c>
      <c r="C107" s="182">
        <v>9055100</v>
      </c>
      <c r="D107" s="182">
        <v>15100010</v>
      </c>
      <c r="E107" s="182">
        <v>13611317</v>
      </c>
    </row>
    <row r="108" spans="1:5" x14ac:dyDescent="0.25">
      <c r="A108" s="161" t="s">
        <v>124</v>
      </c>
      <c r="B108" s="181" t="s">
        <v>279</v>
      </c>
      <c r="C108" s="182">
        <v>9055100</v>
      </c>
      <c r="D108" s="182">
        <v>11191240</v>
      </c>
      <c r="E108" s="182">
        <v>10985500</v>
      </c>
    </row>
    <row r="109" spans="1:5" x14ac:dyDescent="0.25">
      <c r="A109" s="161" t="s">
        <v>126</v>
      </c>
      <c r="B109" s="181" t="s">
        <v>72</v>
      </c>
      <c r="C109" s="182">
        <v>1270000</v>
      </c>
      <c r="D109" s="182">
        <v>2438021</v>
      </c>
      <c r="E109" s="182">
        <v>2206010</v>
      </c>
    </row>
    <row r="110" spans="1:5" x14ac:dyDescent="0.25">
      <c r="A110" s="161" t="s">
        <v>128</v>
      </c>
      <c r="B110" s="181" t="s">
        <v>280</v>
      </c>
      <c r="C110" s="182"/>
      <c r="D110" s="182"/>
      <c r="E110" s="182"/>
    </row>
    <row r="111" spans="1:5" x14ac:dyDescent="0.25">
      <c r="A111" s="161" t="s">
        <v>130</v>
      </c>
      <c r="B111" s="162" t="s">
        <v>76</v>
      </c>
      <c r="C111" s="182"/>
      <c r="D111" s="182"/>
      <c r="E111" s="182"/>
    </row>
    <row r="112" spans="1:5" x14ac:dyDescent="0.25">
      <c r="A112" s="161" t="s">
        <v>132</v>
      </c>
      <c r="B112" s="162" t="s">
        <v>281</v>
      </c>
      <c r="C112" s="182"/>
      <c r="D112" s="182"/>
      <c r="E112" s="182"/>
    </row>
    <row r="113" spans="1:5" x14ac:dyDescent="0.25">
      <c r="A113" s="161" t="s">
        <v>282</v>
      </c>
      <c r="B113" s="184" t="s">
        <v>283</v>
      </c>
      <c r="C113" s="182"/>
      <c r="D113" s="182"/>
      <c r="E113" s="182"/>
    </row>
    <row r="114" spans="1:5" x14ac:dyDescent="0.25">
      <c r="A114" s="161" t="s">
        <v>284</v>
      </c>
      <c r="B114" s="184" t="s">
        <v>265</v>
      </c>
      <c r="C114" s="182"/>
      <c r="D114" s="182"/>
      <c r="E114" s="182"/>
    </row>
    <row r="115" spans="1:5" x14ac:dyDescent="0.25">
      <c r="A115" s="161" t="s">
        <v>285</v>
      </c>
      <c r="B115" s="184" t="s">
        <v>286</v>
      </c>
      <c r="C115" s="182"/>
      <c r="D115" s="182"/>
      <c r="E115" s="182"/>
    </row>
    <row r="116" spans="1:5" x14ac:dyDescent="0.25">
      <c r="A116" s="161" t="s">
        <v>287</v>
      </c>
      <c r="B116" s="184" t="s">
        <v>288</v>
      </c>
      <c r="C116" s="182"/>
      <c r="D116" s="182"/>
      <c r="E116" s="182"/>
    </row>
    <row r="117" spans="1:5" x14ac:dyDescent="0.25">
      <c r="A117" s="161" t="s">
        <v>289</v>
      </c>
      <c r="B117" s="184" t="s">
        <v>271</v>
      </c>
      <c r="C117" s="182"/>
      <c r="D117" s="182"/>
      <c r="E117" s="182"/>
    </row>
    <row r="118" spans="1:5" x14ac:dyDescent="0.25">
      <c r="A118" s="161" t="s">
        <v>290</v>
      </c>
      <c r="B118" s="184" t="s">
        <v>291</v>
      </c>
      <c r="C118" s="182"/>
      <c r="D118" s="182"/>
      <c r="E118" s="182"/>
    </row>
    <row r="119" spans="1:5" x14ac:dyDescent="0.25">
      <c r="A119" s="161" t="s">
        <v>292</v>
      </c>
      <c r="B119" s="184" t="s">
        <v>293</v>
      </c>
      <c r="C119" s="182"/>
      <c r="D119" s="182"/>
      <c r="E119" s="182"/>
    </row>
    <row r="120" spans="1:5" x14ac:dyDescent="0.25">
      <c r="A120" s="157" t="s">
        <v>7</v>
      </c>
      <c r="B120" s="185" t="s">
        <v>294</v>
      </c>
      <c r="C120" s="180">
        <f>SUM(C121:C122)</f>
        <v>4552161</v>
      </c>
      <c r="D120" s="180">
        <f>SUM(D121:D122)</f>
        <v>817626</v>
      </c>
      <c r="E120" s="180">
        <f>SUM(E121:E122)</f>
        <v>0</v>
      </c>
    </row>
    <row r="121" spans="1:5" x14ac:dyDescent="0.25">
      <c r="A121" s="161" t="s">
        <v>135</v>
      </c>
      <c r="B121" s="181" t="s">
        <v>295</v>
      </c>
      <c r="C121" s="182">
        <v>4552161</v>
      </c>
      <c r="D121" s="182">
        <v>817626</v>
      </c>
      <c r="E121" s="182"/>
    </row>
    <row r="122" spans="1:5" x14ac:dyDescent="0.25">
      <c r="A122" s="161" t="s">
        <v>137</v>
      </c>
      <c r="B122" s="181" t="s">
        <v>296</v>
      </c>
      <c r="C122" s="182"/>
      <c r="D122" s="182"/>
      <c r="E122" s="182"/>
    </row>
    <row r="123" spans="1:5" x14ac:dyDescent="0.25">
      <c r="A123" s="157" t="s">
        <v>8</v>
      </c>
      <c r="B123" s="185" t="s">
        <v>297</v>
      </c>
      <c r="C123" s="180">
        <f>SUM(C90,C106,C120)</f>
        <v>41678824</v>
      </c>
      <c r="D123" s="180">
        <f>SUM(D90,D106,D120)</f>
        <v>66032997</v>
      </c>
      <c r="E123" s="180">
        <f>SUM(E90,E106,E120)</f>
        <v>58431119</v>
      </c>
    </row>
    <row r="124" spans="1:5" x14ac:dyDescent="0.25">
      <c r="A124" s="157" t="s">
        <v>9</v>
      </c>
      <c r="B124" s="185" t="s">
        <v>298</v>
      </c>
      <c r="C124" s="180"/>
      <c r="D124" s="180"/>
      <c r="E124" s="180"/>
    </row>
    <row r="125" spans="1:5" x14ac:dyDescent="0.25">
      <c r="A125" s="161" t="s">
        <v>162</v>
      </c>
      <c r="B125" s="181" t="s">
        <v>299</v>
      </c>
      <c r="C125" s="182"/>
      <c r="D125" s="182"/>
      <c r="E125" s="182"/>
    </row>
    <row r="126" spans="1:5" x14ac:dyDescent="0.25">
      <c r="A126" s="161" t="s">
        <v>164</v>
      </c>
      <c r="B126" s="181" t="s">
        <v>300</v>
      </c>
      <c r="C126" s="182"/>
      <c r="D126" s="182"/>
      <c r="E126" s="182"/>
    </row>
    <row r="127" spans="1:5" x14ac:dyDescent="0.25">
      <c r="A127" s="161" t="s">
        <v>166</v>
      </c>
      <c r="B127" s="181" t="s">
        <v>301</v>
      </c>
      <c r="C127" s="182"/>
      <c r="D127" s="182"/>
      <c r="E127" s="182"/>
    </row>
    <row r="128" spans="1:5" x14ac:dyDescent="0.25">
      <c r="A128" s="157" t="s">
        <v>10</v>
      </c>
      <c r="B128" s="185" t="s">
        <v>302</v>
      </c>
      <c r="C128" s="180"/>
      <c r="D128" s="180"/>
      <c r="E128" s="180"/>
    </row>
    <row r="129" spans="1:9" x14ac:dyDescent="0.25">
      <c r="A129" s="161" t="s">
        <v>182</v>
      </c>
      <c r="B129" s="181" t="s">
        <v>303</v>
      </c>
      <c r="C129" s="182"/>
      <c r="D129" s="182"/>
      <c r="E129" s="182"/>
    </row>
    <row r="130" spans="1:9" x14ac:dyDescent="0.25">
      <c r="A130" s="161" t="s">
        <v>184</v>
      </c>
      <c r="B130" s="181" t="s">
        <v>304</v>
      </c>
      <c r="C130" s="182"/>
      <c r="D130" s="182"/>
      <c r="E130" s="182"/>
    </row>
    <row r="131" spans="1:9" x14ac:dyDescent="0.25">
      <c r="A131" s="161" t="s">
        <v>186</v>
      </c>
      <c r="B131" s="181" t="s">
        <v>305</v>
      </c>
      <c r="C131" s="182"/>
      <c r="D131" s="182"/>
      <c r="E131" s="182"/>
    </row>
    <row r="132" spans="1:9" x14ac:dyDescent="0.25">
      <c r="A132" s="161" t="s">
        <v>188</v>
      </c>
      <c r="B132" s="181" t="s">
        <v>306</v>
      </c>
      <c r="C132" s="182"/>
      <c r="D132" s="182"/>
      <c r="E132" s="182"/>
    </row>
    <row r="133" spans="1:9" x14ac:dyDescent="0.25">
      <c r="A133" s="157" t="s">
        <v>11</v>
      </c>
      <c r="B133" s="185" t="s">
        <v>307</v>
      </c>
      <c r="C133" s="186">
        <f>SUM(C134:C137)</f>
        <v>742534</v>
      </c>
      <c r="D133" s="186">
        <f>SUM(D134:D137)</f>
        <v>1797072</v>
      </c>
      <c r="E133" s="186">
        <f>SUM(E134:E137)</f>
        <v>1797072</v>
      </c>
    </row>
    <row r="134" spans="1:9" x14ac:dyDescent="0.25">
      <c r="A134" s="161" t="s">
        <v>194</v>
      </c>
      <c r="B134" s="181" t="s">
        <v>308</v>
      </c>
      <c r="C134" s="182"/>
      <c r="D134" s="182"/>
      <c r="E134" s="182"/>
    </row>
    <row r="135" spans="1:9" x14ac:dyDescent="0.25">
      <c r="A135" s="161" t="s">
        <v>196</v>
      </c>
      <c r="B135" s="181" t="s">
        <v>309</v>
      </c>
      <c r="C135" s="182">
        <v>742534</v>
      </c>
      <c r="D135" s="182">
        <v>1797072</v>
      </c>
      <c r="E135" s="182">
        <v>1797072</v>
      </c>
    </row>
    <row r="136" spans="1:9" x14ac:dyDescent="0.25">
      <c r="A136" s="161" t="s">
        <v>198</v>
      </c>
      <c r="B136" s="181" t="s">
        <v>310</v>
      </c>
      <c r="C136" s="182"/>
      <c r="D136" s="182"/>
      <c r="E136" s="182"/>
    </row>
    <row r="137" spans="1:9" x14ac:dyDescent="0.25">
      <c r="A137" s="161" t="s">
        <v>200</v>
      </c>
      <c r="B137" s="181" t="s">
        <v>311</v>
      </c>
      <c r="C137" s="182"/>
      <c r="D137" s="182"/>
      <c r="E137" s="182"/>
    </row>
    <row r="138" spans="1:9" x14ac:dyDescent="0.25">
      <c r="A138" s="157" t="s">
        <v>12</v>
      </c>
      <c r="B138" s="185" t="s">
        <v>312</v>
      </c>
      <c r="C138" s="187"/>
      <c r="D138" s="187"/>
      <c r="E138" s="187"/>
    </row>
    <row r="139" spans="1:9" x14ac:dyDescent="0.25">
      <c r="A139" s="161" t="s">
        <v>203</v>
      </c>
      <c r="B139" s="181" t="s">
        <v>313</v>
      </c>
      <c r="C139" s="182"/>
      <c r="D139" s="182"/>
      <c r="E139" s="182"/>
    </row>
    <row r="140" spans="1:9" x14ac:dyDescent="0.25">
      <c r="A140" s="161" t="s">
        <v>205</v>
      </c>
      <c r="B140" s="181" t="s">
        <v>314</v>
      </c>
      <c r="C140" s="182"/>
      <c r="D140" s="182"/>
      <c r="E140" s="182"/>
    </row>
    <row r="141" spans="1:9" x14ac:dyDescent="0.25">
      <c r="A141" s="161" t="s">
        <v>207</v>
      </c>
      <c r="B141" s="181" t="s">
        <v>315</v>
      </c>
      <c r="C141" s="182"/>
      <c r="D141" s="182"/>
      <c r="E141" s="182"/>
    </row>
    <row r="142" spans="1:9" x14ac:dyDescent="0.25">
      <c r="A142" s="161" t="s">
        <v>209</v>
      </c>
      <c r="B142" s="181" t="s">
        <v>316</v>
      </c>
      <c r="C142" s="182"/>
      <c r="D142" s="182"/>
      <c r="E142" s="182"/>
    </row>
    <row r="143" spans="1:9" x14ac:dyDescent="0.25">
      <c r="A143" s="157" t="s">
        <v>13</v>
      </c>
      <c r="B143" s="185" t="s">
        <v>317</v>
      </c>
      <c r="C143" s="188">
        <f>SUM(C124,C128,C133,C138)</f>
        <v>742534</v>
      </c>
      <c r="D143" s="188">
        <f>SUM(D124,D128,D133,D138)</f>
        <v>1797072</v>
      </c>
      <c r="E143" s="188">
        <f>SUM(E124,E128,E133,E138)</f>
        <v>1797072</v>
      </c>
      <c r="F143" s="27"/>
      <c r="G143" s="28"/>
      <c r="H143" s="28"/>
      <c r="I143" s="28"/>
    </row>
    <row r="144" spans="1:9" s="21" customFormat="1" x14ac:dyDescent="0.2">
      <c r="A144" s="169" t="s">
        <v>33</v>
      </c>
      <c r="B144" s="164" t="s">
        <v>318</v>
      </c>
      <c r="C144" s="188">
        <f>SUM(C123,C143)</f>
        <v>42421358</v>
      </c>
      <c r="D144" s="188">
        <f>SUM(D123,D143)</f>
        <v>67830069</v>
      </c>
      <c r="E144" s="188">
        <f>SUM(E123,E143)</f>
        <v>60228191</v>
      </c>
    </row>
    <row r="145" spans="1:5" s="21" customFormat="1" x14ac:dyDescent="0.2">
      <c r="A145" s="22"/>
      <c r="B145" s="23"/>
      <c r="C145" s="29"/>
      <c r="D145" s="29"/>
      <c r="E145" s="29"/>
    </row>
    <row r="146" spans="1:5" x14ac:dyDescent="0.25">
      <c r="A146" s="172" t="s">
        <v>319</v>
      </c>
      <c r="B146" s="172"/>
      <c r="C146" s="173">
        <v>2</v>
      </c>
      <c r="D146" s="173">
        <v>2</v>
      </c>
      <c r="E146" s="173">
        <v>2</v>
      </c>
    </row>
    <row r="147" spans="1:5" x14ac:dyDescent="0.25">
      <c r="A147" s="172" t="s">
        <v>320</v>
      </c>
      <c r="B147" s="172"/>
      <c r="C147" s="173">
        <v>13</v>
      </c>
      <c r="D147" s="173">
        <v>13</v>
      </c>
      <c r="E147" s="173">
        <v>13</v>
      </c>
    </row>
    <row r="148" spans="1:5" x14ac:dyDescent="0.25">
      <c r="A148" s="32"/>
      <c r="B148" s="33"/>
      <c r="C148" s="33"/>
    </row>
    <row r="149" spans="1:5" x14ac:dyDescent="0.25">
      <c r="A149" s="122" t="s">
        <v>321</v>
      </c>
      <c r="B149" s="122"/>
      <c r="C149" s="122"/>
      <c r="D149" s="122"/>
      <c r="E149" s="122"/>
    </row>
    <row r="150" spans="1:5" ht="15" customHeight="1" x14ac:dyDescent="0.25">
      <c r="A150" s="155"/>
      <c r="B150" s="155"/>
      <c r="D150" s="20"/>
      <c r="E150" s="156" t="s">
        <v>66</v>
      </c>
    </row>
    <row r="151" spans="1:5" ht="19.5" customHeight="1" x14ac:dyDescent="0.25">
      <c r="A151" s="174" t="s">
        <v>14</v>
      </c>
      <c r="B151" s="175" t="s">
        <v>322</v>
      </c>
      <c r="C151" s="176">
        <f>+C60-C123</f>
        <v>-11110207</v>
      </c>
      <c r="D151" s="176">
        <f>+D60-D123</f>
        <v>-11661509</v>
      </c>
      <c r="E151" s="176">
        <f>+E60-E123</f>
        <v>5785479</v>
      </c>
    </row>
    <row r="152" spans="1:5" ht="25.5" customHeight="1" x14ac:dyDescent="0.25">
      <c r="A152" s="174" t="s">
        <v>17</v>
      </c>
      <c r="B152" s="175" t="s">
        <v>323</v>
      </c>
      <c r="C152" s="176">
        <f>+C83-C143</f>
        <v>11110207</v>
      </c>
      <c r="D152" s="176">
        <f>+D83-D143</f>
        <v>11661509</v>
      </c>
      <c r="E152" s="176">
        <f>+E83-E143</f>
        <v>13518419</v>
      </c>
    </row>
  </sheetData>
  <mergeCells count="8">
    <mergeCell ref="A150:B150"/>
    <mergeCell ref="A2:B2"/>
    <mergeCell ref="A87:B87"/>
    <mergeCell ref="A146:B146"/>
    <mergeCell ref="A147:B147"/>
    <mergeCell ref="A149:E149"/>
    <mergeCell ref="A86:E86"/>
    <mergeCell ref="A1:E1"/>
  </mergeCells>
  <printOptions horizontalCentered="1"/>
  <pageMargins left="0.19685039370078741" right="0.19685039370078741" top="0.62992125984251968" bottom="0.35433070866141736" header="0.31496062992125984" footer="0.31496062992125984"/>
  <pageSetup paperSize="9" scale="58" orientation="portrait" r:id="rId1"/>
  <headerFooter>
    <oddHeader>&amp;C&amp;"Times New Roman,Félkövér"Keszőhidegkút Község Önkormányzat
2019. ÉVI KÖLTSÉGVETÉSÉNEK ÖSSZEVONT MÉRLEGE&amp;R&amp;"Times New Roman,Félkövér dőlt"3. sz. melléklet</oddHeader>
  </headerFooter>
  <rowBreaks count="1" manualBreakCount="1">
    <brk id="84" max="4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zoomScaleNormal="100" workbookViewId="0">
      <selection activeCell="B7" sqref="B7"/>
    </sheetView>
  </sheetViews>
  <sheetFormatPr defaultRowHeight="15" x14ac:dyDescent="0.25"/>
  <cols>
    <col min="1" max="1" width="40.42578125" style="38" customWidth="1"/>
    <col min="2" max="2" width="13.42578125" style="35" customWidth="1"/>
    <col min="3" max="3" width="14" style="35" customWidth="1"/>
    <col min="4" max="4" width="15.42578125" style="35" customWidth="1"/>
    <col min="5" max="5" width="14.28515625" style="35" customWidth="1"/>
    <col min="6" max="6" width="16.140625" style="3" customWidth="1"/>
    <col min="7" max="8" width="11" style="35" customWidth="1"/>
    <col min="9" max="9" width="11.85546875" style="35" customWidth="1"/>
    <col min="10" max="256" width="9.140625" style="35"/>
    <col min="257" max="257" width="40.42578125" style="35" customWidth="1"/>
    <col min="258" max="258" width="13.42578125" style="35" customWidth="1"/>
    <col min="259" max="259" width="14" style="35" customWidth="1"/>
    <col min="260" max="260" width="15.42578125" style="35" customWidth="1"/>
    <col min="261" max="261" width="14.28515625" style="35" customWidth="1"/>
    <col min="262" max="262" width="16.140625" style="35" customWidth="1"/>
    <col min="263" max="264" width="11" style="35" customWidth="1"/>
    <col min="265" max="265" width="11.85546875" style="35" customWidth="1"/>
    <col min="266" max="512" width="9.140625" style="35"/>
    <col min="513" max="513" width="40.42578125" style="35" customWidth="1"/>
    <col min="514" max="514" width="13.42578125" style="35" customWidth="1"/>
    <col min="515" max="515" width="14" style="35" customWidth="1"/>
    <col min="516" max="516" width="15.42578125" style="35" customWidth="1"/>
    <col min="517" max="517" width="14.28515625" style="35" customWidth="1"/>
    <col min="518" max="518" width="16.140625" style="35" customWidth="1"/>
    <col min="519" max="520" width="11" style="35" customWidth="1"/>
    <col min="521" max="521" width="11.85546875" style="35" customWidth="1"/>
    <col min="522" max="768" width="9.140625" style="35"/>
    <col min="769" max="769" width="40.42578125" style="35" customWidth="1"/>
    <col min="770" max="770" width="13.42578125" style="35" customWidth="1"/>
    <col min="771" max="771" width="14" style="35" customWidth="1"/>
    <col min="772" max="772" width="15.42578125" style="35" customWidth="1"/>
    <col min="773" max="773" width="14.28515625" style="35" customWidth="1"/>
    <col min="774" max="774" width="16.140625" style="35" customWidth="1"/>
    <col min="775" max="776" width="11" style="35" customWidth="1"/>
    <col min="777" max="777" width="11.85546875" style="35" customWidth="1"/>
    <col min="778" max="1024" width="9.140625" style="35"/>
    <col min="1025" max="1025" width="40.42578125" style="35" customWidth="1"/>
    <col min="1026" max="1026" width="13.42578125" style="35" customWidth="1"/>
    <col min="1027" max="1027" width="14" style="35" customWidth="1"/>
    <col min="1028" max="1028" width="15.42578125" style="35" customWidth="1"/>
    <col min="1029" max="1029" width="14.28515625" style="35" customWidth="1"/>
    <col min="1030" max="1030" width="16.140625" style="35" customWidth="1"/>
    <col min="1031" max="1032" width="11" style="35" customWidth="1"/>
    <col min="1033" max="1033" width="11.85546875" style="35" customWidth="1"/>
    <col min="1034" max="1280" width="9.140625" style="35"/>
    <col min="1281" max="1281" width="40.42578125" style="35" customWidth="1"/>
    <col min="1282" max="1282" width="13.42578125" style="35" customWidth="1"/>
    <col min="1283" max="1283" width="14" style="35" customWidth="1"/>
    <col min="1284" max="1284" width="15.42578125" style="35" customWidth="1"/>
    <col min="1285" max="1285" width="14.28515625" style="35" customWidth="1"/>
    <col min="1286" max="1286" width="16.140625" style="35" customWidth="1"/>
    <col min="1287" max="1288" width="11" style="35" customWidth="1"/>
    <col min="1289" max="1289" width="11.85546875" style="35" customWidth="1"/>
    <col min="1290" max="1536" width="9.140625" style="35"/>
    <col min="1537" max="1537" width="40.42578125" style="35" customWidth="1"/>
    <col min="1538" max="1538" width="13.42578125" style="35" customWidth="1"/>
    <col min="1539" max="1539" width="14" style="35" customWidth="1"/>
    <col min="1540" max="1540" width="15.42578125" style="35" customWidth="1"/>
    <col min="1541" max="1541" width="14.28515625" style="35" customWidth="1"/>
    <col min="1542" max="1542" width="16.140625" style="35" customWidth="1"/>
    <col min="1543" max="1544" width="11" style="35" customWidth="1"/>
    <col min="1545" max="1545" width="11.85546875" style="35" customWidth="1"/>
    <col min="1546" max="1792" width="9.140625" style="35"/>
    <col min="1793" max="1793" width="40.42578125" style="35" customWidth="1"/>
    <col min="1794" max="1794" width="13.42578125" style="35" customWidth="1"/>
    <col min="1795" max="1795" width="14" style="35" customWidth="1"/>
    <col min="1796" max="1796" width="15.42578125" style="35" customWidth="1"/>
    <col min="1797" max="1797" width="14.28515625" style="35" customWidth="1"/>
    <col min="1798" max="1798" width="16.140625" style="35" customWidth="1"/>
    <col min="1799" max="1800" width="11" style="35" customWidth="1"/>
    <col min="1801" max="1801" width="11.85546875" style="35" customWidth="1"/>
    <col min="1802" max="2048" width="9.140625" style="35"/>
    <col min="2049" max="2049" width="40.42578125" style="35" customWidth="1"/>
    <col min="2050" max="2050" width="13.42578125" style="35" customWidth="1"/>
    <col min="2051" max="2051" width="14" style="35" customWidth="1"/>
    <col min="2052" max="2052" width="15.42578125" style="35" customWidth="1"/>
    <col min="2053" max="2053" width="14.28515625" style="35" customWidth="1"/>
    <col min="2054" max="2054" width="16.140625" style="35" customWidth="1"/>
    <col min="2055" max="2056" width="11" style="35" customWidth="1"/>
    <col min="2057" max="2057" width="11.85546875" style="35" customWidth="1"/>
    <col min="2058" max="2304" width="9.140625" style="35"/>
    <col min="2305" max="2305" width="40.42578125" style="35" customWidth="1"/>
    <col min="2306" max="2306" width="13.42578125" style="35" customWidth="1"/>
    <col min="2307" max="2307" width="14" style="35" customWidth="1"/>
    <col min="2308" max="2308" width="15.42578125" style="35" customWidth="1"/>
    <col min="2309" max="2309" width="14.28515625" style="35" customWidth="1"/>
    <col min="2310" max="2310" width="16.140625" style="35" customWidth="1"/>
    <col min="2311" max="2312" width="11" style="35" customWidth="1"/>
    <col min="2313" max="2313" width="11.85546875" style="35" customWidth="1"/>
    <col min="2314" max="2560" width="9.140625" style="35"/>
    <col min="2561" max="2561" width="40.42578125" style="35" customWidth="1"/>
    <col min="2562" max="2562" width="13.42578125" style="35" customWidth="1"/>
    <col min="2563" max="2563" width="14" style="35" customWidth="1"/>
    <col min="2564" max="2564" width="15.42578125" style="35" customWidth="1"/>
    <col min="2565" max="2565" width="14.28515625" style="35" customWidth="1"/>
    <col min="2566" max="2566" width="16.140625" style="35" customWidth="1"/>
    <col min="2567" max="2568" width="11" style="35" customWidth="1"/>
    <col min="2569" max="2569" width="11.85546875" style="35" customWidth="1"/>
    <col min="2570" max="2816" width="9.140625" style="35"/>
    <col min="2817" max="2817" width="40.42578125" style="35" customWidth="1"/>
    <col min="2818" max="2818" width="13.42578125" style="35" customWidth="1"/>
    <col min="2819" max="2819" width="14" style="35" customWidth="1"/>
    <col min="2820" max="2820" width="15.42578125" style="35" customWidth="1"/>
    <col min="2821" max="2821" width="14.28515625" style="35" customWidth="1"/>
    <col min="2822" max="2822" width="16.140625" style="35" customWidth="1"/>
    <col min="2823" max="2824" width="11" style="35" customWidth="1"/>
    <col min="2825" max="2825" width="11.85546875" style="35" customWidth="1"/>
    <col min="2826" max="3072" width="9.140625" style="35"/>
    <col min="3073" max="3073" width="40.42578125" style="35" customWidth="1"/>
    <col min="3074" max="3074" width="13.42578125" style="35" customWidth="1"/>
    <col min="3075" max="3075" width="14" style="35" customWidth="1"/>
    <col min="3076" max="3076" width="15.42578125" style="35" customWidth="1"/>
    <col min="3077" max="3077" width="14.28515625" style="35" customWidth="1"/>
    <col min="3078" max="3078" width="16.140625" style="35" customWidth="1"/>
    <col min="3079" max="3080" width="11" style="35" customWidth="1"/>
    <col min="3081" max="3081" width="11.85546875" style="35" customWidth="1"/>
    <col min="3082" max="3328" width="9.140625" style="35"/>
    <col min="3329" max="3329" width="40.42578125" style="35" customWidth="1"/>
    <col min="3330" max="3330" width="13.42578125" style="35" customWidth="1"/>
    <col min="3331" max="3331" width="14" style="35" customWidth="1"/>
    <col min="3332" max="3332" width="15.42578125" style="35" customWidth="1"/>
    <col min="3333" max="3333" width="14.28515625" style="35" customWidth="1"/>
    <col min="3334" max="3334" width="16.140625" style="35" customWidth="1"/>
    <col min="3335" max="3336" width="11" style="35" customWidth="1"/>
    <col min="3337" max="3337" width="11.85546875" style="35" customWidth="1"/>
    <col min="3338" max="3584" width="9.140625" style="35"/>
    <col min="3585" max="3585" width="40.42578125" style="35" customWidth="1"/>
    <col min="3586" max="3586" width="13.42578125" style="35" customWidth="1"/>
    <col min="3587" max="3587" width="14" style="35" customWidth="1"/>
    <col min="3588" max="3588" width="15.42578125" style="35" customWidth="1"/>
    <col min="3589" max="3589" width="14.28515625" style="35" customWidth="1"/>
    <col min="3590" max="3590" width="16.140625" style="35" customWidth="1"/>
    <col min="3591" max="3592" width="11" style="35" customWidth="1"/>
    <col min="3593" max="3593" width="11.85546875" style="35" customWidth="1"/>
    <col min="3594" max="3840" width="9.140625" style="35"/>
    <col min="3841" max="3841" width="40.42578125" style="35" customWidth="1"/>
    <col min="3842" max="3842" width="13.42578125" style="35" customWidth="1"/>
    <col min="3843" max="3843" width="14" style="35" customWidth="1"/>
    <col min="3844" max="3844" width="15.42578125" style="35" customWidth="1"/>
    <col min="3845" max="3845" width="14.28515625" style="35" customWidth="1"/>
    <col min="3846" max="3846" width="16.140625" style="35" customWidth="1"/>
    <col min="3847" max="3848" width="11" style="35" customWidth="1"/>
    <col min="3849" max="3849" width="11.85546875" style="35" customWidth="1"/>
    <col min="3850" max="4096" width="9.140625" style="35"/>
    <col min="4097" max="4097" width="40.42578125" style="35" customWidth="1"/>
    <col min="4098" max="4098" width="13.42578125" style="35" customWidth="1"/>
    <col min="4099" max="4099" width="14" style="35" customWidth="1"/>
    <col min="4100" max="4100" width="15.42578125" style="35" customWidth="1"/>
    <col min="4101" max="4101" width="14.28515625" style="35" customWidth="1"/>
    <col min="4102" max="4102" width="16.140625" style="35" customWidth="1"/>
    <col min="4103" max="4104" width="11" style="35" customWidth="1"/>
    <col min="4105" max="4105" width="11.85546875" style="35" customWidth="1"/>
    <col min="4106" max="4352" width="9.140625" style="35"/>
    <col min="4353" max="4353" width="40.42578125" style="35" customWidth="1"/>
    <col min="4354" max="4354" width="13.42578125" style="35" customWidth="1"/>
    <col min="4355" max="4355" width="14" style="35" customWidth="1"/>
    <col min="4356" max="4356" width="15.42578125" style="35" customWidth="1"/>
    <col min="4357" max="4357" width="14.28515625" style="35" customWidth="1"/>
    <col min="4358" max="4358" width="16.140625" style="35" customWidth="1"/>
    <col min="4359" max="4360" width="11" style="35" customWidth="1"/>
    <col min="4361" max="4361" width="11.85546875" style="35" customWidth="1"/>
    <col min="4362" max="4608" width="9.140625" style="35"/>
    <col min="4609" max="4609" width="40.42578125" style="35" customWidth="1"/>
    <col min="4610" max="4610" width="13.42578125" style="35" customWidth="1"/>
    <col min="4611" max="4611" width="14" style="35" customWidth="1"/>
    <col min="4612" max="4612" width="15.42578125" style="35" customWidth="1"/>
    <col min="4613" max="4613" width="14.28515625" style="35" customWidth="1"/>
    <col min="4614" max="4614" width="16.140625" style="35" customWidth="1"/>
    <col min="4615" max="4616" width="11" style="35" customWidth="1"/>
    <col min="4617" max="4617" width="11.85546875" style="35" customWidth="1"/>
    <col min="4618" max="4864" width="9.140625" style="35"/>
    <col min="4865" max="4865" width="40.42578125" style="35" customWidth="1"/>
    <col min="4866" max="4866" width="13.42578125" style="35" customWidth="1"/>
    <col min="4867" max="4867" width="14" style="35" customWidth="1"/>
    <col min="4868" max="4868" width="15.42578125" style="35" customWidth="1"/>
    <col min="4869" max="4869" width="14.28515625" style="35" customWidth="1"/>
    <col min="4870" max="4870" width="16.140625" style="35" customWidth="1"/>
    <col min="4871" max="4872" width="11" style="35" customWidth="1"/>
    <col min="4873" max="4873" width="11.85546875" style="35" customWidth="1"/>
    <col min="4874" max="5120" width="9.140625" style="35"/>
    <col min="5121" max="5121" width="40.42578125" style="35" customWidth="1"/>
    <col min="5122" max="5122" width="13.42578125" style="35" customWidth="1"/>
    <col min="5123" max="5123" width="14" style="35" customWidth="1"/>
    <col min="5124" max="5124" width="15.42578125" style="35" customWidth="1"/>
    <col min="5125" max="5125" width="14.28515625" style="35" customWidth="1"/>
    <col min="5126" max="5126" width="16.140625" style="35" customWidth="1"/>
    <col min="5127" max="5128" width="11" style="35" customWidth="1"/>
    <col min="5129" max="5129" width="11.85546875" style="35" customWidth="1"/>
    <col min="5130" max="5376" width="9.140625" style="35"/>
    <col min="5377" max="5377" width="40.42578125" style="35" customWidth="1"/>
    <col min="5378" max="5378" width="13.42578125" style="35" customWidth="1"/>
    <col min="5379" max="5379" width="14" style="35" customWidth="1"/>
    <col min="5380" max="5380" width="15.42578125" style="35" customWidth="1"/>
    <col min="5381" max="5381" width="14.28515625" style="35" customWidth="1"/>
    <col min="5382" max="5382" width="16.140625" style="35" customWidth="1"/>
    <col min="5383" max="5384" width="11" style="35" customWidth="1"/>
    <col min="5385" max="5385" width="11.85546875" style="35" customWidth="1"/>
    <col min="5386" max="5632" width="9.140625" style="35"/>
    <col min="5633" max="5633" width="40.42578125" style="35" customWidth="1"/>
    <col min="5634" max="5634" width="13.42578125" style="35" customWidth="1"/>
    <col min="5635" max="5635" width="14" style="35" customWidth="1"/>
    <col min="5636" max="5636" width="15.42578125" style="35" customWidth="1"/>
    <col min="5637" max="5637" width="14.28515625" style="35" customWidth="1"/>
    <col min="5638" max="5638" width="16.140625" style="35" customWidth="1"/>
    <col min="5639" max="5640" width="11" style="35" customWidth="1"/>
    <col min="5641" max="5641" width="11.85546875" style="35" customWidth="1"/>
    <col min="5642" max="5888" width="9.140625" style="35"/>
    <col min="5889" max="5889" width="40.42578125" style="35" customWidth="1"/>
    <col min="5890" max="5890" width="13.42578125" style="35" customWidth="1"/>
    <col min="5891" max="5891" width="14" style="35" customWidth="1"/>
    <col min="5892" max="5892" width="15.42578125" style="35" customWidth="1"/>
    <col min="5893" max="5893" width="14.28515625" style="35" customWidth="1"/>
    <col min="5894" max="5894" width="16.140625" style="35" customWidth="1"/>
    <col min="5895" max="5896" width="11" style="35" customWidth="1"/>
    <col min="5897" max="5897" width="11.85546875" style="35" customWidth="1"/>
    <col min="5898" max="6144" width="9.140625" style="35"/>
    <col min="6145" max="6145" width="40.42578125" style="35" customWidth="1"/>
    <col min="6146" max="6146" width="13.42578125" style="35" customWidth="1"/>
    <col min="6147" max="6147" width="14" style="35" customWidth="1"/>
    <col min="6148" max="6148" width="15.42578125" style="35" customWidth="1"/>
    <col min="6149" max="6149" width="14.28515625" style="35" customWidth="1"/>
    <col min="6150" max="6150" width="16.140625" style="35" customWidth="1"/>
    <col min="6151" max="6152" width="11" style="35" customWidth="1"/>
    <col min="6153" max="6153" width="11.85546875" style="35" customWidth="1"/>
    <col min="6154" max="6400" width="9.140625" style="35"/>
    <col min="6401" max="6401" width="40.42578125" style="35" customWidth="1"/>
    <col min="6402" max="6402" width="13.42578125" style="35" customWidth="1"/>
    <col min="6403" max="6403" width="14" style="35" customWidth="1"/>
    <col min="6404" max="6404" width="15.42578125" style="35" customWidth="1"/>
    <col min="6405" max="6405" width="14.28515625" style="35" customWidth="1"/>
    <col min="6406" max="6406" width="16.140625" style="35" customWidth="1"/>
    <col min="6407" max="6408" width="11" style="35" customWidth="1"/>
    <col min="6409" max="6409" width="11.85546875" style="35" customWidth="1"/>
    <col min="6410" max="6656" width="9.140625" style="35"/>
    <col min="6657" max="6657" width="40.42578125" style="35" customWidth="1"/>
    <col min="6658" max="6658" width="13.42578125" style="35" customWidth="1"/>
    <col min="6659" max="6659" width="14" style="35" customWidth="1"/>
    <col min="6660" max="6660" width="15.42578125" style="35" customWidth="1"/>
    <col min="6661" max="6661" width="14.28515625" style="35" customWidth="1"/>
    <col min="6662" max="6662" width="16.140625" style="35" customWidth="1"/>
    <col min="6663" max="6664" width="11" style="35" customWidth="1"/>
    <col min="6665" max="6665" width="11.85546875" style="35" customWidth="1"/>
    <col min="6666" max="6912" width="9.140625" style="35"/>
    <col min="6913" max="6913" width="40.42578125" style="35" customWidth="1"/>
    <col min="6914" max="6914" width="13.42578125" style="35" customWidth="1"/>
    <col min="6915" max="6915" width="14" style="35" customWidth="1"/>
    <col min="6916" max="6916" width="15.42578125" style="35" customWidth="1"/>
    <col min="6917" max="6917" width="14.28515625" style="35" customWidth="1"/>
    <col min="6918" max="6918" width="16.140625" style="35" customWidth="1"/>
    <col min="6919" max="6920" width="11" style="35" customWidth="1"/>
    <col min="6921" max="6921" width="11.85546875" style="35" customWidth="1"/>
    <col min="6922" max="7168" width="9.140625" style="35"/>
    <col min="7169" max="7169" width="40.42578125" style="35" customWidth="1"/>
    <col min="7170" max="7170" width="13.42578125" style="35" customWidth="1"/>
    <col min="7171" max="7171" width="14" style="35" customWidth="1"/>
    <col min="7172" max="7172" width="15.42578125" style="35" customWidth="1"/>
    <col min="7173" max="7173" width="14.28515625" style="35" customWidth="1"/>
    <col min="7174" max="7174" width="16.140625" style="35" customWidth="1"/>
    <col min="7175" max="7176" width="11" style="35" customWidth="1"/>
    <col min="7177" max="7177" width="11.85546875" style="35" customWidth="1"/>
    <col min="7178" max="7424" width="9.140625" style="35"/>
    <col min="7425" max="7425" width="40.42578125" style="35" customWidth="1"/>
    <col min="7426" max="7426" width="13.42578125" style="35" customWidth="1"/>
    <col min="7427" max="7427" width="14" style="35" customWidth="1"/>
    <col min="7428" max="7428" width="15.42578125" style="35" customWidth="1"/>
    <col min="7429" max="7429" width="14.28515625" style="35" customWidth="1"/>
    <col min="7430" max="7430" width="16.140625" style="35" customWidth="1"/>
    <col min="7431" max="7432" width="11" style="35" customWidth="1"/>
    <col min="7433" max="7433" width="11.85546875" style="35" customWidth="1"/>
    <col min="7434" max="7680" width="9.140625" style="35"/>
    <col min="7681" max="7681" width="40.42578125" style="35" customWidth="1"/>
    <col min="7682" max="7682" width="13.42578125" style="35" customWidth="1"/>
    <col min="7683" max="7683" width="14" style="35" customWidth="1"/>
    <col min="7684" max="7684" width="15.42578125" style="35" customWidth="1"/>
    <col min="7685" max="7685" width="14.28515625" style="35" customWidth="1"/>
    <col min="7686" max="7686" width="16.140625" style="35" customWidth="1"/>
    <col min="7687" max="7688" width="11" style="35" customWidth="1"/>
    <col min="7689" max="7689" width="11.85546875" style="35" customWidth="1"/>
    <col min="7690" max="7936" width="9.140625" style="35"/>
    <col min="7937" max="7937" width="40.42578125" style="35" customWidth="1"/>
    <col min="7938" max="7938" width="13.42578125" style="35" customWidth="1"/>
    <col min="7939" max="7939" width="14" style="35" customWidth="1"/>
    <col min="7940" max="7940" width="15.42578125" style="35" customWidth="1"/>
    <col min="7941" max="7941" width="14.28515625" style="35" customWidth="1"/>
    <col min="7942" max="7942" width="16.140625" style="35" customWidth="1"/>
    <col min="7943" max="7944" width="11" style="35" customWidth="1"/>
    <col min="7945" max="7945" width="11.85546875" style="35" customWidth="1"/>
    <col min="7946" max="8192" width="9.140625" style="35"/>
    <col min="8193" max="8193" width="40.42578125" style="35" customWidth="1"/>
    <col min="8194" max="8194" width="13.42578125" style="35" customWidth="1"/>
    <col min="8195" max="8195" width="14" style="35" customWidth="1"/>
    <col min="8196" max="8196" width="15.42578125" style="35" customWidth="1"/>
    <col min="8197" max="8197" width="14.28515625" style="35" customWidth="1"/>
    <col min="8198" max="8198" width="16.140625" style="35" customWidth="1"/>
    <col min="8199" max="8200" width="11" style="35" customWidth="1"/>
    <col min="8201" max="8201" width="11.85546875" style="35" customWidth="1"/>
    <col min="8202" max="8448" width="9.140625" style="35"/>
    <col min="8449" max="8449" width="40.42578125" style="35" customWidth="1"/>
    <col min="8450" max="8450" width="13.42578125" style="35" customWidth="1"/>
    <col min="8451" max="8451" width="14" style="35" customWidth="1"/>
    <col min="8452" max="8452" width="15.42578125" style="35" customWidth="1"/>
    <col min="8453" max="8453" width="14.28515625" style="35" customWidth="1"/>
    <col min="8454" max="8454" width="16.140625" style="35" customWidth="1"/>
    <col min="8455" max="8456" width="11" style="35" customWidth="1"/>
    <col min="8457" max="8457" width="11.85546875" style="35" customWidth="1"/>
    <col min="8458" max="8704" width="9.140625" style="35"/>
    <col min="8705" max="8705" width="40.42578125" style="35" customWidth="1"/>
    <col min="8706" max="8706" width="13.42578125" style="35" customWidth="1"/>
    <col min="8707" max="8707" width="14" style="35" customWidth="1"/>
    <col min="8708" max="8708" width="15.42578125" style="35" customWidth="1"/>
    <col min="8709" max="8709" width="14.28515625" style="35" customWidth="1"/>
    <col min="8710" max="8710" width="16.140625" style="35" customWidth="1"/>
    <col min="8711" max="8712" width="11" style="35" customWidth="1"/>
    <col min="8713" max="8713" width="11.85546875" style="35" customWidth="1"/>
    <col min="8714" max="8960" width="9.140625" style="35"/>
    <col min="8961" max="8961" width="40.42578125" style="35" customWidth="1"/>
    <col min="8962" max="8962" width="13.42578125" style="35" customWidth="1"/>
    <col min="8963" max="8963" width="14" style="35" customWidth="1"/>
    <col min="8964" max="8964" width="15.42578125" style="35" customWidth="1"/>
    <col min="8965" max="8965" width="14.28515625" style="35" customWidth="1"/>
    <col min="8966" max="8966" width="16.140625" style="35" customWidth="1"/>
    <col min="8967" max="8968" width="11" style="35" customWidth="1"/>
    <col min="8969" max="8969" width="11.85546875" style="35" customWidth="1"/>
    <col min="8970" max="9216" width="9.140625" style="35"/>
    <col min="9217" max="9217" width="40.42578125" style="35" customWidth="1"/>
    <col min="9218" max="9218" width="13.42578125" style="35" customWidth="1"/>
    <col min="9219" max="9219" width="14" style="35" customWidth="1"/>
    <col min="9220" max="9220" width="15.42578125" style="35" customWidth="1"/>
    <col min="9221" max="9221" width="14.28515625" style="35" customWidth="1"/>
    <col min="9222" max="9222" width="16.140625" style="35" customWidth="1"/>
    <col min="9223" max="9224" width="11" style="35" customWidth="1"/>
    <col min="9225" max="9225" width="11.85546875" style="35" customWidth="1"/>
    <col min="9226" max="9472" width="9.140625" style="35"/>
    <col min="9473" max="9473" width="40.42578125" style="35" customWidth="1"/>
    <col min="9474" max="9474" width="13.42578125" style="35" customWidth="1"/>
    <col min="9475" max="9475" width="14" style="35" customWidth="1"/>
    <col min="9476" max="9476" width="15.42578125" style="35" customWidth="1"/>
    <col min="9477" max="9477" width="14.28515625" style="35" customWidth="1"/>
    <col min="9478" max="9478" width="16.140625" style="35" customWidth="1"/>
    <col min="9479" max="9480" width="11" style="35" customWidth="1"/>
    <col min="9481" max="9481" width="11.85546875" style="35" customWidth="1"/>
    <col min="9482" max="9728" width="9.140625" style="35"/>
    <col min="9729" max="9729" width="40.42578125" style="35" customWidth="1"/>
    <col min="9730" max="9730" width="13.42578125" style="35" customWidth="1"/>
    <col min="9731" max="9731" width="14" style="35" customWidth="1"/>
    <col min="9732" max="9732" width="15.42578125" style="35" customWidth="1"/>
    <col min="9733" max="9733" width="14.28515625" style="35" customWidth="1"/>
    <col min="9734" max="9734" width="16.140625" style="35" customWidth="1"/>
    <col min="9735" max="9736" width="11" style="35" customWidth="1"/>
    <col min="9737" max="9737" width="11.85546875" style="35" customWidth="1"/>
    <col min="9738" max="9984" width="9.140625" style="35"/>
    <col min="9985" max="9985" width="40.42578125" style="35" customWidth="1"/>
    <col min="9986" max="9986" width="13.42578125" style="35" customWidth="1"/>
    <col min="9987" max="9987" width="14" style="35" customWidth="1"/>
    <col min="9988" max="9988" width="15.42578125" style="35" customWidth="1"/>
    <col min="9989" max="9989" width="14.28515625" style="35" customWidth="1"/>
    <col min="9990" max="9990" width="16.140625" style="35" customWidth="1"/>
    <col min="9991" max="9992" width="11" style="35" customWidth="1"/>
    <col min="9993" max="9993" width="11.85546875" style="35" customWidth="1"/>
    <col min="9994" max="10240" width="9.140625" style="35"/>
    <col min="10241" max="10241" width="40.42578125" style="35" customWidth="1"/>
    <col min="10242" max="10242" width="13.42578125" style="35" customWidth="1"/>
    <col min="10243" max="10243" width="14" style="35" customWidth="1"/>
    <col min="10244" max="10244" width="15.42578125" style="35" customWidth="1"/>
    <col min="10245" max="10245" width="14.28515625" style="35" customWidth="1"/>
    <col min="10246" max="10246" width="16.140625" style="35" customWidth="1"/>
    <col min="10247" max="10248" width="11" style="35" customWidth="1"/>
    <col min="10249" max="10249" width="11.85546875" style="35" customWidth="1"/>
    <col min="10250" max="10496" width="9.140625" style="35"/>
    <col min="10497" max="10497" width="40.42578125" style="35" customWidth="1"/>
    <col min="10498" max="10498" width="13.42578125" style="35" customWidth="1"/>
    <col min="10499" max="10499" width="14" style="35" customWidth="1"/>
    <col min="10500" max="10500" width="15.42578125" style="35" customWidth="1"/>
    <col min="10501" max="10501" width="14.28515625" style="35" customWidth="1"/>
    <col min="10502" max="10502" width="16.140625" style="35" customWidth="1"/>
    <col min="10503" max="10504" width="11" style="35" customWidth="1"/>
    <col min="10505" max="10505" width="11.85546875" style="35" customWidth="1"/>
    <col min="10506" max="10752" width="9.140625" style="35"/>
    <col min="10753" max="10753" width="40.42578125" style="35" customWidth="1"/>
    <col min="10754" max="10754" width="13.42578125" style="35" customWidth="1"/>
    <col min="10755" max="10755" width="14" style="35" customWidth="1"/>
    <col min="10756" max="10756" width="15.42578125" style="35" customWidth="1"/>
    <col min="10757" max="10757" width="14.28515625" style="35" customWidth="1"/>
    <col min="10758" max="10758" width="16.140625" style="35" customWidth="1"/>
    <col min="10759" max="10760" width="11" style="35" customWidth="1"/>
    <col min="10761" max="10761" width="11.85546875" style="35" customWidth="1"/>
    <col min="10762" max="11008" width="9.140625" style="35"/>
    <col min="11009" max="11009" width="40.42578125" style="35" customWidth="1"/>
    <col min="11010" max="11010" width="13.42578125" style="35" customWidth="1"/>
    <col min="11011" max="11011" width="14" style="35" customWidth="1"/>
    <col min="11012" max="11012" width="15.42578125" style="35" customWidth="1"/>
    <col min="11013" max="11013" width="14.28515625" style="35" customWidth="1"/>
    <col min="11014" max="11014" width="16.140625" style="35" customWidth="1"/>
    <col min="11015" max="11016" width="11" style="35" customWidth="1"/>
    <col min="11017" max="11017" width="11.85546875" style="35" customWidth="1"/>
    <col min="11018" max="11264" width="9.140625" style="35"/>
    <col min="11265" max="11265" width="40.42578125" style="35" customWidth="1"/>
    <col min="11266" max="11266" width="13.42578125" style="35" customWidth="1"/>
    <col min="11267" max="11267" width="14" style="35" customWidth="1"/>
    <col min="11268" max="11268" width="15.42578125" style="35" customWidth="1"/>
    <col min="11269" max="11269" width="14.28515625" style="35" customWidth="1"/>
    <col min="11270" max="11270" width="16.140625" style="35" customWidth="1"/>
    <col min="11271" max="11272" width="11" style="35" customWidth="1"/>
    <col min="11273" max="11273" width="11.85546875" style="35" customWidth="1"/>
    <col min="11274" max="11520" width="9.140625" style="35"/>
    <col min="11521" max="11521" width="40.42578125" style="35" customWidth="1"/>
    <col min="11522" max="11522" width="13.42578125" style="35" customWidth="1"/>
    <col min="11523" max="11523" width="14" style="35" customWidth="1"/>
    <col min="11524" max="11524" width="15.42578125" style="35" customWidth="1"/>
    <col min="11525" max="11525" width="14.28515625" style="35" customWidth="1"/>
    <col min="11526" max="11526" width="16.140625" style="35" customWidth="1"/>
    <col min="11527" max="11528" width="11" style="35" customWidth="1"/>
    <col min="11529" max="11529" width="11.85546875" style="35" customWidth="1"/>
    <col min="11530" max="11776" width="9.140625" style="35"/>
    <col min="11777" max="11777" width="40.42578125" style="35" customWidth="1"/>
    <col min="11778" max="11778" width="13.42578125" style="35" customWidth="1"/>
    <col min="11779" max="11779" width="14" style="35" customWidth="1"/>
    <col min="11780" max="11780" width="15.42578125" style="35" customWidth="1"/>
    <col min="11781" max="11781" width="14.28515625" style="35" customWidth="1"/>
    <col min="11782" max="11782" width="16.140625" style="35" customWidth="1"/>
    <col min="11783" max="11784" width="11" style="35" customWidth="1"/>
    <col min="11785" max="11785" width="11.85546875" style="35" customWidth="1"/>
    <col min="11786" max="12032" width="9.140625" style="35"/>
    <col min="12033" max="12033" width="40.42578125" style="35" customWidth="1"/>
    <col min="12034" max="12034" width="13.42578125" style="35" customWidth="1"/>
    <col min="12035" max="12035" width="14" style="35" customWidth="1"/>
    <col min="12036" max="12036" width="15.42578125" style="35" customWidth="1"/>
    <col min="12037" max="12037" width="14.28515625" style="35" customWidth="1"/>
    <col min="12038" max="12038" width="16.140625" style="35" customWidth="1"/>
    <col min="12039" max="12040" width="11" style="35" customWidth="1"/>
    <col min="12041" max="12041" width="11.85546875" style="35" customWidth="1"/>
    <col min="12042" max="12288" width="9.140625" style="35"/>
    <col min="12289" max="12289" width="40.42578125" style="35" customWidth="1"/>
    <col min="12290" max="12290" width="13.42578125" style="35" customWidth="1"/>
    <col min="12291" max="12291" width="14" style="35" customWidth="1"/>
    <col min="12292" max="12292" width="15.42578125" style="35" customWidth="1"/>
    <col min="12293" max="12293" width="14.28515625" style="35" customWidth="1"/>
    <col min="12294" max="12294" width="16.140625" style="35" customWidth="1"/>
    <col min="12295" max="12296" width="11" style="35" customWidth="1"/>
    <col min="12297" max="12297" width="11.85546875" style="35" customWidth="1"/>
    <col min="12298" max="12544" width="9.140625" style="35"/>
    <col min="12545" max="12545" width="40.42578125" style="35" customWidth="1"/>
    <col min="12546" max="12546" width="13.42578125" style="35" customWidth="1"/>
    <col min="12547" max="12547" width="14" style="35" customWidth="1"/>
    <col min="12548" max="12548" width="15.42578125" style="35" customWidth="1"/>
    <col min="12549" max="12549" width="14.28515625" style="35" customWidth="1"/>
    <col min="12550" max="12550" width="16.140625" style="35" customWidth="1"/>
    <col min="12551" max="12552" width="11" style="35" customWidth="1"/>
    <col min="12553" max="12553" width="11.85546875" style="35" customWidth="1"/>
    <col min="12554" max="12800" width="9.140625" style="35"/>
    <col min="12801" max="12801" width="40.42578125" style="35" customWidth="1"/>
    <col min="12802" max="12802" width="13.42578125" style="35" customWidth="1"/>
    <col min="12803" max="12803" width="14" style="35" customWidth="1"/>
    <col min="12804" max="12804" width="15.42578125" style="35" customWidth="1"/>
    <col min="12805" max="12805" width="14.28515625" style="35" customWidth="1"/>
    <col min="12806" max="12806" width="16.140625" style="35" customWidth="1"/>
    <col min="12807" max="12808" width="11" style="35" customWidth="1"/>
    <col min="12809" max="12809" width="11.85546875" style="35" customWidth="1"/>
    <col min="12810" max="13056" width="9.140625" style="35"/>
    <col min="13057" max="13057" width="40.42578125" style="35" customWidth="1"/>
    <col min="13058" max="13058" width="13.42578125" style="35" customWidth="1"/>
    <col min="13059" max="13059" width="14" style="35" customWidth="1"/>
    <col min="13060" max="13060" width="15.42578125" style="35" customWidth="1"/>
    <col min="13061" max="13061" width="14.28515625" style="35" customWidth="1"/>
    <col min="13062" max="13062" width="16.140625" style="35" customWidth="1"/>
    <col min="13063" max="13064" width="11" style="35" customWidth="1"/>
    <col min="13065" max="13065" width="11.85546875" style="35" customWidth="1"/>
    <col min="13066" max="13312" width="9.140625" style="35"/>
    <col min="13313" max="13313" width="40.42578125" style="35" customWidth="1"/>
    <col min="13314" max="13314" width="13.42578125" style="35" customWidth="1"/>
    <col min="13315" max="13315" width="14" style="35" customWidth="1"/>
    <col min="13316" max="13316" width="15.42578125" style="35" customWidth="1"/>
    <col min="13317" max="13317" width="14.28515625" style="35" customWidth="1"/>
    <col min="13318" max="13318" width="16.140625" style="35" customWidth="1"/>
    <col min="13319" max="13320" width="11" style="35" customWidth="1"/>
    <col min="13321" max="13321" width="11.85546875" style="35" customWidth="1"/>
    <col min="13322" max="13568" width="9.140625" style="35"/>
    <col min="13569" max="13569" width="40.42578125" style="35" customWidth="1"/>
    <col min="13570" max="13570" width="13.42578125" style="35" customWidth="1"/>
    <col min="13571" max="13571" width="14" style="35" customWidth="1"/>
    <col min="13572" max="13572" width="15.42578125" style="35" customWidth="1"/>
    <col min="13573" max="13573" width="14.28515625" style="35" customWidth="1"/>
    <col min="13574" max="13574" width="16.140625" style="35" customWidth="1"/>
    <col min="13575" max="13576" width="11" style="35" customWidth="1"/>
    <col min="13577" max="13577" width="11.85546875" style="35" customWidth="1"/>
    <col min="13578" max="13824" width="9.140625" style="35"/>
    <col min="13825" max="13825" width="40.42578125" style="35" customWidth="1"/>
    <col min="13826" max="13826" width="13.42578125" style="35" customWidth="1"/>
    <col min="13827" max="13827" width="14" style="35" customWidth="1"/>
    <col min="13828" max="13828" width="15.42578125" style="35" customWidth="1"/>
    <col min="13829" max="13829" width="14.28515625" style="35" customWidth="1"/>
    <col min="13830" max="13830" width="16.140625" style="35" customWidth="1"/>
    <col min="13831" max="13832" width="11" style="35" customWidth="1"/>
    <col min="13833" max="13833" width="11.85546875" style="35" customWidth="1"/>
    <col min="13834" max="14080" width="9.140625" style="35"/>
    <col min="14081" max="14081" width="40.42578125" style="35" customWidth="1"/>
    <col min="14082" max="14082" width="13.42578125" style="35" customWidth="1"/>
    <col min="14083" max="14083" width="14" style="35" customWidth="1"/>
    <col min="14084" max="14084" width="15.42578125" style="35" customWidth="1"/>
    <col min="14085" max="14085" width="14.28515625" style="35" customWidth="1"/>
    <col min="14086" max="14086" width="16.140625" style="35" customWidth="1"/>
    <col min="14087" max="14088" width="11" style="35" customWidth="1"/>
    <col min="14089" max="14089" width="11.85546875" style="35" customWidth="1"/>
    <col min="14090" max="14336" width="9.140625" style="35"/>
    <col min="14337" max="14337" width="40.42578125" style="35" customWidth="1"/>
    <col min="14338" max="14338" width="13.42578125" style="35" customWidth="1"/>
    <col min="14339" max="14339" width="14" style="35" customWidth="1"/>
    <col min="14340" max="14340" width="15.42578125" style="35" customWidth="1"/>
    <col min="14341" max="14341" width="14.28515625" style="35" customWidth="1"/>
    <col min="14342" max="14342" width="16.140625" style="35" customWidth="1"/>
    <col min="14343" max="14344" width="11" style="35" customWidth="1"/>
    <col min="14345" max="14345" width="11.85546875" style="35" customWidth="1"/>
    <col min="14346" max="14592" width="9.140625" style="35"/>
    <col min="14593" max="14593" width="40.42578125" style="35" customWidth="1"/>
    <col min="14594" max="14594" width="13.42578125" style="35" customWidth="1"/>
    <col min="14595" max="14595" width="14" style="35" customWidth="1"/>
    <col min="14596" max="14596" width="15.42578125" style="35" customWidth="1"/>
    <col min="14597" max="14597" width="14.28515625" style="35" customWidth="1"/>
    <col min="14598" max="14598" width="16.140625" style="35" customWidth="1"/>
    <col min="14599" max="14600" width="11" style="35" customWidth="1"/>
    <col min="14601" max="14601" width="11.85546875" style="35" customWidth="1"/>
    <col min="14602" max="14848" width="9.140625" style="35"/>
    <col min="14849" max="14849" width="40.42578125" style="35" customWidth="1"/>
    <col min="14850" max="14850" width="13.42578125" style="35" customWidth="1"/>
    <col min="14851" max="14851" width="14" style="35" customWidth="1"/>
    <col min="14852" max="14852" width="15.42578125" style="35" customWidth="1"/>
    <col min="14853" max="14853" width="14.28515625" style="35" customWidth="1"/>
    <col min="14854" max="14854" width="16.140625" style="35" customWidth="1"/>
    <col min="14855" max="14856" width="11" style="35" customWidth="1"/>
    <col min="14857" max="14857" width="11.85546875" style="35" customWidth="1"/>
    <col min="14858" max="15104" width="9.140625" style="35"/>
    <col min="15105" max="15105" width="40.42578125" style="35" customWidth="1"/>
    <col min="15106" max="15106" width="13.42578125" style="35" customWidth="1"/>
    <col min="15107" max="15107" width="14" style="35" customWidth="1"/>
    <col min="15108" max="15108" width="15.42578125" style="35" customWidth="1"/>
    <col min="15109" max="15109" width="14.28515625" style="35" customWidth="1"/>
    <col min="15110" max="15110" width="16.140625" style="35" customWidth="1"/>
    <col min="15111" max="15112" width="11" style="35" customWidth="1"/>
    <col min="15113" max="15113" width="11.85546875" style="35" customWidth="1"/>
    <col min="15114" max="15360" width="9.140625" style="35"/>
    <col min="15361" max="15361" width="40.42578125" style="35" customWidth="1"/>
    <col min="15362" max="15362" width="13.42578125" style="35" customWidth="1"/>
    <col min="15363" max="15363" width="14" style="35" customWidth="1"/>
    <col min="15364" max="15364" width="15.42578125" style="35" customWidth="1"/>
    <col min="15365" max="15365" width="14.28515625" style="35" customWidth="1"/>
    <col min="15366" max="15366" width="16.140625" style="35" customWidth="1"/>
    <col min="15367" max="15368" width="11" style="35" customWidth="1"/>
    <col min="15369" max="15369" width="11.85546875" style="35" customWidth="1"/>
    <col min="15370" max="15616" width="9.140625" style="35"/>
    <col min="15617" max="15617" width="40.42578125" style="35" customWidth="1"/>
    <col min="15618" max="15618" width="13.42578125" style="35" customWidth="1"/>
    <col min="15619" max="15619" width="14" style="35" customWidth="1"/>
    <col min="15620" max="15620" width="15.42578125" style="35" customWidth="1"/>
    <col min="15621" max="15621" width="14.28515625" style="35" customWidth="1"/>
    <col min="15622" max="15622" width="16.140625" style="35" customWidth="1"/>
    <col min="15623" max="15624" width="11" style="35" customWidth="1"/>
    <col min="15625" max="15625" width="11.85546875" style="35" customWidth="1"/>
    <col min="15626" max="15872" width="9.140625" style="35"/>
    <col min="15873" max="15873" width="40.42578125" style="35" customWidth="1"/>
    <col min="15874" max="15874" width="13.42578125" style="35" customWidth="1"/>
    <col min="15875" max="15875" width="14" style="35" customWidth="1"/>
    <col min="15876" max="15876" width="15.42578125" style="35" customWidth="1"/>
    <col min="15877" max="15877" width="14.28515625" style="35" customWidth="1"/>
    <col min="15878" max="15878" width="16.140625" style="35" customWidth="1"/>
    <col min="15879" max="15880" width="11" style="35" customWidth="1"/>
    <col min="15881" max="15881" width="11.85546875" style="35" customWidth="1"/>
    <col min="15882" max="16128" width="9.140625" style="35"/>
    <col min="16129" max="16129" width="40.42578125" style="35" customWidth="1"/>
    <col min="16130" max="16130" width="13.42578125" style="35" customWidth="1"/>
    <col min="16131" max="16131" width="14" style="35" customWidth="1"/>
    <col min="16132" max="16132" width="15.42578125" style="35" customWidth="1"/>
    <col min="16133" max="16133" width="14.28515625" style="35" customWidth="1"/>
    <col min="16134" max="16134" width="16.140625" style="35" customWidth="1"/>
    <col min="16135" max="16136" width="11" style="35" customWidth="1"/>
    <col min="16137" max="16137" width="11.85546875" style="35" customWidth="1"/>
    <col min="16138" max="16384" width="9.140625" style="35"/>
  </cols>
  <sheetData>
    <row r="1" spans="1:6" x14ac:dyDescent="0.25">
      <c r="A1" s="106"/>
      <c r="B1" s="107"/>
      <c r="C1" s="107"/>
      <c r="D1" s="107"/>
      <c r="E1" s="125" t="s">
        <v>330</v>
      </c>
      <c r="F1" s="125"/>
    </row>
    <row r="2" spans="1:6" x14ac:dyDescent="0.25">
      <c r="A2" s="124" t="s">
        <v>324</v>
      </c>
      <c r="B2" s="124"/>
      <c r="C2" s="124"/>
      <c r="D2" s="124"/>
      <c r="E2" s="124"/>
      <c r="F2" s="124"/>
    </row>
    <row r="3" spans="1:6" x14ac:dyDescent="0.25">
      <c r="A3" s="115" t="s">
        <v>1</v>
      </c>
      <c r="B3" s="109"/>
      <c r="C3" s="109"/>
      <c r="D3" s="109"/>
      <c r="E3" s="109"/>
      <c r="F3" s="116" t="s">
        <v>66</v>
      </c>
    </row>
    <row r="4" spans="1:6" s="36" customFormat="1" ht="57" x14ac:dyDescent="0.25">
      <c r="A4" s="189" t="s">
        <v>325</v>
      </c>
      <c r="B4" s="189" t="s">
        <v>326</v>
      </c>
      <c r="C4" s="189" t="s">
        <v>327</v>
      </c>
      <c r="D4" s="189" t="s">
        <v>651</v>
      </c>
      <c r="E4" s="189" t="s">
        <v>614</v>
      </c>
      <c r="F4" s="189" t="s">
        <v>652</v>
      </c>
    </row>
    <row r="5" spans="1:6" s="3" customFormat="1" ht="12" customHeight="1" x14ac:dyDescent="0.25">
      <c r="A5" s="189">
        <v>1</v>
      </c>
      <c r="B5" s="189">
        <v>2</v>
      </c>
      <c r="C5" s="189">
        <v>3</v>
      </c>
      <c r="D5" s="189">
        <v>4</v>
      </c>
      <c r="E5" s="189">
        <v>5</v>
      </c>
      <c r="F5" s="189" t="s">
        <v>328</v>
      </c>
    </row>
    <row r="6" spans="1:6" x14ac:dyDescent="0.25">
      <c r="A6" s="190" t="s">
        <v>621</v>
      </c>
      <c r="B6" s="117">
        <v>49900</v>
      </c>
      <c r="C6" s="118" t="s">
        <v>622</v>
      </c>
      <c r="D6" s="117">
        <v>49900</v>
      </c>
      <c r="E6" s="117"/>
      <c r="F6" s="191">
        <f t="shared" ref="F6:F24" si="0">B6-D6-E6</f>
        <v>0</v>
      </c>
    </row>
    <row r="7" spans="1:6" x14ac:dyDescent="0.25">
      <c r="A7" s="190" t="s">
        <v>623</v>
      </c>
      <c r="B7" s="117">
        <v>43000</v>
      </c>
      <c r="C7" s="118" t="s">
        <v>624</v>
      </c>
      <c r="D7" s="117">
        <v>43000</v>
      </c>
      <c r="E7" s="117"/>
      <c r="F7" s="191">
        <f t="shared" si="0"/>
        <v>0</v>
      </c>
    </row>
    <row r="8" spans="1:6" x14ac:dyDescent="0.25">
      <c r="A8" s="190" t="s">
        <v>625</v>
      </c>
      <c r="B8" s="117">
        <v>12900</v>
      </c>
      <c r="C8" s="118" t="s">
        <v>624</v>
      </c>
      <c r="D8" s="117">
        <v>12900</v>
      </c>
      <c r="E8" s="117"/>
      <c r="F8" s="191">
        <f t="shared" si="0"/>
        <v>0</v>
      </c>
    </row>
    <row r="9" spans="1:6" x14ac:dyDescent="0.25">
      <c r="A9" s="192" t="s">
        <v>626</v>
      </c>
      <c r="B9" s="117">
        <v>9999</v>
      </c>
      <c r="C9" s="118" t="s">
        <v>627</v>
      </c>
      <c r="D9" s="117">
        <v>9999</v>
      </c>
      <c r="E9" s="117"/>
      <c r="F9" s="191">
        <f t="shared" si="0"/>
        <v>0</v>
      </c>
    </row>
    <row r="10" spans="1:6" x14ac:dyDescent="0.25">
      <c r="A10" s="190" t="s">
        <v>628</v>
      </c>
      <c r="B10" s="117">
        <v>8826500</v>
      </c>
      <c r="C10" s="118" t="s">
        <v>629</v>
      </c>
      <c r="D10" s="117">
        <v>8826500</v>
      </c>
      <c r="E10" s="117"/>
      <c r="F10" s="191">
        <f t="shared" si="0"/>
        <v>0</v>
      </c>
    </row>
    <row r="11" spans="1:6" x14ac:dyDescent="0.25">
      <c r="A11" s="192" t="s">
        <v>630</v>
      </c>
      <c r="B11" s="117">
        <v>8878</v>
      </c>
      <c r="C11" s="118" t="s">
        <v>631</v>
      </c>
      <c r="D11" s="117">
        <v>8878</v>
      </c>
      <c r="E11" s="117"/>
      <c r="F11" s="191">
        <f t="shared" si="0"/>
        <v>0</v>
      </c>
    </row>
    <row r="12" spans="1:6" x14ac:dyDescent="0.25">
      <c r="A12" s="190" t="s">
        <v>632</v>
      </c>
      <c r="B12" s="117">
        <v>2159000</v>
      </c>
      <c r="C12" s="118" t="s">
        <v>633</v>
      </c>
      <c r="D12" s="117">
        <v>2159000</v>
      </c>
      <c r="E12" s="117"/>
      <c r="F12" s="191">
        <f t="shared" si="0"/>
        <v>0</v>
      </c>
    </row>
    <row r="13" spans="1:6" x14ac:dyDescent="0.25">
      <c r="A13" s="190" t="s">
        <v>650</v>
      </c>
      <c r="B13" s="117">
        <v>16990</v>
      </c>
      <c r="C13" s="118" t="s">
        <v>649</v>
      </c>
      <c r="D13" s="117">
        <v>16990</v>
      </c>
      <c r="E13" s="117"/>
      <c r="F13" s="191">
        <f t="shared" si="0"/>
        <v>0</v>
      </c>
    </row>
    <row r="14" spans="1:6" x14ac:dyDescent="0.25">
      <c r="A14" s="190" t="s">
        <v>634</v>
      </c>
      <c r="B14" s="117">
        <v>27000</v>
      </c>
      <c r="C14" s="118" t="s">
        <v>635</v>
      </c>
      <c r="D14" s="117">
        <v>27000</v>
      </c>
      <c r="E14" s="117"/>
      <c r="F14" s="191">
        <f t="shared" si="0"/>
        <v>0</v>
      </c>
    </row>
    <row r="15" spans="1:6" x14ac:dyDescent="0.25">
      <c r="A15" s="190" t="s">
        <v>636</v>
      </c>
      <c r="B15" s="117">
        <v>62450</v>
      </c>
      <c r="C15" s="118" t="s">
        <v>635</v>
      </c>
      <c r="D15" s="117">
        <v>62450</v>
      </c>
      <c r="E15" s="117"/>
      <c r="F15" s="191">
        <f t="shared" si="0"/>
        <v>0</v>
      </c>
    </row>
    <row r="16" spans="1:6" x14ac:dyDescent="0.25">
      <c r="A16" s="190" t="s">
        <v>637</v>
      </c>
      <c r="B16" s="117">
        <v>13990</v>
      </c>
      <c r="C16" s="118" t="s">
        <v>638</v>
      </c>
      <c r="D16" s="117">
        <v>13990</v>
      </c>
      <c r="E16" s="117"/>
      <c r="F16" s="191">
        <f t="shared" si="0"/>
        <v>0</v>
      </c>
    </row>
    <row r="17" spans="1:6" x14ac:dyDescent="0.25">
      <c r="A17" s="190" t="s">
        <v>639</v>
      </c>
      <c r="B17" s="117">
        <v>47000</v>
      </c>
      <c r="C17" s="118" t="s">
        <v>640</v>
      </c>
      <c r="D17" s="117">
        <v>47000</v>
      </c>
      <c r="E17" s="117"/>
      <c r="F17" s="191">
        <f t="shared" si="0"/>
        <v>0</v>
      </c>
    </row>
    <row r="18" spans="1:6" x14ac:dyDescent="0.25">
      <c r="A18" s="190" t="s">
        <v>641</v>
      </c>
      <c r="B18" s="117">
        <v>2099770</v>
      </c>
      <c r="C18" s="118" t="s">
        <v>642</v>
      </c>
      <c r="D18" s="117">
        <v>2099770</v>
      </c>
      <c r="E18" s="117"/>
      <c r="F18" s="191">
        <f t="shared" si="0"/>
        <v>0</v>
      </c>
    </row>
    <row r="19" spans="1:6" x14ac:dyDescent="0.25">
      <c r="A19" s="190" t="s">
        <v>643</v>
      </c>
      <c r="B19" s="117">
        <v>124750</v>
      </c>
      <c r="C19" s="118" t="s">
        <v>644</v>
      </c>
      <c r="D19" s="117">
        <v>124750</v>
      </c>
      <c r="E19" s="117"/>
      <c r="F19" s="191">
        <f>B19-D19-E19</f>
        <v>0</v>
      </c>
    </row>
    <row r="20" spans="1:6" x14ac:dyDescent="0.25">
      <c r="A20" s="190" t="s">
        <v>645</v>
      </c>
      <c r="B20" s="117">
        <v>4390</v>
      </c>
      <c r="C20" s="118" t="s">
        <v>644</v>
      </c>
      <c r="D20" s="117">
        <v>4390</v>
      </c>
      <c r="E20" s="117"/>
      <c r="F20" s="191">
        <f t="shared" si="0"/>
        <v>0</v>
      </c>
    </row>
    <row r="21" spans="1:6" x14ac:dyDescent="0.25">
      <c r="A21" s="190" t="s">
        <v>646</v>
      </c>
      <c r="B21" s="117">
        <v>95000</v>
      </c>
      <c r="C21" s="118" t="s">
        <v>647</v>
      </c>
      <c r="D21" s="117">
        <v>95000</v>
      </c>
      <c r="E21" s="117"/>
      <c r="F21" s="191">
        <f t="shared" si="0"/>
        <v>0</v>
      </c>
    </row>
    <row r="22" spans="1:6" x14ac:dyDescent="0.25">
      <c r="A22" s="190" t="s">
        <v>645</v>
      </c>
      <c r="B22" s="117">
        <v>9800</v>
      </c>
      <c r="C22" s="118" t="s">
        <v>648</v>
      </c>
      <c r="D22" s="117">
        <v>9800</v>
      </c>
      <c r="E22" s="117"/>
      <c r="F22" s="191">
        <f t="shared" si="0"/>
        <v>0</v>
      </c>
    </row>
    <row r="23" spans="1:6" x14ac:dyDescent="0.25">
      <c r="A23" s="190"/>
      <c r="B23" s="117"/>
      <c r="C23" s="118"/>
      <c r="D23" s="117"/>
      <c r="E23" s="117"/>
      <c r="F23" s="191">
        <f t="shared" si="0"/>
        <v>0</v>
      </c>
    </row>
    <row r="24" spans="1:6" ht="15.95" customHeight="1" x14ac:dyDescent="0.25">
      <c r="A24" s="193"/>
      <c r="B24" s="117"/>
      <c r="C24" s="118"/>
      <c r="D24" s="117"/>
      <c r="E24" s="117"/>
      <c r="F24" s="191">
        <f t="shared" si="0"/>
        <v>0</v>
      </c>
    </row>
    <row r="25" spans="1:6" s="37" customFormat="1" ht="14.25" x14ac:dyDescent="0.25">
      <c r="A25" s="194" t="s">
        <v>329</v>
      </c>
      <c r="B25" s="195">
        <f>SUM(B6:B24)</f>
        <v>13611317</v>
      </c>
      <c r="C25" s="196"/>
      <c r="D25" s="195">
        <f>SUM(D6:D24)</f>
        <v>13611317</v>
      </c>
      <c r="E25" s="195"/>
      <c r="F25" s="195">
        <f>SUM(F6:F24)</f>
        <v>0</v>
      </c>
    </row>
  </sheetData>
  <mergeCells count="2">
    <mergeCell ref="A2:F2"/>
    <mergeCell ref="E1:F1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8"/>
  <sheetViews>
    <sheetView topLeftCell="A56" zoomScaleNormal="100" workbookViewId="0">
      <selection activeCell="A74" sqref="A74:A75"/>
    </sheetView>
  </sheetViews>
  <sheetFormatPr defaultRowHeight="15" x14ac:dyDescent="0.25"/>
  <cols>
    <col min="1" max="1" width="62.42578125" style="40" customWidth="1"/>
    <col min="2" max="2" width="4.140625" style="41" customWidth="1"/>
    <col min="3" max="4" width="15.42578125" style="42" bestFit="1" customWidth="1"/>
    <col min="5" max="5" width="17.42578125" style="42" customWidth="1"/>
    <col min="6" max="256" width="9.140625" style="42"/>
    <col min="257" max="257" width="62.42578125" style="42" customWidth="1"/>
    <col min="258" max="258" width="4.140625" style="42" customWidth="1"/>
    <col min="259" max="259" width="13.5703125" style="42" customWidth="1"/>
    <col min="260" max="260" width="14.28515625" style="42" customWidth="1"/>
    <col min="261" max="261" width="13.140625" style="42" bestFit="1" customWidth="1"/>
    <col min="262" max="512" width="9.140625" style="42"/>
    <col min="513" max="513" width="62.42578125" style="42" customWidth="1"/>
    <col min="514" max="514" width="4.140625" style="42" customWidth="1"/>
    <col min="515" max="515" width="13.5703125" style="42" customWidth="1"/>
    <col min="516" max="516" width="14.28515625" style="42" customWidth="1"/>
    <col min="517" max="517" width="13.140625" style="42" bestFit="1" customWidth="1"/>
    <col min="518" max="768" width="9.140625" style="42"/>
    <col min="769" max="769" width="62.42578125" style="42" customWidth="1"/>
    <col min="770" max="770" width="4.140625" style="42" customWidth="1"/>
    <col min="771" max="771" width="13.5703125" style="42" customWidth="1"/>
    <col min="772" max="772" width="14.28515625" style="42" customWidth="1"/>
    <col min="773" max="773" width="13.140625" style="42" bestFit="1" customWidth="1"/>
    <col min="774" max="1024" width="9.140625" style="42"/>
    <col min="1025" max="1025" width="62.42578125" style="42" customWidth="1"/>
    <col min="1026" max="1026" width="4.140625" style="42" customWidth="1"/>
    <col min="1027" max="1027" width="13.5703125" style="42" customWidth="1"/>
    <col min="1028" max="1028" width="14.28515625" style="42" customWidth="1"/>
    <col min="1029" max="1029" width="13.140625" style="42" bestFit="1" customWidth="1"/>
    <col min="1030" max="1280" width="9.140625" style="42"/>
    <col min="1281" max="1281" width="62.42578125" style="42" customWidth="1"/>
    <col min="1282" max="1282" width="4.140625" style="42" customWidth="1"/>
    <col min="1283" max="1283" width="13.5703125" style="42" customWidth="1"/>
    <col min="1284" max="1284" width="14.28515625" style="42" customWidth="1"/>
    <col min="1285" max="1285" width="13.140625" style="42" bestFit="1" customWidth="1"/>
    <col min="1286" max="1536" width="9.140625" style="42"/>
    <col min="1537" max="1537" width="62.42578125" style="42" customWidth="1"/>
    <col min="1538" max="1538" width="4.140625" style="42" customWidth="1"/>
    <col min="1539" max="1539" width="13.5703125" style="42" customWidth="1"/>
    <col min="1540" max="1540" width="14.28515625" style="42" customWidth="1"/>
    <col min="1541" max="1541" width="13.140625" style="42" bestFit="1" customWidth="1"/>
    <col min="1542" max="1792" width="9.140625" style="42"/>
    <col min="1793" max="1793" width="62.42578125" style="42" customWidth="1"/>
    <col min="1794" max="1794" width="4.140625" style="42" customWidth="1"/>
    <col min="1795" max="1795" width="13.5703125" style="42" customWidth="1"/>
    <col min="1796" max="1796" width="14.28515625" style="42" customWidth="1"/>
    <col min="1797" max="1797" width="13.140625" style="42" bestFit="1" customWidth="1"/>
    <col min="1798" max="2048" width="9.140625" style="42"/>
    <col min="2049" max="2049" width="62.42578125" style="42" customWidth="1"/>
    <col min="2050" max="2050" width="4.140625" style="42" customWidth="1"/>
    <col min="2051" max="2051" width="13.5703125" style="42" customWidth="1"/>
    <col min="2052" max="2052" width="14.28515625" style="42" customWidth="1"/>
    <col min="2053" max="2053" width="13.140625" style="42" bestFit="1" customWidth="1"/>
    <col min="2054" max="2304" width="9.140625" style="42"/>
    <col min="2305" max="2305" width="62.42578125" style="42" customWidth="1"/>
    <col min="2306" max="2306" width="4.140625" style="42" customWidth="1"/>
    <col min="2307" max="2307" width="13.5703125" style="42" customWidth="1"/>
    <col min="2308" max="2308" width="14.28515625" style="42" customWidth="1"/>
    <col min="2309" max="2309" width="13.140625" style="42" bestFit="1" customWidth="1"/>
    <col min="2310" max="2560" width="9.140625" style="42"/>
    <col min="2561" max="2561" width="62.42578125" style="42" customWidth="1"/>
    <col min="2562" max="2562" width="4.140625" style="42" customWidth="1"/>
    <col min="2563" max="2563" width="13.5703125" style="42" customWidth="1"/>
    <col min="2564" max="2564" width="14.28515625" style="42" customWidth="1"/>
    <col min="2565" max="2565" width="13.140625" style="42" bestFit="1" customWidth="1"/>
    <col min="2566" max="2816" width="9.140625" style="42"/>
    <col min="2817" max="2817" width="62.42578125" style="42" customWidth="1"/>
    <col min="2818" max="2818" width="4.140625" style="42" customWidth="1"/>
    <col min="2819" max="2819" width="13.5703125" style="42" customWidth="1"/>
    <col min="2820" max="2820" width="14.28515625" style="42" customWidth="1"/>
    <col min="2821" max="2821" width="13.140625" style="42" bestFit="1" customWidth="1"/>
    <col min="2822" max="3072" width="9.140625" style="42"/>
    <col min="3073" max="3073" width="62.42578125" style="42" customWidth="1"/>
    <col min="3074" max="3074" width="4.140625" style="42" customWidth="1"/>
    <col min="3075" max="3075" width="13.5703125" style="42" customWidth="1"/>
    <col min="3076" max="3076" width="14.28515625" style="42" customWidth="1"/>
    <col min="3077" max="3077" width="13.140625" style="42" bestFit="1" customWidth="1"/>
    <col min="3078" max="3328" width="9.140625" style="42"/>
    <col min="3329" max="3329" width="62.42578125" style="42" customWidth="1"/>
    <col min="3330" max="3330" width="4.140625" style="42" customWidth="1"/>
    <col min="3331" max="3331" width="13.5703125" style="42" customWidth="1"/>
    <col min="3332" max="3332" width="14.28515625" style="42" customWidth="1"/>
    <col min="3333" max="3333" width="13.140625" style="42" bestFit="1" customWidth="1"/>
    <col min="3334" max="3584" width="9.140625" style="42"/>
    <col min="3585" max="3585" width="62.42578125" style="42" customWidth="1"/>
    <col min="3586" max="3586" width="4.140625" style="42" customWidth="1"/>
    <col min="3587" max="3587" width="13.5703125" style="42" customWidth="1"/>
    <col min="3588" max="3588" width="14.28515625" style="42" customWidth="1"/>
    <col min="3589" max="3589" width="13.140625" style="42" bestFit="1" customWidth="1"/>
    <col min="3590" max="3840" width="9.140625" style="42"/>
    <col min="3841" max="3841" width="62.42578125" style="42" customWidth="1"/>
    <col min="3842" max="3842" width="4.140625" style="42" customWidth="1"/>
    <col min="3843" max="3843" width="13.5703125" style="42" customWidth="1"/>
    <col min="3844" max="3844" width="14.28515625" style="42" customWidth="1"/>
    <col min="3845" max="3845" width="13.140625" style="42" bestFit="1" customWidth="1"/>
    <col min="3846" max="4096" width="9.140625" style="42"/>
    <col min="4097" max="4097" width="62.42578125" style="42" customWidth="1"/>
    <col min="4098" max="4098" width="4.140625" style="42" customWidth="1"/>
    <col min="4099" max="4099" width="13.5703125" style="42" customWidth="1"/>
    <col min="4100" max="4100" width="14.28515625" style="42" customWidth="1"/>
    <col min="4101" max="4101" width="13.140625" style="42" bestFit="1" customWidth="1"/>
    <col min="4102" max="4352" width="9.140625" style="42"/>
    <col min="4353" max="4353" width="62.42578125" style="42" customWidth="1"/>
    <col min="4354" max="4354" width="4.140625" style="42" customWidth="1"/>
    <col min="4355" max="4355" width="13.5703125" style="42" customWidth="1"/>
    <col min="4356" max="4356" width="14.28515625" style="42" customWidth="1"/>
    <col min="4357" max="4357" width="13.140625" style="42" bestFit="1" customWidth="1"/>
    <col min="4358" max="4608" width="9.140625" style="42"/>
    <col min="4609" max="4609" width="62.42578125" style="42" customWidth="1"/>
    <col min="4610" max="4610" width="4.140625" style="42" customWidth="1"/>
    <col min="4611" max="4611" width="13.5703125" style="42" customWidth="1"/>
    <col min="4612" max="4612" width="14.28515625" style="42" customWidth="1"/>
    <col min="4613" max="4613" width="13.140625" style="42" bestFit="1" customWidth="1"/>
    <col min="4614" max="4864" width="9.140625" style="42"/>
    <col min="4865" max="4865" width="62.42578125" style="42" customWidth="1"/>
    <col min="4866" max="4866" width="4.140625" style="42" customWidth="1"/>
    <col min="4867" max="4867" width="13.5703125" style="42" customWidth="1"/>
    <col min="4868" max="4868" width="14.28515625" style="42" customWidth="1"/>
    <col min="4869" max="4869" width="13.140625" style="42" bestFit="1" customWidth="1"/>
    <col min="4870" max="5120" width="9.140625" style="42"/>
    <col min="5121" max="5121" width="62.42578125" style="42" customWidth="1"/>
    <col min="5122" max="5122" width="4.140625" style="42" customWidth="1"/>
    <col min="5123" max="5123" width="13.5703125" style="42" customWidth="1"/>
    <col min="5124" max="5124" width="14.28515625" style="42" customWidth="1"/>
    <col min="5125" max="5125" width="13.140625" style="42" bestFit="1" customWidth="1"/>
    <col min="5126" max="5376" width="9.140625" style="42"/>
    <col min="5377" max="5377" width="62.42578125" style="42" customWidth="1"/>
    <col min="5378" max="5378" width="4.140625" style="42" customWidth="1"/>
    <col min="5379" max="5379" width="13.5703125" style="42" customWidth="1"/>
    <col min="5380" max="5380" width="14.28515625" style="42" customWidth="1"/>
    <col min="5381" max="5381" width="13.140625" style="42" bestFit="1" customWidth="1"/>
    <col min="5382" max="5632" width="9.140625" style="42"/>
    <col min="5633" max="5633" width="62.42578125" style="42" customWidth="1"/>
    <col min="5634" max="5634" width="4.140625" style="42" customWidth="1"/>
    <col min="5635" max="5635" width="13.5703125" style="42" customWidth="1"/>
    <col min="5636" max="5636" width="14.28515625" style="42" customWidth="1"/>
    <col min="5637" max="5637" width="13.140625" style="42" bestFit="1" customWidth="1"/>
    <col min="5638" max="5888" width="9.140625" style="42"/>
    <col min="5889" max="5889" width="62.42578125" style="42" customWidth="1"/>
    <col min="5890" max="5890" width="4.140625" style="42" customWidth="1"/>
    <col min="5891" max="5891" width="13.5703125" style="42" customWidth="1"/>
    <col min="5892" max="5892" width="14.28515625" style="42" customWidth="1"/>
    <col min="5893" max="5893" width="13.140625" style="42" bestFit="1" customWidth="1"/>
    <col min="5894" max="6144" width="9.140625" style="42"/>
    <col min="6145" max="6145" width="62.42578125" style="42" customWidth="1"/>
    <col min="6146" max="6146" width="4.140625" style="42" customWidth="1"/>
    <col min="6147" max="6147" width="13.5703125" style="42" customWidth="1"/>
    <col min="6148" max="6148" width="14.28515625" style="42" customWidth="1"/>
    <col min="6149" max="6149" width="13.140625" style="42" bestFit="1" customWidth="1"/>
    <col min="6150" max="6400" width="9.140625" style="42"/>
    <col min="6401" max="6401" width="62.42578125" style="42" customWidth="1"/>
    <col min="6402" max="6402" width="4.140625" style="42" customWidth="1"/>
    <col min="6403" max="6403" width="13.5703125" style="42" customWidth="1"/>
    <col min="6404" max="6404" width="14.28515625" style="42" customWidth="1"/>
    <col min="6405" max="6405" width="13.140625" style="42" bestFit="1" customWidth="1"/>
    <col min="6406" max="6656" width="9.140625" style="42"/>
    <col min="6657" max="6657" width="62.42578125" style="42" customWidth="1"/>
    <col min="6658" max="6658" width="4.140625" style="42" customWidth="1"/>
    <col min="6659" max="6659" width="13.5703125" style="42" customWidth="1"/>
    <col min="6660" max="6660" width="14.28515625" style="42" customWidth="1"/>
    <col min="6661" max="6661" width="13.140625" style="42" bestFit="1" customWidth="1"/>
    <col min="6662" max="6912" width="9.140625" style="42"/>
    <col min="6913" max="6913" width="62.42578125" style="42" customWidth="1"/>
    <col min="6914" max="6914" width="4.140625" style="42" customWidth="1"/>
    <col min="6915" max="6915" width="13.5703125" style="42" customWidth="1"/>
    <col min="6916" max="6916" width="14.28515625" style="42" customWidth="1"/>
    <col min="6917" max="6917" width="13.140625" style="42" bestFit="1" customWidth="1"/>
    <col min="6918" max="7168" width="9.140625" style="42"/>
    <col min="7169" max="7169" width="62.42578125" style="42" customWidth="1"/>
    <col min="7170" max="7170" width="4.140625" style="42" customWidth="1"/>
    <col min="7171" max="7171" width="13.5703125" style="42" customWidth="1"/>
    <col min="7172" max="7172" width="14.28515625" style="42" customWidth="1"/>
    <col min="7173" max="7173" width="13.140625" style="42" bestFit="1" customWidth="1"/>
    <col min="7174" max="7424" width="9.140625" style="42"/>
    <col min="7425" max="7425" width="62.42578125" style="42" customWidth="1"/>
    <col min="7426" max="7426" width="4.140625" style="42" customWidth="1"/>
    <col min="7427" max="7427" width="13.5703125" style="42" customWidth="1"/>
    <col min="7428" max="7428" width="14.28515625" style="42" customWidth="1"/>
    <col min="7429" max="7429" width="13.140625" style="42" bestFit="1" customWidth="1"/>
    <col min="7430" max="7680" width="9.140625" style="42"/>
    <col min="7681" max="7681" width="62.42578125" style="42" customWidth="1"/>
    <col min="7682" max="7682" width="4.140625" style="42" customWidth="1"/>
    <col min="7683" max="7683" width="13.5703125" style="42" customWidth="1"/>
    <col min="7684" max="7684" width="14.28515625" style="42" customWidth="1"/>
    <col min="7685" max="7685" width="13.140625" style="42" bestFit="1" customWidth="1"/>
    <col min="7686" max="7936" width="9.140625" style="42"/>
    <col min="7937" max="7937" width="62.42578125" style="42" customWidth="1"/>
    <col min="7938" max="7938" width="4.140625" style="42" customWidth="1"/>
    <col min="7939" max="7939" width="13.5703125" style="42" customWidth="1"/>
    <col min="7940" max="7940" width="14.28515625" style="42" customWidth="1"/>
    <col min="7941" max="7941" width="13.140625" style="42" bestFit="1" customWidth="1"/>
    <col min="7942" max="8192" width="9.140625" style="42"/>
    <col min="8193" max="8193" width="62.42578125" style="42" customWidth="1"/>
    <col min="8194" max="8194" width="4.140625" style="42" customWidth="1"/>
    <col min="8195" max="8195" width="13.5703125" style="42" customWidth="1"/>
    <col min="8196" max="8196" width="14.28515625" style="42" customWidth="1"/>
    <col min="8197" max="8197" width="13.140625" style="42" bestFit="1" customWidth="1"/>
    <col min="8198" max="8448" width="9.140625" style="42"/>
    <col min="8449" max="8449" width="62.42578125" style="42" customWidth="1"/>
    <col min="8450" max="8450" width="4.140625" style="42" customWidth="1"/>
    <col min="8451" max="8451" width="13.5703125" style="42" customWidth="1"/>
    <col min="8452" max="8452" width="14.28515625" style="42" customWidth="1"/>
    <col min="8453" max="8453" width="13.140625" style="42" bestFit="1" customWidth="1"/>
    <col min="8454" max="8704" width="9.140625" style="42"/>
    <col min="8705" max="8705" width="62.42578125" style="42" customWidth="1"/>
    <col min="8706" max="8706" width="4.140625" style="42" customWidth="1"/>
    <col min="8707" max="8707" width="13.5703125" style="42" customWidth="1"/>
    <col min="8708" max="8708" width="14.28515625" style="42" customWidth="1"/>
    <col min="8709" max="8709" width="13.140625" style="42" bestFit="1" customWidth="1"/>
    <col min="8710" max="8960" width="9.140625" style="42"/>
    <col min="8961" max="8961" width="62.42578125" style="42" customWidth="1"/>
    <col min="8962" max="8962" width="4.140625" style="42" customWidth="1"/>
    <col min="8963" max="8963" width="13.5703125" style="42" customWidth="1"/>
    <col min="8964" max="8964" width="14.28515625" style="42" customWidth="1"/>
    <col min="8965" max="8965" width="13.140625" style="42" bestFit="1" customWidth="1"/>
    <col min="8966" max="9216" width="9.140625" style="42"/>
    <col min="9217" max="9217" width="62.42578125" style="42" customWidth="1"/>
    <col min="9218" max="9218" width="4.140625" style="42" customWidth="1"/>
    <col min="9219" max="9219" width="13.5703125" style="42" customWidth="1"/>
    <col min="9220" max="9220" width="14.28515625" style="42" customWidth="1"/>
    <col min="9221" max="9221" width="13.140625" style="42" bestFit="1" customWidth="1"/>
    <col min="9222" max="9472" width="9.140625" style="42"/>
    <col min="9473" max="9473" width="62.42578125" style="42" customWidth="1"/>
    <col min="9474" max="9474" width="4.140625" style="42" customWidth="1"/>
    <col min="9475" max="9475" width="13.5703125" style="42" customWidth="1"/>
    <col min="9476" max="9476" width="14.28515625" style="42" customWidth="1"/>
    <col min="9477" max="9477" width="13.140625" style="42" bestFit="1" customWidth="1"/>
    <col min="9478" max="9728" width="9.140625" style="42"/>
    <col min="9729" max="9729" width="62.42578125" style="42" customWidth="1"/>
    <col min="9730" max="9730" width="4.140625" style="42" customWidth="1"/>
    <col min="9731" max="9731" width="13.5703125" style="42" customWidth="1"/>
    <col min="9732" max="9732" width="14.28515625" style="42" customWidth="1"/>
    <col min="9733" max="9733" width="13.140625" style="42" bestFit="1" customWidth="1"/>
    <col min="9734" max="9984" width="9.140625" style="42"/>
    <col min="9985" max="9985" width="62.42578125" style="42" customWidth="1"/>
    <col min="9986" max="9986" width="4.140625" style="42" customWidth="1"/>
    <col min="9987" max="9987" width="13.5703125" style="42" customWidth="1"/>
    <col min="9988" max="9988" width="14.28515625" style="42" customWidth="1"/>
    <col min="9989" max="9989" width="13.140625" style="42" bestFit="1" customWidth="1"/>
    <col min="9990" max="10240" width="9.140625" style="42"/>
    <col min="10241" max="10241" width="62.42578125" style="42" customWidth="1"/>
    <col min="10242" max="10242" width="4.140625" style="42" customWidth="1"/>
    <col min="10243" max="10243" width="13.5703125" style="42" customWidth="1"/>
    <col min="10244" max="10244" width="14.28515625" style="42" customWidth="1"/>
    <col min="10245" max="10245" width="13.140625" style="42" bestFit="1" customWidth="1"/>
    <col min="10246" max="10496" width="9.140625" style="42"/>
    <col min="10497" max="10497" width="62.42578125" style="42" customWidth="1"/>
    <col min="10498" max="10498" width="4.140625" style="42" customWidth="1"/>
    <col min="10499" max="10499" width="13.5703125" style="42" customWidth="1"/>
    <col min="10500" max="10500" width="14.28515625" style="42" customWidth="1"/>
    <col min="10501" max="10501" width="13.140625" style="42" bestFit="1" customWidth="1"/>
    <col min="10502" max="10752" width="9.140625" style="42"/>
    <col min="10753" max="10753" width="62.42578125" style="42" customWidth="1"/>
    <col min="10754" max="10754" width="4.140625" style="42" customWidth="1"/>
    <col min="10755" max="10755" width="13.5703125" style="42" customWidth="1"/>
    <col min="10756" max="10756" width="14.28515625" style="42" customWidth="1"/>
    <col min="10757" max="10757" width="13.140625" style="42" bestFit="1" customWidth="1"/>
    <col min="10758" max="11008" width="9.140625" style="42"/>
    <col min="11009" max="11009" width="62.42578125" style="42" customWidth="1"/>
    <col min="11010" max="11010" width="4.140625" style="42" customWidth="1"/>
    <col min="11011" max="11011" width="13.5703125" style="42" customWidth="1"/>
    <col min="11012" max="11012" width="14.28515625" style="42" customWidth="1"/>
    <col min="11013" max="11013" width="13.140625" style="42" bestFit="1" customWidth="1"/>
    <col min="11014" max="11264" width="9.140625" style="42"/>
    <col min="11265" max="11265" width="62.42578125" style="42" customWidth="1"/>
    <col min="11266" max="11266" width="4.140625" style="42" customWidth="1"/>
    <col min="11267" max="11267" width="13.5703125" style="42" customWidth="1"/>
    <col min="11268" max="11268" width="14.28515625" style="42" customWidth="1"/>
    <col min="11269" max="11269" width="13.140625" style="42" bestFit="1" customWidth="1"/>
    <col min="11270" max="11520" width="9.140625" style="42"/>
    <col min="11521" max="11521" width="62.42578125" style="42" customWidth="1"/>
    <col min="11522" max="11522" width="4.140625" style="42" customWidth="1"/>
    <col min="11523" max="11523" width="13.5703125" style="42" customWidth="1"/>
    <col min="11524" max="11524" width="14.28515625" style="42" customWidth="1"/>
    <col min="11525" max="11525" width="13.140625" style="42" bestFit="1" customWidth="1"/>
    <col min="11526" max="11776" width="9.140625" style="42"/>
    <col min="11777" max="11777" width="62.42578125" style="42" customWidth="1"/>
    <col min="11778" max="11778" width="4.140625" style="42" customWidth="1"/>
    <col min="11779" max="11779" width="13.5703125" style="42" customWidth="1"/>
    <col min="11780" max="11780" width="14.28515625" style="42" customWidth="1"/>
    <col min="11781" max="11781" width="13.140625" style="42" bestFit="1" customWidth="1"/>
    <col min="11782" max="12032" width="9.140625" style="42"/>
    <col min="12033" max="12033" width="62.42578125" style="42" customWidth="1"/>
    <col min="12034" max="12034" width="4.140625" style="42" customWidth="1"/>
    <col min="12035" max="12035" width="13.5703125" style="42" customWidth="1"/>
    <col min="12036" max="12036" width="14.28515625" style="42" customWidth="1"/>
    <col min="12037" max="12037" width="13.140625" style="42" bestFit="1" customWidth="1"/>
    <col min="12038" max="12288" width="9.140625" style="42"/>
    <col min="12289" max="12289" width="62.42578125" style="42" customWidth="1"/>
    <col min="12290" max="12290" width="4.140625" style="42" customWidth="1"/>
    <col min="12291" max="12291" width="13.5703125" style="42" customWidth="1"/>
    <col min="12292" max="12292" width="14.28515625" style="42" customWidth="1"/>
    <col min="12293" max="12293" width="13.140625" style="42" bestFit="1" customWidth="1"/>
    <col min="12294" max="12544" width="9.140625" style="42"/>
    <col min="12545" max="12545" width="62.42578125" style="42" customWidth="1"/>
    <col min="12546" max="12546" width="4.140625" style="42" customWidth="1"/>
    <col min="12547" max="12547" width="13.5703125" style="42" customWidth="1"/>
    <col min="12548" max="12548" width="14.28515625" style="42" customWidth="1"/>
    <col min="12549" max="12549" width="13.140625" style="42" bestFit="1" customWidth="1"/>
    <col min="12550" max="12800" width="9.140625" style="42"/>
    <col min="12801" max="12801" width="62.42578125" style="42" customWidth="1"/>
    <col min="12802" max="12802" width="4.140625" style="42" customWidth="1"/>
    <col min="12803" max="12803" width="13.5703125" style="42" customWidth="1"/>
    <col min="12804" max="12804" width="14.28515625" style="42" customWidth="1"/>
    <col min="12805" max="12805" width="13.140625" style="42" bestFit="1" customWidth="1"/>
    <col min="12806" max="13056" width="9.140625" style="42"/>
    <col min="13057" max="13057" width="62.42578125" style="42" customWidth="1"/>
    <col min="13058" max="13058" width="4.140625" style="42" customWidth="1"/>
    <col min="13059" max="13059" width="13.5703125" style="42" customWidth="1"/>
    <col min="13060" max="13060" width="14.28515625" style="42" customWidth="1"/>
    <col min="13061" max="13061" width="13.140625" style="42" bestFit="1" customWidth="1"/>
    <col min="13062" max="13312" width="9.140625" style="42"/>
    <col min="13313" max="13313" width="62.42578125" style="42" customWidth="1"/>
    <col min="13314" max="13314" width="4.140625" style="42" customWidth="1"/>
    <col min="13315" max="13315" width="13.5703125" style="42" customWidth="1"/>
    <col min="13316" max="13316" width="14.28515625" style="42" customWidth="1"/>
    <col min="13317" max="13317" width="13.140625" style="42" bestFit="1" customWidth="1"/>
    <col min="13318" max="13568" width="9.140625" style="42"/>
    <col min="13569" max="13569" width="62.42578125" style="42" customWidth="1"/>
    <col min="13570" max="13570" width="4.140625" style="42" customWidth="1"/>
    <col min="13571" max="13571" width="13.5703125" style="42" customWidth="1"/>
    <col min="13572" max="13572" width="14.28515625" style="42" customWidth="1"/>
    <col min="13573" max="13573" width="13.140625" style="42" bestFit="1" customWidth="1"/>
    <col min="13574" max="13824" width="9.140625" style="42"/>
    <col min="13825" max="13825" width="62.42578125" style="42" customWidth="1"/>
    <col min="13826" max="13826" width="4.140625" style="42" customWidth="1"/>
    <col min="13827" max="13827" width="13.5703125" style="42" customWidth="1"/>
    <col min="13828" max="13828" width="14.28515625" style="42" customWidth="1"/>
    <col min="13829" max="13829" width="13.140625" style="42" bestFit="1" customWidth="1"/>
    <col min="13830" max="14080" width="9.140625" style="42"/>
    <col min="14081" max="14081" width="62.42578125" style="42" customWidth="1"/>
    <col min="14082" max="14082" width="4.140625" style="42" customWidth="1"/>
    <col min="14083" max="14083" width="13.5703125" style="42" customWidth="1"/>
    <col min="14084" max="14084" width="14.28515625" style="42" customWidth="1"/>
    <col min="14085" max="14085" width="13.140625" style="42" bestFit="1" customWidth="1"/>
    <col min="14086" max="14336" width="9.140625" style="42"/>
    <col min="14337" max="14337" width="62.42578125" style="42" customWidth="1"/>
    <col min="14338" max="14338" width="4.140625" style="42" customWidth="1"/>
    <col min="14339" max="14339" width="13.5703125" style="42" customWidth="1"/>
    <col min="14340" max="14340" width="14.28515625" style="42" customWidth="1"/>
    <col min="14341" max="14341" width="13.140625" style="42" bestFit="1" customWidth="1"/>
    <col min="14342" max="14592" width="9.140625" style="42"/>
    <col min="14593" max="14593" width="62.42578125" style="42" customWidth="1"/>
    <col min="14594" max="14594" width="4.140625" style="42" customWidth="1"/>
    <col min="14595" max="14595" width="13.5703125" style="42" customWidth="1"/>
    <col min="14596" max="14596" width="14.28515625" style="42" customWidth="1"/>
    <col min="14597" max="14597" width="13.140625" style="42" bestFit="1" customWidth="1"/>
    <col min="14598" max="14848" width="9.140625" style="42"/>
    <col min="14849" max="14849" width="62.42578125" style="42" customWidth="1"/>
    <col min="14850" max="14850" width="4.140625" style="42" customWidth="1"/>
    <col min="14851" max="14851" width="13.5703125" style="42" customWidth="1"/>
    <col min="14852" max="14852" width="14.28515625" style="42" customWidth="1"/>
    <col min="14853" max="14853" width="13.140625" style="42" bestFit="1" customWidth="1"/>
    <col min="14854" max="15104" width="9.140625" style="42"/>
    <col min="15105" max="15105" width="62.42578125" style="42" customWidth="1"/>
    <col min="15106" max="15106" width="4.140625" style="42" customWidth="1"/>
    <col min="15107" max="15107" width="13.5703125" style="42" customWidth="1"/>
    <col min="15108" max="15108" width="14.28515625" style="42" customWidth="1"/>
    <col min="15109" max="15109" width="13.140625" style="42" bestFit="1" customWidth="1"/>
    <col min="15110" max="15360" width="9.140625" style="42"/>
    <col min="15361" max="15361" width="62.42578125" style="42" customWidth="1"/>
    <col min="15362" max="15362" width="4.140625" style="42" customWidth="1"/>
    <col min="15363" max="15363" width="13.5703125" style="42" customWidth="1"/>
    <col min="15364" max="15364" width="14.28515625" style="42" customWidth="1"/>
    <col min="15365" max="15365" width="13.140625" style="42" bestFit="1" customWidth="1"/>
    <col min="15366" max="15616" width="9.140625" style="42"/>
    <col min="15617" max="15617" width="62.42578125" style="42" customWidth="1"/>
    <col min="15618" max="15618" width="4.140625" style="42" customWidth="1"/>
    <col min="15619" max="15619" width="13.5703125" style="42" customWidth="1"/>
    <col min="15620" max="15620" width="14.28515625" style="42" customWidth="1"/>
    <col min="15621" max="15621" width="13.140625" style="42" bestFit="1" customWidth="1"/>
    <col min="15622" max="15872" width="9.140625" style="42"/>
    <col min="15873" max="15873" width="62.42578125" style="42" customWidth="1"/>
    <col min="15874" max="15874" width="4.140625" style="42" customWidth="1"/>
    <col min="15875" max="15875" width="13.5703125" style="42" customWidth="1"/>
    <col min="15876" max="15876" width="14.28515625" style="42" customWidth="1"/>
    <col min="15877" max="15877" width="13.140625" style="42" bestFit="1" customWidth="1"/>
    <col min="15878" max="16128" width="9.140625" style="42"/>
    <col min="16129" max="16129" width="62.42578125" style="42" customWidth="1"/>
    <col min="16130" max="16130" width="4.140625" style="42" customWidth="1"/>
    <col min="16131" max="16131" width="13.5703125" style="42" customWidth="1"/>
    <col min="16132" max="16132" width="14.28515625" style="42" customWidth="1"/>
    <col min="16133" max="16133" width="13.140625" style="42" bestFit="1" customWidth="1"/>
    <col min="16134" max="16384" width="9.140625" style="42"/>
  </cols>
  <sheetData>
    <row r="1" spans="1:6" x14ac:dyDescent="0.25">
      <c r="D1" s="126" t="s">
        <v>438</v>
      </c>
      <c r="E1" s="126"/>
    </row>
    <row r="2" spans="1:6" ht="39" customHeight="1" x14ac:dyDescent="0.25">
      <c r="A2" s="127" t="s">
        <v>620</v>
      </c>
      <c r="B2" s="127"/>
      <c r="C2" s="127"/>
      <c r="D2" s="127"/>
      <c r="E2" s="127"/>
    </row>
    <row r="3" spans="1:6" x14ac:dyDescent="0.25">
      <c r="A3" s="39" t="s">
        <v>439</v>
      </c>
      <c r="E3" s="43" t="s">
        <v>66</v>
      </c>
    </row>
    <row r="4" spans="1:6" x14ac:dyDescent="0.25">
      <c r="A4" s="39"/>
      <c r="E4" s="43"/>
    </row>
    <row r="5" spans="1:6" s="44" customFormat="1" ht="37.5" x14ac:dyDescent="0.25">
      <c r="A5" s="197" t="s">
        <v>331</v>
      </c>
      <c r="B5" s="198" t="s">
        <v>332</v>
      </c>
      <c r="C5" s="199" t="s">
        <v>333</v>
      </c>
      <c r="D5" s="200" t="s">
        <v>334</v>
      </c>
      <c r="E5" s="201" t="s">
        <v>335</v>
      </c>
    </row>
    <row r="6" spans="1:6" s="45" customFormat="1" ht="15.75" x14ac:dyDescent="0.25">
      <c r="A6" s="197"/>
      <c r="B6" s="202"/>
      <c r="C6" s="203" t="s">
        <v>336</v>
      </c>
      <c r="D6" s="204"/>
      <c r="E6" s="205"/>
    </row>
    <row r="7" spans="1:6" s="46" customFormat="1" ht="13.5" x14ac:dyDescent="0.25">
      <c r="A7" s="206" t="s">
        <v>337</v>
      </c>
      <c r="B7" s="207" t="s">
        <v>338</v>
      </c>
      <c r="C7" s="207" t="s">
        <v>339</v>
      </c>
      <c r="D7" s="207" t="s">
        <v>340</v>
      </c>
      <c r="E7" s="207" t="s">
        <v>341</v>
      </c>
    </row>
    <row r="8" spans="1:6" ht="13.5" customHeight="1" x14ac:dyDescent="0.25">
      <c r="A8" s="208" t="s">
        <v>342</v>
      </c>
      <c r="B8" s="209" t="s">
        <v>343</v>
      </c>
      <c r="C8" s="210">
        <v>0</v>
      </c>
      <c r="D8" s="210">
        <v>0</v>
      </c>
      <c r="E8" s="211"/>
    </row>
    <row r="9" spans="1:6" ht="13.5" customHeight="1" x14ac:dyDescent="0.25">
      <c r="A9" s="208" t="s">
        <v>344</v>
      </c>
      <c r="B9" s="209" t="s">
        <v>345</v>
      </c>
      <c r="C9" s="212">
        <v>168536464</v>
      </c>
      <c r="D9" s="212">
        <v>174196478</v>
      </c>
      <c r="E9" s="211">
        <f>D9/C9*100</f>
        <v>103.35833199870623</v>
      </c>
    </row>
    <row r="10" spans="1:6" ht="13.5" customHeight="1" x14ac:dyDescent="0.25">
      <c r="A10" s="213" t="s">
        <v>346</v>
      </c>
      <c r="B10" s="209" t="s">
        <v>347</v>
      </c>
      <c r="C10" s="212">
        <f>C11+C18</f>
        <v>270995153</v>
      </c>
      <c r="D10" s="212">
        <f>D11+D18</f>
        <v>333673539</v>
      </c>
      <c r="E10" s="211">
        <f>D10/C10*100</f>
        <v>123.12896939525703</v>
      </c>
    </row>
    <row r="11" spans="1:6" ht="13.5" customHeight="1" x14ac:dyDescent="0.25">
      <c r="A11" s="208" t="s">
        <v>348</v>
      </c>
      <c r="B11" s="209" t="s">
        <v>349</v>
      </c>
      <c r="C11" s="212">
        <f>C12+C13+C14+C15+C16+C17</f>
        <v>205970399</v>
      </c>
      <c r="D11" s="212">
        <f>D12+D13+D14+D15+D16+D17</f>
        <v>200941452</v>
      </c>
      <c r="E11" s="211">
        <f>D11/C11*100</f>
        <v>97.558412750368078</v>
      </c>
    </row>
    <row r="12" spans="1:6" ht="13.5" customHeight="1" x14ac:dyDescent="0.25">
      <c r="A12" s="214" t="s">
        <v>350</v>
      </c>
      <c r="B12" s="209" t="s">
        <v>351</v>
      </c>
      <c r="C12" s="215">
        <v>4950000</v>
      </c>
      <c r="D12" s="215">
        <v>4950000</v>
      </c>
      <c r="E12" s="211">
        <f>D12/C12*100</f>
        <v>100</v>
      </c>
      <c r="F12" s="47"/>
    </row>
    <row r="13" spans="1:6" ht="13.5" customHeight="1" x14ac:dyDescent="0.25">
      <c r="A13" s="214" t="s">
        <v>352</v>
      </c>
      <c r="B13" s="209" t="s">
        <v>353</v>
      </c>
      <c r="C13" s="215"/>
      <c r="D13" s="215"/>
      <c r="E13" s="216"/>
    </row>
    <row r="14" spans="1:6" ht="13.5" customHeight="1" x14ac:dyDescent="0.25">
      <c r="A14" s="217" t="s">
        <v>354</v>
      </c>
      <c r="B14" s="209" t="s">
        <v>355</v>
      </c>
      <c r="C14" s="218"/>
      <c r="D14" s="218"/>
      <c r="E14" s="216"/>
    </row>
    <row r="15" spans="1:6" ht="13.5" customHeight="1" x14ac:dyDescent="0.25">
      <c r="A15" s="214" t="s">
        <v>356</v>
      </c>
      <c r="B15" s="209" t="s">
        <v>357</v>
      </c>
      <c r="C15" s="215">
        <v>34398615</v>
      </c>
      <c r="D15" s="215">
        <v>33645068</v>
      </c>
      <c r="E15" s="211">
        <f>D15/C15*100</f>
        <v>97.809368196946295</v>
      </c>
    </row>
    <row r="16" spans="1:6" ht="13.5" customHeight="1" x14ac:dyDescent="0.25">
      <c r="A16" s="214" t="s">
        <v>358</v>
      </c>
      <c r="B16" s="209" t="s">
        <v>359</v>
      </c>
      <c r="C16" s="215">
        <v>166621784</v>
      </c>
      <c r="D16" s="215">
        <v>162346384</v>
      </c>
      <c r="E16" s="216"/>
    </row>
    <row r="17" spans="1:5" ht="13.5" customHeight="1" x14ac:dyDescent="0.25">
      <c r="A17" s="214" t="s">
        <v>360</v>
      </c>
      <c r="B17" s="209" t="s">
        <v>33</v>
      </c>
      <c r="C17" s="215"/>
      <c r="D17" s="215"/>
      <c r="E17" s="216"/>
    </row>
    <row r="18" spans="1:5" ht="13.5" customHeight="1" x14ac:dyDescent="0.25">
      <c r="A18" s="208" t="s">
        <v>361</v>
      </c>
      <c r="B18" s="209" t="s">
        <v>36</v>
      </c>
      <c r="C18" s="219">
        <f>C19+C20+C21+C22+C23+C24</f>
        <v>65024754</v>
      </c>
      <c r="D18" s="219">
        <f>D19+D20+D21+D22+D23+D24</f>
        <v>132732087</v>
      </c>
      <c r="E18" s="211">
        <f>D18/C18*100</f>
        <v>204.12547350813509</v>
      </c>
    </row>
    <row r="19" spans="1:5" s="48" customFormat="1" ht="13.5" customHeight="1" x14ac:dyDescent="0.25">
      <c r="A19" s="217" t="s">
        <v>350</v>
      </c>
      <c r="B19" s="209" t="s">
        <v>39</v>
      </c>
      <c r="C19" s="218">
        <v>3682000</v>
      </c>
      <c r="D19" s="218">
        <v>3682000</v>
      </c>
      <c r="E19" s="211">
        <f>D19/C19*100</f>
        <v>100</v>
      </c>
    </row>
    <row r="20" spans="1:5" s="48" customFormat="1" ht="13.5" customHeight="1" x14ac:dyDescent="0.25">
      <c r="A20" s="217" t="s">
        <v>352</v>
      </c>
      <c r="B20" s="209" t="s">
        <v>42</v>
      </c>
      <c r="C20" s="218"/>
      <c r="D20" s="218"/>
      <c r="E20" s="216"/>
    </row>
    <row r="21" spans="1:5" s="48" customFormat="1" ht="13.5" customHeight="1" x14ac:dyDescent="0.25">
      <c r="A21" s="220" t="s">
        <v>354</v>
      </c>
      <c r="B21" s="209" t="s">
        <v>44</v>
      </c>
      <c r="C21" s="221">
        <v>9486370</v>
      </c>
      <c r="D21" s="221">
        <v>11045770</v>
      </c>
      <c r="E21" s="211">
        <f>D21/C21*100</f>
        <v>116.43832150759459</v>
      </c>
    </row>
    <row r="22" spans="1:5" s="48" customFormat="1" ht="13.5" customHeight="1" x14ac:dyDescent="0.25">
      <c r="A22" s="217" t="s">
        <v>356</v>
      </c>
      <c r="B22" s="209" t="s">
        <v>47</v>
      </c>
      <c r="C22" s="221">
        <v>51856384</v>
      </c>
      <c r="D22" s="221">
        <v>118004317</v>
      </c>
      <c r="E22" s="211">
        <f>D22/C22*100</f>
        <v>227.55986418181413</v>
      </c>
    </row>
    <row r="23" spans="1:5" s="48" customFormat="1" ht="13.5" customHeight="1" x14ac:dyDescent="0.25">
      <c r="A23" s="217" t="s">
        <v>358</v>
      </c>
      <c r="B23" s="209" t="s">
        <v>50</v>
      </c>
      <c r="C23" s="221"/>
      <c r="D23" s="221"/>
      <c r="E23" s="216"/>
    </row>
    <row r="24" spans="1:5" s="48" customFormat="1" ht="13.5" customHeight="1" x14ac:dyDescent="0.25">
      <c r="A24" s="217" t="s">
        <v>360</v>
      </c>
      <c r="B24" s="209" t="s">
        <v>53</v>
      </c>
      <c r="C24" s="221"/>
      <c r="D24" s="221"/>
      <c r="E24" s="216"/>
    </row>
    <row r="25" spans="1:5" ht="13.5" hidden="1" customHeight="1" x14ac:dyDescent="0.25">
      <c r="A25" s="217" t="s">
        <v>362</v>
      </c>
      <c r="B25" s="209" t="s">
        <v>56</v>
      </c>
      <c r="C25" s="221"/>
      <c r="D25" s="221"/>
      <c r="E25" s="216"/>
    </row>
    <row r="26" spans="1:5" s="48" customFormat="1" ht="13.5" hidden="1" customHeight="1" x14ac:dyDescent="0.25">
      <c r="A26" s="217" t="s">
        <v>363</v>
      </c>
      <c r="B26" s="209" t="s">
        <v>59</v>
      </c>
      <c r="C26" s="221"/>
      <c r="D26" s="221"/>
      <c r="E26" s="216"/>
    </row>
    <row r="27" spans="1:5" s="48" customFormat="1" ht="13.5" hidden="1" customHeight="1" x14ac:dyDescent="0.25">
      <c r="A27" s="217" t="s">
        <v>364</v>
      </c>
      <c r="B27" s="209" t="s">
        <v>62</v>
      </c>
      <c r="C27" s="221"/>
      <c r="D27" s="221"/>
      <c r="E27" s="216"/>
    </row>
    <row r="28" spans="1:5" s="48" customFormat="1" ht="13.5" hidden="1" customHeight="1" x14ac:dyDescent="0.25">
      <c r="A28" s="217" t="s">
        <v>365</v>
      </c>
      <c r="B28" s="209" t="s">
        <v>99</v>
      </c>
      <c r="C28" s="221"/>
      <c r="D28" s="221"/>
      <c r="E28" s="216"/>
    </row>
    <row r="29" spans="1:5" s="48" customFormat="1" ht="13.5" hidden="1" customHeight="1" x14ac:dyDescent="0.25">
      <c r="A29" s="214" t="s">
        <v>366</v>
      </c>
      <c r="B29" s="209" t="s">
        <v>102</v>
      </c>
      <c r="C29" s="221"/>
      <c r="D29" s="221"/>
      <c r="E29" s="216"/>
    </row>
    <row r="30" spans="1:5" s="48" customFormat="1" ht="13.5" customHeight="1" x14ac:dyDescent="0.25">
      <c r="A30" s="213" t="s">
        <v>367</v>
      </c>
      <c r="B30" s="209" t="s">
        <v>56</v>
      </c>
      <c r="C30" s="212">
        <f>C31+C32+C33</f>
        <v>1346030</v>
      </c>
      <c r="D30" s="212">
        <f>D31+D32+D33</f>
        <v>1254288</v>
      </c>
      <c r="E30" s="211">
        <f t="shared" ref="E30:E35" si="0">D30/C30*100</f>
        <v>93.184252951271517</v>
      </c>
    </row>
    <row r="31" spans="1:5" s="48" customFormat="1" ht="13.5" customHeight="1" x14ac:dyDescent="0.25">
      <c r="A31" s="217" t="s">
        <v>368</v>
      </c>
      <c r="B31" s="209" t="s">
        <v>59</v>
      </c>
      <c r="C31" s="221">
        <v>1254288</v>
      </c>
      <c r="D31" s="221">
        <v>1254288</v>
      </c>
      <c r="E31" s="211">
        <f t="shared" si="0"/>
        <v>100</v>
      </c>
    </row>
    <row r="32" spans="1:5" s="48" customFormat="1" ht="13.5" customHeight="1" x14ac:dyDescent="0.25">
      <c r="A32" s="217" t="s">
        <v>369</v>
      </c>
      <c r="B32" s="209" t="s">
        <v>62</v>
      </c>
      <c r="C32" s="221">
        <v>80742</v>
      </c>
      <c r="D32" s="221">
        <v>0</v>
      </c>
      <c r="E32" s="211">
        <f t="shared" si="0"/>
        <v>0</v>
      </c>
    </row>
    <row r="33" spans="1:5" s="48" customFormat="1" ht="13.5" customHeight="1" x14ac:dyDescent="0.25">
      <c r="A33" s="217" t="s">
        <v>370</v>
      </c>
      <c r="B33" s="209" t="s">
        <v>99</v>
      </c>
      <c r="C33" s="221">
        <v>11000</v>
      </c>
      <c r="D33" s="221">
        <v>0</v>
      </c>
      <c r="E33" s="211">
        <f t="shared" si="0"/>
        <v>0</v>
      </c>
    </row>
    <row r="34" spans="1:5" s="48" customFormat="1" ht="13.5" customHeight="1" x14ac:dyDescent="0.25">
      <c r="A34" s="213" t="s">
        <v>371</v>
      </c>
      <c r="B34" s="209" t="s">
        <v>102</v>
      </c>
      <c r="C34" s="212">
        <f>C35+C36+C37+C38+C39</f>
        <v>1914680</v>
      </c>
      <c r="D34" s="212">
        <f>D35+D36+D37+D38+D39</f>
        <v>9942976</v>
      </c>
      <c r="E34" s="211">
        <f t="shared" si="0"/>
        <v>519.30223327135604</v>
      </c>
    </row>
    <row r="35" spans="1:5" s="48" customFormat="1" ht="13.5" customHeight="1" x14ac:dyDescent="0.25">
      <c r="A35" s="214" t="s">
        <v>372</v>
      </c>
      <c r="B35" s="209" t="s">
        <v>103</v>
      </c>
      <c r="C35" s="221">
        <v>1914680</v>
      </c>
      <c r="D35" s="221">
        <v>9942976</v>
      </c>
      <c r="E35" s="211">
        <f t="shared" si="0"/>
        <v>519.30223327135604</v>
      </c>
    </row>
    <row r="36" spans="1:5" s="48" customFormat="1" ht="13.5" customHeight="1" x14ac:dyDescent="0.25">
      <c r="A36" s="214" t="s">
        <v>373</v>
      </c>
      <c r="B36" s="209" t="s">
        <v>374</v>
      </c>
      <c r="C36" s="221"/>
      <c r="D36" s="221"/>
      <c r="E36" s="216"/>
    </row>
    <row r="37" spans="1:5" s="48" customFormat="1" ht="13.5" customHeight="1" x14ac:dyDescent="0.25">
      <c r="A37" s="214" t="s">
        <v>375</v>
      </c>
      <c r="B37" s="209" t="s">
        <v>376</v>
      </c>
      <c r="C37" s="221"/>
      <c r="D37" s="221"/>
      <c r="E37" s="216"/>
    </row>
    <row r="38" spans="1:5" s="48" customFormat="1" ht="13.5" customHeight="1" x14ac:dyDescent="0.25">
      <c r="A38" s="214" t="s">
        <v>377</v>
      </c>
      <c r="B38" s="209" t="s">
        <v>378</v>
      </c>
      <c r="C38" s="221"/>
      <c r="D38" s="221"/>
      <c r="E38" s="216"/>
    </row>
    <row r="39" spans="1:5" s="48" customFormat="1" ht="13.5" customHeight="1" x14ac:dyDescent="0.25">
      <c r="A39" s="222" t="s">
        <v>379</v>
      </c>
      <c r="B39" s="223" t="s">
        <v>380</v>
      </c>
      <c r="C39" s="221"/>
      <c r="D39" s="221"/>
      <c r="E39" s="216"/>
    </row>
    <row r="40" spans="1:5" s="48" customFormat="1" ht="13.5" customHeight="1" x14ac:dyDescent="0.25">
      <c r="A40" s="213" t="s">
        <v>381</v>
      </c>
      <c r="B40" s="209" t="s">
        <v>382</v>
      </c>
      <c r="C40" s="221"/>
      <c r="D40" s="221"/>
      <c r="E40" s="216"/>
    </row>
    <row r="41" spans="1:5" s="48" customFormat="1" ht="13.5" customHeight="1" x14ac:dyDescent="0.25">
      <c r="A41" s="217" t="s">
        <v>383</v>
      </c>
      <c r="B41" s="209" t="s">
        <v>384</v>
      </c>
      <c r="C41" s="221"/>
      <c r="D41" s="221"/>
      <c r="E41" s="216"/>
    </row>
    <row r="42" spans="1:5" s="48" customFormat="1" ht="13.5" customHeight="1" x14ac:dyDescent="0.25">
      <c r="A42" s="217" t="s">
        <v>385</v>
      </c>
      <c r="B42" s="209" t="s">
        <v>386</v>
      </c>
      <c r="C42" s="221"/>
      <c r="D42" s="221"/>
      <c r="E42" s="216"/>
    </row>
    <row r="43" spans="1:5" s="48" customFormat="1" ht="13.5" customHeight="1" x14ac:dyDescent="0.25">
      <c r="A43" s="213" t="s">
        <v>387</v>
      </c>
      <c r="B43" s="209" t="s">
        <v>388</v>
      </c>
      <c r="C43" s="221"/>
      <c r="D43" s="221"/>
      <c r="E43" s="216"/>
    </row>
    <row r="44" spans="1:5" ht="13.5" customHeight="1" x14ac:dyDescent="0.25">
      <c r="A44" s="224" t="s">
        <v>389</v>
      </c>
      <c r="B44" s="209" t="s">
        <v>390</v>
      </c>
      <c r="C44" s="225">
        <f>C8+C9+C40+C43</f>
        <v>168536464</v>
      </c>
      <c r="D44" s="225">
        <f>D8+D9+D40+D43</f>
        <v>174196478</v>
      </c>
      <c r="E44" s="211">
        <f>D44/C44*100</f>
        <v>103.35833199870623</v>
      </c>
    </row>
    <row r="45" spans="1:5" ht="13.5" customHeight="1" x14ac:dyDescent="0.25">
      <c r="A45" s="213" t="s">
        <v>391</v>
      </c>
      <c r="B45" s="209" t="s">
        <v>392</v>
      </c>
      <c r="C45" s="218">
        <v>983280</v>
      </c>
      <c r="D45" s="218">
        <v>1972094</v>
      </c>
      <c r="E45" s="226"/>
    </row>
    <row r="46" spans="1:5" ht="13.5" customHeight="1" x14ac:dyDescent="0.25">
      <c r="A46" s="213" t="s">
        <v>393</v>
      </c>
      <c r="B46" s="209" t="s">
        <v>394</v>
      </c>
      <c r="C46" s="218"/>
      <c r="D46" s="218"/>
      <c r="E46" s="227"/>
    </row>
    <row r="47" spans="1:5" ht="13.5" customHeight="1" x14ac:dyDescent="0.25">
      <c r="A47" s="208" t="s">
        <v>395</v>
      </c>
      <c r="B47" s="209" t="s">
        <v>396</v>
      </c>
      <c r="C47" s="218">
        <v>983280</v>
      </c>
      <c r="D47" s="218">
        <v>1972094</v>
      </c>
      <c r="E47" s="216"/>
    </row>
    <row r="48" spans="1:5" ht="13.5" customHeight="1" x14ac:dyDescent="0.25">
      <c r="A48" s="217" t="s">
        <v>397</v>
      </c>
      <c r="B48" s="209" t="s">
        <v>398</v>
      </c>
      <c r="C48" s="218"/>
      <c r="D48" s="218"/>
      <c r="E48" s="216"/>
    </row>
    <row r="49" spans="1:5" ht="13.5" customHeight="1" x14ac:dyDescent="0.25">
      <c r="A49" s="208" t="s">
        <v>504</v>
      </c>
      <c r="B49" s="209" t="s">
        <v>399</v>
      </c>
      <c r="C49" s="218">
        <v>135430</v>
      </c>
      <c r="D49" s="218">
        <v>40650</v>
      </c>
      <c r="E49" s="211">
        <f>D49/C49*100</f>
        <v>30.015506165546778</v>
      </c>
    </row>
    <row r="50" spans="1:5" ht="13.5" customHeight="1" x14ac:dyDescent="0.25">
      <c r="A50" s="217" t="s">
        <v>400</v>
      </c>
      <c r="B50" s="209" t="s">
        <v>401</v>
      </c>
      <c r="C50" s="218">
        <v>11717311</v>
      </c>
      <c r="D50" s="218">
        <v>17615845</v>
      </c>
      <c r="E50" s="211">
        <f>D50/C50*100</f>
        <v>150.34033832506449</v>
      </c>
    </row>
    <row r="51" spans="1:5" ht="13.5" customHeight="1" x14ac:dyDescent="0.25">
      <c r="A51" s="217" t="s">
        <v>402</v>
      </c>
      <c r="B51" s="209" t="s">
        <v>403</v>
      </c>
      <c r="C51" s="218"/>
      <c r="D51" s="218"/>
      <c r="E51" s="216"/>
    </row>
    <row r="52" spans="1:5" ht="13.5" customHeight="1" x14ac:dyDescent="0.25">
      <c r="A52" s="217" t="s">
        <v>404</v>
      </c>
      <c r="B52" s="209" t="s">
        <v>405</v>
      </c>
      <c r="C52" s="218"/>
      <c r="D52" s="218"/>
      <c r="E52" s="216"/>
    </row>
    <row r="53" spans="1:5" ht="13.5" customHeight="1" x14ac:dyDescent="0.25">
      <c r="A53" s="208" t="s">
        <v>406</v>
      </c>
      <c r="B53" s="209" t="s">
        <v>407</v>
      </c>
      <c r="C53" s="218">
        <f>C49+C50+C51</f>
        <v>11852741</v>
      </c>
      <c r="D53" s="218">
        <f>D49+D50+D51</f>
        <v>17656495</v>
      </c>
      <c r="E53" s="211">
        <f>D53/C53*100</f>
        <v>148.96550089131281</v>
      </c>
    </row>
    <row r="54" spans="1:5" ht="13.5" customHeight="1" x14ac:dyDescent="0.25">
      <c r="A54" s="214" t="s">
        <v>408</v>
      </c>
      <c r="B54" s="209" t="s">
        <v>409</v>
      </c>
      <c r="C54" s="225"/>
      <c r="D54" s="225"/>
      <c r="E54" s="216"/>
    </row>
    <row r="55" spans="1:5" ht="13.5" customHeight="1" x14ac:dyDescent="0.25">
      <c r="A55" s="214" t="s">
        <v>410</v>
      </c>
      <c r="B55" s="209" t="s">
        <v>411</v>
      </c>
      <c r="C55" s="218">
        <v>220112</v>
      </c>
      <c r="D55" s="218">
        <v>2193424</v>
      </c>
      <c r="E55" s="211">
        <f>D55/C55*100</f>
        <v>996.50359816820537</v>
      </c>
    </row>
    <row r="56" spans="1:5" ht="13.5" customHeight="1" x14ac:dyDescent="0.25">
      <c r="A56" s="214" t="s">
        <v>412</v>
      </c>
      <c r="B56" s="209" t="s">
        <v>413</v>
      </c>
      <c r="C56" s="215">
        <v>220112</v>
      </c>
      <c r="D56" s="215">
        <v>2193424</v>
      </c>
      <c r="E56" s="211">
        <f>D56/C56*100</f>
        <v>996.50359816820537</v>
      </c>
    </row>
    <row r="57" spans="1:5" ht="13.5" customHeight="1" x14ac:dyDescent="0.25">
      <c r="A57" s="228" t="s">
        <v>414</v>
      </c>
      <c r="B57" s="209" t="s">
        <v>415</v>
      </c>
      <c r="C57" s="215"/>
      <c r="D57" s="215"/>
      <c r="E57" s="216"/>
    </row>
    <row r="58" spans="1:5" ht="13.5" customHeight="1" x14ac:dyDescent="0.25">
      <c r="A58" s="228" t="s">
        <v>416</v>
      </c>
      <c r="B58" s="209" t="s">
        <v>417</v>
      </c>
      <c r="C58" s="215"/>
      <c r="D58" s="215"/>
      <c r="E58" s="216"/>
    </row>
    <row r="59" spans="1:5" ht="13.5" customHeight="1" x14ac:dyDescent="0.25">
      <c r="A59" s="228" t="s">
        <v>418</v>
      </c>
      <c r="B59" s="209" t="s">
        <v>419</v>
      </c>
      <c r="C59" s="215"/>
      <c r="D59" s="215"/>
      <c r="E59" s="216"/>
    </row>
    <row r="60" spans="1:5" ht="13.5" customHeight="1" x14ac:dyDescent="0.25">
      <c r="A60" s="228" t="s">
        <v>420</v>
      </c>
      <c r="B60" s="209" t="s">
        <v>421</v>
      </c>
      <c r="C60" s="215"/>
      <c r="D60" s="215"/>
      <c r="E60" s="216"/>
    </row>
    <row r="61" spans="1:5" ht="13.5" customHeight="1" x14ac:dyDescent="0.25">
      <c r="A61" s="214" t="s">
        <v>422</v>
      </c>
      <c r="B61" s="209" t="s">
        <v>423</v>
      </c>
      <c r="C61" s="215"/>
      <c r="D61" s="215"/>
      <c r="E61" s="216"/>
    </row>
    <row r="62" spans="1:5" ht="13.5" customHeight="1" x14ac:dyDescent="0.25">
      <c r="A62" s="208" t="s">
        <v>424</v>
      </c>
      <c r="B62" s="209" t="s">
        <v>425</v>
      </c>
      <c r="C62" s="215">
        <v>305112</v>
      </c>
      <c r="D62" s="215">
        <f>D54+D55+D60+D61</f>
        <v>2193424</v>
      </c>
      <c r="E62" s="211">
        <f>D62/C62*100</f>
        <v>718.89142347728045</v>
      </c>
    </row>
    <row r="63" spans="1:5" ht="13.5" customHeight="1" x14ac:dyDescent="0.25">
      <c r="A63" s="213" t="s">
        <v>426</v>
      </c>
      <c r="B63" s="209" t="s">
        <v>427</v>
      </c>
      <c r="C63" s="218">
        <v>0</v>
      </c>
      <c r="D63" s="218">
        <v>0</v>
      </c>
      <c r="E63" s="216"/>
    </row>
    <row r="64" spans="1:5" ht="13.5" customHeight="1" x14ac:dyDescent="0.25">
      <c r="A64" s="213" t="s">
        <v>428</v>
      </c>
      <c r="B64" s="209" t="s">
        <v>429</v>
      </c>
      <c r="C64" s="218">
        <v>85000</v>
      </c>
      <c r="D64" s="218">
        <v>126563</v>
      </c>
      <c r="E64" s="211">
        <f>D64/C64*100</f>
        <v>148.89764705882354</v>
      </c>
    </row>
    <row r="65" spans="1:5" ht="13.5" customHeight="1" x14ac:dyDescent="0.25">
      <c r="A65" s="213" t="s">
        <v>430</v>
      </c>
      <c r="B65" s="209" t="s">
        <v>431</v>
      </c>
      <c r="C65" s="218">
        <f>C62+C63+C64</f>
        <v>390112</v>
      </c>
      <c r="D65" s="218">
        <f>D62+D63+D64</f>
        <v>2319987</v>
      </c>
      <c r="E65" s="211">
        <f>D65/C65*100</f>
        <v>594.69767656467889</v>
      </c>
    </row>
    <row r="66" spans="1:5" ht="13.5" customHeight="1" x14ac:dyDescent="0.25">
      <c r="A66" s="208" t="s">
        <v>432</v>
      </c>
      <c r="B66" s="209" t="s">
        <v>433</v>
      </c>
      <c r="C66" s="225">
        <v>0</v>
      </c>
      <c r="D66" s="225">
        <v>0</v>
      </c>
      <c r="E66" s="216"/>
    </row>
    <row r="67" spans="1:5" ht="13.5" customHeight="1" x14ac:dyDescent="0.25">
      <c r="A67" s="208" t="s">
        <v>434</v>
      </c>
      <c r="B67" s="209" t="s">
        <v>435</v>
      </c>
      <c r="C67" s="225"/>
      <c r="D67" s="225"/>
      <c r="E67" s="216"/>
    </row>
    <row r="68" spans="1:5" ht="18" customHeight="1" x14ac:dyDescent="0.25">
      <c r="A68" s="224" t="s">
        <v>436</v>
      </c>
      <c r="B68" s="209" t="s">
        <v>437</v>
      </c>
      <c r="C68" s="225">
        <f>C44+C47+C53+C65+C66+C67</f>
        <v>181762597</v>
      </c>
      <c r="D68" s="225">
        <f>D44+D47+D53+D65+D66+D67</f>
        <v>196145054</v>
      </c>
      <c r="E68" s="211">
        <f>D68/C68*100</f>
        <v>107.91277041447643</v>
      </c>
    </row>
    <row r="69" spans="1:5" ht="15.75" customHeight="1" x14ac:dyDescent="0.25"/>
    <row r="70" spans="1:5" x14ac:dyDescent="0.25">
      <c r="D70" s="126" t="s">
        <v>438</v>
      </c>
      <c r="E70" s="126"/>
    </row>
    <row r="71" spans="1:5" ht="39" customHeight="1" x14ac:dyDescent="0.25">
      <c r="A71" s="127" t="s">
        <v>620</v>
      </c>
      <c r="B71" s="127"/>
      <c r="C71" s="127"/>
      <c r="D71" s="127"/>
      <c r="E71" s="127"/>
    </row>
    <row r="72" spans="1:5" x14ac:dyDescent="0.25">
      <c r="A72" s="39" t="s">
        <v>439</v>
      </c>
      <c r="E72" s="43" t="s">
        <v>66</v>
      </c>
    </row>
    <row r="74" spans="1:5" ht="37.5" x14ac:dyDescent="0.25">
      <c r="A74" s="240" t="s">
        <v>440</v>
      </c>
      <c r="B74" s="198" t="s">
        <v>332</v>
      </c>
      <c r="C74" s="199" t="s">
        <v>441</v>
      </c>
      <c r="D74" s="200" t="s">
        <v>334</v>
      </c>
      <c r="E74" s="200" t="s">
        <v>442</v>
      </c>
    </row>
    <row r="75" spans="1:5" ht="15.75" x14ac:dyDescent="0.25">
      <c r="A75" s="241"/>
      <c r="B75" s="202"/>
      <c r="C75" s="203" t="s">
        <v>336</v>
      </c>
      <c r="D75" s="204"/>
      <c r="E75" s="229" t="s">
        <v>443</v>
      </c>
    </row>
    <row r="76" spans="1:5" x14ac:dyDescent="0.25">
      <c r="A76" s="206" t="s">
        <v>337</v>
      </c>
      <c r="B76" s="207" t="s">
        <v>338</v>
      </c>
      <c r="C76" s="207" t="s">
        <v>339</v>
      </c>
      <c r="D76" s="207" t="s">
        <v>340</v>
      </c>
      <c r="E76" s="207" t="s">
        <v>341</v>
      </c>
    </row>
    <row r="77" spans="1:5" x14ac:dyDescent="0.25">
      <c r="A77" s="214" t="s">
        <v>444</v>
      </c>
      <c r="B77" s="209" t="s">
        <v>445</v>
      </c>
      <c r="C77" s="230">
        <v>74616639</v>
      </c>
      <c r="D77" s="230">
        <v>74616639</v>
      </c>
      <c r="E77" s="231">
        <v>100</v>
      </c>
    </row>
    <row r="78" spans="1:5" x14ac:dyDescent="0.25">
      <c r="A78" s="214" t="s">
        <v>446</v>
      </c>
      <c r="B78" s="209" t="s">
        <v>447</v>
      </c>
      <c r="C78" s="230">
        <v>-108000</v>
      </c>
      <c r="D78" s="230">
        <v>-108000</v>
      </c>
      <c r="E78" s="231"/>
    </row>
    <row r="79" spans="1:5" x14ac:dyDescent="0.25">
      <c r="A79" s="214" t="s">
        <v>448</v>
      </c>
      <c r="B79" s="209" t="s">
        <v>449</v>
      </c>
      <c r="C79" s="230">
        <v>3915183</v>
      </c>
      <c r="D79" s="230">
        <v>3915183</v>
      </c>
      <c r="E79" s="231">
        <v>100</v>
      </c>
    </row>
    <row r="80" spans="1:5" x14ac:dyDescent="0.25">
      <c r="A80" s="214" t="s">
        <v>450</v>
      </c>
      <c r="B80" s="209" t="s">
        <v>451</v>
      </c>
      <c r="C80" s="230">
        <v>36656319</v>
      </c>
      <c r="D80" s="230">
        <v>31649395</v>
      </c>
      <c r="E80" s="231">
        <v>100</v>
      </c>
    </row>
    <row r="81" spans="1:5" x14ac:dyDescent="0.25">
      <c r="A81" s="214" t="s">
        <v>452</v>
      </c>
      <c r="B81" s="209" t="s">
        <v>453</v>
      </c>
      <c r="C81" s="230"/>
      <c r="D81" s="230"/>
      <c r="E81" s="231"/>
    </row>
    <row r="82" spans="1:5" x14ac:dyDescent="0.25">
      <c r="A82" s="214" t="s">
        <v>454</v>
      </c>
      <c r="B82" s="209" t="s">
        <v>455</v>
      </c>
      <c r="C82" s="230">
        <v>-5006924</v>
      </c>
      <c r="D82" s="230">
        <v>14277233</v>
      </c>
      <c r="E82" s="231"/>
    </row>
    <row r="83" spans="1:5" x14ac:dyDescent="0.25">
      <c r="A83" s="208" t="s">
        <v>505</v>
      </c>
      <c r="B83" s="209" t="s">
        <v>456</v>
      </c>
      <c r="C83" s="232">
        <f>C77+C78+C79+C80+C82</f>
        <v>110073217</v>
      </c>
      <c r="D83" s="232">
        <f>D77+D78+D79+D80+D82</f>
        <v>124350450</v>
      </c>
      <c r="E83" s="231">
        <v>94.42</v>
      </c>
    </row>
    <row r="84" spans="1:5" x14ac:dyDescent="0.25">
      <c r="A84" s="208" t="s">
        <v>457</v>
      </c>
      <c r="B84" s="209" t="s">
        <v>458</v>
      </c>
      <c r="C84" s="232"/>
      <c r="D84" s="232"/>
      <c r="E84" s="231"/>
    </row>
    <row r="85" spans="1:5" x14ac:dyDescent="0.25">
      <c r="A85" s="233" t="s">
        <v>459</v>
      </c>
      <c r="B85" s="209" t="s">
        <v>460</v>
      </c>
      <c r="C85" s="230"/>
      <c r="D85" s="230"/>
      <c r="E85" s="231"/>
    </row>
    <row r="86" spans="1:5" x14ac:dyDescent="0.25">
      <c r="A86" s="233" t="s">
        <v>461</v>
      </c>
      <c r="B86" s="209" t="s">
        <v>462</v>
      </c>
      <c r="C86" s="230"/>
      <c r="D86" s="230"/>
      <c r="E86" s="231"/>
    </row>
    <row r="87" spans="1:5" x14ac:dyDescent="0.25">
      <c r="A87" s="208" t="s">
        <v>463</v>
      </c>
      <c r="B87" s="209" t="s">
        <v>464</v>
      </c>
      <c r="C87" s="232"/>
      <c r="D87" s="232"/>
      <c r="E87" s="231"/>
    </row>
    <row r="88" spans="1:5" x14ac:dyDescent="0.25">
      <c r="A88" s="233" t="s">
        <v>465</v>
      </c>
      <c r="B88" s="209" t="s">
        <v>466</v>
      </c>
      <c r="C88" s="230"/>
      <c r="D88" s="230"/>
      <c r="E88" s="231"/>
    </row>
    <row r="89" spans="1:5" x14ac:dyDescent="0.25">
      <c r="A89" s="233" t="s">
        <v>467</v>
      </c>
      <c r="B89" s="209" t="s">
        <v>468</v>
      </c>
      <c r="C89" s="234"/>
      <c r="D89" s="234"/>
      <c r="E89" s="231"/>
    </row>
    <row r="90" spans="1:5" x14ac:dyDescent="0.25">
      <c r="A90" s="235" t="s">
        <v>469</v>
      </c>
      <c r="B90" s="209" t="s">
        <v>470</v>
      </c>
      <c r="C90" s="232"/>
      <c r="D90" s="232"/>
      <c r="E90" s="231"/>
    </row>
    <row r="91" spans="1:5" x14ac:dyDescent="0.25">
      <c r="A91" s="213" t="s">
        <v>506</v>
      </c>
      <c r="B91" s="209" t="s">
        <v>471</v>
      </c>
      <c r="C91" s="232"/>
      <c r="D91" s="232"/>
      <c r="E91" s="231"/>
    </row>
    <row r="92" spans="1:5" x14ac:dyDescent="0.25">
      <c r="A92" s="217" t="s">
        <v>472</v>
      </c>
      <c r="B92" s="209">
        <v>82</v>
      </c>
      <c r="C92" s="230"/>
      <c r="D92" s="230"/>
      <c r="E92" s="231"/>
    </row>
    <row r="93" spans="1:5" x14ac:dyDescent="0.25">
      <c r="A93" s="217" t="s">
        <v>473</v>
      </c>
      <c r="B93" s="209" t="s">
        <v>474</v>
      </c>
      <c r="C93" s="230"/>
      <c r="D93" s="230"/>
      <c r="E93" s="231"/>
    </row>
    <row r="94" spans="1:5" x14ac:dyDescent="0.25">
      <c r="A94" s="217" t="s">
        <v>475</v>
      </c>
      <c r="B94" s="209" t="s">
        <v>476</v>
      </c>
      <c r="C94" s="230"/>
      <c r="D94" s="230"/>
      <c r="E94" s="231"/>
    </row>
    <row r="95" spans="1:5" x14ac:dyDescent="0.25">
      <c r="A95" s="217" t="s">
        <v>477</v>
      </c>
      <c r="B95" s="209" t="s">
        <v>478</v>
      </c>
      <c r="C95" s="230">
        <v>150000</v>
      </c>
      <c r="D95" s="230">
        <v>70000</v>
      </c>
      <c r="E95" s="231">
        <v>2505</v>
      </c>
    </row>
    <row r="96" spans="1:5" x14ac:dyDescent="0.25">
      <c r="A96" s="213" t="s">
        <v>507</v>
      </c>
      <c r="B96" s="209" t="s">
        <v>479</v>
      </c>
      <c r="C96" s="232"/>
      <c r="D96" s="232"/>
      <c r="E96" s="231"/>
    </row>
    <row r="97" spans="1:5" x14ac:dyDescent="0.25">
      <c r="A97" s="214" t="s">
        <v>480</v>
      </c>
      <c r="B97" s="209" t="s">
        <v>481</v>
      </c>
      <c r="C97" s="230"/>
      <c r="D97" s="230"/>
      <c r="E97" s="231"/>
    </row>
    <row r="98" spans="1:5" x14ac:dyDescent="0.25">
      <c r="A98" s="214" t="s">
        <v>482</v>
      </c>
      <c r="B98" s="209" t="s">
        <v>483</v>
      </c>
      <c r="C98" s="230"/>
      <c r="D98" s="230"/>
      <c r="E98" s="231"/>
    </row>
    <row r="99" spans="1:5" x14ac:dyDescent="0.25">
      <c r="A99" s="217" t="s">
        <v>484</v>
      </c>
      <c r="B99" s="209" t="s">
        <v>485</v>
      </c>
      <c r="C99" s="230"/>
      <c r="D99" s="230"/>
      <c r="E99" s="231"/>
    </row>
    <row r="100" spans="1:5" x14ac:dyDescent="0.25">
      <c r="A100" s="214" t="s">
        <v>486</v>
      </c>
      <c r="B100" s="209" t="s">
        <v>487</v>
      </c>
      <c r="C100" s="230">
        <v>742534</v>
      </c>
      <c r="D100" s="230">
        <v>802372</v>
      </c>
      <c r="E100" s="231">
        <v>2505</v>
      </c>
    </row>
    <row r="101" spans="1:5" x14ac:dyDescent="0.25">
      <c r="A101" s="214" t="s">
        <v>488</v>
      </c>
      <c r="B101" s="209" t="s">
        <v>489</v>
      </c>
      <c r="C101" s="230">
        <v>0</v>
      </c>
      <c r="D101" s="230"/>
      <c r="E101" s="231"/>
    </row>
    <row r="102" spans="1:5" x14ac:dyDescent="0.25">
      <c r="A102" s="228" t="s">
        <v>490</v>
      </c>
      <c r="B102" s="209" t="s">
        <v>491</v>
      </c>
      <c r="C102" s="230"/>
      <c r="D102" s="230"/>
      <c r="E102" s="231"/>
    </row>
    <row r="103" spans="1:5" x14ac:dyDescent="0.25">
      <c r="A103" s="228" t="s">
        <v>492</v>
      </c>
      <c r="B103" s="209" t="s">
        <v>493</v>
      </c>
      <c r="C103" s="230"/>
      <c r="D103" s="230"/>
      <c r="E103" s="231"/>
    </row>
    <row r="104" spans="1:5" x14ac:dyDescent="0.25">
      <c r="A104" s="236" t="s">
        <v>494</v>
      </c>
      <c r="B104" s="237" t="s">
        <v>495</v>
      </c>
      <c r="C104" s="238"/>
      <c r="D104" s="238"/>
      <c r="E104" s="231"/>
    </row>
    <row r="105" spans="1:5" x14ac:dyDescent="0.25">
      <c r="A105" s="228" t="s">
        <v>496</v>
      </c>
      <c r="B105" s="209" t="s">
        <v>497</v>
      </c>
      <c r="C105" s="230">
        <v>742534</v>
      </c>
      <c r="D105" s="230">
        <v>802372</v>
      </c>
      <c r="E105" s="231">
        <v>2505</v>
      </c>
    </row>
    <row r="106" spans="1:5" x14ac:dyDescent="0.25">
      <c r="A106" s="213" t="s">
        <v>498</v>
      </c>
      <c r="B106" s="209" t="s">
        <v>499</v>
      </c>
      <c r="C106" s="234">
        <v>70711846</v>
      </c>
      <c r="D106" s="234">
        <v>70922232</v>
      </c>
      <c r="E106" s="231"/>
    </row>
    <row r="107" spans="1:5" x14ac:dyDescent="0.25">
      <c r="A107" s="239" t="s">
        <v>500</v>
      </c>
      <c r="B107" s="209" t="s">
        <v>501</v>
      </c>
      <c r="C107" s="232">
        <f>C99+C100+C106+C97+C98</f>
        <v>71454380</v>
      </c>
      <c r="D107" s="232">
        <f>D99+D100+D106+D97+D98</f>
        <v>71724604</v>
      </c>
      <c r="E107" s="231">
        <v>2505</v>
      </c>
    </row>
    <row r="108" spans="1:5" x14ac:dyDescent="0.25">
      <c r="A108" s="224" t="s">
        <v>502</v>
      </c>
      <c r="B108" s="209" t="s">
        <v>503</v>
      </c>
      <c r="C108" s="232">
        <f>+C83+C107+C95</f>
        <v>181677597</v>
      </c>
      <c r="D108" s="232">
        <f>+D83+D107+D95</f>
        <v>196145054</v>
      </c>
      <c r="E108" s="231">
        <v>95.1</v>
      </c>
    </row>
  </sheetData>
  <mergeCells count="6">
    <mergeCell ref="A74:A75"/>
    <mergeCell ref="D1:E1"/>
    <mergeCell ref="A2:E2"/>
    <mergeCell ref="D70:E70"/>
    <mergeCell ref="A71:E71"/>
    <mergeCell ref="A5:A6"/>
  </mergeCells>
  <pageMargins left="0.7" right="0.7" top="0.75" bottom="0.75" header="0.3" footer="0.3"/>
  <pageSetup paperSize="9" scale="76" orientation="portrait" r:id="rId1"/>
  <rowBreaks count="1" manualBreakCount="1">
    <brk id="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1"/>
  <sheetViews>
    <sheetView view="pageBreakPreview" zoomScaleNormal="100" zoomScaleSheetLayoutView="100" workbookViewId="0">
      <selection activeCell="I9" sqref="I9"/>
    </sheetView>
  </sheetViews>
  <sheetFormatPr defaultRowHeight="18.95" customHeight="1" x14ac:dyDescent="0.25"/>
  <cols>
    <col min="1" max="1" width="5.7109375" customWidth="1"/>
    <col min="2" max="2" width="24.5703125" customWidth="1"/>
    <col min="3" max="3" width="14.140625" customWidth="1"/>
    <col min="4" max="4" width="10.140625" customWidth="1"/>
    <col min="5" max="5" width="10.7109375" customWidth="1"/>
    <col min="7" max="7" width="10.140625" bestFit="1" customWidth="1"/>
    <col min="8" max="8" width="10.5703125" customWidth="1"/>
    <col min="9" max="9" width="9.7109375" bestFit="1" customWidth="1"/>
    <col min="10" max="10" width="9.85546875" customWidth="1"/>
    <col min="11" max="11" width="9.7109375" customWidth="1"/>
    <col min="15" max="15" width="10.28515625" customWidth="1"/>
    <col min="257" max="257" width="5.7109375" customWidth="1"/>
    <col min="258" max="258" width="24.5703125" customWidth="1"/>
    <col min="259" max="259" width="9.5703125" customWidth="1"/>
    <col min="260" max="260" width="10.140625" customWidth="1"/>
    <col min="261" max="261" width="10.7109375" customWidth="1"/>
    <col min="263" max="263" width="10.140625" bestFit="1" customWidth="1"/>
    <col min="264" max="264" width="10.5703125" customWidth="1"/>
    <col min="265" max="265" width="9.7109375" bestFit="1" customWidth="1"/>
    <col min="266" max="266" width="9.85546875" customWidth="1"/>
    <col min="267" max="267" width="9.7109375" customWidth="1"/>
    <col min="271" max="271" width="10.28515625" customWidth="1"/>
    <col min="513" max="513" width="5.7109375" customWidth="1"/>
    <col min="514" max="514" width="24.5703125" customWidth="1"/>
    <col min="515" max="515" width="9.5703125" customWidth="1"/>
    <col min="516" max="516" width="10.140625" customWidth="1"/>
    <col min="517" max="517" width="10.7109375" customWidth="1"/>
    <col min="519" max="519" width="10.140625" bestFit="1" customWidth="1"/>
    <col min="520" max="520" width="10.5703125" customWidth="1"/>
    <col min="521" max="521" width="9.7109375" bestFit="1" customWidth="1"/>
    <col min="522" max="522" width="9.85546875" customWidth="1"/>
    <col min="523" max="523" width="9.7109375" customWidth="1"/>
    <col min="527" max="527" width="10.28515625" customWidth="1"/>
    <col min="769" max="769" width="5.7109375" customWidth="1"/>
    <col min="770" max="770" width="24.5703125" customWidth="1"/>
    <col min="771" max="771" width="9.5703125" customWidth="1"/>
    <col min="772" max="772" width="10.140625" customWidth="1"/>
    <col min="773" max="773" width="10.7109375" customWidth="1"/>
    <col min="775" max="775" width="10.140625" bestFit="1" customWidth="1"/>
    <col min="776" max="776" width="10.5703125" customWidth="1"/>
    <col min="777" max="777" width="9.7109375" bestFit="1" customWidth="1"/>
    <col min="778" max="778" width="9.85546875" customWidth="1"/>
    <col min="779" max="779" width="9.7109375" customWidth="1"/>
    <col min="783" max="783" width="10.28515625" customWidth="1"/>
    <col min="1025" max="1025" width="5.7109375" customWidth="1"/>
    <col min="1026" max="1026" width="24.5703125" customWidth="1"/>
    <col min="1027" max="1027" width="9.5703125" customWidth="1"/>
    <col min="1028" max="1028" width="10.140625" customWidth="1"/>
    <col min="1029" max="1029" width="10.7109375" customWidth="1"/>
    <col min="1031" max="1031" width="10.140625" bestFit="1" customWidth="1"/>
    <col min="1032" max="1032" width="10.5703125" customWidth="1"/>
    <col min="1033" max="1033" width="9.7109375" bestFit="1" customWidth="1"/>
    <col min="1034" max="1034" width="9.85546875" customWidth="1"/>
    <col min="1035" max="1035" width="9.7109375" customWidth="1"/>
    <col min="1039" max="1039" width="10.28515625" customWidth="1"/>
    <col min="1281" max="1281" width="5.7109375" customWidth="1"/>
    <col min="1282" max="1282" width="24.5703125" customWidth="1"/>
    <col min="1283" max="1283" width="9.5703125" customWidth="1"/>
    <col min="1284" max="1284" width="10.140625" customWidth="1"/>
    <col min="1285" max="1285" width="10.7109375" customWidth="1"/>
    <col min="1287" max="1287" width="10.140625" bestFit="1" customWidth="1"/>
    <col min="1288" max="1288" width="10.5703125" customWidth="1"/>
    <col min="1289" max="1289" width="9.7109375" bestFit="1" customWidth="1"/>
    <col min="1290" max="1290" width="9.85546875" customWidth="1"/>
    <col min="1291" max="1291" width="9.7109375" customWidth="1"/>
    <col min="1295" max="1295" width="10.28515625" customWidth="1"/>
    <col min="1537" max="1537" width="5.7109375" customWidth="1"/>
    <col min="1538" max="1538" width="24.5703125" customWidth="1"/>
    <col min="1539" max="1539" width="9.5703125" customWidth="1"/>
    <col min="1540" max="1540" width="10.140625" customWidth="1"/>
    <col min="1541" max="1541" width="10.7109375" customWidth="1"/>
    <col min="1543" max="1543" width="10.140625" bestFit="1" customWidth="1"/>
    <col min="1544" max="1544" width="10.5703125" customWidth="1"/>
    <col min="1545" max="1545" width="9.7109375" bestFit="1" customWidth="1"/>
    <col min="1546" max="1546" width="9.85546875" customWidth="1"/>
    <col min="1547" max="1547" width="9.7109375" customWidth="1"/>
    <col min="1551" max="1551" width="10.28515625" customWidth="1"/>
    <col min="1793" max="1793" width="5.7109375" customWidth="1"/>
    <col min="1794" max="1794" width="24.5703125" customWidth="1"/>
    <col min="1795" max="1795" width="9.5703125" customWidth="1"/>
    <col min="1796" max="1796" width="10.140625" customWidth="1"/>
    <col min="1797" max="1797" width="10.7109375" customWidth="1"/>
    <col min="1799" max="1799" width="10.140625" bestFit="1" customWidth="1"/>
    <col min="1800" max="1800" width="10.5703125" customWidth="1"/>
    <col min="1801" max="1801" width="9.7109375" bestFit="1" customWidth="1"/>
    <col min="1802" max="1802" width="9.85546875" customWidth="1"/>
    <col min="1803" max="1803" width="9.7109375" customWidth="1"/>
    <col min="1807" max="1807" width="10.28515625" customWidth="1"/>
    <col min="2049" max="2049" width="5.7109375" customWidth="1"/>
    <col min="2050" max="2050" width="24.5703125" customWidth="1"/>
    <col min="2051" max="2051" width="9.5703125" customWidth="1"/>
    <col min="2052" max="2052" width="10.140625" customWidth="1"/>
    <col min="2053" max="2053" width="10.7109375" customWidth="1"/>
    <col min="2055" max="2055" width="10.140625" bestFit="1" customWidth="1"/>
    <col min="2056" max="2056" width="10.5703125" customWidth="1"/>
    <col min="2057" max="2057" width="9.7109375" bestFit="1" customWidth="1"/>
    <col min="2058" max="2058" width="9.85546875" customWidth="1"/>
    <col min="2059" max="2059" width="9.7109375" customWidth="1"/>
    <col min="2063" max="2063" width="10.28515625" customWidth="1"/>
    <col min="2305" max="2305" width="5.7109375" customWidth="1"/>
    <col min="2306" max="2306" width="24.5703125" customWidth="1"/>
    <col min="2307" max="2307" width="9.5703125" customWidth="1"/>
    <col min="2308" max="2308" width="10.140625" customWidth="1"/>
    <col min="2309" max="2309" width="10.7109375" customWidth="1"/>
    <col min="2311" max="2311" width="10.140625" bestFit="1" customWidth="1"/>
    <col min="2312" max="2312" width="10.5703125" customWidth="1"/>
    <col min="2313" max="2313" width="9.7109375" bestFit="1" customWidth="1"/>
    <col min="2314" max="2314" width="9.85546875" customWidth="1"/>
    <col min="2315" max="2315" width="9.7109375" customWidth="1"/>
    <col min="2319" max="2319" width="10.28515625" customWidth="1"/>
    <col min="2561" max="2561" width="5.7109375" customWidth="1"/>
    <col min="2562" max="2562" width="24.5703125" customWidth="1"/>
    <col min="2563" max="2563" width="9.5703125" customWidth="1"/>
    <col min="2564" max="2564" width="10.140625" customWidth="1"/>
    <col min="2565" max="2565" width="10.7109375" customWidth="1"/>
    <col min="2567" max="2567" width="10.140625" bestFit="1" customWidth="1"/>
    <col min="2568" max="2568" width="10.5703125" customWidth="1"/>
    <col min="2569" max="2569" width="9.7109375" bestFit="1" customWidth="1"/>
    <col min="2570" max="2570" width="9.85546875" customWidth="1"/>
    <col min="2571" max="2571" width="9.7109375" customWidth="1"/>
    <col min="2575" max="2575" width="10.28515625" customWidth="1"/>
    <col min="2817" max="2817" width="5.7109375" customWidth="1"/>
    <col min="2818" max="2818" width="24.5703125" customWidth="1"/>
    <col min="2819" max="2819" width="9.5703125" customWidth="1"/>
    <col min="2820" max="2820" width="10.140625" customWidth="1"/>
    <col min="2821" max="2821" width="10.7109375" customWidth="1"/>
    <col min="2823" max="2823" width="10.140625" bestFit="1" customWidth="1"/>
    <col min="2824" max="2824" width="10.5703125" customWidth="1"/>
    <col min="2825" max="2825" width="9.7109375" bestFit="1" customWidth="1"/>
    <col min="2826" max="2826" width="9.85546875" customWidth="1"/>
    <col min="2827" max="2827" width="9.7109375" customWidth="1"/>
    <col min="2831" max="2831" width="10.28515625" customWidth="1"/>
    <col min="3073" max="3073" width="5.7109375" customWidth="1"/>
    <col min="3074" max="3074" width="24.5703125" customWidth="1"/>
    <col min="3075" max="3075" width="9.5703125" customWidth="1"/>
    <col min="3076" max="3076" width="10.140625" customWidth="1"/>
    <col min="3077" max="3077" width="10.7109375" customWidth="1"/>
    <col min="3079" max="3079" width="10.140625" bestFit="1" customWidth="1"/>
    <col min="3080" max="3080" width="10.5703125" customWidth="1"/>
    <col min="3081" max="3081" width="9.7109375" bestFit="1" customWidth="1"/>
    <col min="3082" max="3082" width="9.85546875" customWidth="1"/>
    <col min="3083" max="3083" width="9.7109375" customWidth="1"/>
    <col min="3087" max="3087" width="10.28515625" customWidth="1"/>
    <col min="3329" max="3329" width="5.7109375" customWidth="1"/>
    <col min="3330" max="3330" width="24.5703125" customWidth="1"/>
    <col min="3331" max="3331" width="9.5703125" customWidth="1"/>
    <col min="3332" max="3332" width="10.140625" customWidth="1"/>
    <col min="3333" max="3333" width="10.7109375" customWidth="1"/>
    <col min="3335" max="3335" width="10.140625" bestFit="1" customWidth="1"/>
    <col min="3336" max="3336" width="10.5703125" customWidth="1"/>
    <col min="3337" max="3337" width="9.7109375" bestFit="1" customWidth="1"/>
    <col min="3338" max="3338" width="9.85546875" customWidth="1"/>
    <col min="3339" max="3339" width="9.7109375" customWidth="1"/>
    <col min="3343" max="3343" width="10.28515625" customWidth="1"/>
    <col min="3585" max="3585" width="5.7109375" customWidth="1"/>
    <col min="3586" max="3586" width="24.5703125" customWidth="1"/>
    <col min="3587" max="3587" width="9.5703125" customWidth="1"/>
    <col min="3588" max="3588" width="10.140625" customWidth="1"/>
    <col min="3589" max="3589" width="10.7109375" customWidth="1"/>
    <col min="3591" max="3591" width="10.140625" bestFit="1" customWidth="1"/>
    <col min="3592" max="3592" width="10.5703125" customWidth="1"/>
    <col min="3593" max="3593" width="9.7109375" bestFit="1" customWidth="1"/>
    <col min="3594" max="3594" width="9.85546875" customWidth="1"/>
    <col min="3595" max="3595" width="9.7109375" customWidth="1"/>
    <col min="3599" max="3599" width="10.28515625" customWidth="1"/>
    <col min="3841" max="3841" width="5.7109375" customWidth="1"/>
    <col min="3842" max="3842" width="24.5703125" customWidth="1"/>
    <col min="3843" max="3843" width="9.5703125" customWidth="1"/>
    <col min="3844" max="3844" width="10.140625" customWidth="1"/>
    <col min="3845" max="3845" width="10.7109375" customWidth="1"/>
    <col min="3847" max="3847" width="10.140625" bestFit="1" customWidth="1"/>
    <col min="3848" max="3848" width="10.5703125" customWidth="1"/>
    <col min="3849" max="3849" width="9.7109375" bestFit="1" customWidth="1"/>
    <col min="3850" max="3850" width="9.85546875" customWidth="1"/>
    <col min="3851" max="3851" width="9.7109375" customWidth="1"/>
    <col min="3855" max="3855" width="10.28515625" customWidth="1"/>
    <col min="4097" max="4097" width="5.7109375" customWidth="1"/>
    <col min="4098" max="4098" width="24.5703125" customWidth="1"/>
    <col min="4099" max="4099" width="9.5703125" customWidth="1"/>
    <col min="4100" max="4100" width="10.140625" customWidth="1"/>
    <col min="4101" max="4101" width="10.7109375" customWidth="1"/>
    <col min="4103" max="4103" width="10.140625" bestFit="1" customWidth="1"/>
    <col min="4104" max="4104" width="10.5703125" customWidth="1"/>
    <col min="4105" max="4105" width="9.7109375" bestFit="1" customWidth="1"/>
    <col min="4106" max="4106" width="9.85546875" customWidth="1"/>
    <col min="4107" max="4107" width="9.7109375" customWidth="1"/>
    <col min="4111" max="4111" width="10.28515625" customWidth="1"/>
    <col min="4353" max="4353" width="5.7109375" customWidth="1"/>
    <col min="4354" max="4354" width="24.5703125" customWidth="1"/>
    <col min="4355" max="4355" width="9.5703125" customWidth="1"/>
    <col min="4356" max="4356" width="10.140625" customWidth="1"/>
    <col min="4357" max="4357" width="10.7109375" customWidth="1"/>
    <col min="4359" max="4359" width="10.140625" bestFit="1" customWidth="1"/>
    <col min="4360" max="4360" width="10.5703125" customWidth="1"/>
    <col min="4361" max="4361" width="9.7109375" bestFit="1" customWidth="1"/>
    <col min="4362" max="4362" width="9.85546875" customWidth="1"/>
    <col min="4363" max="4363" width="9.7109375" customWidth="1"/>
    <col min="4367" max="4367" width="10.28515625" customWidth="1"/>
    <col min="4609" max="4609" width="5.7109375" customWidth="1"/>
    <col min="4610" max="4610" width="24.5703125" customWidth="1"/>
    <col min="4611" max="4611" width="9.5703125" customWidth="1"/>
    <col min="4612" max="4612" width="10.140625" customWidth="1"/>
    <col min="4613" max="4613" width="10.7109375" customWidth="1"/>
    <col min="4615" max="4615" width="10.140625" bestFit="1" customWidth="1"/>
    <col min="4616" max="4616" width="10.5703125" customWidth="1"/>
    <col min="4617" max="4617" width="9.7109375" bestFit="1" customWidth="1"/>
    <col min="4618" max="4618" width="9.85546875" customWidth="1"/>
    <col min="4619" max="4619" width="9.7109375" customWidth="1"/>
    <col min="4623" max="4623" width="10.28515625" customWidth="1"/>
    <col min="4865" max="4865" width="5.7109375" customWidth="1"/>
    <col min="4866" max="4866" width="24.5703125" customWidth="1"/>
    <col min="4867" max="4867" width="9.5703125" customWidth="1"/>
    <col min="4868" max="4868" width="10.140625" customWidth="1"/>
    <col min="4869" max="4869" width="10.7109375" customWidth="1"/>
    <col min="4871" max="4871" width="10.140625" bestFit="1" customWidth="1"/>
    <col min="4872" max="4872" width="10.5703125" customWidth="1"/>
    <col min="4873" max="4873" width="9.7109375" bestFit="1" customWidth="1"/>
    <col min="4874" max="4874" width="9.85546875" customWidth="1"/>
    <col min="4875" max="4875" width="9.7109375" customWidth="1"/>
    <col min="4879" max="4879" width="10.28515625" customWidth="1"/>
    <col min="5121" max="5121" width="5.7109375" customWidth="1"/>
    <col min="5122" max="5122" width="24.5703125" customWidth="1"/>
    <col min="5123" max="5123" width="9.5703125" customWidth="1"/>
    <col min="5124" max="5124" width="10.140625" customWidth="1"/>
    <col min="5125" max="5125" width="10.7109375" customWidth="1"/>
    <col min="5127" max="5127" width="10.140625" bestFit="1" customWidth="1"/>
    <col min="5128" max="5128" width="10.5703125" customWidth="1"/>
    <col min="5129" max="5129" width="9.7109375" bestFit="1" customWidth="1"/>
    <col min="5130" max="5130" width="9.85546875" customWidth="1"/>
    <col min="5131" max="5131" width="9.7109375" customWidth="1"/>
    <col min="5135" max="5135" width="10.28515625" customWidth="1"/>
    <col min="5377" max="5377" width="5.7109375" customWidth="1"/>
    <col min="5378" max="5378" width="24.5703125" customWidth="1"/>
    <col min="5379" max="5379" width="9.5703125" customWidth="1"/>
    <col min="5380" max="5380" width="10.140625" customWidth="1"/>
    <col min="5381" max="5381" width="10.7109375" customWidth="1"/>
    <col min="5383" max="5383" width="10.140625" bestFit="1" customWidth="1"/>
    <col min="5384" max="5384" width="10.5703125" customWidth="1"/>
    <col min="5385" max="5385" width="9.7109375" bestFit="1" customWidth="1"/>
    <col min="5386" max="5386" width="9.85546875" customWidth="1"/>
    <col min="5387" max="5387" width="9.7109375" customWidth="1"/>
    <col min="5391" max="5391" width="10.28515625" customWidth="1"/>
    <col min="5633" max="5633" width="5.7109375" customWidth="1"/>
    <col min="5634" max="5634" width="24.5703125" customWidth="1"/>
    <col min="5635" max="5635" width="9.5703125" customWidth="1"/>
    <col min="5636" max="5636" width="10.140625" customWidth="1"/>
    <col min="5637" max="5637" width="10.7109375" customWidth="1"/>
    <col min="5639" max="5639" width="10.140625" bestFit="1" customWidth="1"/>
    <col min="5640" max="5640" width="10.5703125" customWidth="1"/>
    <col min="5641" max="5641" width="9.7109375" bestFit="1" customWidth="1"/>
    <col min="5642" max="5642" width="9.85546875" customWidth="1"/>
    <col min="5643" max="5643" width="9.7109375" customWidth="1"/>
    <col min="5647" max="5647" width="10.28515625" customWidth="1"/>
    <col min="5889" max="5889" width="5.7109375" customWidth="1"/>
    <col min="5890" max="5890" width="24.5703125" customWidth="1"/>
    <col min="5891" max="5891" width="9.5703125" customWidth="1"/>
    <col min="5892" max="5892" width="10.140625" customWidth="1"/>
    <col min="5893" max="5893" width="10.7109375" customWidth="1"/>
    <col min="5895" max="5895" width="10.140625" bestFit="1" customWidth="1"/>
    <col min="5896" max="5896" width="10.5703125" customWidth="1"/>
    <col min="5897" max="5897" width="9.7109375" bestFit="1" customWidth="1"/>
    <col min="5898" max="5898" width="9.85546875" customWidth="1"/>
    <col min="5899" max="5899" width="9.7109375" customWidth="1"/>
    <col min="5903" max="5903" width="10.28515625" customWidth="1"/>
    <col min="6145" max="6145" width="5.7109375" customWidth="1"/>
    <col min="6146" max="6146" width="24.5703125" customWidth="1"/>
    <col min="6147" max="6147" width="9.5703125" customWidth="1"/>
    <col min="6148" max="6148" width="10.140625" customWidth="1"/>
    <col min="6149" max="6149" width="10.7109375" customWidth="1"/>
    <col min="6151" max="6151" width="10.140625" bestFit="1" customWidth="1"/>
    <col min="6152" max="6152" width="10.5703125" customWidth="1"/>
    <col min="6153" max="6153" width="9.7109375" bestFit="1" customWidth="1"/>
    <col min="6154" max="6154" width="9.85546875" customWidth="1"/>
    <col min="6155" max="6155" width="9.7109375" customWidth="1"/>
    <col min="6159" max="6159" width="10.28515625" customWidth="1"/>
    <col min="6401" max="6401" width="5.7109375" customWidth="1"/>
    <col min="6402" max="6402" width="24.5703125" customWidth="1"/>
    <col min="6403" max="6403" width="9.5703125" customWidth="1"/>
    <col min="6404" max="6404" width="10.140625" customWidth="1"/>
    <col min="6405" max="6405" width="10.7109375" customWidth="1"/>
    <col min="6407" max="6407" width="10.140625" bestFit="1" customWidth="1"/>
    <col min="6408" max="6408" width="10.5703125" customWidth="1"/>
    <col min="6409" max="6409" width="9.7109375" bestFit="1" customWidth="1"/>
    <col min="6410" max="6410" width="9.85546875" customWidth="1"/>
    <col min="6411" max="6411" width="9.7109375" customWidth="1"/>
    <col min="6415" max="6415" width="10.28515625" customWidth="1"/>
    <col min="6657" max="6657" width="5.7109375" customWidth="1"/>
    <col min="6658" max="6658" width="24.5703125" customWidth="1"/>
    <col min="6659" max="6659" width="9.5703125" customWidth="1"/>
    <col min="6660" max="6660" width="10.140625" customWidth="1"/>
    <col min="6661" max="6661" width="10.7109375" customWidth="1"/>
    <col min="6663" max="6663" width="10.140625" bestFit="1" customWidth="1"/>
    <col min="6664" max="6664" width="10.5703125" customWidth="1"/>
    <col min="6665" max="6665" width="9.7109375" bestFit="1" customWidth="1"/>
    <col min="6666" max="6666" width="9.85546875" customWidth="1"/>
    <col min="6667" max="6667" width="9.7109375" customWidth="1"/>
    <col min="6671" max="6671" width="10.28515625" customWidth="1"/>
    <col min="6913" max="6913" width="5.7109375" customWidth="1"/>
    <col min="6914" max="6914" width="24.5703125" customWidth="1"/>
    <col min="6915" max="6915" width="9.5703125" customWidth="1"/>
    <col min="6916" max="6916" width="10.140625" customWidth="1"/>
    <col min="6917" max="6917" width="10.7109375" customWidth="1"/>
    <col min="6919" max="6919" width="10.140625" bestFit="1" customWidth="1"/>
    <col min="6920" max="6920" width="10.5703125" customWidth="1"/>
    <col min="6921" max="6921" width="9.7109375" bestFit="1" customWidth="1"/>
    <col min="6922" max="6922" width="9.85546875" customWidth="1"/>
    <col min="6923" max="6923" width="9.7109375" customWidth="1"/>
    <col min="6927" max="6927" width="10.28515625" customWidth="1"/>
    <col min="7169" max="7169" width="5.7109375" customWidth="1"/>
    <col min="7170" max="7170" width="24.5703125" customWidth="1"/>
    <col min="7171" max="7171" width="9.5703125" customWidth="1"/>
    <col min="7172" max="7172" width="10.140625" customWidth="1"/>
    <col min="7173" max="7173" width="10.7109375" customWidth="1"/>
    <col min="7175" max="7175" width="10.140625" bestFit="1" customWidth="1"/>
    <col min="7176" max="7176" width="10.5703125" customWidth="1"/>
    <col min="7177" max="7177" width="9.7109375" bestFit="1" customWidth="1"/>
    <col min="7178" max="7178" width="9.85546875" customWidth="1"/>
    <col min="7179" max="7179" width="9.7109375" customWidth="1"/>
    <col min="7183" max="7183" width="10.28515625" customWidth="1"/>
    <col min="7425" max="7425" width="5.7109375" customWidth="1"/>
    <col min="7426" max="7426" width="24.5703125" customWidth="1"/>
    <col min="7427" max="7427" width="9.5703125" customWidth="1"/>
    <col min="7428" max="7428" width="10.140625" customWidth="1"/>
    <col min="7429" max="7429" width="10.7109375" customWidth="1"/>
    <col min="7431" max="7431" width="10.140625" bestFit="1" customWidth="1"/>
    <col min="7432" max="7432" width="10.5703125" customWidth="1"/>
    <col min="7433" max="7433" width="9.7109375" bestFit="1" customWidth="1"/>
    <col min="7434" max="7434" width="9.85546875" customWidth="1"/>
    <col min="7435" max="7435" width="9.7109375" customWidth="1"/>
    <col min="7439" max="7439" width="10.28515625" customWidth="1"/>
    <col min="7681" max="7681" width="5.7109375" customWidth="1"/>
    <col min="7682" max="7682" width="24.5703125" customWidth="1"/>
    <col min="7683" max="7683" width="9.5703125" customWidth="1"/>
    <col min="7684" max="7684" width="10.140625" customWidth="1"/>
    <col min="7685" max="7685" width="10.7109375" customWidth="1"/>
    <col min="7687" max="7687" width="10.140625" bestFit="1" customWidth="1"/>
    <col min="7688" max="7688" width="10.5703125" customWidth="1"/>
    <col min="7689" max="7689" width="9.7109375" bestFit="1" customWidth="1"/>
    <col min="7690" max="7690" width="9.85546875" customWidth="1"/>
    <col min="7691" max="7691" width="9.7109375" customWidth="1"/>
    <col min="7695" max="7695" width="10.28515625" customWidth="1"/>
    <col min="7937" max="7937" width="5.7109375" customWidth="1"/>
    <col min="7938" max="7938" width="24.5703125" customWidth="1"/>
    <col min="7939" max="7939" width="9.5703125" customWidth="1"/>
    <col min="7940" max="7940" width="10.140625" customWidth="1"/>
    <col min="7941" max="7941" width="10.7109375" customWidth="1"/>
    <col min="7943" max="7943" width="10.140625" bestFit="1" customWidth="1"/>
    <col min="7944" max="7944" width="10.5703125" customWidth="1"/>
    <col min="7945" max="7945" width="9.7109375" bestFit="1" customWidth="1"/>
    <col min="7946" max="7946" width="9.85546875" customWidth="1"/>
    <col min="7947" max="7947" width="9.7109375" customWidth="1"/>
    <col min="7951" max="7951" width="10.28515625" customWidth="1"/>
    <col min="8193" max="8193" width="5.7109375" customWidth="1"/>
    <col min="8194" max="8194" width="24.5703125" customWidth="1"/>
    <col min="8195" max="8195" width="9.5703125" customWidth="1"/>
    <col min="8196" max="8196" width="10.140625" customWidth="1"/>
    <col min="8197" max="8197" width="10.7109375" customWidth="1"/>
    <col min="8199" max="8199" width="10.140625" bestFit="1" customWidth="1"/>
    <col min="8200" max="8200" width="10.5703125" customWidth="1"/>
    <col min="8201" max="8201" width="9.7109375" bestFit="1" customWidth="1"/>
    <col min="8202" max="8202" width="9.85546875" customWidth="1"/>
    <col min="8203" max="8203" width="9.7109375" customWidth="1"/>
    <col min="8207" max="8207" width="10.28515625" customWidth="1"/>
    <col min="8449" max="8449" width="5.7109375" customWidth="1"/>
    <col min="8450" max="8450" width="24.5703125" customWidth="1"/>
    <col min="8451" max="8451" width="9.5703125" customWidth="1"/>
    <col min="8452" max="8452" width="10.140625" customWidth="1"/>
    <col min="8453" max="8453" width="10.7109375" customWidth="1"/>
    <col min="8455" max="8455" width="10.140625" bestFit="1" customWidth="1"/>
    <col min="8456" max="8456" width="10.5703125" customWidth="1"/>
    <col min="8457" max="8457" width="9.7109375" bestFit="1" customWidth="1"/>
    <col min="8458" max="8458" width="9.85546875" customWidth="1"/>
    <col min="8459" max="8459" width="9.7109375" customWidth="1"/>
    <col min="8463" max="8463" width="10.28515625" customWidth="1"/>
    <col min="8705" max="8705" width="5.7109375" customWidth="1"/>
    <col min="8706" max="8706" width="24.5703125" customWidth="1"/>
    <col min="8707" max="8707" width="9.5703125" customWidth="1"/>
    <col min="8708" max="8708" width="10.140625" customWidth="1"/>
    <col min="8709" max="8709" width="10.7109375" customWidth="1"/>
    <col min="8711" max="8711" width="10.140625" bestFit="1" customWidth="1"/>
    <col min="8712" max="8712" width="10.5703125" customWidth="1"/>
    <col min="8713" max="8713" width="9.7109375" bestFit="1" customWidth="1"/>
    <col min="8714" max="8714" width="9.85546875" customWidth="1"/>
    <col min="8715" max="8715" width="9.7109375" customWidth="1"/>
    <col min="8719" max="8719" width="10.28515625" customWidth="1"/>
    <col min="8961" max="8961" width="5.7109375" customWidth="1"/>
    <col min="8962" max="8962" width="24.5703125" customWidth="1"/>
    <col min="8963" max="8963" width="9.5703125" customWidth="1"/>
    <col min="8964" max="8964" width="10.140625" customWidth="1"/>
    <col min="8965" max="8965" width="10.7109375" customWidth="1"/>
    <col min="8967" max="8967" width="10.140625" bestFit="1" customWidth="1"/>
    <col min="8968" max="8968" width="10.5703125" customWidth="1"/>
    <col min="8969" max="8969" width="9.7109375" bestFit="1" customWidth="1"/>
    <col min="8970" max="8970" width="9.85546875" customWidth="1"/>
    <col min="8971" max="8971" width="9.7109375" customWidth="1"/>
    <col min="8975" max="8975" width="10.28515625" customWidth="1"/>
    <col min="9217" max="9217" width="5.7109375" customWidth="1"/>
    <col min="9218" max="9218" width="24.5703125" customWidth="1"/>
    <col min="9219" max="9219" width="9.5703125" customWidth="1"/>
    <col min="9220" max="9220" width="10.140625" customWidth="1"/>
    <col min="9221" max="9221" width="10.7109375" customWidth="1"/>
    <col min="9223" max="9223" width="10.140625" bestFit="1" customWidth="1"/>
    <col min="9224" max="9224" width="10.5703125" customWidth="1"/>
    <col min="9225" max="9225" width="9.7109375" bestFit="1" customWidth="1"/>
    <col min="9226" max="9226" width="9.85546875" customWidth="1"/>
    <col min="9227" max="9227" width="9.7109375" customWidth="1"/>
    <col min="9231" max="9231" width="10.28515625" customWidth="1"/>
    <col min="9473" max="9473" width="5.7109375" customWidth="1"/>
    <col min="9474" max="9474" width="24.5703125" customWidth="1"/>
    <col min="9475" max="9475" width="9.5703125" customWidth="1"/>
    <col min="9476" max="9476" width="10.140625" customWidth="1"/>
    <col min="9477" max="9477" width="10.7109375" customWidth="1"/>
    <col min="9479" max="9479" width="10.140625" bestFit="1" customWidth="1"/>
    <col min="9480" max="9480" width="10.5703125" customWidth="1"/>
    <col min="9481" max="9481" width="9.7109375" bestFit="1" customWidth="1"/>
    <col min="9482" max="9482" width="9.85546875" customWidth="1"/>
    <col min="9483" max="9483" width="9.7109375" customWidth="1"/>
    <col min="9487" max="9487" width="10.28515625" customWidth="1"/>
    <col min="9729" max="9729" width="5.7109375" customWidth="1"/>
    <col min="9730" max="9730" width="24.5703125" customWidth="1"/>
    <col min="9731" max="9731" width="9.5703125" customWidth="1"/>
    <col min="9732" max="9732" width="10.140625" customWidth="1"/>
    <col min="9733" max="9733" width="10.7109375" customWidth="1"/>
    <col min="9735" max="9735" width="10.140625" bestFit="1" customWidth="1"/>
    <col min="9736" max="9736" width="10.5703125" customWidth="1"/>
    <col min="9737" max="9737" width="9.7109375" bestFit="1" customWidth="1"/>
    <col min="9738" max="9738" width="9.85546875" customWidth="1"/>
    <col min="9739" max="9739" width="9.7109375" customWidth="1"/>
    <col min="9743" max="9743" width="10.28515625" customWidth="1"/>
    <col min="9985" max="9985" width="5.7109375" customWidth="1"/>
    <col min="9986" max="9986" width="24.5703125" customWidth="1"/>
    <col min="9987" max="9987" width="9.5703125" customWidth="1"/>
    <col min="9988" max="9988" width="10.140625" customWidth="1"/>
    <col min="9989" max="9989" width="10.7109375" customWidth="1"/>
    <col min="9991" max="9991" width="10.140625" bestFit="1" customWidth="1"/>
    <col min="9992" max="9992" width="10.5703125" customWidth="1"/>
    <col min="9993" max="9993" width="9.7109375" bestFit="1" customWidth="1"/>
    <col min="9994" max="9994" width="9.85546875" customWidth="1"/>
    <col min="9995" max="9995" width="9.7109375" customWidth="1"/>
    <col min="9999" max="9999" width="10.28515625" customWidth="1"/>
    <col min="10241" max="10241" width="5.7109375" customWidth="1"/>
    <col min="10242" max="10242" width="24.5703125" customWidth="1"/>
    <col min="10243" max="10243" width="9.5703125" customWidth="1"/>
    <col min="10244" max="10244" width="10.140625" customWidth="1"/>
    <col min="10245" max="10245" width="10.7109375" customWidth="1"/>
    <col min="10247" max="10247" width="10.140625" bestFit="1" customWidth="1"/>
    <col min="10248" max="10248" width="10.5703125" customWidth="1"/>
    <col min="10249" max="10249" width="9.7109375" bestFit="1" customWidth="1"/>
    <col min="10250" max="10250" width="9.85546875" customWidth="1"/>
    <col min="10251" max="10251" width="9.7109375" customWidth="1"/>
    <col min="10255" max="10255" width="10.28515625" customWidth="1"/>
    <col min="10497" max="10497" width="5.7109375" customWidth="1"/>
    <col min="10498" max="10498" width="24.5703125" customWidth="1"/>
    <col min="10499" max="10499" width="9.5703125" customWidth="1"/>
    <col min="10500" max="10500" width="10.140625" customWidth="1"/>
    <col min="10501" max="10501" width="10.7109375" customWidth="1"/>
    <col min="10503" max="10503" width="10.140625" bestFit="1" customWidth="1"/>
    <col min="10504" max="10504" width="10.5703125" customWidth="1"/>
    <col min="10505" max="10505" width="9.7109375" bestFit="1" customWidth="1"/>
    <col min="10506" max="10506" width="9.85546875" customWidth="1"/>
    <col min="10507" max="10507" width="9.7109375" customWidth="1"/>
    <col min="10511" max="10511" width="10.28515625" customWidth="1"/>
    <col min="10753" max="10753" width="5.7109375" customWidth="1"/>
    <col min="10754" max="10754" width="24.5703125" customWidth="1"/>
    <col min="10755" max="10755" width="9.5703125" customWidth="1"/>
    <col min="10756" max="10756" width="10.140625" customWidth="1"/>
    <col min="10757" max="10757" width="10.7109375" customWidth="1"/>
    <col min="10759" max="10759" width="10.140625" bestFit="1" customWidth="1"/>
    <col min="10760" max="10760" width="10.5703125" customWidth="1"/>
    <col min="10761" max="10761" width="9.7109375" bestFit="1" customWidth="1"/>
    <col min="10762" max="10762" width="9.85546875" customWidth="1"/>
    <col min="10763" max="10763" width="9.7109375" customWidth="1"/>
    <col min="10767" max="10767" width="10.28515625" customWidth="1"/>
    <col min="11009" max="11009" width="5.7109375" customWidth="1"/>
    <col min="11010" max="11010" width="24.5703125" customWidth="1"/>
    <col min="11011" max="11011" width="9.5703125" customWidth="1"/>
    <col min="11012" max="11012" width="10.140625" customWidth="1"/>
    <col min="11013" max="11013" width="10.7109375" customWidth="1"/>
    <col min="11015" max="11015" width="10.140625" bestFit="1" customWidth="1"/>
    <col min="11016" max="11016" width="10.5703125" customWidth="1"/>
    <col min="11017" max="11017" width="9.7109375" bestFit="1" customWidth="1"/>
    <col min="11018" max="11018" width="9.85546875" customWidth="1"/>
    <col min="11019" max="11019" width="9.7109375" customWidth="1"/>
    <col min="11023" max="11023" width="10.28515625" customWidth="1"/>
    <col min="11265" max="11265" width="5.7109375" customWidth="1"/>
    <col min="11266" max="11266" width="24.5703125" customWidth="1"/>
    <col min="11267" max="11267" width="9.5703125" customWidth="1"/>
    <col min="11268" max="11268" width="10.140625" customWidth="1"/>
    <col min="11269" max="11269" width="10.7109375" customWidth="1"/>
    <col min="11271" max="11271" width="10.140625" bestFit="1" customWidth="1"/>
    <col min="11272" max="11272" width="10.5703125" customWidth="1"/>
    <col min="11273" max="11273" width="9.7109375" bestFit="1" customWidth="1"/>
    <col min="11274" max="11274" width="9.85546875" customWidth="1"/>
    <col min="11275" max="11275" width="9.7109375" customWidth="1"/>
    <col min="11279" max="11279" width="10.28515625" customWidth="1"/>
    <col min="11521" max="11521" width="5.7109375" customWidth="1"/>
    <col min="11522" max="11522" width="24.5703125" customWidth="1"/>
    <col min="11523" max="11523" width="9.5703125" customWidth="1"/>
    <col min="11524" max="11524" width="10.140625" customWidth="1"/>
    <col min="11525" max="11525" width="10.7109375" customWidth="1"/>
    <col min="11527" max="11527" width="10.140625" bestFit="1" customWidth="1"/>
    <col min="11528" max="11528" width="10.5703125" customWidth="1"/>
    <col min="11529" max="11529" width="9.7109375" bestFit="1" customWidth="1"/>
    <col min="11530" max="11530" width="9.85546875" customWidth="1"/>
    <col min="11531" max="11531" width="9.7109375" customWidth="1"/>
    <col min="11535" max="11535" width="10.28515625" customWidth="1"/>
    <col min="11777" max="11777" width="5.7109375" customWidth="1"/>
    <col min="11778" max="11778" width="24.5703125" customWidth="1"/>
    <col min="11779" max="11779" width="9.5703125" customWidth="1"/>
    <col min="11780" max="11780" width="10.140625" customWidth="1"/>
    <col min="11781" max="11781" width="10.7109375" customWidth="1"/>
    <col min="11783" max="11783" width="10.140625" bestFit="1" customWidth="1"/>
    <col min="11784" max="11784" width="10.5703125" customWidth="1"/>
    <col min="11785" max="11785" width="9.7109375" bestFit="1" customWidth="1"/>
    <col min="11786" max="11786" width="9.85546875" customWidth="1"/>
    <col min="11787" max="11787" width="9.7109375" customWidth="1"/>
    <col min="11791" max="11791" width="10.28515625" customWidth="1"/>
    <col min="12033" max="12033" width="5.7109375" customWidth="1"/>
    <col min="12034" max="12034" width="24.5703125" customWidth="1"/>
    <col min="12035" max="12035" width="9.5703125" customWidth="1"/>
    <col min="12036" max="12036" width="10.140625" customWidth="1"/>
    <col min="12037" max="12037" width="10.7109375" customWidth="1"/>
    <col min="12039" max="12039" width="10.140625" bestFit="1" customWidth="1"/>
    <col min="12040" max="12040" width="10.5703125" customWidth="1"/>
    <col min="12041" max="12041" width="9.7109375" bestFit="1" customWidth="1"/>
    <col min="12042" max="12042" width="9.85546875" customWidth="1"/>
    <col min="12043" max="12043" width="9.7109375" customWidth="1"/>
    <col min="12047" max="12047" width="10.28515625" customWidth="1"/>
    <col min="12289" max="12289" width="5.7109375" customWidth="1"/>
    <col min="12290" max="12290" width="24.5703125" customWidth="1"/>
    <col min="12291" max="12291" width="9.5703125" customWidth="1"/>
    <col min="12292" max="12292" width="10.140625" customWidth="1"/>
    <col min="12293" max="12293" width="10.7109375" customWidth="1"/>
    <col min="12295" max="12295" width="10.140625" bestFit="1" customWidth="1"/>
    <col min="12296" max="12296" width="10.5703125" customWidth="1"/>
    <col min="12297" max="12297" width="9.7109375" bestFit="1" customWidth="1"/>
    <col min="12298" max="12298" width="9.85546875" customWidth="1"/>
    <col min="12299" max="12299" width="9.7109375" customWidth="1"/>
    <col min="12303" max="12303" width="10.28515625" customWidth="1"/>
    <col min="12545" max="12545" width="5.7109375" customWidth="1"/>
    <col min="12546" max="12546" width="24.5703125" customWidth="1"/>
    <col min="12547" max="12547" width="9.5703125" customWidth="1"/>
    <col min="12548" max="12548" width="10.140625" customWidth="1"/>
    <col min="12549" max="12549" width="10.7109375" customWidth="1"/>
    <col min="12551" max="12551" width="10.140625" bestFit="1" customWidth="1"/>
    <col min="12552" max="12552" width="10.5703125" customWidth="1"/>
    <col min="12553" max="12553" width="9.7109375" bestFit="1" customWidth="1"/>
    <col min="12554" max="12554" width="9.85546875" customWidth="1"/>
    <col min="12555" max="12555" width="9.7109375" customWidth="1"/>
    <col min="12559" max="12559" width="10.28515625" customWidth="1"/>
    <col min="12801" max="12801" width="5.7109375" customWidth="1"/>
    <col min="12802" max="12802" width="24.5703125" customWidth="1"/>
    <col min="12803" max="12803" width="9.5703125" customWidth="1"/>
    <col min="12804" max="12804" width="10.140625" customWidth="1"/>
    <col min="12805" max="12805" width="10.7109375" customWidth="1"/>
    <col min="12807" max="12807" width="10.140625" bestFit="1" customWidth="1"/>
    <col min="12808" max="12808" width="10.5703125" customWidth="1"/>
    <col min="12809" max="12809" width="9.7109375" bestFit="1" customWidth="1"/>
    <col min="12810" max="12810" width="9.85546875" customWidth="1"/>
    <col min="12811" max="12811" width="9.7109375" customWidth="1"/>
    <col min="12815" max="12815" width="10.28515625" customWidth="1"/>
    <col min="13057" max="13057" width="5.7109375" customWidth="1"/>
    <col min="13058" max="13058" width="24.5703125" customWidth="1"/>
    <col min="13059" max="13059" width="9.5703125" customWidth="1"/>
    <col min="13060" max="13060" width="10.140625" customWidth="1"/>
    <col min="13061" max="13061" width="10.7109375" customWidth="1"/>
    <col min="13063" max="13063" width="10.140625" bestFit="1" customWidth="1"/>
    <col min="13064" max="13064" width="10.5703125" customWidth="1"/>
    <col min="13065" max="13065" width="9.7109375" bestFit="1" customWidth="1"/>
    <col min="13066" max="13066" width="9.85546875" customWidth="1"/>
    <col min="13067" max="13067" width="9.7109375" customWidth="1"/>
    <col min="13071" max="13071" width="10.28515625" customWidth="1"/>
    <col min="13313" max="13313" width="5.7109375" customWidth="1"/>
    <col min="13314" max="13314" width="24.5703125" customWidth="1"/>
    <col min="13315" max="13315" width="9.5703125" customWidth="1"/>
    <col min="13316" max="13316" width="10.140625" customWidth="1"/>
    <col min="13317" max="13317" width="10.7109375" customWidth="1"/>
    <col min="13319" max="13319" width="10.140625" bestFit="1" customWidth="1"/>
    <col min="13320" max="13320" width="10.5703125" customWidth="1"/>
    <col min="13321" max="13321" width="9.7109375" bestFit="1" customWidth="1"/>
    <col min="13322" max="13322" width="9.85546875" customWidth="1"/>
    <col min="13323" max="13323" width="9.7109375" customWidth="1"/>
    <col min="13327" max="13327" width="10.28515625" customWidth="1"/>
    <col min="13569" max="13569" width="5.7109375" customWidth="1"/>
    <col min="13570" max="13570" width="24.5703125" customWidth="1"/>
    <col min="13571" max="13571" width="9.5703125" customWidth="1"/>
    <col min="13572" max="13572" width="10.140625" customWidth="1"/>
    <col min="13573" max="13573" width="10.7109375" customWidth="1"/>
    <col min="13575" max="13575" width="10.140625" bestFit="1" customWidth="1"/>
    <col min="13576" max="13576" width="10.5703125" customWidth="1"/>
    <col min="13577" max="13577" width="9.7109375" bestFit="1" customWidth="1"/>
    <col min="13578" max="13578" width="9.85546875" customWidth="1"/>
    <col min="13579" max="13579" width="9.7109375" customWidth="1"/>
    <col min="13583" max="13583" width="10.28515625" customWidth="1"/>
    <col min="13825" max="13825" width="5.7109375" customWidth="1"/>
    <col min="13826" max="13826" width="24.5703125" customWidth="1"/>
    <col min="13827" max="13827" width="9.5703125" customWidth="1"/>
    <col min="13828" max="13828" width="10.140625" customWidth="1"/>
    <col min="13829" max="13829" width="10.7109375" customWidth="1"/>
    <col min="13831" max="13831" width="10.140625" bestFit="1" customWidth="1"/>
    <col min="13832" max="13832" width="10.5703125" customWidth="1"/>
    <col min="13833" max="13833" width="9.7109375" bestFit="1" customWidth="1"/>
    <col min="13834" max="13834" width="9.85546875" customWidth="1"/>
    <col min="13835" max="13835" width="9.7109375" customWidth="1"/>
    <col min="13839" max="13839" width="10.28515625" customWidth="1"/>
    <col min="14081" max="14081" width="5.7109375" customWidth="1"/>
    <col min="14082" max="14082" width="24.5703125" customWidth="1"/>
    <col min="14083" max="14083" width="9.5703125" customWidth="1"/>
    <col min="14084" max="14084" width="10.140625" customWidth="1"/>
    <col min="14085" max="14085" width="10.7109375" customWidth="1"/>
    <col min="14087" max="14087" width="10.140625" bestFit="1" customWidth="1"/>
    <col min="14088" max="14088" width="10.5703125" customWidth="1"/>
    <col min="14089" max="14089" width="9.7109375" bestFit="1" customWidth="1"/>
    <col min="14090" max="14090" width="9.85546875" customWidth="1"/>
    <col min="14091" max="14091" width="9.7109375" customWidth="1"/>
    <col min="14095" max="14095" width="10.28515625" customWidth="1"/>
    <col min="14337" max="14337" width="5.7109375" customWidth="1"/>
    <col min="14338" max="14338" width="24.5703125" customWidth="1"/>
    <col min="14339" max="14339" width="9.5703125" customWidth="1"/>
    <col min="14340" max="14340" width="10.140625" customWidth="1"/>
    <col min="14341" max="14341" width="10.7109375" customWidth="1"/>
    <col min="14343" max="14343" width="10.140625" bestFit="1" customWidth="1"/>
    <col min="14344" max="14344" width="10.5703125" customWidth="1"/>
    <col min="14345" max="14345" width="9.7109375" bestFit="1" customWidth="1"/>
    <col min="14346" max="14346" width="9.85546875" customWidth="1"/>
    <col min="14347" max="14347" width="9.7109375" customWidth="1"/>
    <col min="14351" max="14351" width="10.28515625" customWidth="1"/>
    <col min="14593" max="14593" width="5.7109375" customWidth="1"/>
    <col min="14594" max="14594" width="24.5703125" customWidth="1"/>
    <col min="14595" max="14595" width="9.5703125" customWidth="1"/>
    <col min="14596" max="14596" width="10.140625" customWidth="1"/>
    <col min="14597" max="14597" width="10.7109375" customWidth="1"/>
    <col min="14599" max="14599" width="10.140625" bestFit="1" customWidth="1"/>
    <col min="14600" max="14600" width="10.5703125" customWidth="1"/>
    <col min="14601" max="14601" width="9.7109375" bestFit="1" customWidth="1"/>
    <col min="14602" max="14602" width="9.85546875" customWidth="1"/>
    <col min="14603" max="14603" width="9.7109375" customWidth="1"/>
    <col min="14607" max="14607" width="10.28515625" customWidth="1"/>
    <col min="14849" max="14849" width="5.7109375" customWidth="1"/>
    <col min="14850" max="14850" width="24.5703125" customWidth="1"/>
    <col min="14851" max="14851" width="9.5703125" customWidth="1"/>
    <col min="14852" max="14852" width="10.140625" customWidth="1"/>
    <col min="14853" max="14853" width="10.7109375" customWidth="1"/>
    <col min="14855" max="14855" width="10.140625" bestFit="1" customWidth="1"/>
    <col min="14856" max="14856" width="10.5703125" customWidth="1"/>
    <col min="14857" max="14857" width="9.7109375" bestFit="1" customWidth="1"/>
    <col min="14858" max="14858" width="9.85546875" customWidth="1"/>
    <col min="14859" max="14859" width="9.7109375" customWidth="1"/>
    <col min="14863" max="14863" width="10.28515625" customWidth="1"/>
    <col min="15105" max="15105" width="5.7109375" customWidth="1"/>
    <col min="15106" max="15106" width="24.5703125" customWidth="1"/>
    <col min="15107" max="15107" width="9.5703125" customWidth="1"/>
    <col min="15108" max="15108" width="10.140625" customWidth="1"/>
    <col min="15109" max="15109" width="10.7109375" customWidth="1"/>
    <col min="15111" max="15111" width="10.140625" bestFit="1" customWidth="1"/>
    <col min="15112" max="15112" width="10.5703125" customWidth="1"/>
    <col min="15113" max="15113" width="9.7109375" bestFit="1" customWidth="1"/>
    <col min="15114" max="15114" width="9.85546875" customWidth="1"/>
    <col min="15115" max="15115" width="9.7109375" customWidth="1"/>
    <col min="15119" max="15119" width="10.28515625" customWidth="1"/>
    <col min="15361" max="15361" width="5.7109375" customWidth="1"/>
    <col min="15362" max="15362" width="24.5703125" customWidth="1"/>
    <col min="15363" max="15363" width="9.5703125" customWidth="1"/>
    <col min="15364" max="15364" width="10.140625" customWidth="1"/>
    <col min="15365" max="15365" width="10.7109375" customWidth="1"/>
    <col min="15367" max="15367" width="10.140625" bestFit="1" customWidth="1"/>
    <col min="15368" max="15368" width="10.5703125" customWidth="1"/>
    <col min="15369" max="15369" width="9.7109375" bestFit="1" customWidth="1"/>
    <col min="15370" max="15370" width="9.85546875" customWidth="1"/>
    <col min="15371" max="15371" width="9.7109375" customWidth="1"/>
    <col min="15375" max="15375" width="10.28515625" customWidth="1"/>
    <col min="15617" max="15617" width="5.7109375" customWidth="1"/>
    <col min="15618" max="15618" width="24.5703125" customWidth="1"/>
    <col min="15619" max="15619" width="9.5703125" customWidth="1"/>
    <col min="15620" max="15620" width="10.140625" customWidth="1"/>
    <col min="15621" max="15621" width="10.7109375" customWidth="1"/>
    <col min="15623" max="15623" width="10.140625" bestFit="1" customWidth="1"/>
    <col min="15624" max="15624" width="10.5703125" customWidth="1"/>
    <col min="15625" max="15625" width="9.7109375" bestFit="1" customWidth="1"/>
    <col min="15626" max="15626" width="9.85546875" customWidth="1"/>
    <col min="15627" max="15627" width="9.7109375" customWidth="1"/>
    <col min="15631" max="15631" width="10.28515625" customWidth="1"/>
    <col min="15873" max="15873" width="5.7109375" customWidth="1"/>
    <col min="15874" max="15874" width="24.5703125" customWidth="1"/>
    <col min="15875" max="15875" width="9.5703125" customWidth="1"/>
    <col min="15876" max="15876" width="10.140625" customWidth="1"/>
    <col min="15877" max="15877" width="10.7109375" customWidth="1"/>
    <col min="15879" max="15879" width="10.140625" bestFit="1" customWidth="1"/>
    <col min="15880" max="15880" width="10.5703125" customWidth="1"/>
    <col min="15881" max="15881" width="9.7109375" bestFit="1" customWidth="1"/>
    <col min="15882" max="15882" width="9.85546875" customWidth="1"/>
    <col min="15883" max="15883" width="9.7109375" customWidth="1"/>
    <col min="15887" max="15887" width="10.28515625" customWidth="1"/>
    <col min="16129" max="16129" width="5.7109375" customWidth="1"/>
    <col min="16130" max="16130" width="24.5703125" customWidth="1"/>
    <col min="16131" max="16131" width="9.5703125" customWidth="1"/>
    <col min="16132" max="16132" width="10.140625" customWidth="1"/>
    <col min="16133" max="16133" width="10.7109375" customWidth="1"/>
    <col min="16135" max="16135" width="10.140625" bestFit="1" customWidth="1"/>
    <col min="16136" max="16136" width="10.5703125" customWidth="1"/>
    <col min="16137" max="16137" width="9.7109375" bestFit="1" customWidth="1"/>
    <col min="16138" max="16138" width="9.85546875" customWidth="1"/>
    <col min="16139" max="16139" width="9.7109375" customWidth="1"/>
    <col min="16143" max="16143" width="10.28515625" customWidth="1"/>
  </cols>
  <sheetData>
    <row r="1" spans="1:29" ht="15.75" x14ac:dyDescent="0.25">
      <c r="A1" s="128" t="s">
        <v>1</v>
      </c>
      <c r="B1" s="128"/>
      <c r="C1" s="128"/>
      <c r="N1" s="129"/>
      <c r="O1" s="129"/>
    </row>
    <row r="2" spans="1:29" ht="15.75" x14ac:dyDescent="0.25">
      <c r="A2" s="130" t="s">
        <v>660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29" ht="15.75" thickBot="1" x14ac:dyDescent="0.3">
      <c r="M3" s="242" t="s">
        <v>508</v>
      </c>
      <c r="N3" s="242"/>
      <c r="O3" s="242"/>
    </row>
    <row r="4" spans="1:29" ht="26.25" customHeight="1" thickBot="1" x14ac:dyDescent="0.3">
      <c r="A4" s="50" t="s">
        <v>509</v>
      </c>
      <c r="B4" s="51" t="s">
        <v>6</v>
      </c>
      <c r="C4" s="51" t="s">
        <v>510</v>
      </c>
      <c r="D4" s="51" t="s">
        <v>511</v>
      </c>
      <c r="E4" s="51" t="s">
        <v>512</v>
      </c>
      <c r="F4" s="51" t="s">
        <v>513</v>
      </c>
      <c r="G4" s="51" t="s">
        <v>514</v>
      </c>
      <c r="H4" s="51" t="s">
        <v>515</v>
      </c>
      <c r="I4" s="51" t="s">
        <v>516</v>
      </c>
      <c r="J4" s="51" t="s">
        <v>517</v>
      </c>
      <c r="K4" s="51" t="s">
        <v>518</v>
      </c>
      <c r="L4" s="51" t="s">
        <v>519</v>
      </c>
      <c r="M4" s="51" t="s">
        <v>520</v>
      </c>
      <c r="N4" s="51" t="s">
        <v>521</v>
      </c>
      <c r="O4" s="52" t="s">
        <v>522</v>
      </c>
      <c r="Q4" s="53"/>
      <c r="R4" s="54"/>
      <c r="S4" s="53"/>
      <c r="T4" s="53"/>
      <c r="U4" s="55"/>
      <c r="V4" s="53"/>
      <c r="W4" s="56"/>
      <c r="X4" s="53"/>
      <c r="Y4" s="53"/>
      <c r="Z4" s="55"/>
      <c r="AA4" s="53"/>
      <c r="AB4" s="53"/>
      <c r="AC4" s="56"/>
    </row>
    <row r="5" spans="1:29" ht="18.95" customHeight="1" thickBot="1" x14ac:dyDescent="0.3">
      <c r="A5" s="91" t="s">
        <v>14</v>
      </c>
      <c r="B5" s="92" t="s">
        <v>523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  <c r="Q5" s="53"/>
      <c r="R5" s="54"/>
      <c r="S5" s="53"/>
      <c r="T5" s="53"/>
      <c r="U5" s="53"/>
      <c r="V5" s="59"/>
      <c r="W5" s="56"/>
      <c r="X5" s="53"/>
      <c r="Y5" s="53"/>
      <c r="Z5" s="59"/>
      <c r="AA5" s="53"/>
      <c r="AB5" s="53"/>
      <c r="AC5" s="56"/>
    </row>
    <row r="6" spans="1:29" s="64" customFormat="1" ht="12.75" x14ac:dyDescent="0.2">
      <c r="A6" s="60" t="s">
        <v>17</v>
      </c>
      <c r="B6" s="61" t="s">
        <v>524</v>
      </c>
      <c r="C6" s="62">
        <v>643</v>
      </c>
      <c r="D6" s="62">
        <v>74372</v>
      </c>
      <c r="E6" s="62">
        <v>1937715</v>
      </c>
      <c r="F6" s="62">
        <v>213232</v>
      </c>
      <c r="G6" s="62">
        <v>107342</v>
      </c>
      <c r="H6" s="62">
        <v>32850</v>
      </c>
      <c r="I6" s="62">
        <v>2500</v>
      </c>
      <c r="J6" s="62">
        <v>39390</v>
      </c>
      <c r="K6" s="62">
        <v>363955</v>
      </c>
      <c r="L6" s="62">
        <v>40916</v>
      </c>
      <c r="M6" s="62">
        <v>49399</v>
      </c>
      <c r="N6" s="62">
        <v>1938183</v>
      </c>
      <c r="O6" s="63">
        <f>SUM(C6:N6)</f>
        <v>4800497</v>
      </c>
      <c r="Q6" s="65"/>
      <c r="R6" s="66"/>
      <c r="S6" s="65"/>
      <c r="T6" s="65"/>
      <c r="U6" s="65"/>
      <c r="V6" s="67"/>
      <c r="W6" s="68"/>
      <c r="X6" s="65"/>
      <c r="Y6" s="65"/>
      <c r="Z6" s="67"/>
      <c r="AA6" s="65"/>
      <c r="AB6" s="65"/>
      <c r="AC6" s="68"/>
    </row>
    <row r="7" spans="1:29" ht="15" x14ac:dyDescent="0.25">
      <c r="A7" s="60" t="s">
        <v>17</v>
      </c>
      <c r="B7" s="69" t="s">
        <v>525</v>
      </c>
      <c r="C7" s="70">
        <v>285977</v>
      </c>
      <c r="D7" s="70">
        <v>265953</v>
      </c>
      <c r="E7" s="70">
        <v>116605</v>
      </c>
      <c r="F7" s="70">
        <v>9300</v>
      </c>
      <c r="G7" s="70">
        <v>322788</v>
      </c>
      <c r="H7" s="70">
        <v>62903</v>
      </c>
      <c r="I7" s="70">
        <v>106478</v>
      </c>
      <c r="J7" s="70">
        <v>117180</v>
      </c>
      <c r="K7" s="70">
        <v>138204</v>
      </c>
      <c r="L7" s="70">
        <v>189640</v>
      </c>
      <c r="M7" s="70">
        <v>164168</v>
      </c>
      <c r="N7" s="70">
        <v>237262</v>
      </c>
      <c r="O7" s="63">
        <f>SUM(C7:N7)</f>
        <v>2016458</v>
      </c>
      <c r="P7" s="49"/>
      <c r="Q7" s="53"/>
      <c r="R7" s="54"/>
      <c r="S7" s="71"/>
      <c r="T7" s="53"/>
      <c r="U7" s="71"/>
      <c r="V7" s="53"/>
      <c r="W7" s="56"/>
      <c r="X7" s="53"/>
      <c r="Y7" s="71"/>
      <c r="Z7" s="71"/>
      <c r="AA7" s="53"/>
      <c r="AB7" s="71"/>
      <c r="AC7" s="56"/>
    </row>
    <row r="8" spans="1:29" ht="15" x14ac:dyDescent="0.25">
      <c r="A8" s="72" t="s">
        <v>7</v>
      </c>
      <c r="B8" s="73" t="s">
        <v>526</v>
      </c>
      <c r="C8" s="74">
        <v>2236562</v>
      </c>
      <c r="D8" s="74">
        <v>1494028</v>
      </c>
      <c r="E8" s="74">
        <v>1494028</v>
      </c>
      <c r="F8" s="74">
        <v>1494028</v>
      </c>
      <c r="G8" s="74">
        <v>1494028</v>
      </c>
      <c r="H8" s="74">
        <v>1494028</v>
      </c>
      <c r="I8" s="74">
        <v>2643743</v>
      </c>
      <c r="J8" s="74">
        <v>1493593</v>
      </c>
      <c r="K8" s="74">
        <v>1493593</v>
      </c>
      <c r="L8" s="74">
        <v>1493593</v>
      </c>
      <c r="M8" s="74">
        <v>1493593</v>
      </c>
      <c r="N8" s="74">
        <v>1493597</v>
      </c>
      <c r="O8" s="63">
        <f t="shared" ref="O8:O15" si="0">SUM(C8:N8)</f>
        <v>19818414</v>
      </c>
      <c r="P8" s="49"/>
      <c r="Q8" s="53"/>
      <c r="R8" s="54"/>
      <c r="S8" s="71"/>
      <c r="T8" s="53"/>
      <c r="U8" s="71"/>
      <c r="V8" s="53"/>
      <c r="W8" s="56"/>
      <c r="X8" s="53"/>
      <c r="Y8" s="71"/>
      <c r="Z8" s="53"/>
      <c r="AA8" s="53"/>
      <c r="AB8" s="71"/>
      <c r="AC8" s="56"/>
    </row>
    <row r="9" spans="1:29" ht="15" x14ac:dyDescent="0.25">
      <c r="A9" s="72" t="s">
        <v>8</v>
      </c>
      <c r="B9" s="73" t="s">
        <v>527</v>
      </c>
      <c r="C9" s="74">
        <v>0</v>
      </c>
      <c r="D9" s="74"/>
      <c r="E9" s="74">
        <v>5742492</v>
      </c>
      <c r="F9" s="74">
        <v>1324910</v>
      </c>
      <c r="G9" s="74">
        <v>1305565</v>
      </c>
      <c r="H9" s="74">
        <v>1326979</v>
      </c>
      <c r="I9" s="74">
        <v>1324910</v>
      </c>
      <c r="J9" s="74">
        <v>3782009</v>
      </c>
      <c r="K9" s="74">
        <v>3678716</v>
      </c>
      <c r="L9" s="74">
        <v>1197621</v>
      </c>
      <c r="M9" s="74">
        <v>1257329</v>
      </c>
      <c r="N9" s="74">
        <v>1281175</v>
      </c>
      <c r="O9" s="63">
        <f t="shared" si="0"/>
        <v>22221706</v>
      </c>
      <c r="P9" s="49"/>
      <c r="Q9" s="53"/>
      <c r="R9" s="54"/>
      <c r="S9" s="71"/>
      <c r="T9" s="53"/>
      <c r="U9" s="71"/>
      <c r="V9" s="53"/>
      <c r="W9" s="56"/>
      <c r="X9" s="53"/>
      <c r="Y9" s="71"/>
      <c r="Z9" s="53"/>
      <c r="AA9" s="53"/>
      <c r="AB9" s="71"/>
      <c r="AC9" s="56"/>
    </row>
    <row r="10" spans="1:29" ht="15" x14ac:dyDescent="0.25">
      <c r="A10" s="72" t="s">
        <v>9</v>
      </c>
      <c r="B10" s="73" t="s">
        <v>528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63">
        <f t="shared" si="0"/>
        <v>0</v>
      </c>
      <c r="P10" s="49"/>
      <c r="Q10" s="53"/>
      <c r="R10" s="54"/>
      <c r="S10" s="71"/>
      <c r="T10" s="53"/>
      <c r="U10" s="71"/>
      <c r="V10" s="53"/>
      <c r="W10" s="56"/>
      <c r="X10" s="53"/>
      <c r="Y10" s="71"/>
      <c r="Z10" s="53"/>
      <c r="AA10" s="53"/>
      <c r="AB10" s="71"/>
      <c r="AC10" s="56"/>
    </row>
    <row r="11" spans="1:29" ht="15" x14ac:dyDescent="0.25">
      <c r="A11" s="72" t="s">
        <v>10</v>
      </c>
      <c r="B11" s="73" t="s">
        <v>71</v>
      </c>
      <c r="C11" s="74"/>
      <c r="D11" s="74">
        <v>2700000</v>
      </c>
      <c r="E11" s="74"/>
      <c r="F11" s="74"/>
      <c r="G11" s="74"/>
      <c r="H11" s="74"/>
      <c r="I11" s="74"/>
      <c r="J11" s="74"/>
      <c r="K11" s="74"/>
      <c r="L11" s="74"/>
      <c r="M11" s="74"/>
      <c r="N11" s="74">
        <v>6329762</v>
      </c>
      <c r="O11" s="63">
        <f t="shared" si="0"/>
        <v>9029762</v>
      </c>
      <c r="Q11" s="53"/>
      <c r="R11" s="54"/>
      <c r="S11" s="71"/>
      <c r="T11" s="53"/>
      <c r="U11" s="71"/>
      <c r="V11" s="53"/>
      <c r="W11" s="56"/>
      <c r="X11" s="53"/>
      <c r="Y11" s="71"/>
      <c r="Z11" s="53"/>
      <c r="AA11" s="53"/>
      <c r="AB11" s="71"/>
      <c r="AC11" s="56"/>
    </row>
    <row r="12" spans="1:29" ht="15" x14ac:dyDescent="0.25">
      <c r="A12" s="72" t="s">
        <v>11</v>
      </c>
      <c r="B12" s="73" t="s">
        <v>529</v>
      </c>
      <c r="C12" s="74">
        <v>6329761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63">
        <f t="shared" si="0"/>
        <v>6329761</v>
      </c>
      <c r="Q12" s="53"/>
      <c r="R12" s="54"/>
      <c r="S12" s="71"/>
      <c r="T12" s="53"/>
      <c r="U12" s="71"/>
      <c r="V12" s="53"/>
      <c r="W12" s="56"/>
      <c r="X12" s="53"/>
      <c r="Y12" s="71"/>
      <c r="Z12" s="53"/>
      <c r="AA12" s="53"/>
      <c r="AB12" s="71"/>
      <c r="AC12" s="56"/>
    </row>
    <row r="13" spans="1:29" ht="15" x14ac:dyDescent="0.25">
      <c r="A13" s="72" t="s">
        <v>12</v>
      </c>
      <c r="B13" s="73" t="s">
        <v>530</v>
      </c>
      <c r="C13" s="74"/>
      <c r="D13" s="74"/>
      <c r="E13" s="75"/>
      <c r="F13" s="76"/>
      <c r="G13" s="75"/>
      <c r="H13" s="76"/>
      <c r="I13" s="76"/>
      <c r="J13" s="76"/>
      <c r="K13" s="76"/>
      <c r="L13" s="76"/>
      <c r="M13" s="76"/>
      <c r="N13" s="76"/>
      <c r="O13" s="63">
        <f t="shared" si="0"/>
        <v>0</v>
      </c>
      <c r="Q13" s="53"/>
      <c r="R13" s="54"/>
      <c r="S13" s="71"/>
      <c r="T13" s="53"/>
      <c r="U13" s="71"/>
      <c r="V13" s="53"/>
      <c r="W13" s="56"/>
      <c r="X13" s="53"/>
      <c r="Y13" s="71"/>
      <c r="Z13" s="53"/>
      <c r="AA13" s="53"/>
      <c r="AB13" s="71"/>
      <c r="AC13" s="56"/>
    </row>
    <row r="14" spans="1:29" ht="18.95" customHeight="1" thickBot="1" x14ac:dyDescent="0.3">
      <c r="A14" s="77" t="s">
        <v>13</v>
      </c>
      <c r="B14" s="78" t="s">
        <v>531</v>
      </c>
      <c r="C14" s="79">
        <v>13458581</v>
      </c>
      <c r="D14" s="75"/>
      <c r="E14" s="80"/>
      <c r="F14" s="80"/>
      <c r="G14" s="81"/>
      <c r="H14" s="80"/>
      <c r="I14" s="80"/>
      <c r="J14" s="80">
        <v>1054538</v>
      </c>
      <c r="K14" s="80"/>
      <c r="L14" s="80"/>
      <c r="M14" s="80"/>
      <c r="N14" s="76">
        <v>802372</v>
      </c>
      <c r="O14" s="82">
        <f>SUM(C14:N14)</f>
        <v>15315491</v>
      </c>
      <c r="Q14" s="53"/>
      <c r="R14" s="54"/>
      <c r="S14" s="71"/>
      <c r="T14" s="53"/>
      <c r="U14" s="71"/>
      <c r="V14" s="53"/>
      <c r="W14" s="56"/>
      <c r="X14" s="53"/>
      <c r="Y14" s="71"/>
      <c r="Z14" s="53"/>
      <c r="AA14" s="53"/>
      <c r="AB14" s="71"/>
      <c r="AC14" s="56"/>
    </row>
    <row r="15" spans="1:29" ht="18.95" customHeight="1" thickBot="1" x14ac:dyDescent="0.3">
      <c r="A15" s="83" t="s">
        <v>33</v>
      </c>
      <c r="B15" s="84" t="s">
        <v>532</v>
      </c>
      <c r="C15" s="85">
        <f>SUM(C6:C14)</f>
        <v>22311524</v>
      </c>
      <c r="D15" s="85">
        <f t="shared" ref="D15:J15" si="1">SUM(D6:D14)</f>
        <v>4534353</v>
      </c>
      <c r="E15" s="85">
        <f t="shared" si="1"/>
        <v>9290840</v>
      </c>
      <c r="F15" s="85">
        <f>SUM(F6:F14)</f>
        <v>3041470</v>
      </c>
      <c r="G15" s="85">
        <f t="shared" si="1"/>
        <v>3229723</v>
      </c>
      <c r="H15" s="85">
        <f t="shared" si="1"/>
        <v>2916760</v>
      </c>
      <c r="I15" s="85">
        <f t="shared" si="1"/>
        <v>4077631</v>
      </c>
      <c r="J15" s="85">
        <f t="shared" si="1"/>
        <v>6486710</v>
      </c>
      <c r="K15" s="85">
        <f>SUM(K6:K14)</f>
        <v>5674468</v>
      </c>
      <c r="L15" s="85">
        <f>SUM(L6:L14)</f>
        <v>2921770</v>
      </c>
      <c r="M15" s="85">
        <f>SUM(M6:M14)</f>
        <v>2964489</v>
      </c>
      <c r="N15" s="85">
        <f>SUM(N6:N14)</f>
        <v>12082351</v>
      </c>
      <c r="O15" s="86">
        <f t="shared" si="0"/>
        <v>79532089</v>
      </c>
      <c r="Q15" s="53"/>
      <c r="R15" s="54"/>
      <c r="S15" s="71"/>
      <c r="T15" s="53"/>
      <c r="U15" s="71"/>
      <c r="V15" s="53"/>
      <c r="W15" s="56"/>
      <c r="X15" s="53"/>
      <c r="Y15" s="71"/>
      <c r="Z15" s="53"/>
      <c r="AA15" s="53"/>
      <c r="AB15" s="71"/>
      <c r="AC15" s="56"/>
    </row>
    <row r="16" spans="1:29" ht="18.95" customHeight="1" thickBot="1" x14ac:dyDescent="0.3">
      <c r="A16" s="91" t="s">
        <v>36</v>
      </c>
      <c r="B16" s="92" t="s">
        <v>533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  <c r="Q16" s="53"/>
      <c r="R16" s="54"/>
      <c r="S16" s="71"/>
      <c r="T16" s="53"/>
      <c r="U16" s="71"/>
      <c r="V16" s="53"/>
      <c r="W16" s="56"/>
      <c r="X16" s="53"/>
      <c r="Y16" s="71"/>
      <c r="Z16" s="53"/>
      <c r="AA16" s="53"/>
      <c r="AB16" s="71"/>
      <c r="AC16" s="56"/>
    </row>
    <row r="17" spans="1:29" ht="15" x14ac:dyDescent="0.25">
      <c r="A17" s="60" t="s">
        <v>39</v>
      </c>
      <c r="B17" s="69" t="s">
        <v>16</v>
      </c>
      <c r="C17" s="70">
        <v>1803746</v>
      </c>
      <c r="D17" s="70">
        <v>1784520</v>
      </c>
      <c r="E17" s="70">
        <v>1777646</v>
      </c>
      <c r="F17" s="70">
        <v>1851867</v>
      </c>
      <c r="G17" s="70">
        <v>1982048</v>
      </c>
      <c r="H17" s="70">
        <v>1812905</v>
      </c>
      <c r="I17" s="70">
        <v>1851996</v>
      </c>
      <c r="J17" s="70">
        <v>1846895</v>
      </c>
      <c r="K17" s="70">
        <v>2718667</v>
      </c>
      <c r="L17" s="70">
        <v>2169114</v>
      </c>
      <c r="M17" s="70">
        <v>1944117</v>
      </c>
      <c r="N17" s="70">
        <v>1953558</v>
      </c>
      <c r="O17" s="63">
        <f>SUM(C17:N17)</f>
        <v>23497079</v>
      </c>
      <c r="P17" s="49"/>
      <c r="Q17" s="53"/>
      <c r="R17" s="54"/>
      <c r="S17" s="71"/>
      <c r="T17" s="53"/>
      <c r="U17" s="71"/>
      <c r="V17" s="53"/>
      <c r="W17" s="56"/>
      <c r="X17" s="53"/>
      <c r="Y17" s="71"/>
      <c r="Z17" s="53"/>
      <c r="AA17" s="53"/>
      <c r="AB17" s="71"/>
      <c r="AC17" s="56"/>
    </row>
    <row r="18" spans="1:29" ht="15" x14ac:dyDescent="0.25">
      <c r="A18" s="72" t="s">
        <v>42</v>
      </c>
      <c r="B18" s="73" t="s">
        <v>534</v>
      </c>
      <c r="C18" s="74">
        <v>231242</v>
      </c>
      <c r="D18" s="74">
        <v>234252</v>
      </c>
      <c r="E18" s="74">
        <v>247176</v>
      </c>
      <c r="F18" s="74">
        <v>238657</v>
      </c>
      <c r="G18" s="74">
        <v>240478</v>
      </c>
      <c r="H18" s="74">
        <v>294759</v>
      </c>
      <c r="I18" s="74">
        <v>238839</v>
      </c>
      <c r="J18" s="74">
        <v>214951</v>
      </c>
      <c r="K18" s="74">
        <v>214550</v>
      </c>
      <c r="L18" s="74">
        <v>352448</v>
      </c>
      <c r="M18" s="74">
        <v>213129</v>
      </c>
      <c r="N18" s="74">
        <v>273080</v>
      </c>
      <c r="O18" s="63">
        <f t="shared" ref="O18:O28" si="2">SUM(C18:N18)</f>
        <v>2993561</v>
      </c>
      <c r="P18" s="49"/>
      <c r="Q18" s="53"/>
      <c r="R18" s="54"/>
      <c r="S18" s="71"/>
      <c r="T18" s="53"/>
      <c r="U18" s="71"/>
      <c r="V18" s="53"/>
      <c r="W18" s="56"/>
      <c r="X18" s="53"/>
      <c r="Y18" s="71"/>
      <c r="Z18" s="53"/>
      <c r="AA18" s="53"/>
      <c r="AB18" s="71"/>
      <c r="AC18" s="56"/>
    </row>
    <row r="19" spans="1:29" ht="15" x14ac:dyDescent="0.25">
      <c r="A19" s="72" t="s">
        <v>44</v>
      </c>
      <c r="B19" s="73" t="s">
        <v>535</v>
      </c>
      <c r="C19" s="74">
        <v>422257</v>
      </c>
      <c r="D19" s="74">
        <v>791320</v>
      </c>
      <c r="E19" s="74">
        <v>657055</v>
      </c>
      <c r="F19" s="74">
        <v>1820205</v>
      </c>
      <c r="G19" s="74">
        <v>1141122</v>
      </c>
      <c r="H19" s="74">
        <v>740155</v>
      </c>
      <c r="I19" s="74">
        <v>739896</v>
      </c>
      <c r="J19" s="74">
        <v>2368407</v>
      </c>
      <c r="K19" s="74">
        <v>832011</v>
      </c>
      <c r="L19" s="74">
        <v>1575284</v>
      </c>
      <c r="M19" s="74">
        <v>1303688</v>
      </c>
      <c r="N19" s="74">
        <v>1208944</v>
      </c>
      <c r="O19" s="63">
        <f>SUM(C19:N19)</f>
        <v>13600344</v>
      </c>
      <c r="P19" s="49"/>
      <c r="Q19" s="53"/>
      <c r="R19" s="54"/>
      <c r="S19" s="71"/>
      <c r="T19" s="53"/>
      <c r="U19" s="71"/>
      <c r="V19" s="53"/>
      <c r="W19" s="56"/>
      <c r="X19" s="53"/>
      <c r="Y19" s="71"/>
      <c r="Z19" s="53"/>
      <c r="AA19" s="53"/>
      <c r="AB19" s="71"/>
      <c r="AC19" s="56"/>
    </row>
    <row r="20" spans="1:29" ht="15" x14ac:dyDescent="0.25">
      <c r="A20" s="72" t="s">
        <v>47</v>
      </c>
      <c r="B20" s="73" t="s">
        <v>536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63">
        <f t="shared" si="2"/>
        <v>0</v>
      </c>
      <c r="P20" s="49"/>
      <c r="Q20" s="53"/>
      <c r="R20" s="54"/>
      <c r="S20" s="71"/>
      <c r="T20" s="53"/>
      <c r="U20" s="71"/>
      <c r="V20" s="53"/>
      <c r="W20" s="56"/>
      <c r="X20" s="53"/>
      <c r="Y20" s="71"/>
      <c r="Z20" s="53"/>
      <c r="AA20" s="53"/>
      <c r="AB20" s="71"/>
      <c r="AC20" s="56"/>
    </row>
    <row r="21" spans="1:29" ht="15" x14ac:dyDescent="0.25">
      <c r="A21" s="72" t="s">
        <v>50</v>
      </c>
      <c r="B21" s="73" t="s">
        <v>537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63">
        <f t="shared" si="2"/>
        <v>0</v>
      </c>
      <c r="P21" s="49"/>
      <c r="Q21" s="53"/>
      <c r="R21" s="54"/>
      <c r="S21" s="71"/>
      <c r="T21" s="53"/>
      <c r="U21" s="71"/>
      <c r="V21" s="53"/>
      <c r="W21" s="56"/>
      <c r="X21" s="53"/>
      <c r="Y21" s="71"/>
      <c r="Z21" s="53"/>
      <c r="AA21" s="53"/>
      <c r="AB21" s="71"/>
      <c r="AC21" s="56"/>
    </row>
    <row r="22" spans="1:29" ht="15" x14ac:dyDescent="0.25">
      <c r="A22" s="72" t="s">
        <v>53</v>
      </c>
      <c r="B22" s="73" t="s">
        <v>538</v>
      </c>
      <c r="C22" s="74">
        <v>15554</v>
      </c>
      <c r="D22" s="74"/>
      <c r="E22" s="74">
        <v>246270</v>
      </c>
      <c r="F22" s="74"/>
      <c r="G22" s="74"/>
      <c r="H22" s="74">
        <v>5494</v>
      </c>
      <c r="I22" s="74"/>
      <c r="J22" s="74"/>
      <c r="K22" s="74">
        <v>80000</v>
      </c>
      <c r="L22" s="74"/>
      <c r="M22" s="74"/>
      <c r="N22" s="74"/>
      <c r="O22" s="63">
        <f t="shared" si="2"/>
        <v>347318</v>
      </c>
      <c r="P22" s="49"/>
      <c r="Q22" s="53"/>
      <c r="R22" s="54"/>
      <c r="S22" s="71"/>
      <c r="T22" s="53"/>
      <c r="U22" s="71"/>
      <c r="V22" s="53"/>
      <c r="W22" s="56"/>
      <c r="X22" s="53"/>
      <c r="Y22" s="71"/>
      <c r="Z22" s="71"/>
      <c r="AA22" s="53"/>
      <c r="AB22" s="71"/>
      <c r="AC22" s="56"/>
    </row>
    <row r="23" spans="1:29" ht="15" x14ac:dyDescent="0.25">
      <c r="A23" s="72" t="s">
        <v>56</v>
      </c>
      <c r="B23" s="73" t="s">
        <v>539</v>
      </c>
      <c r="C23" s="74">
        <v>25110</v>
      </c>
      <c r="D23" s="74">
        <v>29228</v>
      </c>
      <c r="E23" s="74">
        <v>145197</v>
      </c>
      <c r="F23" s="74">
        <v>128682</v>
      </c>
      <c r="G23" s="74">
        <v>73499</v>
      </c>
      <c r="H23" s="74">
        <v>24473</v>
      </c>
      <c r="I23" s="74">
        <v>21260</v>
      </c>
      <c r="J23" s="74">
        <v>25968</v>
      </c>
      <c r="K23" s="74">
        <v>273225</v>
      </c>
      <c r="L23" s="74">
        <v>21525</v>
      </c>
      <c r="M23" s="74">
        <v>23355</v>
      </c>
      <c r="N23" s="74">
        <v>1383968</v>
      </c>
      <c r="O23" s="63">
        <f t="shared" si="2"/>
        <v>2175490</v>
      </c>
      <c r="P23" s="49"/>
    </row>
    <row r="24" spans="1:29" ht="15" x14ac:dyDescent="0.25">
      <c r="A24" s="72" t="s">
        <v>59</v>
      </c>
      <c r="B24" s="73" t="s">
        <v>540</v>
      </c>
      <c r="C24" s="74"/>
      <c r="D24" s="74">
        <v>8942299</v>
      </c>
      <c r="E24" s="74"/>
      <c r="F24" s="74">
        <v>224025</v>
      </c>
      <c r="G24" s="74">
        <v>8878</v>
      </c>
      <c r="H24" s="74">
        <v>497507</v>
      </c>
      <c r="I24" s="74">
        <v>222223</v>
      </c>
      <c r="J24" s="74">
        <v>2578712</v>
      </c>
      <c r="K24" s="74">
        <v>22000</v>
      </c>
      <c r="L24" s="74">
        <v>2598000</v>
      </c>
      <c r="M24" s="74">
        <v>496220</v>
      </c>
      <c r="N24" s="74">
        <v>227463</v>
      </c>
      <c r="O24" s="63">
        <f t="shared" si="2"/>
        <v>15817327</v>
      </c>
      <c r="P24" s="49"/>
      <c r="Q24" s="49"/>
    </row>
    <row r="25" spans="1:29" ht="15" x14ac:dyDescent="0.25">
      <c r="A25" s="72" t="s">
        <v>62</v>
      </c>
      <c r="B25" s="73" t="s">
        <v>541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63">
        <f t="shared" si="2"/>
        <v>0</v>
      </c>
      <c r="P25" s="49"/>
      <c r="Q25" s="49"/>
    </row>
    <row r="26" spans="1:29" ht="15" x14ac:dyDescent="0.25">
      <c r="A26" s="72" t="s">
        <v>99</v>
      </c>
      <c r="B26" s="73" t="s">
        <v>78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63">
        <f t="shared" si="2"/>
        <v>0</v>
      </c>
      <c r="P26" s="49"/>
    </row>
    <row r="27" spans="1:29" ht="15" x14ac:dyDescent="0.25">
      <c r="A27" s="72" t="s">
        <v>102</v>
      </c>
      <c r="B27" s="73" t="s">
        <v>542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63">
        <f t="shared" si="2"/>
        <v>0</v>
      </c>
      <c r="P27" s="49"/>
    </row>
    <row r="28" spans="1:29" ht="18.95" customHeight="1" thickBot="1" x14ac:dyDescent="0.3">
      <c r="A28" s="77" t="s">
        <v>103</v>
      </c>
      <c r="B28" s="78" t="s">
        <v>543</v>
      </c>
      <c r="C28" s="76">
        <v>742534</v>
      </c>
      <c r="D28" s="76"/>
      <c r="E28" s="76"/>
      <c r="F28" s="76"/>
      <c r="G28" s="76"/>
      <c r="H28" s="76"/>
      <c r="I28" s="76"/>
      <c r="J28" s="76">
        <v>1054538</v>
      </c>
      <c r="K28" s="76"/>
      <c r="L28" s="76"/>
      <c r="M28" s="76"/>
      <c r="N28" s="76"/>
      <c r="O28" s="82">
        <f t="shared" si="2"/>
        <v>1797072</v>
      </c>
      <c r="P28" s="49"/>
    </row>
    <row r="29" spans="1:29" ht="18.95" customHeight="1" thickBot="1" x14ac:dyDescent="0.3">
      <c r="A29" s="83" t="s">
        <v>374</v>
      </c>
      <c r="B29" s="84" t="s">
        <v>544</v>
      </c>
      <c r="C29" s="85">
        <f>SUM(C17:C28)</f>
        <v>3240443</v>
      </c>
      <c r="D29" s="85">
        <f t="shared" ref="D29:O29" si="3">SUM(D17:D28)</f>
        <v>11781619</v>
      </c>
      <c r="E29" s="85">
        <f t="shared" si="3"/>
        <v>3073344</v>
      </c>
      <c r="F29" s="85">
        <f t="shared" si="3"/>
        <v>4263436</v>
      </c>
      <c r="G29" s="85">
        <f t="shared" si="3"/>
        <v>3446025</v>
      </c>
      <c r="H29" s="85">
        <f t="shared" si="3"/>
        <v>3375293</v>
      </c>
      <c r="I29" s="85">
        <f t="shared" si="3"/>
        <v>3074214</v>
      </c>
      <c r="J29" s="85">
        <f t="shared" si="3"/>
        <v>8089471</v>
      </c>
      <c r="K29" s="85">
        <f t="shared" si="3"/>
        <v>4140453</v>
      </c>
      <c r="L29" s="85">
        <f t="shared" si="3"/>
        <v>6716371</v>
      </c>
      <c r="M29" s="85">
        <f t="shared" si="3"/>
        <v>3980509</v>
      </c>
      <c r="N29" s="85">
        <f t="shared" si="3"/>
        <v>5047013</v>
      </c>
      <c r="O29" s="86">
        <f t="shared" si="3"/>
        <v>60228191</v>
      </c>
    </row>
    <row r="30" spans="1:29" ht="15" x14ac:dyDescent="0.2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</row>
    <row r="31" spans="1:29" ht="15.75" x14ac:dyDescent="0.25">
      <c r="A31" s="87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90"/>
    </row>
  </sheetData>
  <mergeCells count="4">
    <mergeCell ref="A1:C1"/>
    <mergeCell ref="N1:O1"/>
    <mergeCell ref="A2:O2"/>
    <mergeCell ref="M3:O3"/>
  </mergeCells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zoomScaleNormal="100" workbookViewId="0">
      <selection activeCell="A5" sqref="A5:C25"/>
    </sheetView>
  </sheetViews>
  <sheetFormatPr defaultRowHeight="15" x14ac:dyDescent="0.25"/>
  <cols>
    <col min="1" max="1" width="9" bestFit="1" customWidth="1"/>
    <col min="2" max="2" width="69.85546875" bestFit="1" customWidth="1"/>
    <col min="3" max="3" width="12.7109375" bestFit="1" customWidth="1"/>
  </cols>
  <sheetData>
    <row r="1" spans="1:3" x14ac:dyDescent="0.25">
      <c r="A1" s="133" t="s">
        <v>1</v>
      </c>
      <c r="B1" s="133"/>
      <c r="C1" s="133"/>
    </row>
    <row r="2" spans="1:3" x14ac:dyDescent="0.25">
      <c r="B2" s="134" t="s">
        <v>569</v>
      </c>
      <c r="C2" s="134"/>
    </row>
    <row r="3" spans="1:3" ht="15.75" x14ac:dyDescent="0.25">
      <c r="A3" s="132" t="s">
        <v>545</v>
      </c>
      <c r="B3" s="132"/>
      <c r="C3" s="132"/>
    </row>
    <row r="4" spans="1:3" ht="15.75" x14ac:dyDescent="0.25">
      <c r="A4" s="93"/>
      <c r="B4" s="93"/>
      <c r="C4" s="96" t="s">
        <v>66</v>
      </c>
    </row>
    <row r="5" spans="1:3" s="94" customFormat="1" ht="15.75" x14ac:dyDescent="0.25">
      <c r="A5" s="243" t="s">
        <v>332</v>
      </c>
      <c r="B5" s="243" t="s">
        <v>6</v>
      </c>
      <c r="C5" s="243" t="s">
        <v>546</v>
      </c>
    </row>
    <row r="6" spans="1:3" s="94" customFormat="1" ht="15.75" x14ac:dyDescent="0.25">
      <c r="A6" s="243" t="s">
        <v>547</v>
      </c>
      <c r="B6" s="243" t="s">
        <v>548</v>
      </c>
      <c r="C6" s="243" t="s">
        <v>549</v>
      </c>
    </row>
    <row r="7" spans="1:3" x14ac:dyDescent="0.25">
      <c r="A7" s="244" t="s">
        <v>14</v>
      </c>
      <c r="B7" s="98" t="s">
        <v>550</v>
      </c>
      <c r="C7" s="99">
        <v>64216598</v>
      </c>
    </row>
    <row r="8" spans="1:3" x14ac:dyDescent="0.25">
      <c r="A8" s="244" t="s">
        <v>17</v>
      </c>
      <c r="B8" s="98" t="s">
        <v>551</v>
      </c>
      <c r="C8" s="99">
        <v>58431119</v>
      </c>
    </row>
    <row r="9" spans="1:3" s="95" customFormat="1" x14ac:dyDescent="0.25">
      <c r="A9" s="244" t="s">
        <v>7</v>
      </c>
      <c r="B9" s="100" t="s">
        <v>552</v>
      </c>
      <c r="C9" s="101">
        <f>C7-C8</f>
        <v>5785479</v>
      </c>
    </row>
    <row r="10" spans="1:3" x14ac:dyDescent="0.25">
      <c r="A10" s="244" t="s">
        <v>8</v>
      </c>
      <c r="B10" s="98" t="s">
        <v>553</v>
      </c>
      <c r="C10" s="99">
        <v>15315491</v>
      </c>
    </row>
    <row r="11" spans="1:3" x14ac:dyDescent="0.25">
      <c r="A11" s="244" t="s">
        <v>9</v>
      </c>
      <c r="B11" s="98" t="s">
        <v>554</v>
      </c>
      <c r="C11" s="99">
        <v>1797072</v>
      </c>
    </row>
    <row r="12" spans="1:3" s="95" customFormat="1" x14ac:dyDescent="0.25">
      <c r="A12" s="244" t="s">
        <v>10</v>
      </c>
      <c r="B12" s="100" t="s">
        <v>555</v>
      </c>
      <c r="C12" s="101">
        <f>C10-C11</f>
        <v>13518419</v>
      </c>
    </row>
    <row r="13" spans="1:3" s="95" customFormat="1" x14ac:dyDescent="0.25">
      <c r="A13" s="244" t="s">
        <v>11</v>
      </c>
      <c r="B13" s="100" t="s">
        <v>556</v>
      </c>
      <c r="C13" s="101">
        <f>C9+C12</f>
        <v>19303898</v>
      </c>
    </row>
    <row r="14" spans="1:3" x14ac:dyDescent="0.25">
      <c r="A14" s="244" t="s">
        <v>12</v>
      </c>
      <c r="B14" s="98" t="s">
        <v>557</v>
      </c>
      <c r="C14" s="99"/>
    </row>
    <row r="15" spans="1:3" x14ac:dyDescent="0.25">
      <c r="A15" s="244" t="s">
        <v>13</v>
      </c>
      <c r="B15" s="98" t="s">
        <v>558</v>
      </c>
      <c r="C15" s="99"/>
    </row>
    <row r="16" spans="1:3" s="95" customFormat="1" x14ac:dyDescent="0.25">
      <c r="A16" s="244" t="s">
        <v>33</v>
      </c>
      <c r="B16" s="100" t="s">
        <v>559</v>
      </c>
      <c r="C16" s="101"/>
    </row>
    <row r="17" spans="1:3" x14ac:dyDescent="0.25">
      <c r="A17" s="244" t="s">
        <v>36</v>
      </c>
      <c r="B17" s="98" t="s">
        <v>560</v>
      </c>
      <c r="C17" s="99"/>
    </row>
    <row r="18" spans="1:3" x14ac:dyDescent="0.25">
      <c r="A18" s="244" t="s">
        <v>39</v>
      </c>
      <c r="B18" s="98" t="s">
        <v>561</v>
      </c>
      <c r="C18" s="99"/>
    </row>
    <row r="19" spans="1:3" s="95" customFormat="1" x14ac:dyDescent="0.25">
      <c r="A19" s="244" t="s">
        <v>42</v>
      </c>
      <c r="B19" s="100" t="s">
        <v>562</v>
      </c>
      <c r="C19" s="101"/>
    </row>
    <row r="20" spans="1:3" s="95" customFormat="1" x14ac:dyDescent="0.25">
      <c r="A20" s="244" t="s">
        <v>44</v>
      </c>
      <c r="B20" s="100" t="s">
        <v>563</v>
      </c>
      <c r="C20" s="101"/>
    </row>
    <row r="21" spans="1:3" s="95" customFormat="1" x14ac:dyDescent="0.25">
      <c r="A21" s="244" t="s">
        <v>47</v>
      </c>
      <c r="B21" s="100" t="s">
        <v>564</v>
      </c>
      <c r="C21" s="101">
        <f>C13+C20</f>
        <v>19303898</v>
      </c>
    </row>
    <row r="22" spans="1:3" x14ac:dyDescent="0.25">
      <c r="A22" s="244" t="s">
        <v>50</v>
      </c>
      <c r="B22" s="100" t="s">
        <v>565</v>
      </c>
      <c r="C22" s="101">
        <v>0</v>
      </c>
    </row>
    <row r="23" spans="1:3" x14ac:dyDescent="0.25">
      <c r="A23" s="244" t="s">
        <v>53</v>
      </c>
      <c r="B23" s="100" t="s">
        <v>566</v>
      </c>
      <c r="C23" s="101">
        <f>C21-C22</f>
        <v>19303898</v>
      </c>
    </row>
    <row r="24" spans="1:3" x14ac:dyDescent="0.25">
      <c r="A24" s="244" t="s">
        <v>56</v>
      </c>
      <c r="B24" s="100" t="s">
        <v>567</v>
      </c>
      <c r="C24" s="101"/>
    </row>
    <row r="25" spans="1:3" x14ac:dyDescent="0.25">
      <c r="A25" s="244" t="s">
        <v>59</v>
      </c>
      <c r="B25" s="100" t="s">
        <v>568</v>
      </c>
      <c r="C25" s="101"/>
    </row>
  </sheetData>
  <mergeCells count="3">
    <mergeCell ref="A3:C3"/>
    <mergeCell ref="A1:C1"/>
    <mergeCell ref="B2:C2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zoomScaleNormal="100" workbookViewId="0">
      <selection activeCell="E5" sqref="A5:E47"/>
    </sheetView>
  </sheetViews>
  <sheetFormatPr defaultRowHeight="15" x14ac:dyDescent="0.25"/>
  <cols>
    <col min="1" max="1" width="8.7109375" bestFit="1" customWidth="1"/>
    <col min="2" max="2" width="70" bestFit="1" customWidth="1"/>
    <col min="3" max="3" width="13.85546875" bestFit="1" customWidth="1"/>
    <col min="4" max="4" width="13.42578125" bestFit="1" customWidth="1"/>
    <col min="5" max="5" width="14.7109375" bestFit="1" customWidth="1"/>
  </cols>
  <sheetData>
    <row r="1" spans="1:6" ht="26.25" customHeight="1" x14ac:dyDescent="0.25">
      <c r="A1" s="138" t="s">
        <v>1</v>
      </c>
      <c r="B1" s="138"/>
      <c r="C1" s="138"/>
      <c r="D1" s="138"/>
      <c r="E1" s="138"/>
    </row>
    <row r="2" spans="1:6" x14ac:dyDescent="0.25">
      <c r="A2" s="105"/>
      <c r="B2" s="137" t="s">
        <v>613</v>
      </c>
      <c r="C2" s="137"/>
      <c r="D2" s="137"/>
      <c r="E2" s="137"/>
    </row>
    <row r="3" spans="1:6" x14ac:dyDescent="0.25">
      <c r="A3" s="135" t="s">
        <v>570</v>
      </c>
      <c r="B3" s="135"/>
      <c r="C3" s="135"/>
      <c r="D3" s="135"/>
      <c r="E3" s="135"/>
    </row>
    <row r="4" spans="1:6" x14ac:dyDescent="0.25">
      <c r="A4" s="136" t="s">
        <v>66</v>
      </c>
      <c r="B4" s="136"/>
      <c r="C4" s="136"/>
      <c r="D4" s="136"/>
      <c r="E4" s="136"/>
    </row>
    <row r="5" spans="1:6" s="97" customFormat="1" ht="14.25" x14ac:dyDescent="0.2">
      <c r="A5" s="245" t="s">
        <v>332</v>
      </c>
      <c r="B5" s="245" t="s">
        <v>6</v>
      </c>
      <c r="C5" s="245" t="s">
        <v>571</v>
      </c>
      <c r="D5" s="245" t="s">
        <v>572</v>
      </c>
      <c r="E5" s="245" t="s">
        <v>573</v>
      </c>
    </row>
    <row r="6" spans="1:6" s="97" customFormat="1" ht="14.25" x14ac:dyDescent="0.2">
      <c r="A6" s="245" t="s">
        <v>547</v>
      </c>
      <c r="B6" s="245" t="s">
        <v>548</v>
      </c>
      <c r="C6" s="245" t="s">
        <v>549</v>
      </c>
      <c r="D6" s="245" t="s">
        <v>574</v>
      </c>
      <c r="E6" s="245" t="s">
        <v>575</v>
      </c>
    </row>
    <row r="7" spans="1:6" x14ac:dyDescent="0.25">
      <c r="A7" s="244">
        <v>1</v>
      </c>
      <c r="B7" s="98" t="s">
        <v>576</v>
      </c>
      <c r="C7" s="99">
        <v>2396163</v>
      </c>
      <c r="D7" s="99">
        <v>0</v>
      </c>
      <c r="E7" s="99">
        <v>6765194</v>
      </c>
    </row>
    <row r="8" spans="1:6" x14ac:dyDescent="0.25">
      <c r="A8" s="244">
        <v>2</v>
      </c>
      <c r="B8" s="98" t="s">
        <v>577</v>
      </c>
      <c r="C8" s="99">
        <v>1786105</v>
      </c>
      <c r="D8" s="99">
        <v>0</v>
      </c>
      <c r="E8" s="99">
        <v>1823248</v>
      </c>
    </row>
    <row r="9" spans="1:6" x14ac:dyDescent="0.25">
      <c r="A9" s="244">
        <v>3</v>
      </c>
      <c r="B9" s="98" t="s">
        <v>578</v>
      </c>
      <c r="C9" s="99">
        <v>269960</v>
      </c>
      <c r="D9" s="99">
        <v>0</v>
      </c>
      <c r="E9" s="99">
        <v>146320</v>
      </c>
    </row>
    <row r="10" spans="1:6" s="95" customFormat="1" ht="14.25" x14ac:dyDescent="0.2">
      <c r="A10" s="245">
        <v>4</v>
      </c>
      <c r="B10" s="100" t="s">
        <v>579</v>
      </c>
      <c r="C10" s="101">
        <f>SUM(C7:C9)</f>
        <v>4452228</v>
      </c>
      <c r="D10" s="101">
        <f>SUM(D7:D9)</f>
        <v>0</v>
      </c>
      <c r="E10" s="101">
        <f>SUM(E7:E9)</f>
        <v>8734762</v>
      </c>
      <c r="F10" s="102"/>
    </row>
    <row r="11" spans="1:6" x14ac:dyDescent="0.25">
      <c r="A11" s="244">
        <v>5</v>
      </c>
      <c r="B11" s="98" t="s">
        <v>580</v>
      </c>
      <c r="C11" s="99">
        <v>0</v>
      </c>
      <c r="D11" s="99">
        <v>0</v>
      </c>
      <c r="E11" s="99"/>
    </row>
    <row r="12" spans="1:6" x14ac:dyDescent="0.25">
      <c r="A12" s="244">
        <v>6</v>
      </c>
      <c r="B12" s="98" t="s">
        <v>581</v>
      </c>
      <c r="C12" s="99">
        <v>0</v>
      </c>
      <c r="D12" s="99">
        <v>0</v>
      </c>
      <c r="E12" s="99"/>
    </row>
    <row r="13" spans="1:6" s="95" customFormat="1" ht="14.25" x14ac:dyDescent="0.2">
      <c r="A13" s="245">
        <v>7</v>
      </c>
      <c r="B13" s="100" t="s">
        <v>582</v>
      </c>
      <c r="C13" s="101">
        <v>0</v>
      </c>
      <c r="D13" s="101">
        <v>0</v>
      </c>
      <c r="E13" s="101"/>
    </row>
    <row r="14" spans="1:6" x14ac:dyDescent="0.25">
      <c r="A14" s="244">
        <v>8</v>
      </c>
      <c r="B14" s="98" t="s">
        <v>583</v>
      </c>
      <c r="C14" s="99">
        <v>21532338</v>
      </c>
      <c r="D14" s="99">
        <v>0</v>
      </c>
      <c r="E14" s="99">
        <v>19818414</v>
      </c>
    </row>
    <row r="15" spans="1:6" x14ac:dyDescent="0.25">
      <c r="A15" s="244">
        <v>9</v>
      </c>
      <c r="B15" s="98" t="s">
        <v>584</v>
      </c>
      <c r="C15" s="99">
        <v>15601402</v>
      </c>
      <c r="D15" s="99">
        <v>0</v>
      </c>
      <c r="E15" s="99">
        <v>22221706</v>
      </c>
    </row>
    <row r="16" spans="1:6" x14ac:dyDescent="0.25">
      <c r="A16" s="244">
        <v>10</v>
      </c>
      <c r="B16" s="98" t="s">
        <v>585</v>
      </c>
      <c r="C16" s="99">
        <v>3535567</v>
      </c>
      <c r="D16" s="99">
        <v>0</v>
      </c>
      <c r="E16" s="99">
        <v>15268825</v>
      </c>
    </row>
    <row r="17" spans="1:5" s="95" customFormat="1" ht="14.25" x14ac:dyDescent="0.2">
      <c r="A17" s="245">
        <v>11</v>
      </c>
      <c r="B17" s="100" t="s">
        <v>586</v>
      </c>
      <c r="C17" s="101">
        <f>SUM(C14:C16)</f>
        <v>40669307</v>
      </c>
      <c r="D17" s="101">
        <f>SUM(D14:D16)</f>
        <v>0</v>
      </c>
      <c r="E17" s="101">
        <f>E14+E15+E16</f>
        <v>57308945</v>
      </c>
    </row>
    <row r="18" spans="1:5" x14ac:dyDescent="0.25">
      <c r="A18" s="244">
        <v>12</v>
      </c>
      <c r="B18" s="98" t="s">
        <v>587</v>
      </c>
      <c r="C18" s="99">
        <v>5331974</v>
      </c>
      <c r="D18" s="99">
        <f>SUM(D14:D16)</f>
        <v>0</v>
      </c>
      <c r="E18" s="99">
        <v>5758983</v>
      </c>
    </row>
    <row r="19" spans="1:5" x14ac:dyDescent="0.25">
      <c r="A19" s="244">
        <v>13</v>
      </c>
      <c r="B19" s="98" t="s">
        <v>588</v>
      </c>
      <c r="C19" s="99">
        <v>5636752</v>
      </c>
      <c r="D19" s="99">
        <v>0</v>
      </c>
      <c r="E19" s="99">
        <v>4499328</v>
      </c>
    </row>
    <row r="20" spans="1:5" x14ac:dyDescent="0.25">
      <c r="A20" s="244">
        <v>14</v>
      </c>
      <c r="B20" s="98" t="s">
        <v>589</v>
      </c>
      <c r="C20" s="99">
        <v>0</v>
      </c>
      <c r="D20" s="99">
        <v>0</v>
      </c>
      <c r="E20" s="99">
        <v>0</v>
      </c>
    </row>
    <row r="21" spans="1:5" x14ac:dyDescent="0.25">
      <c r="A21" s="244">
        <v>15</v>
      </c>
      <c r="B21" s="98" t="s">
        <v>590</v>
      </c>
      <c r="C21" s="99">
        <v>0</v>
      </c>
      <c r="D21" s="99">
        <v>0</v>
      </c>
      <c r="E21" s="99">
        <v>0</v>
      </c>
    </row>
    <row r="22" spans="1:5" s="95" customFormat="1" ht="14.25" x14ac:dyDescent="0.2">
      <c r="A22" s="245">
        <v>16</v>
      </c>
      <c r="B22" s="100" t="s">
        <v>591</v>
      </c>
      <c r="C22" s="101">
        <f>SUM(C18:C21)</f>
        <v>10968726</v>
      </c>
      <c r="D22" s="101">
        <f>SUM(D18:D21)</f>
        <v>0</v>
      </c>
      <c r="E22" s="101">
        <f>E18+E19+E20+E21</f>
        <v>10258311</v>
      </c>
    </row>
    <row r="23" spans="1:5" x14ac:dyDescent="0.25">
      <c r="A23" s="244">
        <v>17</v>
      </c>
      <c r="B23" s="98" t="s">
        <v>592</v>
      </c>
      <c r="C23" s="99">
        <v>16774963</v>
      </c>
      <c r="D23" s="99">
        <v>0</v>
      </c>
      <c r="E23" s="99">
        <v>18298086</v>
      </c>
    </row>
    <row r="24" spans="1:5" x14ac:dyDescent="0.25">
      <c r="A24" s="244">
        <v>18</v>
      </c>
      <c r="B24" s="98" t="s">
        <v>593</v>
      </c>
      <c r="C24" s="99">
        <v>4699062</v>
      </c>
      <c r="D24" s="99">
        <v>0</v>
      </c>
      <c r="E24" s="99">
        <v>5417253</v>
      </c>
    </row>
    <row r="25" spans="1:5" x14ac:dyDescent="0.25">
      <c r="A25" s="244">
        <v>19</v>
      </c>
      <c r="B25" s="98" t="s">
        <v>594</v>
      </c>
      <c r="C25" s="99">
        <v>2836796</v>
      </c>
      <c r="D25" s="99">
        <v>0</v>
      </c>
      <c r="E25" s="99">
        <v>2985687</v>
      </c>
    </row>
    <row r="26" spans="1:5" s="95" customFormat="1" ht="14.25" x14ac:dyDescent="0.2">
      <c r="A26" s="245">
        <v>20</v>
      </c>
      <c r="B26" s="100" t="s">
        <v>595</v>
      </c>
      <c r="C26" s="101">
        <f>SUM(C23:C25)</f>
        <v>24310821</v>
      </c>
      <c r="D26" s="101">
        <f>SUM(D23:D25)</f>
        <v>0</v>
      </c>
      <c r="E26" s="101">
        <f>E23+E24+E25</f>
        <v>26701026</v>
      </c>
    </row>
    <row r="27" spans="1:5" s="95" customFormat="1" ht="14.25" x14ac:dyDescent="0.2">
      <c r="A27" s="245">
        <v>21</v>
      </c>
      <c r="B27" s="100" t="s">
        <v>596</v>
      </c>
      <c r="C27" s="101">
        <v>7046241</v>
      </c>
      <c r="D27" s="101">
        <v>0</v>
      </c>
      <c r="E27" s="101">
        <v>6346253</v>
      </c>
    </row>
    <row r="28" spans="1:5" s="95" customFormat="1" ht="14.25" x14ac:dyDescent="0.2">
      <c r="A28" s="245">
        <v>22</v>
      </c>
      <c r="B28" s="100" t="s">
        <v>597</v>
      </c>
      <c r="C28" s="101">
        <v>7806232</v>
      </c>
      <c r="D28" s="101">
        <v>0</v>
      </c>
      <c r="E28" s="101">
        <v>8466767</v>
      </c>
    </row>
    <row r="29" spans="1:5" x14ac:dyDescent="0.25">
      <c r="A29" s="244">
        <v>23</v>
      </c>
      <c r="B29" s="100" t="s">
        <v>598</v>
      </c>
      <c r="C29" s="101">
        <f>C10:D10+C13+C17:D17-C22-C26-C27-C28</f>
        <v>-5010485</v>
      </c>
      <c r="D29" s="101">
        <v>0</v>
      </c>
      <c r="E29" s="101">
        <f>E10:F10+E13+E17:F17-E22-E26-E27-E28</f>
        <v>14271350</v>
      </c>
    </row>
    <row r="30" spans="1:5" s="103" customFormat="1" x14ac:dyDescent="0.25">
      <c r="A30" s="244">
        <v>24</v>
      </c>
      <c r="B30" s="98" t="s">
        <v>599</v>
      </c>
      <c r="C30" s="99">
        <v>0</v>
      </c>
      <c r="D30" s="99">
        <v>0</v>
      </c>
      <c r="E30" s="99"/>
    </row>
    <row r="31" spans="1:5" s="103" customFormat="1" x14ac:dyDescent="0.25">
      <c r="A31" s="244">
        <v>25</v>
      </c>
      <c r="B31" s="98" t="s">
        <v>600</v>
      </c>
      <c r="C31" s="99">
        <v>3561</v>
      </c>
      <c r="D31" s="99">
        <v>0</v>
      </c>
      <c r="E31" s="99">
        <v>5883</v>
      </c>
    </row>
    <row r="32" spans="1:5" s="103" customFormat="1" x14ac:dyDescent="0.25">
      <c r="A32" s="244">
        <v>26</v>
      </c>
      <c r="B32" s="98" t="s">
        <v>601</v>
      </c>
      <c r="C32" s="99">
        <v>0</v>
      </c>
      <c r="D32" s="99">
        <v>0</v>
      </c>
      <c r="E32" s="99"/>
    </row>
    <row r="33" spans="1:6" x14ac:dyDescent="0.25">
      <c r="A33" s="244">
        <v>27</v>
      </c>
      <c r="B33" s="98" t="s">
        <v>602</v>
      </c>
      <c r="C33" s="99">
        <v>0</v>
      </c>
      <c r="D33" s="99">
        <v>0</v>
      </c>
      <c r="E33" s="99"/>
    </row>
    <row r="34" spans="1:6" s="95" customFormat="1" ht="14.25" x14ac:dyDescent="0.2">
      <c r="A34" s="245">
        <v>28</v>
      </c>
      <c r="B34" s="100" t="s">
        <v>603</v>
      </c>
      <c r="C34" s="101">
        <f>C30:D30+C31+C32</f>
        <v>3561</v>
      </c>
      <c r="D34" s="101">
        <v>0</v>
      </c>
      <c r="E34" s="101">
        <f>E30:F30+E31+E32</f>
        <v>5883</v>
      </c>
    </row>
    <row r="35" spans="1:6" x14ac:dyDescent="0.25">
      <c r="A35" s="244">
        <v>29</v>
      </c>
      <c r="B35" s="98" t="s">
        <v>604</v>
      </c>
      <c r="C35" s="99">
        <v>0</v>
      </c>
      <c r="D35" s="99">
        <v>0</v>
      </c>
      <c r="E35" s="99"/>
    </row>
    <row r="36" spans="1:6" x14ac:dyDescent="0.25">
      <c r="A36" s="244">
        <v>30</v>
      </c>
      <c r="B36" s="98" t="s">
        <v>605</v>
      </c>
      <c r="C36" s="99">
        <v>0</v>
      </c>
      <c r="D36" s="99">
        <v>0</v>
      </c>
      <c r="E36" s="99"/>
    </row>
    <row r="37" spans="1:6" x14ac:dyDescent="0.25">
      <c r="A37" s="244">
        <v>31</v>
      </c>
      <c r="B37" s="98" t="s">
        <v>606</v>
      </c>
      <c r="C37" s="99">
        <v>0</v>
      </c>
      <c r="D37" s="99">
        <v>0</v>
      </c>
      <c r="E37" s="99"/>
    </row>
    <row r="38" spans="1:6" x14ac:dyDescent="0.25">
      <c r="A38" s="244">
        <v>32</v>
      </c>
      <c r="B38" s="98" t="s">
        <v>607</v>
      </c>
      <c r="C38" s="99">
        <v>0</v>
      </c>
      <c r="D38" s="99">
        <v>0</v>
      </c>
      <c r="E38" s="99"/>
    </row>
    <row r="39" spans="1:6" s="95" customFormat="1" ht="14.25" x14ac:dyDescent="0.2">
      <c r="A39" s="245">
        <v>33</v>
      </c>
      <c r="B39" s="100" t="s">
        <v>608</v>
      </c>
      <c r="C39" s="101">
        <f>C35:D35+C36:D36+C37:D37</f>
        <v>0</v>
      </c>
      <c r="D39" s="101">
        <v>0</v>
      </c>
      <c r="E39" s="101">
        <f>E35:F35+E36:F36+E37:F37</f>
        <v>0</v>
      </c>
      <c r="F39" s="104"/>
    </row>
    <row r="40" spans="1:6" s="95" customFormat="1" ht="14.25" x14ac:dyDescent="0.2">
      <c r="A40" s="245">
        <v>34</v>
      </c>
      <c r="B40" s="100" t="s">
        <v>609</v>
      </c>
      <c r="C40" s="101">
        <f>C34:D34-C39</f>
        <v>3561</v>
      </c>
      <c r="D40" s="101">
        <v>0</v>
      </c>
      <c r="E40" s="101">
        <f>E34-E39</f>
        <v>5883</v>
      </c>
    </row>
    <row r="41" spans="1:6" s="95" customFormat="1" ht="14.25" x14ac:dyDescent="0.2">
      <c r="A41" s="245">
        <v>35</v>
      </c>
      <c r="B41" s="100" t="s">
        <v>610</v>
      </c>
      <c r="C41" s="101">
        <f>C29:D29+C40</f>
        <v>-5006924</v>
      </c>
      <c r="D41" s="101">
        <v>0</v>
      </c>
      <c r="E41" s="101">
        <f>E29+E40</f>
        <v>14277233</v>
      </c>
    </row>
    <row r="42" spans="1:6" x14ac:dyDescent="0.25">
      <c r="A42" s="244">
        <v>36</v>
      </c>
      <c r="B42" s="98"/>
      <c r="C42" s="99"/>
      <c r="D42" s="99"/>
      <c r="E42" s="99"/>
    </row>
    <row r="43" spans="1:6" x14ac:dyDescent="0.25">
      <c r="A43" s="244">
        <v>37</v>
      </c>
      <c r="B43" s="98"/>
      <c r="C43" s="99"/>
      <c r="D43" s="99"/>
      <c r="E43" s="99"/>
    </row>
    <row r="44" spans="1:6" s="95" customFormat="1" ht="14.25" x14ac:dyDescent="0.2">
      <c r="A44" s="245">
        <v>38</v>
      </c>
      <c r="B44" s="100"/>
      <c r="C44" s="101"/>
      <c r="D44" s="101"/>
      <c r="E44" s="101"/>
    </row>
    <row r="45" spans="1:6" x14ac:dyDescent="0.25">
      <c r="A45" s="244">
        <v>39</v>
      </c>
      <c r="B45" s="100"/>
      <c r="C45" s="101"/>
      <c r="D45" s="101"/>
      <c r="E45" s="101"/>
    </row>
    <row r="46" spans="1:6" x14ac:dyDescent="0.25">
      <c r="A46" s="244">
        <v>40</v>
      </c>
      <c r="B46" s="100"/>
      <c r="C46" s="101"/>
      <c r="D46" s="101"/>
      <c r="E46" s="101"/>
    </row>
    <row r="47" spans="1:6" x14ac:dyDescent="0.25">
      <c r="A47" s="244">
        <v>41</v>
      </c>
      <c r="B47" s="100"/>
      <c r="C47" s="100"/>
      <c r="D47" s="100"/>
      <c r="E47" s="101"/>
    </row>
  </sheetData>
  <mergeCells count="4">
    <mergeCell ref="A3:E3"/>
    <mergeCell ref="A4:E4"/>
    <mergeCell ref="B2:E2"/>
    <mergeCell ref="A1:E1"/>
  </mergeCells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tabSelected="1" zoomScaleNormal="100" workbookViewId="0">
      <selection activeCell="F4" sqref="A4:F25"/>
    </sheetView>
  </sheetViews>
  <sheetFormatPr defaultRowHeight="15" x14ac:dyDescent="0.25"/>
  <cols>
    <col min="1" max="1" width="40.42578125" style="106" customWidth="1"/>
    <col min="2" max="2" width="13.42578125" style="107" customWidth="1"/>
    <col min="3" max="3" width="14" style="107" customWidth="1"/>
    <col min="4" max="4" width="15.42578125" style="107" customWidth="1"/>
    <col min="5" max="5" width="14.28515625" style="107" customWidth="1"/>
    <col min="6" max="6" width="16.140625" style="109" customWidth="1"/>
    <col min="7" max="8" width="11" style="107" customWidth="1"/>
    <col min="9" max="9" width="11.85546875" style="107" customWidth="1"/>
    <col min="10" max="256" width="9.140625" style="107"/>
    <col min="257" max="257" width="40.42578125" style="107" customWidth="1"/>
    <col min="258" max="258" width="13.42578125" style="107" customWidth="1"/>
    <col min="259" max="259" width="14" style="107" customWidth="1"/>
    <col min="260" max="260" width="15.42578125" style="107" customWidth="1"/>
    <col min="261" max="261" width="14.28515625" style="107" customWidth="1"/>
    <col min="262" max="262" width="16.140625" style="107" customWidth="1"/>
    <col min="263" max="264" width="11" style="107" customWidth="1"/>
    <col min="265" max="265" width="11.85546875" style="107" customWidth="1"/>
    <col min="266" max="512" width="9.140625" style="107"/>
    <col min="513" max="513" width="40.42578125" style="107" customWidth="1"/>
    <col min="514" max="514" width="13.42578125" style="107" customWidth="1"/>
    <col min="515" max="515" width="14" style="107" customWidth="1"/>
    <col min="516" max="516" width="15.42578125" style="107" customWidth="1"/>
    <col min="517" max="517" width="14.28515625" style="107" customWidth="1"/>
    <col min="518" max="518" width="16.140625" style="107" customWidth="1"/>
    <col min="519" max="520" width="11" style="107" customWidth="1"/>
    <col min="521" max="521" width="11.85546875" style="107" customWidth="1"/>
    <col min="522" max="768" width="9.140625" style="107"/>
    <col min="769" max="769" width="40.42578125" style="107" customWidth="1"/>
    <col min="770" max="770" width="13.42578125" style="107" customWidth="1"/>
    <col min="771" max="771" width="14" style="107" customWidth="1"/>
    <col min="772" max="772" width="15.42578125" style="107" customWidth="1"/>
    <col min="773" max="773" width="14.28515625" style="107" customWidth="1"/>
    <col min="774" max="774" width="16.140625" style="107" customWidth="1"/>
    <col min="775" max="776" width="11" style="107" customWidth="1"/>
    <col min="777" max="777" width="11.85546875" style="107" customWidth="1"/>
    <col min="778" max="1024" width="9.140625" style="107"/>
    <col min="1025" max="1025" width="40.42578125" style="107" customWidth="1"/>
    <col min="1026" max="1026" width="13.42578125" style="107" customWidth="1"/>
    <col min="1027" max="1027" width="14" style="107" customWidth="1"/>
    <col min="1028" max="1028" width="15.42578125" style="107" customWidth="1"/>
    <col min="1029" max="1029" width="14.28515625" style="107" customWidth="1"/>
    <col min="1030" max="1030" width="16.140625" style="107" customWidth="1"/>
    <col min="1031" max="1032" width="11" style="107" customWidth="1"/>
    <col min="1033" max="1033" width="11.85546875" style="107" customWidth="1"/>
    <col min="1034" max="1280" width="9.140625" style="107"/>
    <col min="1281" max="1281" width="40.42578125" style="107" customWidth="1"/>
    <col min="1282" max="1282" width="13.42578125" style="107" customWidth="1"/>
    <col min="1283" max="1283" width="14" style="107" customWidth="1"/>
    <col min="1284" max="1284" width="15.42578125" style="107" customWidth="1"/>
    <col min="1285" max="1285" width="14.28515625" style="107" customWidth="1"/>
    <col min="1286" max="1286" width="16.140625" style="107" customWidth="1"/>
    <col min="1287" max="1288" width="11" style="107" customWidth="1"/>
    <col min="1289" max="1289" width="11.85546875" style="107" customWidth="1"/>
    <col min="1290" max="1536" width="9.140625" style="107"/>
    <col min="1537" max="1537" width="40.42578125" style="107" customWidth="1"/>
    <col min="1538" max="1538" width="13.42578125" style="107" customWidth="1"/>
    <col min="1539" max="1539" width="14" style="107" customWidth="1"/>
    <col min="1540" max="1540" width="15.42578125" style="107" customWidth="1"/>
    <col min="1541" max="1541" width="14.28515625" style="107" customWidth="1"/>
    <col min="1542" max="1542" width="16.140625" style="107" customWidth="1"/>
    <col min="1543" max="1544" width="11" style="107" customWidth="1"/>
    <col min="1545" max="1545" width="11.85546875" style="107" customWidth="1"/>
    <col min="1546" max="1792" width="9.140625" style="107"/>
    <col min="1793" max="1793" width="40.42578125" style="107" customWidth="1"/>
    <col min="1794" max="1794" width="13.42578125" style="107" customWidth="1"/>
    <col min="1795" max="1795" width="14" style="107" customWidth="1"/>
    <col min="1796" max="1796" width="15.42578125" style="107" customWidth="1"/>
    <col min="1797" max="1797" width="14.28515625" style="107" customWidth="1"/>
    <col min="1798" max="1798" width="16.140625" style="107" customWidth="1"/>
    <col min="1799" max="1800" width="11" style="107" customWidth="1"/>
    <col min="1801" max="1801" width="11.85546875" style="107" customWidth="1"/>
    <col min="1802" max="2048" width="9.140625" style="107"/>
    <col min="2049" max="2049" width="40.42578125" style="107" customWidth="1"/>
    <col min="2050" max="2050" width="13.42578125" style="107" customWidth="1"/>
    <col min="2051" max="2051" width="14" style="107" customWidth="1"/>
    <col min="2052" max="2052" width="15.42578125" style="107" customWidth="1"/>
    <col min="2053" max="2053" width="14.28515625" style="107" customWidth="1"/>
    <col min="2054" max="2054" width="16.140625" style="107" customWidth="1"/>
    <col min="2055" max="2056" width="11" style="107" customWidth="1"/>
    <col min="2057" max="2057" width="11.85546875" style="107" customWidth="1"/>
    <col min="2058" max="2304" width="9.140625" style="107"/>
    <col min="2305" max="2305" width="40.42578125" style="107" customWidth="1"/>
    <col min="2306" max="2306" width="13.42578125" style="107" customWidth="1"/>
    <col min="2307" max="2307" width="14" style="107" customWidth="1"/>
    <col min="2308" max="2308" width="15.42578125" style="107" customWidth="1"/>
    <col min="2309" max="2309" width="14.28515625" style="107" customWidth="1"/>
    <col min="2310" max="2310" width="16.140625" style="107" customWidth="1"/>
    <col min="2311" max="2312" width="11" style="107" customWidth="1"/>
    <col min="2313" max="2313" width="11.85546875" style="107" customWidth="1"/>
    <col min="2314" max="2560" width="9.140625" style="107"/>
    <col min="2561" max="2561" width="40.42578125" style="107" customWidth="1"/>
    <col min="2562" max="2562" width="13.42578125" style="107" customWidth="1"/>
    <col min="2563" max="2563" width="14" style="107" customWidth="1"/>
    <col min="2564" max="2564" width="15.42578125" style="107" customWidth="1"/>
    <col min="2565" max="2565" width="14.28515625" style="107" customWidth="1"/>
    <col min="2566" max="2566" width="16.140625" style="107" customWidth="1"/>
    <col min="2567" max="2568" width="11" style="107" customWidth="1"/>
    <col min="2569" max="2569" width="11.85546875" style="107" customWidth="1"/>
    <col min="2570" max="2816" width="9.140625" style="107"/>
    <col min="2817" max="2817" width="40.42578125" style="107" customWidth="1"/>
    <col min="2818" max="2818" width="13.42578125" style="107" customWidth="1"/>
    <col min="2819" max="2819" width="14" style="107" customWidth="1"/>
    <col min="2820" max="2820" width="15.42578125" style="107" customWidth="1"/>
    <col min="2821" max="2821" width="14.28515625" style="107" customWidth="1"/>
    <col min="2822" max="2822" width="16.140625" style="107" customWidth="1"/>
    <col min="2823" max="2824" width="11" style="107" customWidth="1"/>
    <col min="2825" max="2825" width="11.85546875" style="107" customWidth="1"/>
    <col min="2826" max="3072" width="9.140625" style="107"/>
    <col min="3073" max="3073" width="40.42578125" style="107" customWidth="1"/>
    <col min="3074" max="3074" width="13.42578125" style="107" customWidth="1"/>
    <col min="3075" max="3075" width="14" style="107" customWidth="1"/>
    <col min="3076" max="3076" width="15.42578125" style="107" customWidth="1"/>
    <col min="3077" max="3077" width="14.28515625" style="107" customWidth="1"/>
    <col min="3078" max="3078" width="16.140625" style="107" customWidth="1"/>
    <col min="3079" max="3080" width="11" style="107" customWidth="1"/>
    <col min="3081" max="3081" width="11.85546875" style="107" customWidth="1"/>
    <col min="3082" max="3328" width="9.140625" style="107"/>
    <col min="3329" max="3329" width="40.42578125" style="107" customWidth="1"/>
    <col min="3330" max="3330" width="13.42578125" style="107" customWidth="1"/>
    <col min="3331" max="3331" width="14" style="107" customWidth="1"/>
    <col min="3332" max="3332" width="15.42578125" style="107" customWidth="1"/>
    <col min="3333" max="3333" width="14.28515625" style="107" customWidth="1"/>
    <col min="3334" max="3334" width="16.140625" style="107" customWidth="1"/>
    <col min="3335" max="3336" width="11" style="107" customWidth="1"/>
    <col min="3337" max="3337" width="11.85546875" style="107" customWidth="1"/>
    <col min="3338" max="3584" width="9.140625" style="107"/>
    <col min="3585" max="3585" width="40.42578125" style="107" customWidth="1"/>
    <col min="3586" max="3586" width="13.42578125" style="107" customWidth="1"/>
    <col min="3587" max="3587" width="14" style="107" customWidth="1"/>
    <col min="3588" max="3588" width="15.42578125" style="107" customWidth="1"/>
    <col min="3589" max="3589" width="14.28515625" style="107" customWidth="1"/>
    <col min="3590" max="3590" width="16.140625" style="107" customWidth="1"/>
    <col min="3591" max="3592" width="11" style="107" customWidth="1"/>
    <col min="3593" max="3593" width="11.85546875" style="107" customWidth="1"/>
    <col min="3594" max="3840" width="9.140625" style="107"/>
    <col min="3841" max="3841" width="40.42578125" style="107" customWidth="1"/>
    <col min="3842" max="3842" width="13.42578125" style="107" customWidth="1"/>
    <col min="3843" max="3843" width="14" style="107" customWidth="1"/>
    <col min="3844" max="3844" width="15.42578125" style="107" customWidth="1"/>
    <col min="3845" max="3845" width="14.28515625" style="107" customWidth="1"/>
    <col min="3846" max="3846" width="16.140625" style="107" customWidth="1"/>
    <col min="3847" max="3848" width="11" style="107" customWidth="1"/>
    <col min="3849" max="3849" width="11.85546875" style="107" customWidth="1"/>
    <col min="3850" max="4096" width="9.140625" style="107"/>
    <col min="4097" max="4097" width="40.42578125" style="107" customWidth="1"/>
    <col min="4098" max="4098" width="13.42578125" style="107" customWidth="1"/>
    <col min="4099" max="4099" width="14" style="107" customWidth="1"/>
    <col min="4100" max="4100" width="15.42578125" style="107" customWidth="1"/>
    <col min="4101" max="4101" width="14.28515625" style="107" customWidth="1"/>
    <col min="4102" max="4102" width="16.140625" style="107" customWidth="1"/>
    <col min="4103" max="4104" width="11" style="107" customWidth="1"/>
    <col min="4105" max="4105" width="11.85546875" style="107" customWidth="1"/>
    <col min="4106" max="4352" width="9.140625" style="107"/>
    <col min="4353" max="4353" width="40.42578125" style="107" customWidth="1"/>
    <col min="4354" max="4354" width="13.42578125" style="107" customWidth="1"/>
    <col min="4355" max="4355" width="14" style="107" customWidth="1"/>
    <col min="4356" max="4356" width="15.42578125" style="107" customWidth="1"/>
    <col min="4357" max="4357" width="14.28515625" style="107" customWidth="1"/>
    <col min="4358" max="4358" width="16.140625" style="107" customWidth="1"/>
    <col min="4359" max="4360" width="11" style="107" customWidth="1"/>
    <col min="4361" max="4361" width="11.85546875" style="107" customWidth="1"/>
    <col min="4362" max="4608" width="9.140625" style="107"/>
    <col min="4609" max="4609" width="40.42578125" style="107" customWidth="1"/>
    <col min="4610" max="4610" width="13.42578125" style="107" customWidth="1"/>
    <col min="4611" max="4611" width="14" style="107" customWidth="1"/>
    <col min="4612" max="4612" width="15.42578125" style="107" customWidth="1"/>
    <col min="4613" max="4613" width="14.28515625" style="107" customWidth="1"/>
    <col min="4614" max="4614" width="16.140625" style="107" customWidth="1"/>
    <col min="4615" max="4616" width="11" style="107" customWidth="1"/>
    <col min="4617" max="4617" width="11.85546875" style="107" customWidth="1"/>
    <col min="4618" max="4864" width="9.140625" style="107"/>
    <col min="4865" max="4865" width="40.42578125" style="107" customWidth="1"/>
    <col min="4866" max="4866" width="13.42578125" style="107" customWidth="1"/>
    <col min="4867" max="4867" width="14" style="107" customWidth="1"/>
    <col min="4868" max="4868" width="15.42578125" style="107" customWidth="1"/>
    <col min="4869" max="4869" width="14.28515625" style="107" customWidth="1"/>
    <col min="4870" max="4870" width="16.140625" style="107" customWidth="1"/>
    <col min="4871" max="4872" width="11" style="107" customWidth="1"/>
    <col min="4873" max="4873" width="11.85546875" style="107" customWidth="1"/>
    <col min="4874" max="5120" width="9.140625" style="107"/>
    <col min="5121" max="5121" width="40.42578125" style="107" customWidth="1"/>
    <col min="5122" max="5122" width="13.42578125" style="107" customWidth="1"/>
    <col min="5123" max="5123" width="14" style="107" customWidth="1"/>
    <col min="5124" max="5124" width="15.42578125" style="107" customWidth="1"/>
    <col min="5125" max="5125" width="14.28515625" style="107" customWidth="1"/>
    <col min="5126" max="5126" width="16.140625" style="107" customWidth="1"/>
    <col min="5127" max="5128" width="11" style="107" customWidth="1"/>
    <col min="5129" max="5129" width="11.85546875" style="107" customWidth="1"/>
    <col min="5130" max="5376" width="9.140625" style="107"/>
    <col min="5377" max="5377" width="40.42578125" style="107" customWidth="1"/>
    <col min="5378" max="5378" width="13.42578125" style="107" customWidth="1"/>
    <col min="5379" max="5379" width="14" style="107" customWidth="1"/>
    <col min="5380" max="5380" width="15.42578125" style="107" customWidth="1"/>
    <col min="5381" max="5381" width="14.28515625" style="107" customWidth="1"/>
    <col min="5382" max="5382" width="16.140625" style="107" customWidth="1"/>
    <col min="5383" max="5384" width="11" style="107" customWidth="1"/>
    <col min="5385" max="5385" width="11.85546875" style="107" customWidth="1"/>
    <col min="5386" max="5632" width="9.140625" style="107"/>
    <col min="5633" max="5633" width="40.42578125" style="107" customWidth="1"/>
    <col min="5634" max="5634" width="13.42578125" style="107" customWidth="1"/>
    <col min="5635" max="5635" width="14" style="107" customWidth="1"/>
    <col min="5636" max="5636" width="15.42578125" style="107" customWidth="1"/>
    <col min="5637" max="5637" width="14.28515625" style="107" customWidth="1"/>
    <col min="5638" max="5638" width="16.140625" style="107" customWidth="1"/>
    <col min="5639" max="5640" width="11" style="107" customWidth="1"/>
    <col min="5641" max="5641" width="11.85546875" style="107" customWidth="1"/>
    <col min="5642" max="5888" width="9.140625" style="107"/>
    <col min="5889" max="5889" width="40.42578125" style="107" customWidth="1"/>
    <col min="5890" max="5890" width="13.42578125" style="107" customWidth="1"/>
    <col min="5891" max="5891" width="14" style="107" customWidth="1"/>
    <col min="5892" max="5892" width="15.42578125" style="107" customWidth="1"/>
    <col min="5893" max="5893" width="14.28515625" style="107" customWidth="1"/>
    <col min="5894" max="5894" width="16.140625" style="107" customWidth="1"/>
    <col min="5895" max="5896" width="11" style="107" customWidth="1"/>
    <col min="5897" max="5897" width="11.85546875" style="107" customWidth="1"/>
    <col min="5898" max="6144" width="9.140625" style="107"/>
    <col min="6145" max="6145" width="40.42578125" style="107" customWidth="1"/>
    <col min="6146" max="6146" width="13.42578125" style="107" customWidth="1"/>
    <col min="6147" max="6147" width="14" style="107" customWidth="1"/>
    <col min="6148" max="6148" width="15.42578125" style="107" customWidth="1"/>
    <col min="6149" max="6149" width="14.28515625" style="107" customWidth="1"/>
    <col min="6150" max="6150" width="16.140625" style="107" customWidth="1"/>
    <col min="6151" max="6152" width="11" style="107" customWidth="1"/>
    <col min="6153" max="6153" width="11.85546875" style="107" customWidth="1"/>
    <col min="6154" max="6400" width="9.140625" style="107"/>
    <col min="6401" max="6401" width="40.42578125" style="107" customWidth="1"/>
    <col min="6402" max="6402" width="13.42578125" style="107" customWidth="1"/>
    <col min="6403" max="6403" width="14" style="107" customWidth="1"/>
    <col min="6404" max="6404" width="15.42578125" style="107" customWidth="1"/>
    <col min="6405" max="6405" width="14.28515625" style="107" customWidth="1"/>
    <col min="6406" max="6406" width="16.140625" style="107" customWidth="1"/>
    <col min="6407" max="6408" width="11" style="107" customWidth="1"/>
    <col min="6409" max="6409" width="11.85546875" style="107" customWidth="1"/>
    <col min="6410" max="6656" width="9.140625" style="107"/>
    <col min="6657" max="6657" width="40.42578125" style="107" customWidth="1"/>
    <col min="6658" max="6658" width="13.42578125" style="107" customWidth="1"/>
    <col min="6659" max="6659" width="14" style="107" customWidth="1"/>
    <col min="6660" max="6660" width="15.42578125" style="107" customWidth="1"/>
    <col min="6661" max="6661" width="14.28515625" style="107" customWidth="1"/>
    <col min="6662" max="6662" width="16.140625" style="107" customWidth="1"/>
    <col min="6663" max="6664" width="11" style="107" customWidth="1"/>
    <col min="6665" max="6665" width="11.85546875" style="107" customWidth="1"/>
    <col min="6666" max="6912" width="9.140625" style="107"/>
    <col min="6913" max="6913" width="40.42578125" style="107" customWidth="1"/>
    <col min="6914" max="6914" width="13.42578125" style="107" customWidth="1"/>
    <col min="6915" max="6915" width="14" style="107" customWidth="1"/>
    <col min="6916" max="6916" width="15.42578125" style="107" customWidth="1"/>
    <col min="6917" max="6917" width="14.28515625" style="107" customWidth="1"/>
    <col min="6918" max="6918" width="16.140625" style="107" customWidth="1"/>
    <col min="6919" max="6920" width="11" style="107" customWidth="1"/>
    <col min="6921" max="6921" width="11.85546875" style="107" customWidth="1"/>
    <col min="6922" max="7168" width="9.140625" style="107"/>
    <col min="7169" max="7169" width="40.42578125" style="107" customWidth="1"/>
    <col min="7170" max="7170" width="13.42578125" style="107" customWidth="1"/>
    <col min="7171" max="7171" width="14" style="107" customWidth="1"/>
    <col min="7172" max="7172" width="15.42578125" style="107" customWidth="1"/>
    <col min="7173" max="7173" width="14.28515625" style="107" customWidth="1"/>
    <col min="7174" max="7174" width="16.140625" style="107" customWidth="1"/>
    <col min="7175" max="7176" width="11" style="107" customWidth="1"/>
    <col min="7177" max="7177" width="11.85546875" style="107" customWidth="1"/>
    <col min="7178" max="7424" width="9.140625" style="107"/>
    <col min="7425" max="7425" width="40.42578125" style="107" customWidth="1"/>
    <col min="7426" max="7426" width="13.42578125" style="107" customWidth="1"/>
    <col min="7427" max="7427" width="14" style="107" customWidth="1"/>
    <col min="7428" max="7428" width="15.42578125" style="107" customWidth="1"/>
    <col min="7429" max="7429" width="14.28515625" style="107" customWidth="1"/>
    <col min="7430" max="7430" width="16.140625" style="107" customWidth="1"/>
    <col min="7431" max="7432" width="11" style="107" customWidth="1"/>
    <col min="7433" max="7433" width="11.85546875" style="107" customWidth="1"/>
    <col min="7434" max="7680" width="9.140625" style="107"/>
    <col min="7681" max="7681" width="40.42578125" style="107" customWidth="1"/>
    <col min="7682" max="7682" width="13.42578125" style="107" customWidth="1"/>
    <col min="7683" max="7683" width="14" style="107" customWidth="1"/>
    <col min="7684" max="7684" width="15.42578125" style="107" customWidth="1"/>
    <col min="7685" max="7685" width="14.28515625" style="107" customWidth="1"/>
    <col min="7686" max="7686" width="16.140625" style="107" customWidth="1"/>
    <col min="7687" max="7688" width="11" style="107" customWidth="1"/>
    <col min="7689" max="7689" width="11.85546875" style="107" customWidth="1"/>
    <col min="7690" max="7936" width="9.140625" style="107"/>
    <col min="7937" max="7937" width="40.42578125" style="107" customWidth="1"/>
    <col min="7938" max="7938" width="13.42578125" style="107" customWidth="1"/>
    <col min="7939" max="7939" width="14" style="107" customWidth="1"/>
    <col min="7940" max="7940" width="15.42578125" style="107" customWidth="1"/>
    <col min="7941" max="7941" width="14.28515625" style="107" customWidth="1"/>
    <col min="7942" max="7942" width="16.140625" style="107" customWidth="1"/>
    <col min="7943" max="7944" width="11" style="107" customWidth="1"/>
    <col min="7945" max="7945" width="11.85546875" style="107" customWidth="1"/>
    <col min="7946" max="8192" width="9.140625" style="107"/>
    <col min="8193" max="8193" width="40.42578125" style="107" customWidth="1"/>
    <col min="8194" max="8194" width="13.42578125" style="107" customWidth="1"/>
    <col min="8195" max="8195" width="14" style="107" customWidth="1"/>
    <col min="8196" max="8196" width="15.42578125" style="107" customWidth="1"/>
    <col min="8197" max="8197" width="14.28515625" style="107" customWidth="1"/>
    <col min="8198" max="8198" width="16.140625" style="107" customWidth="1"/>
    <col min="8199" max="8200" width="11" style="107" customWidth="1"/>
    <col min="8201" max="8201" width="11.85546875" style="107" customWidth="1"/>
    <col min="8202" max="8448" width="9.140625" style="107"/>
    <col min="8449" max="8449" width="40.42578125" style="107" customWidth="1"/>
    <col min="8450" max="8450" width="13.42578125" style="107" customWidth="1"/>
    <col min="8451" max="8451" width="14" style="107" customWidth="1"/>
    <col min="8452" max="8452" width="15.42578125" style="107" customWidth="1"/>
    <col min="8453" max="8453" width="14.28515625" style="107" customWidth="1"/>
    <col min="8454" max="8454" width="16.140625" style="107" customWidth="1"/>
    <col min="8455" max="8456" width="11" style="107" customWidth="1"/>
    <col min="8457" max="8457" width="11.85546875" style="107" customWidth="1"/>
    <col min="8458" max="8704" width="9.140625" style="107"/>
    <col min="8705" max="8705" width="40.42578125" style="107" customWidth="1"/>
    <col min="8706" max="8706" width="13.42578125" style="107" customWidth="1"/>
    <col min="8707" max="8707" width="14" style="107" customWidth="1"/>
    <col min="8708" max="8708" width="15.42578125" style="107" customWidth="1"/>
    <col min="8709" max="8709" width="14.28515625" style="107" customWidth="1"/>
    <col min="8710" max="8710" width="16.140625" style="107" customWidth="1"/>
    <col min="8711" max="8712" width="11" style="107" customWidth="1"/>
    <col min="8713" max="8713" width="11.85546875" style="107" customWidth="1"/>
    <col min="8714" max="8960" width="9.140625" style="107"/>
    <col min="8961" max="8961" width="40.42578125" style="107" customWidth="1"/>
    <col min="8962" max="8962" width="13.42578125" style="107" customWidth="1"/>
    <col min="8963" max="8963" width="14" style="107" customWidth="1"/>
    <col min="8964" max="8964" width="15.42578125" style="107" customWidth="1"/>
    <col min="8965" max="8965" width="14.28515625" style="107" customWidth="1"/>
    <col min="8966" max="8966" width="16.140625" style="107" customWidth="1"/>
    <col min="8967" max="8968" width="11" style="107" customWidth="1"/>
    <col min="8969" max="8969" width="11.85546875" style="107" customWidth="1"/>
    <col min="8970" max="9216" width="9.140625" style="107"/>
    <col min="9217" max="9217" width="40.42578125" style="107" customWidth="1"/>
    <col min="9218" max="9218" width="13.42578125" style="107" customWidth="1"/>
    <col min="9219" max="9219" width="14" style="107" customWidth="1"/>
    <col min="9220" max="9220" width="15.42578125" style="107" customWidth="1"/>
    <col min="9221" max="9221" width="14.28515625" style="107" customWidth="1"/>
    <col min="9222" max="9222" width="16.140625" style="107" customWidth="1"/>
    <col min="9223" max="9224" width="11" style="107" customWidth="1"/>
    <col min="9225" max="9225" width="11.85546875" style="107" customWidth="1"/>
    <col min="9226" max="9472" width="9.140625" style="107"/>
    <col min="9473" max="9473" width="40.42578125" style="107" customWidth="1"/>
    <col min="9474" max="9474" width="13.42578125" style="107" customWidth="1"/>
    <col min="9475" max="9475" width="14" style="107" customWidth="1"/>
    <col min="9476" max="9476" width="15.42578125" style="107" customWidth="1"/>
    <col min="9477" max="9477" width="14.28515625" style="107" customWidth="1"/>
    <col min="9478" max="9478" width="16.140625" style="107" customWidth="1"/>
    <col min="9479" max="9480" width="11" style="107" customWidth="1"/>
    <col min="9481" max="9481" width="11.85546875" style="107" customWidth="1"/>
    <col min="9482" max="9728" width="9.140625" style="107"/>
    <col min="9729" max="9729" width="40.42578125" style="107" customWidth="1"/>
    <col min="9730" max="9730" width="13.42578125" style="107" customWidth="1"/>
    <col min="9731" max="9731" width="14" style="107" customWidth="1"/>
    <col min="9732" max="9732" width="15.42578125" style="107" customWidth="1"/>
    <col min="9733" max="9733" width="14.28515625" style="107" customWidth="1"/>
    <col min="9734" max="9734" width="16.140625" style="107" customWidth="1"/>
    <col min="9735" max="9736" width="11" style="107" customWidth="1"/>
    <col min="9737" max="9737" width="11.85546875" style="107" customWidth="1"/>
    <col min="9738" max="9984" width="9.140625" style="107"/>
    <col min="9985" max="9985" width="40.42578125" style="107" customWidth="1"/>
    <col min="9986" max="9986" width="13.42578125" style="107" customWidth="1"/>
    <col min="9987" max="9987" width="14" style="107" customWidth="1"/>
    <col min="9988" max="9988" width="15.42578125" style="107" customWidth="1"/>
    <col min="9989" max="9989" width="14.28515625" style="107" customWidth="1"/>
    <col min="9990" max="9990" width="16.140625" style="107" customWidth="1"/>
    <col min="9991" max="9992" width="11" style="107" customWidth="1"/>
    <col min="9993" max="9993" width="11.85546875" style="107" customWidth="1"/>
    <col min="9994" max="10240" width="9.140625" style="107"/>
    <col min="10241" max="10241" width="40.42578125" style="107" customWidth="1"/>
    <col min="10242" max="10242" width="13.42578125" style="107" customWidth="1"/>
    <col min="10243" max="10243" width="14" style="107" customWidth="1"/>
    <col min="10244" max="10244" width="15.42578125" style="107" customWidth="1"/>
    <col min="10245" max="10245" width="14.28515625" style="107" customWidth="1"/>
    <col min="10246" max="10246" width="16.140625" style="107" customWidth="1"/>
    <col min="10247" max="10248" width="11" style="107" customWidth="1"/>
    <col min="10249" max="10249" width="11.85546875" style="107" customWidth="1"/>
    <col min="10250" max="10496" width="9.140625" style="107"/>
    <col min="10497" max="10497" width="40.42578125" style="107" customWidth="1"/>
    <col min="10498" max="10498" width="13.42578125" style="107" customWidth="1"/>
    <col min="10499" max="10499" width="14" style="107" customWidth="1"/>
    <col min="10500" max="10500" width="15.42578125" style="107" customWidth="1"/>
    <col min="10501" max="10501" width="14.28515625" style="107" customWidth="1"/>
    <col min="10502" max="10502" width="16.140625" style="107" customWidth="1"/>
    <col min="10503" max="10504" width="11" style="107" customWidth="1"/>
    <col min="10505" max="10505" width="11.85546875" style="107" customWidth="1"/>
    <col min="10506" max="10752" width="9.140625" style="107"/>
    <col min="10753" max="10753" width="40.42578125" style="107" customWidth="1"/>
    <col min="10754" max="10754" width="13.42578125" style="107" customWidth="1"/>
    <col min="10755" max="10755" width="14" style="107" customWidth="1"/>
    <col min="10756" max="10756" width="15.42578125" style="107" customWidth="1"/>
    <col min="10757" max="10757" width="14.28515625" style="107" customWidth="1"/>
    <col min="10758" max="10758" width="16.140625" style="107" customWidth="1"/>
    <col min="10759" max="10760" width="11" style="107" customWidth="1"/>
    <col min="10761" max="10761" width="11.85546875" style="107" customWidth="1"/>
    <col min="10762" max="11008" width="9.140625" style="107"/>
    <col min="11009" max="11009" width="40.42578125" style="107" customWidth="1"/>
    <col min="11010" max="11010" width="13.42578125" style="107" customWidth="1"/>
    <col min="11011" max="11011" width="14" style="107" customWidth="1"/>
    <col min="11012" max="11012" width="15.42578125" style="107" customWidth="1"/>
    <col min="11013" max="11013" width="14.28515625" style="107" customWidth="1"/>
    <col min="11014" max="11014" width="16.140625" style="107" customWidth="1"/>
    <col min="11015" max="11016" width="11" style="107" customWidth="1"/>
    <col min="11017" max="11017" width="11.85546875" style="107" customWidth="1"/>
    <col min="11018" max="11264" width="9.140625" style="107"/>
    <col min="11265" max="11265" width="40.42578125" style="107" customWidth="1"/>
    <col min="11266" max="11266" width="13.42578125" style="107" customWidth="1"/>
    <col min="11267" max="11267" width="14" style="107" customWidth="1"/>
    <col min="11268" max="11268" width="15.42578125" style="107" customWidth="1"/>
    <col min="11269" max="11269" width="14.28515625" style="107" customWidth="1"/>
    <col min="11270" max="11270" width="16.140625" style="107" customWidth="1"/>
    <col min="11271" max="11272" width="11" style="107" customWidth="1"/>
    <col min="11273" max="11273" width="11.85546875" style="107" customWidth="1"/>
    <col min="11274" max="11520" width="9.140625" style="107"/>
    <col min="11521" max="11521" width="40.42578125" style="107" customWidth="1"/>
    <col min="11522" max="11522" width="13.42578125" style="107" customWidth="1"/>
    <col min="11523" max="11523" width="14" style="107" customWidth="1"/>
    <col min="11524" max="11524" width="15.42578125" style="107" customWidth="1"/>
    <col min="11525" max="11525" width="14.28515625" style="107" customWidth="1"/>
    <col min="11526" max="11526" width="16.140625" style="107" customWidth="1"/>
    <col min="11527" max="11528" width="11" style="107" customWidth="1"/>
    <col min="11529" max="11529" width="11.85546875" style="107" customWidth="1"/>
    <col min="11530" max="11776" width="9.140625" style="107"/>
    <col min="11777" max="11777" width="40.42578125" style="107" customWidth="1"/>
    <col min="11778" max="11778" width="13.42578125" style="107" customWidth="1"/>
    <col min="11779" max="11779" width="14" style="107" customWidth="1"/>
    <col min="11780" max="11780" width="15.42578125" style="107" customWidth="1"/>
    <col min="11781" max="11781" width="14.28515625" style="107" customWidth="1"/>
    <col min="11782" max="11782" width="16.140625" style="107" customWidth="1"/>
    <col min="11783" max="11784" width="11" style="107" customWidth="1"/>
    <col min="11785" max="11785" width="11.85546875" style="107" customWidth="1"/>
    <col min="11786" max="12032" width="9.140625" style="107"/>
    <col min="12033" max="12033" width="40.42578125" style="107" customWidth="1"/>
    <col min="12034" max="12034" width="13.42578125" style="107" customWidth="1"/>
    <col min="12035" max="12035" width="14" style="107" customWidth="1"/>
    <col min="12036" max="12036" width="15.42578125" style="107" customWidth="1"/>
    <col min="12037" max="12037" width="14.28515625" style="107" customWidth="1"/>
    <col min="12038" max="12038" width="16.140625" style="107" customWidth="1"/>
    <col min="12039" max="12040" width="11" style="107" customWidth="1"/>
    <col min="12041" max="12041" width="11.85546875" style="107" customWidth="1"/>
    <col min="12042" max="12288" width="9.140625" style="107"/>
    <col min="12289" max="12289" width="40.42578125" style="107" customWidth="1"/>
    <col min="12290" max="12290" width="13.42578125" style="107" customWidth="1"/>
    <col min="12291" max="12291" width="14" style="107" customWidth="1"/>
    <col min="12292" max="12292" width="15.42578125" style="107" customWidth="1"/>
    <col min="12293" max="12293" width="14.28515625" style="107" customWidth="1"/>
    <col min="12294" max="12294" width="16.140625" style="107" customWidth="1"/>
    <col min="12295" max="12296" width="11" style="107" customWidth="1"/>
    <col min="12297" max="12297" width="11.85546875" style="107" customWidth="1"/>
    <col min="12298" max="12544" width="9.140625" style="107"/>
    <col min="12545" max="12545" width="40.42578125" style="107" customWidth="1"/>
    <col min="12546" max="12546" width="13.42578125" style="107" customWidth="1"/>
    <col min="12547" max="12547" width="14" style="107" customWidth="1"/>
    <col min="12548" max="12548" width="15.42578125" style="107" customWidth="1"/>
    <col min="12549" max="12549" width="14.28515625" style="107" customWidth="1"/>
    <col min="12550" max="12550" width="16.140625" style="107" customWidth="1"/>
    <col min="12551" max="12552" width="11" style="107" customWidth="1"/>
    <col min="12553" max="12553" width="11.85546875" style="107" customWidth="1"/>
    <col min="12554" max="12800" width="9.140625" style="107"/>
    <col min="12801" max="12801" width="40.42578125" style="107" customWidth="1"/>
    <col min="12802" max="12802" width="13.42578125" style="107" customWidth="1"/>
    <col min="12803" max="12803" width="14" style="107" customWidth="1"/>
    <col min="12804" max="12804" width="15.42578125" style="107" customWidth="1"/>
    <col min="12805" max="12805" width="14.28515625" style="107" customWidth="1"/>
    <col min="12806" max="12806" width="16.140625" style="107" customWidth="1"/>
    <col min="12807" max="12808" width="11" style="107" customWidth="1"/>
    <col min="12809" max="12809" width="11.85546875" style="107" customWidth="1"/>
    <col min="12810" max="13056" width="9.140625" style="107"/>
    <col min="13057" max="13057" width="40.42578125" style="107" customWidth="1"/>
    <col min="13058" max="13058" width="13.42578125" style="107" customWidth="1"/>
    <col min="13059" max="13059" width="14" style="107" customWidth="1"/>
    <col min="13060" max="13060" width="15.42578125" style="107" customWidth="1"/>
    <col min="13061" max="13061" width="14.28515625" style="107" customWidth="1"/>
    <col min="13062" max="13062" width="16.140625" style="107" customWidth="1"/>
    <col min="13063" max="13064" width="11" style="107" customWidth="1"/>
    <col min="13065" max="13065" width="11.85546875" style="107" customWidth="1"/>
    <col min="13066" max="13312" width="9.140625" style="107"/>
    <col min="13313" max="13313" width="40.42578125" style="107" customWidth="1"/>
    <col min="13314" max="13314" width="13.42578125" style="107" customWidth="1"/>
    <col min="13315" max="13315" width="14" style="107" customWidth="1"/>
    <col min="13316" max="13316" width="15.42578125" style="107" customWidth="1"/>
    <col min="13317" max="13317" width="14.28515625" style="107" customWidth="1"/>
    <col min="13318" max="13318" width="16.140625" style="107" customWidth="1"/>
    <col min="13319" max="13320" width="11" style="107" customWidth="1"/>
    <col min="13321" max="13321" width="11.85546875" style="107" customWidth="1"/>
    <col min="13322" max="13568" width="9.140625" style="107"/>
    <col min="13569" max="13569" width="40.42578125" style="107" customWidth="1"/>
    <col min="13570" max="13570" width="13.42578125" style="107" customWidth="1"/>
    <col min="13571" max="13571" width="14" style="107" customWidth="1"/>
    <col min="13572" max="13572" width="15.42578125" style="107" customWidth="1"/>
    <col min="13573" max="13573" width="14.28515625" style="107" customWidth="1"/>
    <col min="13574" max="13574" width="16.140625" style="107" customWidth="1"/>
    <col min="13575" max="13576" width="11" style="107" customWidth="1"/>
    <col min="13577" max="13577" width="11.85546875" style="107" customWidth="1"/>
    <col min="13578" max="13824" width="9.140625" style="107"/>
    <col min="13825" max="13825" width="40.42578125" style="107" customWidth="1"/>
    <col min="13826" max="13826" width="13.42578125" style="107" customWidth="1"/>
    <col min="13827" max="13827" width="14" style="107" customWidth="1"/>
    <col min="13828" max="13828" width="15.42578125" style="107" customWidth="1"/>
    <col min="13829" max="13829" width="14.28515625" style="107" customWidth="1"/>
    <col min="13830" max="13830" width="16.140625" style="107" customWidth="1"/>
    <col min="13831" max="13832" width="11" style="107" customWidth="1"/>
    <col min="13833" max="13833" width="11.85546875" style="107" customWidth="1"/>
    <col min="13834" max="14080" width="9.140625" style="107"/>
    <col min="14081" max="14081" width="40.42578125" style="107" customWidth="1"/>
    <col min="14082" max="14082" width="13.42578125" style="107" customWidth="1"/>
    <col min="14083" max="14083" width="14" style="107" customWidth="1"/>
    <col min="14084" max="14084" width="15.42578125" style="107" customWidth="1"/>
    <col min="14085" max="14085" width="14.28515625" style="107" customWidth="1"/>
    <col min="14086" max="14086" width="16.140625" style="107" customWidth="1"/>
    <col min="14087" max="14088" width="11" style="107" customWidth="1"/>
    <col min="14089" max="14089" width="11.85546875" style="107" customWidth="1"/>
    <col min="14090" max="14336" width="9.140625" style="107"/>
    <col min="14337" max="14337" width="40.42578125" style="107" customWidth="1"/>
    <col min="14338" max="14338" width="13.42578125" style="107" customWidth="1"/>
    <col min="14339" max="14339" width="14" style="107" customWidth="1"/>
    <col min="14340" max="14340" width="15.42578125" style="107" customWidth="1"/>
    <col min="14341" max="14341" width="14.28515625" style="107" customWidth="1"/>
    <col min="14342" max="14342" width="16.140625" style="107" customWidth="1"/>
    <col min="14343" max="14344" width="11" style="107" customWidth="1"/>
    <col min="14345" max="14345" width="11.85546875" style="107" customWidth="1"/>
    <col min="14346" max="14592" width="9.140625" style="107"/>
    <col min="14593" max="14593" width="40.42578125" style="107" customWidth="1"/>
    <col min="14594" max="14594" width="13.42578125" style="107" customWidth="1"/>
    <col min="14595" max="14595" width="14" style="107" customWidth="1"/>
    <col min="14596" max="14596" width="15.42578125" style="107" customWidth="1"/>
    <col min="14597" max="14597" width="14.28515625" style="107" customWidth="1"/>
    <col min="14598" max="14598" width="16.140625" style="107" customWidth="1"/>
    <col min="14599" max="14600" width="11" style="107" customWidth="1"/>
    <col min="14601" max="14601" width="11.85546875" style="107" customWidth="1"/>
    <col min="14602" max="14848" width="9.140625" style="107"/>
    <col min="14849" max="14849" width="40.42578125" style="107" customWidth="1"/>
    <col min="14850" max="14850" width="13.42578125" style="107" customWidth="1"/>
    <col min="14851" max="14851" width="14" style="107" customWidth="1"/>
    <col min="14852" max="14852" width="15.42578125" style="107" customWidth="1"/>
    <col min="14853" max="14853" width="14.28515625" style="107" customWidth="1"/>
    <col min="14854" max="14854" width="16.140625" style="107" customWidth="1"/>
    <col min="14855" max="14856" width="11" style="107" customWidth="1"/>
    <col min="14857" max="14857" width="11.85546875" style="107" customWidth="1"/>
    <col min="14858" max="15104" width="9.140625" style="107"/>
    <col min="15105" max="15105" width="40.42578125" style="107" customWidth="1"/>
    <col min="15106" max="15106" width="13.42578125" style="107" customWidth="1"/>
    <col min="15107" max="15107" width="14" style="107" customWidth="1"/>
    <col min="15108" max="15108" width="15.42578125" style="107" customWidth="1"/>
    <col min="15109" max="15109" width="14.28515625" style="107" customWidth="1"/>
    <col min="15110" max="15110" width="16.140625" style="107" customWidth="1"/>
    <col min="15111" max="15112" width="11" style="107" customWidth="1"/>
    <col min="15113" max="15113" width="11.85546875" style="107" customWidth="1"/>
    <col min="15114" max="15360" width="9.140625" style="107"/>
    <col min="15361" max="15361" width="40.42578125" style="107" customWidth="1"/>
    <col min="15362" max="15362" width="13.42578125" style="107" customWidth="1"/>
    <col min="15363" max="15363" width="14" style="107" customWidth="1"/>
    <col min="15364" max="15364" width="15.42578125" style="107" customWidth="1"/>
    <col min="15365" max="15365" width="14.28515625" style="107" customWidth="1"/>
    <col min="15366" max="15366" width="16.140625" style="107" customWidth="1"/>
    <col min="15367" max="15368" width="11" style="107" customWidth="1"/>
    <col min="15369" max="15369" width="11.85546875" style="107" customWidth="1"/>
    <col min="15370" max="15616" width="9.140625" style="107"/>
    <col min="15617" max="15617" width="40.42578125" style="107" customWidth="1"/>
    <col min="15618" max="15618" width="13.42578125" style="107" customWidth="1"/>
    <col min="15619" max="15619" width="14" style="107" customWidth="1"/>
    <col min="15620" max="15620" width="15.42578125" style="107" customWidth="1"/>
    <col min="15621" max="15621" width="14.28515625" style="107" customWidth="1"/>
    <col min="15622" max="15622" width="16.140625" style="107" customWidth="1"/>
    <col min="15623" max="15624" width="11" style="107" customWidth="1"/>
    <col min="15625" max="15625" width="11.85546875" style="107" customWidth="1"/>
    <col min="15626" max="15872" width="9.140625" style="107"/>
    <col min="15873" max="15873" width="40.42578125" style="107" customWidth="1"/>
    <col min="15874" max="15874" width="13.42578125" style="107" customWidth="1"/>
    <col min="15875" max="15875" width="14" style="107" customWidth="1"/>
    <col min="15876" max="15876" width="15.42578125" style="107" customWidth="1"/>
    <col min="15877" max="15877" width="14.28515625" style="107" customWidth="1"/>
    <col min="15878" max="15878" width="16.140625" style="107" customWidth="1"/>
    <col min="15879" max="15880" width="11" style="107" customWidth="1"/>
    <col min="15881" max="15881" width="11.85546875" style="107" customWidth="1"/>
    <col min="15882" max="16128" width="9.140625" style="107"/>
    <col min="16129" max="16129" width="40.42578125" style="107" customWidth="1"/>
    <col min="16130" max="16130" width="13.42578125" style="107" customWidth="1"/>
    <col min="16131" max="16131" width="14" style="107" customWidth="1"/>
    <col min="16132" max="16132" width="15.42578125" style="107" customWidth="1"/>
    <col min="16133" max="16133" width="14.28515625" style="107" customWidth="1"/>
    <col min="16134" max="16134" width="16.140625" style="107" customWidth="1"/>
    <col min="16135" max="16136" width="11" style="107" customWidth="1"/>
    <col min="16137" max="16137" width="11.85546875" style="107" customWidth="1"/>
    <col min="16138" max="16384" width="9.140625" style="107"/>
  </cols>
  <sheetData>
    <row r="1" spans="1:6" x14ac:dyDescent="0.25">
      <c r="E1" s="125" t="s">
        <v>612</v>
      </c>
      <c r="F1" s="125"/>
    </row>
    <row r="2" spans="1:6" ht="15.75" x14ac:dyDescent="0.25">
      <c r="A2" s="139" t="s">
        <v>611</v>
      </c>
      <c r="B2" s="139"/>
      <c r="C2" s="139"/>
      <c r="D2" s="139"/>
      <c r="E2" s="139"/>
      <c r="F2" s="139"/>
    </row>
    <row r="3" spans="1:6" ht="24" customHeight="1" x14ac:dyDescent="0.25">
      <c r="A3" s="108" t="s">
        <v>1</v>
      </c>
      <c r="B3" s="109"/>
      <c r="C3" s="109"/>
      <c r="D3" s="109"/>
      <c r="E3" s="109"/>
      <c r="F3" s="110" t="s">
        <v>66</v>
      </c>
    </row>
    <row r="4" spans="1:6" s="111" customFormat="1" ht="51" x14ac:dyDescent="0.25">
      <c r="A4" s="246" t="s">
        <v>325</v>
      </c>
      <c r="B4" s="246" t="s">
        <v>326</v>
      </c>
      <c r="C4" s="246" t="s">
        <v>327</v>
      </c>
      <c r="D4" s="246" t="s">
        <v>651</v>
      </c>
      <c r="E4" s="246" t="s">
        <v>614</v>
      </c>
      <c r="F4" s="246" t="s">
        <v>652</v>
      </c>
    </row>
    <row r="5" spans="1:6" s="109" customFormat="1" ht="12" customHeight="1" x14ac:dyDescent="0.25">
      <c r="A5" s="246">
        <v>1</v>
      </c>
      <c r="B5" s="246">
        <v>2</v>
      </c>
      <c r="C5" s="246">
        <v>3</v>
      </c>
      <c r="D5" s="246">
        <v>4</v>
      </c>
      <c r="E5" s="246">
        <v>5</v>
      </c>
      <c r="F5" s="246" t="s">
        <v>328</v>
      </c>
    </row>
    <row r="6" spans="1:6" x14ac:dyDescent="0.25">
      <c r="A6" s="192" t="s">
        <v>653</v>
      </c>
      <c r="B6" s="112">
        <v>44094</v>
      </c>
      <c r="C6" s="113" t="s">
        <v>654</v>
      </c>
      <c r="D6" s="112">
        <v>44094</v>
      </c>
      <c r="E6" s="112">
        <v>44094</v>
      </c>
      <c r="F6" s="247"/>
    </row>
    <row r="7" spans="1:6" x14ac:dyDescent="0.25">
      <c r="A7" s="192" t="s">
        <v>655</v>
      </c>
      <c r="B7" s="112">
        <v>388620</v>
      </c>
      <c r="C7" s="113" t="s">
        <v>654</v>
      </c>
      <c r="D7" s="112">
        <v>388620</v>
      </c>
      <c r="E7" s="112">
        <v>388620</v>
      </c>
      <c r="F7" s="247"/>
    </row>
    <row r="8" spans="1:6" x14ac:dyDescent="0.25">
      <c r="A8" s="192" t="s">
        <v>656</v>
      </c>
      <c r="B8" s="112">
        <v>180000</v>
      </c>
      <c r="C8" s="113" t="s">
        <v>654</v>
      </c>
      <c r="D8" s="112">
        <v>180000</v>
      </c>
      <c r="E8" s="112">
        <v>180000</v>
      </c>
      <c r="F8" s="247"/>
    </row>
    <row r="9" spans="1:6" x14ac:dyDescent="0.25">
      <c r="A9" s="192" t="s">
        <v>657</v>
      </c>
      <c r="B9" s="112">
        <v>120000</v>
      </c>
      <c r="C9" s="113" t="s">
        <v>654</v>
      </c>
      <c r="D9" s="112">
        <v>120000</v>
      </c>
      <c r="E9" s="112">
        <v>120000</v>
      </c>
      <c r="F9" s="247"/>
    </row>
    <row r="10" spans="1:6" x14ac:dyDescent="0.25">
      <c r="A10" s="192" t="s">
        <v>658</v>
      </c>
      <c r="B10" s="112">
        <v>1288176</v>
      </c>
      <c r="C10" s="113" t="s">
        <v>654</v>
      </c>
      <c r="D10" s="112">
        <v>1288176</v>
      </c>
      <c r="E10" s="112">
        <v>1288176</v>
      </c>
      <c r="F10" s="247"/>
    </row>
    <row r="11" spans="1:6" x14ac:dyDescent="0.25">
      <c r="A11" s="192" t="s">
        <v>659</v>
      </c>
      <c r="B11" s="112">
        <v>185120</v>
      </c>
      <c r="C11" s="113" t="s">
        <v>654</v>
      </c>
      <c r="D11" s="112">
        <v>185120</v>
      </c>
      <c r="E11" s="112">
        <v>185120</v>
      </c>
      <c r="F11" s="247"/>
    </row>
    <row r="12" spans="1:6" x14ac:dyDescent="0.25">
      <c r="A12" s="192"/>
      <c r="B12" s="112"/>
      <c r="C12" s="113"/>
      <c r="D12" s="112"/>
      <c r="E12" s="112"/>
      <c r="F12" s="247">
        <f t="shared" ref="F12:F24" si="0">B12-D12-E12</f>
        <v>0</v>
      </c>
    </row>
    <row r="13" spans="1:6" x14ac:dyDescent="0.25">
      <c r="A13" s="192"/>
      <c r="B13" s="112"/>
      <c r="C13" s="113"/>
      <c r="D13" s="112"/>
      <c r="E13" s="112"/>
      <c r="F13" s="247">
        <f t="shared" si="0"/>
        <v>0</v>
      </c>
    </row>
    <row r="14" spans="1:6" x14ac:dyDescent="0.25">
      <c r="A14" s="192"/>
      <c r="B14" s="112"/>
      <c r="C14" s="113"/>
      <c r="D14" s="112"/>
      <c r="E14" s="112"/>
      <c r="F14" s="247">
        <f t="shared" si="0"/>
        <v>0</v>
      </c>
    </row>
    <row r="15" spans="1:6" x14ac:dyDescent="0.25">
      <c r="A15" s="192"/>
      <c r="B15" s="112"/>
      <c r="C15" s="113"/>
      <c r="D15" s="112"/>
      <c r="E15" s="112"/>
      <c r="F15" s="247">
        <f t="shared" si="0"/>
        <v>0</v>
      </c>
    </row>
    <row r="16" spans="1:6" x14ac:dyDescent="0.25">
      <c r="A16" s="192"/>
      <c r="B16" s="112"/>
      <c r="C16" s="113"/>
      <c r="D16" s="112"/>
      <c r="E16" s="112"/>
      <c r="F16" s="247">
        <f t="shared" si="0"/>
        <v>0</v>
      </c>
    </row>
    <row r="17" spans="1:6" x14ac:dyDescent="0.25">
      <c r="A17" s="192"/>
      <c r="B17" s="112"/>
      <c r="C17" s="113"/>
      <c r="D17" s="112"/>
      <c r="E17" s="112"/>
      <c r="F17" s="247">
        <f t="shared" si="0"/>
        <v>0</v>
      </c>
    </row>
    <row r="18" spans="1:6" x14ac:dyDescent="0.25">
      <c r="A18" s="192"/>
      <c r="B18" s="112"/>
      <c r="C18" s="113"/>
      <c r="D18" s="112"/>
      <c r="E18" s="112"/>
      <c r="F18" s="247">
        <f t="shared" si="0"/>
        <v>0</v>
      </c>
    </row>
    <row r="19" spans="1:6" x14ac:dyDescent="0.25">
      <c r="A19" s="192"/>
      <c r="B19" s="112"/>
      <c r="C19" s="113"/>
      <c r="D19" s="112"/>
      <c r="E19" s="112"/>
      <c r="F19" s="247">
        <f>B19-D19-E19</f>
        <v>0</v>
      </c>
    </row>
    <row r="20" spans="1:6" x14ac:dyDescent="0.25">
      <c r="A20" s="192"/>
      <c r="B20" s="112"/>
      <c r="C20" s="113"/>
      <c r="D20" s="112"/>
      <c r="E20" s="112"/>
      <c r="F20" s="247">
        <f t="shared" si="0"/>
        <v>0</v>
      </c>
    </row>
    <row r="21" spans="1:6" x14ac:dyDescent="0.25">
      <c r="A21" s="192"/>
      <c r="B21" s="112"/>
      <c r="C21" s="113"/>
      <c r="D21" s="112"/>
      <c r="E21" s="112"/>
      <c r="F21" s="247">
        <f t="shared" si="0"/>
        <v>0</v>
      </c>
    </row>
    <row r="22" spans="1:6" x14ac:dyDescent="0.25">
      <c r="A22" s="192"/>
      <c r="B22" s="112"/>
      <c r="C22" s="113"/>
      <c r="D22" s="112"/>
      <c r="E22" s="112"/>
      <c r="F22" s="247">
        <f t="shared" si="0"/>
        <v>0</v>
      </c>
    </row>
    <row r="23" spans="1:6" x14ac:dyDescent="0.25">
      <c r="A23" s="192"/>
      <c r="B23" s="112"/>
      <c r="C23" s="113"/>
      <c r="D23" s="112"/>
      <c r="E23" s="112"/>
      <c r="F23" s="247">
        <f t="shared" si="0"/>
        <v>0</v>
      </c>
    </row>
    <row r="24" spans="1:6" ht="15.95" customHeight="1" x14ac:dyDescent="0.25">
      <c r="A24" s="248"/>
      <c r="B24" s="112"/>
      <c r="C24" s="113"/>
      <c r="D24" s="112"/>
      <c r="E24" s="112"/>
      <c r="F24" s="247">
        <f t="shared" si="0"/>
        <v>0</v>
      </c>
    </row>
    <row r="25" spans="1:6" s="114" customFormat="1" ht="12.75" x14ac:dyDescent="0.25">
      <c r="A25" s="249" t="s">
        <v>329</v>
      </c>
      <c r="B25" s="250">
        <f>SUM(B6:B24)</f>
        <v>2206010</v>
      </c>
      <c r="C25" s="251"/>
      <c r="D25" s="250">
        <f>SUM(D6:D24)</f>
        <v>2206010</v>
      </c>
      <c r="E25" s="250">
        <f>SUM(E6:E24)</f>
        <v>2206010</v>
      </c>
      <c r="F25" s="250">
        <f>SUM(F6:F24)</f>
        <v>0</v>
      </c>
    </row>
  </sheetData>
  <mergeCells count="2">
    <mergeCell ref="A2:F2"/>
    <mergeCell ref="E1:F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1.sz.mell. Műk.mérleg</vt:lpstr>
      <vt:lpstr>2.sz.mell. Felhalm. mérleg</vt:lpstr>
      <vt:lpstr>3.sz.mell. Kiemelt.előir.</vt:lpstr>
      <vt:lpstr>4.sz.mell. Beruházások</vt:lpstr>
      <vt:lpstr>5.sz.mell. Vagyonkimutatás</vt:lpstr>
      <vt:lpstr>6.sz.mell. Pénzeszközök vált.</vt:lpstr>
      <vt:lpstr>7.sz.mell. Maradványkimutatás</vt:lpstr>
      <vt:lpstr>8.sz.mell. Eredménykimutatás</vt:lpstr>
      <vt:lpstr>9.sz.mell. Felújítás</vt:lpstr>
      <vt:lpstr>'1.sz.mell. Műk.mérleg'!Nyomtatási_terület</vt:lpstr>
      <vt:lpstr>'3.sz.mell. Kiemelt.előir.'!Nyomtatási_terület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2020-06-30T07:07:32Z</cp:lastPrinted>
  <dcterms:created xsi:type="dcterms:W3CDTF">2019-05-27T11:40:18Z</dcterms:created>
  <dcterms:modified xsi:type="dcterms:W3CDTF">2020-06-30T07:07:36Z</dcterms:modified>
</cp:coreProperties>
</file>