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1. DOKUMENTUMOK\TESTÜLETI JKV.RENDELETEK\2015\2014.évi zárszámadás\"/>
    </mc:Choice>
  </mc:AlternateContent>
  <bookViews>
    <workbookView xWindow="0" yWindow="0" windowWidth="19200" windowHeight="12885"/>
  </bookViews>
  <sheets>
    <sheet name="8-Ö.köt.fel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4" i="1" l="1"/>
  <c r="D139" i="1"/>
  <c r="C139" i="1"/>
  <c r="D134" i="1"/>
  <c r="C134" i="1"/>
  <c r="D129" i="1"/>
  <c r="C129" i="1"/>
  <c r="E125" i="1"/>
  <c r="E144" i="1" s="1"/>
  <c r="D125" i="1"/>
  <c r="D144" i="1" s="1"/>
  <c r="C125" i="1"/>
  <c r="C144" i="1" s="1"/>
  <c r="F123" i="1"/>
  <c r="C122" i="1"/>
  <c r="D120" i="1"/>
  <c r="C120" i="1"/>
  <c r="F119" i="1"/>
  <c r="F111" i="1"/>
  <c r="F109" i="1"/>
  <c r="F107" i="1"/>
  <c r="E106" i="1"/>
  <c r="F106" i="1" s="1"/>
  <c r="D106" i="1"/>
  <c r="C106" i="1"/>
  <c r="F105" i="1"/>
  <c r="C103" i="1"/>
  <c r="C102" i="1"/>
  <c r="C101" i="1"/>
  <c r="E100" i="1"/>
  <c r="F100" i="1" s="1"/>
  <c r="C99" i="1"/>
  <c r="C98" i="1"/>
  <c r="C97" i="1"/>
  <c r="F96" i="1"/>
  <c r="E95" i="1"/>
  <c r="F95" i="1" s="1"/>
  <c r="F94" i="1"/>
  <c r="E93" i="1"/>
  <c r="F93" i="1" s="1"/>
  <c r="E92" i="1"/>
  <c r="F92" i="1" s="1"/>
  <c r="E91" i="1"/>
  <c r="F91" i="1" s="1"/>
  <c r="E90" i="1"/>
  <c r="E124" i="1" s="1"/>
  <c r="D90" i="1"/>
  <c r="D124" i="1" s="1"/>
  <c r="D145" i="1" s="1"/>
  <c r="C90" i="1"/>
  <c r="C124" i="1" s="1"/>
  <c r="C145" i="1" s="1"/>
  <c r="E75" i="1"/>
  <c r="E72" i="1"/>
  <c r="D72" i="1"/>
  <c r="C72" i="1"/>
  <c r="E63" i="1"/>
  <c r="E85" i="1" s="1"/>
  <c r="F85" i="1" s="1"/>
  <c r="D63" i="1"/>
  <c r="E57" i="1"/>
  <c r="D57" i="1"/>
  <c r="F55" i="1"/>
  <c r="F52" i="1"/>
  <c r="E52" i="1"/>
  <c r="D52" i="1"/>
  <c r="E46" i="1"/>
  <c r="D46" i="1"/>
  <c r="C46" i="1"/>
  <c r="F45" i="1"/>
  <c r="F44" i="1"/>
  <c r="F43" i="1"/>
  <c r="E41" i="1"/>
  <c r="F41" i="1" s="1"/>
  <c r="F39" i="1"/>
  <c r="F38" i="1"/>
  <c r="F37" i="1"/>
  <c r="E35" i="1"/>
  <c r="F35" i="1" s="1"/>
  <c r="D35" i="1"/>
  <c r="C35" i="1"/>
  <c r="F34" i="1"/>
  <c r="F33" i="1"/>
  <c r="F32" i="1"/>
  <c r="F30" i="1"/>
  <c r="F29" i="1"/>
  <c r="E28" i="1"/>
  <c r="F28" i="1" s="1"/>
  <c r="D28" i="1"/>
  <c r="C28" i="1"/>
  <c r="F27" i="1"/>
  <c r="F26" i="1"/>
  <c r="F22" i="1"/>
  <c r="E21" i="1"/>
  <c r="D21" i="1"/>
  <c r="F21" i="1" s="1"/>
  <c r="F20" i="1"/>
  <c r="F19" i="1"/>
  <c r="E19" i="1"/>
  <c r="E14" i="1"/>
  <c r="D14" i="1"/>
  <c r="F14" i="1" s="1"/>
  <c r="C14" i="1"/>
  <c r="F13" i="1"/>
  <c r="F12" i="1"/>
  <c r="F11" i="1"/>
  <c r="E10" i="1"/>
  <c r="F10" i="1" s="1"/>
  <c r="D10" i="1"/>
  <c r="F9" i="1"/>
  <c r="E8" i="1"/>
  <c r="F8" i="1" s="1"/>
  <c r="D8" i="1"/>
  <c r="D7" i="1"/>
  <c r="D62" i="1" s="1"/>
  <c r="D86" i="1" s="1"/>
  <c r="C7" i="1"/>
  <c r="C62" i="1" s="1"/>
  <c r="C86" i="1" s="1"/>
  <c r="E145" i="1" l="1"/>
  <c r="F145" i="1" s="1"/>
  <c r="F124" i="1"/>
  <c r="E7" i="1"/>
  <c r="F90" i="1"/>
  <c r="E62" i="1" l="1"/>
  <c r="F7" i="1"/>
  <c r="F62" i="1" l="1"/>
  <c r="E86" i="1"/>
  <c r="F86" i="1" s="1"/>
</calcChain>
</file>

<file path=xl/sharedStrings.xml><?xml version="1.0" encoding="utf-8"?>
<sst xmlns="http://schemas.openxmlformats.org/spreadsheetml/2006/main" count="292" uniqueCount="259">
  <si>
    <t>8. melléklet a 9/2015. (IV.23.) önkormányzati rendelethez</t>
  </si>
  <si>
    <t>Megnevezés</t>
  </si>
  <si>
    <t>Önkormányzat kötelező feladatok</t>
  </si>
  <si>
    <t>01</t>
  </si>
  <si>
    <t>Ezer forintban !</t>
  </si>
  <si>
    <t>Száma</t>
  </si>
  <si>
    <t>Előirányzat-csoport, kiemelt előirányzat megnevezése</t>
  </si>
  <si>
    <t>2014. évi eredeti  előirányzat</t>
  </si>
  <si>
    <t>2014. évi módosított  előirányzat</t>
  </si>
  <si>
    <t>Teljesítés</t>
  </si>
  <si>
    <t>Teljesítés                 %</t>
  </si>
  <si>
    <t>A</t>
  </si>
  <si>
    <t>B</t>
  </si>
  <si>
    <t>C</t>
  </si>
  <si>
    <t>D</t>
  </si>
  <si>
    <t>E</t>
  </si>
  <si>
    <t>Bevételek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</si>
  <si>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</si>
  <si>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</si>
  <si>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</si>
  <si>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</si>
  <si>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</si>
  <si>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</si>
  <si>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</si>
  <si>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</si>
  <si>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</si>
  <si>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</si>
  <si>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</si>
  <si>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központosított előirányzatok</t>
  </si>
  <si>
    <t>1.6.</t>
  </si>
  <si>
    <t>Helyi önkormányzatok kiegészítő támogatásai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</si>
  <si>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</si>
  <si>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</si>
  <si>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</si>
  <si>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</si>
  <si>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</si>
  <si>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</si>
  <si>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</si>
  <si>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</si>
  <si>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</si>
  <si>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</si>
  <si>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</si>
  <si>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</si>
  <si>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</si>
  <si>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</si>
  <si>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</si>
  <si>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</si>
  <si>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</si>
  <si>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</si>
  <si>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</si>
  <si>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</si>
  <si>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</si>
  <si>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</si>
  <si>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</si>
  <si>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</si>
  <si>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</si>
  <si>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</si>
  <si>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</si>
  <si>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</si>
  <si>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</si>
  <si>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</si>
  <si>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</si>
  <si>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Helyi adók  (4.1.1.+4.1.2.)</t>
  </si>
  <si>
    <t>4.1.1.</t>
  </si>
  <si>
    <t>- Vagyoni típusú adók</t>
  </si>
  <si>
    <t>4.1.2.</t>
  </si>
  <si>
    <t>- Termékek és szolgáltatások adói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</si>
  <si>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</si>
  <si>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</si>
  <si>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</si>
  <si>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</si>
  <si>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</si>
  <si>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</si>
  <si>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5.</t>
  </si>
  <si>
    <t>Működési bevételek (5.1.+…+ 5.10.)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</si>
  <si>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</si>
  <si>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</si>
  <si>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</si>
  <si>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</si>
  <si>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</si>
  <si>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</si>
  <si>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</si>
  <si>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</si>
  <si>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</si>
  <si>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</si>
  <si>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</si>
  <si>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</si>
  <si>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</si>
  <si>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</si>
  <si>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</si>
  <si>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</si>
  <si>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</si>
  <si>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</si>
  <si>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</si>
  <si>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Egyéb működési bevételek</t>
  </si>
  <si>
    <t>6.</t>
  </si>
  <si>
    <t>Felhalmozási bevételek (6.1.+…+6.5.)</t>
  </si>
  <si>
    <t>6.1.</t>
  </si>
  <si>
    <t>Ingatlanok, immateriális javak értékesítése</t>
  </si>
  <si>
    <t>6.2.</t>
  </si>
  <si>
    <t>Tárgyi eszközök hasznosítása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</si>
  <si>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</si>
  <si>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</si>
  <si>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</si>
  <si>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</si>
  <si>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</si>
  <si>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</si>
  <si>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</si>
  <si>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</si>
  <si>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</si>
  <si>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</si>
  <si>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</si>
  <si>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</si>
  <si>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</si>
  <si>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</si>
  <si>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</si>
  <si>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</si>
  <si>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</si>
  <si>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</si>
  <si>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</si>
  <si>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</si>
  <si>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</si>
  <si>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</si>
  <si>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</si>
  <si>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</si>
  <si>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</si>
  <si>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</si>
  <si>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</si>
  <si>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</si>
  <si>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 xml:space="preserve">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</si>
  <si>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</si>
  <si>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</si>
  <si>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</si>
  <si>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</si>
  <si>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</si>
  <si>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</si>
  <si>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</si>
  <si>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</si>
  <si>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</si>
  <si>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</si>
  <si>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</si>
  <si>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</si>
  <si>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</si>
  <si>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</si>
  <si>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</si>
  <si>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</si>
  <si>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</si>
  <si>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</si>
  <si>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</si>
  <si>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</si>
  <si>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</si>
  <si>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</si>
  <si>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</si>
  <si>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</si>
  <si>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</si>
  <si>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</si>
  <si>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</si>
  <si>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</si>
  <si>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</si>
  <si>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</si>
  <si>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</si>
  <si>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</si>
  <si>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</si>
  <si>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</si>
  <si>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</si>
  <si>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</si>
  <si>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</si>
  <si>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</si>
  <si>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</si>
  <si>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</si>
  <si>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</si>
  <si>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</si>
  <si>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</si>
  <si>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</si>
  <si>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FINANSZÍROZÁSI BEVÉTELEK ÖSSZESEN: (10. + … +15.)</t>
  </si>
  <si>
    <t xml:space="preserve">    17.</t>
  </si>
  <si>
    <t>BEVÉTELEK ÖSSZESEN: (9+16)</t>
  </si>
  <si>
    <t>Kiadások</t>
  </si>
  <si>
    <r>
      <t xml:space="preserve">   Működési költségvetés kiadásai </t>
    </r>
    <r>
      <rPr>
        <sz val="8"/>
        <rFont val="Times New Roman CE"/>
        <charset val="238"/>
      </rPr>
      <t>(1.1+…+1.5.)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</si>
  <si>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</si>
  <si>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</si>
  <si>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</si>
  <si>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</si>
  <si>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</si>
  <si>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</si>
  <si>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Elvonások és befizetések</t>
  </si>
  <si>
    <t>1.7.</t>
  </si>
  <si>
    <t xml:space="preserve">   - Garancia- és kezességvállalásból kifizetés ÁH-n belülre</t>
  </si>
  <si>
    <t>1.8.</t>
  </si>
  <si>
    <t xml:space="preserve">   -Visszatérítendő támogatások, kölcsönök nyújtása ÁH-n belülre</t>
  </si>
  <si>
    <t>1.9.</t>
  </si>
  <si>
    <t xml:space="preserve">   - Visszatérítendő támogatások, kölcsönök törlesztése ÁH-n belülre</t>
  </si>
  <si>
    <t>1.10.</t>
  </si>
  <si>
    <t xml:space="preserve">   - Egyéb működési célú támogatások ÁH-n belülre</t>
  </si>
  <si>
    <t>1.11.</t>
  </si>
  <si>
    <t xml:space="preserve">   - Garancia és kezességvállalásból kifizetés ÁH-n kívülre</t>
  </si>
  <si>
    <t>1.12.</t>
  </si>
  <si>
    <t xml:space="preserve">   - Visszatérítendő támogatások, kölcsönök nyújtása ÁH-n kívülre</t>
  </si>
  <si>
    <t>1.13.</t>
  </si>
  <si>
    <t xml:space="preserve">   - Árkiegészítések, ártámogatások</t>
  </si>
  <si>
    <t>1.14.</t>
  </si>
  <si>
    <t xml:space="preserve">   - Kamattámogatások</t>
  </si>
  <si>
    <t>1.15.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</si>
  <si>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</si>
  <si>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</si>
  <si>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</si>
  <si>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</si>
  <si>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</si>
  <si>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</si>
  <si>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</si>
  <si>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</si>
  <si>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</si>
  <si>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</si>
  <si>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</si>
  <si>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</si>
  <si>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</si>
  <si>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</si>
  <si>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</si>
  <si>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</si>
  <si>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</si>
  <si>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</si>
  <si>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</si>
  <si>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</si>
  <si>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Tartalékok (3.1.+3.2.)</t>
  </si>
  <si>
    <t>Általános tartalék</t>
  </si>
  <si>
    <t>Céltartalék</t>
  </si>
  <si>
    <t>4.</t>
  </si>
  <si>
    <t xml:space="preserve">  Költségvetési szervek fiinanszírozása</t>
  </si>
  <si>
    <t>KÖLTSÉGVETÉSI KIADÁSOK ÖSSZESEN (1+2+3)</t>
  </si>
  <si>
    <t>Hitel-, kölcsöntörlesztés államháztartáson kívülre (5.1. + … + 5.3.)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</si>
  <si>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</si>
  <si>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</si>
  <si>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</si>
  <si>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>7.</t>
  </si>
  <si>
    <t>Belföldi értékpapírok kiadásai (6.1. + … + 6.4.)</t>
  </si>
  <si>
    <t xml:space="preserve">   Forgatási célú belföldi értékpapírok vásárlása</t>
  </si>
  <si>
    <t xml:space="preserve">   Forgatási célú belföldi értékpapírok beváltása</t>
  </si>
  <si>
    <t xml:space="preserve">   Befektetési célú belföldi értékpapírok vásárlása</t>
  </si>
  <si>
    <t xml:space="preserve">   Befektetési célú belföldi értékpapírok beváltása</t>
  </si>
  <si>
    <t>Belföldi finanszírozás kiadásai (7.1. + … + 7.4.)</t>
  </si>
  <si>
    <t>Államháztartáson belüli megelőlegezések folyósítása</t>
  </si>
  <si>
    <t>Államháztartáson belüli megelőlegezések visszafizetése</t>
  </si>
  <si>
    <t xml:space="preserve"> Pénzeszközök betétként elhelyezése </t>
  </si>
  <si>
    <t xml:space="preserve"> Pénzügyi lízing kiadásai</t>
  </si>
  <si>
    <t>Külföldi finanszírozás kiadásai (6.1. + … + 6.4.)</t>
  </si>
  <si>
    <t>9.1.</t>
  </si>
  <si>
    <t xml:space="preserve"> Forgatási célú külföldi értékpapírok vásárlása</t>
  </si>
  <si>
    <t>9.2.</t>
  </si>
  <si>
    <t xml:space="preserve"> Befektetési célú külföldi értékpapírok beváltása</t>
  </si>
  <si>
    <t>9.3.</t>
  </si>
  <si>
    <t xml:space="preserve"> Külföldi értékpapírok beváltása</t>
  </si>
  <si>
    <t>9.4.</t>
  </si>
  <si>
    <t xml:space="preserve"> Külföldi hitelek, kölcsönök törlesztése</t>
  </si>
  <si>
    <t>10.</t>
  </si>
  <si>
    <t>FINANSZÍROZÁSI KIADÁSOK ÖSSZESEN: (6.+…+9.)</t>
  </si>
  <si>
    <t>11.</t>
  </si>
  <si>
    <t>KIADÁSOK ÖSSZESEN: (5+10)</t>
  </si>
  <si>
    <t>Éves engedélyezett létszám előirányzat (fő)</t>
  </si>
  <si>
    <t>Közfoglalkoztatottak létszáma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</si>
</sst>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#"/>
    <numFmt numFmtId="165" formatCode="0.0%"/>
  </numFmts>
  <fonts count="16" x14ac:knownFonts="1">
    <font>
      <sz val="10"/>
      <name val="Times New Roman CE"/>
      <charset val="238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name val="Times New Roman"/>
      <family val="1"/>
      <charset val="238"/>
    </font>
    <font>
      <b/>
      <sz val="9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sz val="12"/>
      <name val="Times New Roman CE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"/>
      <family val="1"/>
      <charset val="238"/>
    </font>
    <font>
      <b/>
      <sz val="10"/>
      <name val="Times New Roman CE"/>
      <family val="1"/>
      <charset val="238"/>
    </font>
  </fonts>
  <fills count="2">
    <fill>
      <patternFill patternType="none"/>
    </fill>
    <fill>
      <patternFill patternType="gray125"/>
    </fill>
  </fills>
  <borders count="4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7" fillId="0" borderId="0"/>
  </cellStyleXfs>
  <cellXfs count="161">
    <xf numFmtId="0" fontId="0" fillId="0" borderId="0" xfId="0"/>
    <xf numFmtId="164" fontId="2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0" fontId="4" fillId="0" borderId="0" xfId="0" applyFont="1" applyAlignment="1" applyProtection="1">
      <alignment horizontal="right" vertical="top"/>
      <protection locked="0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3" xfId="0" applyFont="1" applyFill="1" applyBorder="1" applyAlignment="1" applyProtection="1">
      <alignment horizontal="center" vertical="center"/>
    </xf>
    <xf numFmtId="0" fontId="5" fillId="0" borderId="4" xfId="0" quotePrefix="1" applyFont="1" applyFill="1" applyBorder="1" applyAlignment="1" applyProtection="1">
      <alignment horizontal="right" vertical="center" indent="1"/>
    </xf>
    <xf numFmtId="0" fontId="5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horizontal="right"/>
    </xf>
    <xf numFmtId="0" fontId="5" fillId="0" borderId="5" xfId="0" applyFont="1" applyFill="1" applyBorder="1" applyAlignment="1" applyProtection="1">
      <alignment horizontal="center" vertical="center" wrapText="1"/>
    </xf>
    <xf numFmtId="0" fontId="5" fillId="0" borderId="6" xfId="0" applyFont="1" applyFill="1" applyBorder="1" applyAlignment="1" applyProtection="1">
      <alignment horizontal="center" vertical="center" wrapText="1"/>
    </xf>
    <xf numFmtId="0" fontId="5" fillId="0" borderId="7" xfId="2" applyFont="1" applyFill="1" applyBorder="1" applyAlignment="1" applyProtection="1">
      <alignment horizontal="center" vertical="center" wrapText="1"/>
    </xf>
    <xf numFmtId="0" fontId="5" fillId="0" borderId="8" xfId="2" applyFont="1" applyFill="1" applyBorder="1" applyAlignment="1" applyProtection="1">
      <alignment horizontal="center" vertical="center" wrapText="1"/>
    </xf>
    <xf numFmtId="0" fontId="8" fillId="0" borderId="9" xfId="0" applyFont="1" applyFill="1" applyBorder="1" applyAlignment="1" applyProtection="1">
      <alignment horizontal="center" vertical="center" wrapText="1"/>
    </xf>
    <xf numFmtId="0" fontId="8" fillId="0" borderId="10" xfId="0" applyFont="1" applyFill="1" applyBorder="1" applyAlignment="1" applyProtection="1">
      <alignment horizontal="center" vertical="center" wrapText="1"/>
    </xf>
    <xf numFmtId="0" fontId="8" fillId="0" borderId="8" xfId="0" applyFont="1" applyFill="1" applyBorder="1" applyAlignment="1" applyProtection="1">
      <alignment horizontal="center" vertical="center" wrapText="1"/>
    </xf>
    <xf numFmtId="0" fontId="8" fillId="0" borderId="7" xfId="0" applyFont="1" applyFill="1" applyBorder="1" applyAlignment="1" applyProtection="1">
      <alignment horizontal="center" vertical="center" wrapText="1"/>
    </xf>
    <xf numFmtId="0" fontId="5" fillId="0" borderId="11" xfId="0" applyFont="1" applyFill="1" applyBorder="1" applyAlignment="1" applyProtection="1">
      <alignment horizontal="center" vertical="center" wrapText="1"/>
    </xf>
    <xf numFmtId="0" fontId="5" fillId="0" borderId="12" xfId="0" applyFont="1" applyFill="1" applyBorder="1" applyAlignment="1" applyProtection="1">
      <alignment horizontal="center" vertical="center" wrapText="1"/>
    </xf>
    <xf numFmtId="164" fontId="5" fillId="0" borderId="13" xfId="0" applyNumberFormat="1" applyFont="1" applyFill="1" applyBorder="1" applyAlignment="1" applyProtection="1">
      <alignment horizontal="right" vertical="center" wrapText="1" indent="1"/>
    </xf>
    <xf numFmtId="0" fontId="8" fillId="0" borderId="9" xfId="2" applyFont="1" applyFill="1" applyBorder="1" applyAlignment="1" applyProtection="1">
      <alignment horizontal="center" vertical="center" wrapText="1"/>
    </xf>
    <xf numFmtId="0" fontId="8" fillId="0" borderId="10" xfId="2" applyFont="1" applyFill="1" applyBorder="1" applyAlignment="1" applyProtection="1">
      <alignment horizontal="left" vertical="center" wrapText="1" indent="1"/>
    </xf>
    <xf numFmtId="3" fontId="8" fillId="0" borderId="8" xfId="2" applyNumberFormat="1" applyFont="1" applyFill="1" applyBorder="1" applyAlignment="1" applyProtection="1">
      <alignment horizontal="right" vertical="center" wrapText="1" indent="1"/>
    </xf>
    <xf numFmtId="3" fontId="8" fillId="0" borderId="8" xfId="2" applyNumberFormat="1" applyFont="1" applyFill="1" applyBorder="1" applyAlignment="1" applyProtection="1">
      <alignment horizontal="right" vertical="center" wrapText="1"/>
    </xf>
    <xf numFmtId="165" fontId="8" fillId="0" borderId="7" xfId="1" applyNumberFormat="1" applyFont="1" applyFill="1" applyBorder="1" applyAlignment="1" applyProtection="1">
      <alignment horizontal="right" vertical="center" wrapText="1"/>
    </xf>
    <xf numFmtId="49" fontId="9" fillId="0" borderId="14" xfId="2" applyNumberFormat="1" applyFont="1" applyFill="1" applyBorder="1" applyAlignment="1" applyProtection="1">
      <alignment horizontal="center" vertical="center" wrapText="1"/>
    </xf>
    <xf numFmtId="0" fontId="10" fillId="0" borderId="15" xfId="0" applyFont="1" applyBorder="1" applyAlignment="1" applyProtection="1">
      <alignment horizontal="left" wrapText="1" indent="1"/>
    </xf>
    <xf numFmtId="3" fontId="10" fillId="0" borderId="16" xfId="0" applyNumberFormat="1" applyFont="1" applyBorder="1" applyAlignment="1" applyProtection="1">
      <alignment horizontal="right" vertical="center" wrapText="1" indent="1"/>
    </xf>
    <xf numFmtId="3" fontId="10" fillId="0" borderId="16" xfId="0" applyNumberFormat="1" applyFont="1" applyBorder="1" applyAlignment="1" applyProtection="1">
      <alignment horizontal="right" vertical="center" wrapText="1"/>
    </xf>
    <xf numFmtId="165" fontId="9" fillId="0" borderId="17" xfId="1" applyNumberFormat="1" applyFont="1" applyFill="1" applyBorder="1" applyAlignment="1" applyProtection="1">
      <alignment horizontal="right" vertical="center" wrapText="1"/>
      <protection locked="0"/>
    </xf>
    <xf numFmtId="49" fontId="9" fillId="0" borderId="18" xfId="2" applyNumberFormat="1" applyFont="1" applyFill="1" applyBorder="1" applyAlignment="1" applyProtection="1">
      <alignment horizontal="center" vertical="center" wrapText="1"/>
    </xf>
    <xf numFmtId="0" fontId="10" fillId="0" borderId="19" xfId="0" applyFont="1" applyBorder="1" applyAlignment="1" applyProtection="1">
      <alignment horizontal="left" wrapText="1" indent="1"/>
    </xf>
    <xf numFmtId="3" fontId="10" fillId="0" borderId="20" xfId="0" applyNumberFormat="1" applyFont="1" applyBorder="1" applyAlignment="1" applyProtection="1">
      <alignment horizontal="right" vertical="center" wrapText="1" indent="1"/>
    </xf>
    <xf numFmtId="3" fontId="10" fillId="0" borderId="20" xfId="0" applyNumberFormat="1" applyFont="1" applyBorder="1" applyAlignment="1" applyProtection="1">
      <alignment horizontal="right" vertical="center" wrapText="1"/>
    </xf>
    <xf numFmtId="165" fontId="9" fillId="0" borderId="21" xfId="1" applyNumberFormat="1" applyFont="1" applyFill="1" applyBorder="1" applyAlignment="1" applyProtection="1">
      <alignment horizontal="right" vertical="center" wrapText="1"/>
      <protection locked="0"/>
    </xf>
    <xf numFmtId="49" fontId="9" fillId="0" borderId="22" xfId="2" applyNumberFormat="1" applyFont="1" applyFill="1" applyBorder="1" applyAlignment="1" applyProtection="1">
      <alignment horizontal="center" vertical="center" wrapText="1"/>
    </xf>
    <xf numFmtId="0" fontId="10" fillId="0" borderId="23" xfId="0" applyFont="1" applyBorder="1" applyAlignment="1" applyProtection="1">
      <alignment horizontal="left" wrapText="1" indent="1"/>
    </xf>
    <xf numFmtId="3" fontId="10" fillId="0" borderId="24" xfId="0" applyNumberFormat="1" applyFont="1" applyBorder="1" applyAlignment="1" applyProtection="1">
      <alignment horizontal="right" vertical="center" wrapText="1" indent="1"/>
    </xf>
    <xf numFmtId="3" fontId="10" fillId="0" borderId="24" xfId="0" applyNumberFormat="1" applyFont="1" applyBorder="1" applyAlignment="1" applyProtection="1">
      <alignment horizontal="right" vertical="center" wrapText="1"/>
    </xf>
    <xf numFmtId="0" fontId="11" fillId="0" borderId="10" xfId="0" applyFont="1" applyBorder="1" applyAlignment="1" applyProtection="1">
      <alignment horizontal="left" vertical="center" wrapText="1" indent="1"/>
    </xf>
    <xf numFmtId="3" fontId="11" fillId="0" borderId="8" xfId="0" applyNumberFormat="1" applyFont="1" applyBorder="1" applyAlignment="1" applyProtection="1">
      <alignment horizontal="right" vertical="center" wrapText="1" indent="1"/>
    </xf>
    <xf numFmtId="3" fontId="11" fillId="0" borderId="8" xfId="0" applyNumberFormat="1" applyFont="1" applyBorder="1" applyAlignment="1" applyProtection="1">
      <alignment horizontal="right" vertical="center" wrapText="1"/>
    </xf>
    <xf numFmtId="165" fontId="9" fillId="0" borderId="17" xfId="2" applyNumberFormat="1" applyFont="1" applyFill="1" applyBorder="1" applyAlignment="1" applyProtection="1">
      <alignment horizontal="right" vertical="center" wrapText="1"/>
      <protection locked="0"/>
    </xf>
    <xf numFmtId="165" fontId="9" fillId="0" borderId="21" xfId="2" applyNumberFormat="1" applyFont="1" applyFill="1" applyBorder="1" applyAlignment="1" applyProtection="1">
      <alignment horizontal="right" vertical="center" wrapText="1"/>
      <protection locked="0"/>
    </xf>
    <xf numFmtId="165" fontId="9" fillId="0" borderId="25" xfId="1" applyNumberFormat="1" applyFont="1" applyFill="1" applyBorder="1" applyAlignment="1" applyProtection="1">
      <alignment horizontal="right" vertical="center" wrapText="1"/>
      <protection locked="0"/>
    </xf>
    <xf numFmtId="3" fontId="8" fillId="0" borderId="8" xfId="2" applyNumberFormat="1" applyFont="1" applyFill="1" applyBorder="1" applyAlignment="1" applyProtection="1">
      <alignment horizontal="right" wrapText="1"/>
    </xf>
    <xf numFmtId="165" fontId="12" fillId="0" borderId="7" xfId="1" applyNumberFormat="1" applyFont="1" applyFill="1" applyBorder="1" applyAlignment="1" applyProtection="1">
      <alignment horizontal="right" vertical="center" wrapText="1"/>
    </xf>
    <xf numFmtId="3" fontId="10" fillId="0" borderId="16" xfId="0" applyNumberFormat="1" applyFont="1" applyBorder="1" applyAlignment="1" applyProtection="1">
      <alignment wrapText="1"/>
    </xf>
    <xf numFmtId="165" fontId="9" fillId="0" borderId="17" xfId="1" applyNumberFormat="1" applyFont="1" applyFill="1" applyBorder="1" applyAlignment="1" applyProtection="1">
      <alignment horizontal="right" vertical="center" wrapText="1"/>
    </xf>
    <xf numFmtId="3" fontId="10" fillId="0" borderId="20" xfId="0" applyNumberFormat="1" applyFont="1" applyBorder="1" applyAlignment="1" applyProtection="1">
      <alignment wrapText="1"/>
    </xf>
    <xf numFmtId="3" fontId="10" fillId="0" borderId="24" xfId="0" applyNumberFormat="1" applyFont="1" applyBorder="1" applyAlignment="1" applyProtection="1">
      <alignment wrapText="1"/>
    </xf>
    <xf numFmtId="165" fontId="8" fillId="0" borderId="7" xfId="2" applyNumberFormat="1" applyFont="1" applyFill="1" applyBorder="1" applyAlignment="1" applyProtection="1">
      <alignment horizontal="right" vertical="center" wrapText="1"/>
    </xf>
    <xf numFmtId="165" fontId="13" fillId="0" borderId="17" xfId="2" applyNumberFormat="1" applyFont="1" applyFill="1" applyBorder="1" applyAlignment="1" applyProtection="1">
      <alignment horizontal="right" vertical="center" wrapText="1"/>
      <protection locked="0"/>
    </xf>
    <xf numFmtId="165" fontId="13" fillId="0" borderId="21" xfId="2" applyNumberFormat="1" applyFont="1" applyFill="1" applyBorder="1" applyAlignment="1" applyProtection="1">
      <alignment horizontal="right" vertical="center" wrapText="1"/>
      <protection locked="0"/>
    </xf>
    <xf numFmtId="165" fontId="13" fillId="0" borderId="25" xfId="2" applyNumberFormat="1" applyFont="1" applyFill="1" applyBorder="1" applyAlignment="1" applyProtection="1">
      <alignment horizontal="right" vertical="center" wrapText="1"/>
      <protection locked="0"/>
    </xf>
    <xf numFmtId="165" fontId="9" fillId="0" borderId="25" xfId="2" applyNumberFormat="1" applyFont="1" applyFill="1" applyBorder="1" applyAlignment="1" applyProtection="1">
      <alignment horizontal="right" vertical="center" wrapText="1"/>
      <protection locked="0"/>
    </xf>
    <xf numFmtId="165" fontId="13" fillId="0" borderId="21" xfId="1" applyNumberFormat="1" applyFont="1" applyFill="1" applyBorder="1" applyAlignment="1" applyProtection="1">
      <alignment horizontal="right" vertical="center" wrapText="1"/>
      <protection locked="0"/>
    </xf>
    <xf numFmtId="0" fontId="11" fillId="0" borderId="9" xfId="0" applyFont="1" applyBorder="1" applyAlignment="1" applyProtection="1">
      <alignment horizontal="center" wrapText="1"/>
    </xf>
    <xf numFmtId="0" fontId="10" fillId="0" borderId="23" xfId="0" applyFont="1" applyBorder="1" applyAlignment="1" applyProtection="1">
      <alignment wrapText="1"/>
    </xf>
    <xf numFmtId="0" fontId="10" fillId="0" borderId="14" xfId="0" applyFont="1" applyBorder="1" applyAlignment="1" applyProtection="1">
      <alignment horizontal="center" wrapText="1"/>
    </xf>
    <xf numFmtId="0" fontId="10" fillId="0" borderId="18" xfId="0" applyFont="1" applyBorder="1" applyAlignment="1" applyProtection="1">
      <alignment horizontal="center" wrapText="1"/>
    </xf>
    <xf numFmtId="0" fontId="10" fillId="0" borderId="22" xfId="0" applyFont="1" applyBorder="1" applyAlignment="1" applyProtection="1">
      <alignment horizontal="center" wrapText="1"/>
    </xf>
    <xf numFmtId="165" fontId="8" fillId="0" borderId="7" xfId="2" applyNumberFormat="1" applyFont="1" applyFill="1" applyBorder="1" applyAlignment="1" applyProtection="1">
      <alignment horizontal="right" vertical="center" wrapText="1"/>
      <protection locked="0"/>
    </xf>
    <xf numFmtId="0" fontId="11" fillId="0" borderId="10" xfId="0" applyFont="1" applyBorder="1" applyAlignment="1" applyProtection="1">
      <alignment wrapText="1"/>
    </xf>
    <xf numFmtId="0" fontId="11" fillId="0" borderId="26" xfId="0" applyFont="1" applyBorder="1" applyAlignment="1" applyProtection="1">
      <alignment horizontal="center" wrapText="1"/>
    </xf>
    <xf numFmtId="0" fontId="11" fillId="0" borderId="27" xfId="0" applyFont="1" applyBorder="1" applyAlignment="1" applyProtection="1">
      <alignment wrapText="1"/>
    </xf>
    <xf numFmtId="3" fontId="11" fillId="0" borderId="28" xfId="0" applyNumberFormat="1" applyFont="1" applyBorder="1" applyAlignment="1" applyProtection="1">
      <alignment horizontal="right" vertical="center" wrapText="1" indent="1"/>
    </xf>
    <xf numFmtId="3" fontId="11" fillId="0" borderId="28" xfId="0" applyNumberFormat="1" applyFont="1" applyBorder="1" applyAlignment="1" applyProtection="1">
      <alignment horizontal="right" vertical="center" wrapText="1"/>
    </xf>
    <xf numFmtId="0" fontId="9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left" vertical="center" wrapText="1" indent="1"/>
    </xf>
    <xf numFmtId="0" fontId="5" fillId="0" borderId="0" xfId="0" applyFont="1" applyFill="1" applyBorder="1" applyAlignment="1" applyProtection="1">
      <alignment horizontal="right" vertical="center" wrapText="1" indent="1"/>
    </xf>
    <xf numFmtId="164" fontId="8" fillId="0" borderId="0" xfId="0" applyNumberFormat="1" applyFont="1" applyFill="1" applyBorder="1" applyAlignment="1" applyProtection="1">
      <alignment horizontal="right" vertical="center" wrapText="1" indent="1"/>
    </xf>
    <xf numFmtId="0" fontId="9" fillId="0" borderId="0" xfId="0" applyFont="1" applyFill="1" applyAlignment="1" applyProtection="1">
      <alignment horizontal="center" vertical="center" wrapText="1"/>
    </xf>
    <xf numFmtId="0" fontId="9" fillId="0" borderId="0" xfId="0" applyFont="1" applyFill="1" applyAlignment="1" applyProtection="1">
      <alignment vertical="center" wrapText="1"/>
    </xf>
    <xf numFmtId="0" fontId="9" fillId="0" borderId="0" xfId="0" applyFont="1" applyFill="1" applyAlignment="1" applyProtection="1">
      <alignment horizontal="right" vertical="center" wrapText="1" indent="1"/>
    </xf>
    <xf numFmtId="0" fontId="8" fillId="0" borderId="5" xfId="0" applyFont="1" applyFill="1" applyBorder="1" applyAlignment="1" applyProtection="1">
      <alignment horizontal="center" vertical="center" wrapText="1"/>
    </xf>
    <xf numFmtId="0" fontId="5" fillId="0" borderId="29" xfId="0" applyFont="1" applyFill="1" applyBorder="1" applyAlignment="1" applyProtection="1">
      <alignment horizontal="center" vertical="center" wrapText="1"/>
    </xf>
    <xf numFmtId="0" fontId="5" fillId="0" borderId="29" xfId="0" applyFont="1" applyFill="1" applyBorder="1" applyAlignment="1" applyProtection="1">
      <alignment horizontal="right" vertical="center" wrapText="1" indent="1"/>
    </xf>
    <xf numFmtId="164" fontId="8" fillId="0" borderId="30" xfId="0" applyNumberFormat="1" applyFont="1" applyFill="1" applyBorder="1" applyAlignment="1" applyProtection="1">
      <alignment horizontal="right" vertical="center" wrapText="1" indent="1"/>
    </xf>
    <xf numFmtId="0" fontId="8" fillId="0" borderId="31" xfId="2" applyFont="1" applyFill="1" applyBorder="1" applyAlignment="1" applyProtection="1">
      <alignment horizontal="center" vertical="center" wrapText="1"/>
    </xf>
    <xf numFmtId="0" fontId="8" fillId="0" borderId="6" xfId="2" applyFont="1" applyFill="1" applyBorder="1" applyAlignment="1" applyProtection="1">
      <alignment vertical="center" wrapText="1"/>
    </xf>
    <xf numFmtId="3" fontId="8" fillId="0" borderId="32" xfId="2" applyNumberFormat="1" applyFont="1" applyFill="1" applyBorder="1" applyAlignment="1" applyProtection="1">
      <alignment horizontal="right" vertical="center" wrapText="1" indent="1"/>
    </xf>
    <xf numFmtId="3" fontId="8" fillId="0" borderId="32" xfId="2" applyNumberFormat="1" applyFont="1" applyFill="1" applyBorder="1" applyAlignment="1" applyProtection="1">
      <alignment vertical="center" wrapText="1"/>
    </xf>
    <xf numFmtId="165" fontId="8" fillId="0" borderId="33" xfId="1" applyNumberFormat="1" applyFont="1" applyFill="1" applyBorder="1" applyAlignment="1" applyProtection="1">
      <alignment vertical="center" wrapText="1"/>
    </xf>
    <xf numFmtId="49" fontId="9" fillId="0" borderId="34" xfId="2" applyNumberFormat="1" applyFont="1" applyFill="1" applyBorder="1" applyAlignment="1" applyProtection="1">
      <alignment horizontal="center" vertical="center" wrapText="1"/>
    </xf>
    <xf numFmtId="0" fontId="9" fillId="0" borderId="2" xfId="2" applyFont="1" applyFill="1" applyBorder="1" applyAlignment="1" applyProtection="1">
      <alignment horizontal="left" vertical="center" wrapText="1" indent="1"/>
    </xf>
    <xf numFmtId="3" fontId="9" fillId="0" borderId="32" xfId="2" applyNumberFormat="1" applyFont="1" applyFill="1" applyBorder="1" applyAlignment="1" applyProtection="1">
      <alignment horizontal="right" vertical="center" wrapText="1" indent="1"/>
    </xf>
    <xf numFmtId="3" fontId="9" fillId="0" borderId="3" xfId="2" applyNumberFormat="1" applyFont="1" applyFill="1" applyBorder="1" applyAlignment="1" applyProtection="1">
      <alignment vertical="center" wrapText="1"/>
    </xf>
    <xf numFmtId="165" fontId="9" fillId="0" borderId="4" xfId="1" applyNumberFormat="1" applyFont="1" applyFill="1" applyBorder="1" applyAlignment="1" applyProtection="1">
      <alignment vertical="center" wrapText="1"/>
      <protection locked="0"/>
    </xf>
    <xf numFmtId="0" fontId="9" fillId="0" borderId="19" xfId="2" applyFont="1" applyFill="1" applyBorder="1" applyAlignment="1" applyProtection="1">
      <alignment horizontal="left" vertical="center" wrapText="1" indent="1"/>
    </xf>
    <xf numFmtId="3" fontId="9" fillId="0" borderId="19" xfId="2" applyNumberFormat="1" applyFont="1" applyFill="1" applyBorder="1" applyAlignment="1" applyProtection="1">
      <alignment horizontal="right" vertical="center" wrapText="1" indent="1"/>
    </xf>
    <xf numFmtId="3" fontId="9" fillId="0" borderId="20" xfId="2" applyNumberFormat="1" applyFont="1" applyFill="1" applyBorder="1" applyAlignment="1" applyProtection="1">
      <alignment vertical="center" wrapText="1"/>
    </xf>
    <xf numFmtId="165" fontId="9" fillId="0" borderId="21" xfId="1" applyNumberFormat="1" applyFont="1" applyFill="1" applyBorder="1" applyAlignment="1" applyProtection="1">
      <alignment vertical="center" wrapText="1"/>
      <protection locked="0"/>
    </xf>
    <xf numFmtId="3" fontId="9" fillId="0" borderId="24" xfId="2" applyNumberFormat="1" applyFont="1" applyFill="1" applyBorder="1" applyAlignment="1" applyProtection="1">
      <alignment vertical="center" wrapText="1"/>
    </xf>
    <xf numFmtId="0" fontId="9" fillId="0" borderId="35" xfId="2" applyFont="1" applyFill="1" applyBorder="1" applyAlignment="1" applyProtection="1">
      <alignment horizontal="left" vertical="center" wrapText="1" indent="1"/>
    </xf>
    <xf numFmtId="3" fontId="9" fillId="0" borderId="19" xfId="2" applyNumberFormat="1" applyFont="1" applyFill="1" applyBorder="1" applyAlignment="1" applyProtection="1">
      <alignment vertical="center" wrapText="1"/>
    </xf>
    <xf numFmtId="0" fontId="9" fillId="0" borderId="0" xfId="2" applyFont="1" applyFill="1" applyBorder="1" applyAlignment="1" applyProtection="1">
      <alignment horizontal="left" vertical="center" wrapText="1" indent="1"/>
    </xf>
    <xf numFmtId="0" fontId="9" fillId="0" borderId="19" xfId="2" applyFont="1" applyFill="1" applyBorder="1" applyAlignment="1" applyProtection="1">
      <alignment horizontal="left" indent="6"/>
    </xf>
    <xf numFmtId="3" fontId="9" fillId="0" borderId="24" xfId="2" applyNumberFormat="1" applyFont="1" applyFill="1" applyBorder="1" applyAlignment="1" applyProtection="1"/>
    <xf numFmtId="165" fontId="9" fillId="0" borderId="25" xfId="2" applyNumberFormat="1" applyFont="1" applyFill="1" applyBorder="1" applyAlignment="1" applyProtection="1">
      <alignment vertical="center" wrapText="1"/>
      <protection locked="0"/>
    </xf>
    <xf numFmtId="0" fontId="9" fillId="0" borderId="19" xfId="2" applyFont="1" applyFill="1" applyBorder="1" applyAlignment="1" applyProtection="1">
      <alignment horizontal="left" vertical="center" wrapText="1" indent="6"/>
    </xf>
    <xf numFmtId="165" fontId="9" fillId="0" borderId="25" xfId="1" applyNumberFormat="1" applyFont="1" applyFill="1" applyBorder="1" applyAlignment="1" applyProtection="1">
      <alignment vertical="center" wrapText="1"/>
      <protection locked="0"/>
    </xf>
    <xf numFmtId="49" fontId="9" fillId="0" borderId="36" xfId="2" applyNumberFormat="1" applyFont="1" applyFill="1" applyBorder="1" applyAlignment="1" applyProtection="1">
      <alignment horizontal="center" vertical="center" wrapText="1"/>
    </xf>
    <xf numFmtId="0" fontId="9" fillId="0" borderId="23" xfId="2" applyFont="1" applyFill="1" applyBorder="1" applyAlignment="1" applyProtection="1">
      <alignment horizontal="left" vertical="center" wrapText="1" indent="6"/>
    </xf>
    <xf numFmtId="49" fontId="9" fillId="0" borderId="37" xfId="2" applyNumberFormat="1" applyFont="1" applyFill="1" applyBorder="1" applyAlignment="1" applyProtection="1">
      <alignment horizontal="center" vertical="center" wrapText="1"/>
    </xf>
    <xf numFmtId="0" fontId="9" fillId="0" borderId="38" xfId="2" applyFont="1" applyFill="1" applyBorder="1" applyAlignment="1" applyProtection="1">
      <alignment horizontal="left" vertical="center" wrapText="1" indent="6"/>
    </xf>
    <xf numFmtId="3" fontId="9" fillId="0" borderId="16" xfId="2" applyNumberFormat="1" applyFont="1" applyFill="1" applyBorder="1" applyAlignment="1" applyProtection="1">
      <alignment horizontal="right" vertical="center" wrapText="1" indent="1"/>
    </xf>
    <xf numFmtId="3" fontId="9" fillId="0" borderId="39" xfId="2" applyNumberFormat="1" applyFont="1" applyFill="1" applyBorder="1" applyAlignment="1" applyProtection="1">
      <alignment vertical="center" wrapText="1"/>
    </xf>
    <xf numFmtId="165" fontId="9" fillId="0" borderId="40" xfId="1" applyNumberFormat="1" applyFont="1" applyFill="1" applyBorder="1" applyAlignment="1" applyProtection="1">
      <alignment vertical="center" wrapText="1"/>
      <protection locked="0"/>
    </xf>
    <xf numFmtId="0" fontId="8" fillId="0" borderId="10" xfId="2" applyFont="1" applyFill="1" applyBorder="1" applyAlignment="1" applyProtection="1">
      <alignment vertical="center" wrapText="1"/>
    </xf>
    <xf numFmtId="3" fontId="8" fillId="0" borderId="8" xfId="2" applyNumberFormat="1" applyFont="1" applyFill="1" applyBorder="1" applyAlignment="1" applyProtection="1">
      <alignment vertical="center" wrapText="1"/>
    </xf>
    <xf numFmtId="165" fontId="8" fillId="0" borderId="7" xfId="1" applyNumberFormat="1" applyFont="1" applyFill="1" applyBorder="1" applyAlignment="1" applyProtection="1">
      <alignment horizontal="right" vertical="center" wrapText="1" indent="1"/>
    </xf>
    <xf numFmtId="3" fontId="9" fillId="0" borderId="16" xfId="2" applyNumberFormat="1" applyFont="1" applyFill="1" applyBorder="1" applyAlignment="1" applyProtection="1">
      <alignment vertical="center" wrapText="1"/>
    </xf>
    <xf numFmtId="165" fontId="9" fillId="0" borderId="17" xfId="1" applyNumberFormat="1" applyFont="1" applyFill="1" applyBorder="1" applyAlignment="1" applyProtection="1">
      <alignment vertical="center" wrapText="1"/>
      <protection locked="0"/>
    </xf>
    <xf numFmtId="0" fontId="9" fillId="0" borderId="23" xfId="2" applyFont="1" applyFill="1" applyBorder="1" applyAlignment="1" applyProtection="1">
      <alignment horizontal="left" vertical="center" wrapText="1" indent="1"/>
    </xf>
    <xf numFmtId="3" fontId="9" fillId="0" borderId="41" xfId="2" applyNumberFormat="1" applyFont="1" applyFill="1" applyBorder="1" applyAlignment="1" applyProtection="1">
      <alignment vertical="center" wrapText="1"/>
    </xf>
    <xf numFmtId="165" fontId="9" fillId="0" borderId="17" xfId="2" applyNumberFormat="1" applyFont="1" applyFill="1" applyBorder="1" applyAlignment="1" applyProtection="1">
      <alignment vertical="center" wrapText="1"/>
      <protection locked="0"/>
    </xf>
    <xf numFmtId="165" fontId="9" fillId="0" borderId="42" xfId="2" applyNumberFormat="1" applyFont="1" applyFill="1" applyBorder="1" applyAlignment="1" applyProtection="1">
      <alignment vertical="center" wrapText="1"/>
      <protection locked="0"/>
    </xf>
    <xf numFmtId="0" fontId="10" fillId="0" borderId="23" xfId="0" applyFont="1" applyBorder="1" applyAlignment="1" applyProtection="1">
      <alignment horizontal="left" vertical="center" wrapText="1" indent="1"/>
    </xf>
    <xf numFmtId="3" fontId="10" fillId="0" borderId="19" xfId="0" applyNumberFormat="1" applyFont="1" applyBorder="1" applyAlignment="1" applyProtection="1">
      <alignment vertical="center" wrapText="1"/>
    </xf>
    <xf numFmtId="165" fontId="9" fillId="0" borderId="42" xfId="1" applyNumberFormat="1" applyFont="1" applyFill="1" applyBorder="1" applyAlignment="1" applyProtection="1">
      <alignment vertical="center" wrapText="1"/>
      <protection locked="0"/>
    </xf>
    <xf numFmtId="0" fontId="10" fillId="0" borderId="19" xfId="0" applyFont="1" applyBorder="1" applyAlignment="1" applyProtection="1">
      <alignment horizontal="left" vertical="center" wrapText="1" indent="1"/>
    </xf>
    <xf numFmtId="0" fontId="9" fillId="0" borderId="15" xfId="2" applyFont="1" applyFill="1" applyBorder="1" applyAlignment="1" applyProtection="1">
      <alignment horizontal="left" vertical="center" wrapText="1" indent="6"/>
    </xf>
    <xf numFmtId="3" fontId="9" fillId="0" borderId="23" xfId="2" applyNumberFormat="1" applyFont="1" applyFill="1" applyBorder="1" applyAlignment="1" applyProtection="1">
      <alignment vertical="center" wrapText="1"/>
    </xf>
    <xf numFmtId="3" fontId="9" fillId="0" borderId="38" xfId="2" applyNumberFormat="1" applyFont="1" applyFill="1" applyBorder="1" applyAlignment="1" applyProtection="1">
      <alignment vertical="center" wrapText="1"/>
    </xf>
    <xf numFmtId="165" fontId="9" fillId="0" borderId="13" xfId="1" applyNumberFormat="1" applyFont="1" applyFill="1" applyBorder="1" applyAlignment="1" applyProtection="1">
      <alignment vertical="center" wrapText="1"/>
      <protection locked="0"/>
    </xf>
    <xf numFmtId="0" fontId="12" fillId="0" borderId="10" xfId="2" applyFont="1" applyFill="1" applyBorder="1" applyAlignment="1" applyProtection="1">
      <alignment horizontal="left" vertical="center" wrapText="1" indent="1"/>
    </xf>
    <xf numFmtId="3" fontId="12" fillId="0" borderId="8" xfId="2" applyNumberFormat="1" applyFont="1" applyFill="1" applyBorder="1" applyAlignment="1" applyProtection="1">
      <alignment horizontal="right" vertical="center" wrapText="1" indent="1"/>
    </xf>
    <xf numFmtId="3" fontId="12" fillId="0" borderId="43" xfId="2" applyNumberFormat="1" applyFont="1" applyFill="1" applyBorder="1" applyAlignment="1" applyProtection="1">
      <alignment vertical="center" wrapText="1"/>
    </xf>
    <xf numFmtId="3" fontId="12" fillId="0" borderId="30" xfId="2" applyNumberFormat="1" applyFont="1" applyFill="1" applyBorder="1" applyAlignment="1" applyProtection="1">
      <alignment vertical="center" wrapText="1"/>
    </xf>
    <xf numFmtId="165" fontId="8" fillId="0" borderId="30" xfId="2" applyNumberFormat="1" applyFont="1" applyFill="1" applyBorder="1" applyAlignment="1" applyProtection="1">
      <alignment vertical="center" wrapText="1"/>
    </xf>
    <xf numFmtId="0" fontId="9" fillId="0" borderId="15" xfId="2" applyFont="1" applyFill="1" applyBorder="1" applyAlignment="1" applyProtection="1">
      <alignment horizontal="left" vertical="center" wrapText="1" indent="1"/>
    </xf>
    <xf numFmtId="3" fontId="9" fillId="0" borderId="41" xfId="2" applyNumberFormat="1" applyFont="1" applyFill="1" applyBorder="1" applyAlignment="1" applyProtection="1">
      <alignment horizontal="right" vertical="center" wrapText="1" indent="1"/>
    </xf>
    <xf numFmtId="49" fontId="9" fillId="0" borderId="9" xfId="2" applyNumberFormat="1" applyFont="1" applyFill="1" applyBorder="1" applyAlignment="1" applyProtection="1">
      <alignment horizontal="center" vertical="center" wrapText="1"/>
    </xf>
    <xf numFmtId="3" fontId="12" fillId="0" borderId="8" xfId="2" applyNumberFormat="1" applyFont="1" applyFill="1" applyBorder="1" applyAlignment="1" applyProtection="1">
      <alignment vertical="center" wrapText="1"/>
    </xf>
    <xf numFmtId="165" fontId="9" fillId="0" borderId="7" xfId="1" applyNumberFormat="1" applyFont="1" applyFill="1" applyBorder="1" applyAlignment="1" applyProtection="1">
      <alignment vertical="center" wrapText="1"/>
      <protection locked="0"/>
    </xf>
    <xf numFmtId="165" fontId="8" fillId="0" borderId="7" xfId="1" applyNumberFormat="1" applyFont="1" applyFill="1" applyBorder="1" applyAlignment="1" applyProtection="1">
      <alignment vertical="center" wrapText="1"/>
    </xf>
    <xf numFmtId="3" fontId="9" fillId="0" borderId="44" xfId="2" applyNumberFormat="1" applyFont="1" applyFill="1" applyBorder="1" applyAlignment="1" applyProtection="1">
      <alignment horizontal="right" vertical="center" wrapText="1" indent="1"/>
    </xf>
    <xf numFmtId="3" fontId="9" fillId="0" borderId="2" xfId="2" applyNumberFormat="1" applyFont="1" applyFill="1" applyBorder="1" applyAlignment="1" applyProtection="1">
      <alignment vertical="center" wrapText="1"/>
    </xf>
    <xf numFmtId="3" fontId="9" fillId="0" borderId="15" xfId="2" applyNumberFormat="1" applyFont="1" applyFill="1" applyBorder="1" applyAlignment="1" applyProtection="1">
      <alignment vertical="center" wrapText="1"/>
    </xf>
    <xf numFmtId="0" fontId="9" fillId="0" borderId="45" xfId="2" applyFont="1" applyFill="1" applyBorder="1" applyAlignment="1" applyProtection="1">
      <alignment horizontal="left" vertical="center" wrapText="1" indent="1"/>
    </xf>
    <xf numFmtId="3" fontId="9" fillId="0" borderId="0" xfId="2" applyNumberFormat="1" applyFont="1" applyFill="1" applyBorder="1" applyAlignment="1" applyProtection="1">
      <alignment horizontal="right" vertical="center" wrapText="1" indent="1"/>
    </xf>
    <xf numFmtId="3" fontId="9" fillId="0" borderId="27" xfId="2" applyNumberFormat="1" applyFont="1" applyFill="1" applyBorder="1" applyAlignment="1" applyProtection="1">
      <alignment vertical="center" wrapText="1"/>
    </xf>
    <xf numFmtId="165" fontId="8" fillId="0" borderId="7" xfId="2" applyNumberFormat="1" applyFont="1" applyFill="1" applyBorder="1" applyAlignment="1" applyProtection="1">
      <alignment vertical="center" wrapText="1"/>
    </xf>
    <xf numFmtId="165" fontId="12" fillId="0" borderId="7" xfId="2" applyNumberFormat="1" applyFont="1" applyFill="1" applyBorder="1" applyAlignment="1" applyProtection="1">
      <alignment vertical="center" wrapText="1"/>
    </xf>
    <xf numFmtId="165" fontId="11" fillId="0" borderId="7" xfId="0" applyNumberFormat="1" applyFont="1" applyBorder="1" applyAlignment="1" applyProtection="1">
      <alignment vertical="center" wrapText="1"/>
    </xf>
    <xf numFmtId="165" fontId="14" fillId="0" borderId="7" xfId="1" quotePrefix="1" applyNumberFormat="1" applyFont="1" applyBorder="1" applyAlignment="1" applyProtection="1">
      <alignment vertical="center" wrapText="1"/>
    </xf>
    <xf numFmtId="0" fontId="11" fillId="0" borderId="26" xfId="0" applyFont="1" applyBorder="1" applyAlignment="1" applyProtection="1">
      <alignment horizontal="center" vertical="center" wrapText="1"/>
    </xf>
    <xf numFmtId="0" fontId="14" fillId="0" borderId="27" xfId="0" applyFont="1" applyBorder="1" applyAlignment="1" applyProtection="1">
      <alignment horizontal="left" vertical="center" wrapText="1" indent="1"/>
    </xf>
    <xf numFmtId="3" fontId="14" fillId="0" borderId="28" xfId="0" applyNumberFormat="1" applyFont="1" applyBorder="1" applyAlignment="1" applyProtection="1">
      <alignment horizontal="right" vertical="center" wrapText="1" indent="1"/>
    </xf>
    <xf numFmtId="3" fontId="14" fillId="0" borderId="28" xfId="0" applyNumberFormat="1" applyFont="1" applyBorder="1" applyAlignment="1" applyProtection="1">
      <alignment vertical="center" wrapText="1"/>
    </xf>
    <xf numFmtId="0" fontId="1" fillId="0" borderId="0" xfId="0" applyFont="1" applyFill="1" applyAlignment="1" applyProtection="1">
      <alignment horizontal="left" vertical="center" wrapText="1"/>
    </xf>
    <xf numFmtId="0" fontId="1" fillId="0" borderId="0" xfId="0" applyFont="1" applyFill="1" applyAlignment="1" applyProtection="1">
      <alignment vertical="center" wrapText="1"/>
    </xf>
    <xf numFmtId="0" fontId="1" fillId="0" borderId="0" xfId="0" applyFont="1" applyFill="1" applyAlignment="1" applyProtection="1">
      <alignment horizontal="right" vertical="center" wrapText="1" indent="1"/>
    </xf>
    <xf numFmtId="0" fontId="15" fillId="0" borderId="9" xfId="0" applyFont="1" applyFill="1" applyBorder="1" applyAlignment="1" applyProtection="1">
      <alignment horizontal="left" vertical="center"/>
    </xf>
    <xf numFmtId="0" fontId="15" fillId="0" borderId="46" xfId="0" applyFont="1" applyFill="1" applyBorder="1" applyAlignment="1" applyProtection="1">
      <alignment vertical="center" wrapText="1"/>
    </xf>
    <xf numFmtId="0" fontId="15" fillId="0" borderId="29" xfId="0" applyFont="1" applyFill="1" applyBorder="1" applyAlignment="1" applyProtection="1">
      <alignment horizontal="right" vertical="center" wrapText="1" indent="1"/>
    </xf>
    <xf numFmtId="0" fontId="15" fillId="0" borderId="10" xfId="0" applyFont="1" applyFill="1" applyBorder="1" applyAlignment="1" applyProtection="1">
      <alignment vertical="center" wrapText="1"/>
    </xf>
    <xf numFmtId="0" fontId="15" fillId="0" borderId="8" xfId="0" applyFont="1" applyFill="1" applyBorder="1" applyAlignment="1" applyProtection="1">
      <alignment vertical="center" wrapText="1"/>
    </xf>
    <xf numFmtId="3" fontId="15" fillId="0" borderId="7" xfId="0" applyNumberFormat="1" applyFont="1" applyFill="1" applyBorder="1" applyAlignment="1" applyProtection="1">
      <alignment horizontal="right" vertical="center" wrapText="1" indent="1"/>
      <protection locked="0"/>
    </xf>
  </cellXfs>
  <cellStyles count="3">
    <cellStyle name="Normál" xfId="0" builtinId="0"/>
    <cellStyle name="Normál_KVRENMUNKA" xfId="2"/>
    <cellStyle name="Százalék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148"/>
  <sheetViews>
    <sheetView tabSelected="1" zoomScaleNormal="100" workbookViewId="0">
      <selection activeCell="F1" sqref="F1"/>
    </sheetView>
  </sheetViews>
  <sheetFormatPr defaultRowHeight="12.75" x14ac:dyDescent="0.2"/>
  <cols>
    <col min="1" max="1" width="8.6640625" style="152" customWidth="1"/>
    <col min="2" max="2" width="72" style="153" customWidth="1"/>
    <col min="3" max="3" width="13" style="153" customWidth="1"/>
    <col min="4" max="5" width="15.1640625" style="153" customWidth="1"/>
    <col min="6" max="6" width="15.5" style="154" customWidth="1"/>
  </cols>
  <sheetData>
    <row r="1" spans="1:6" ht="16.5" thickBot="1" x14ac:dyDescent="0.25">
      <c r="A1" s="1"/>
      <c r="B1" s="2"/>
      <c r="C1" s="2"/>
      <c r="D1" s="2"/>
      <c r="E1" s="2"/>
      <c r="F1" s="3" t="s">
        <v>0</v>
      </c>
    </row>
    <row r="2" spans="1:6" ht="24" x14ac:dyDescent="0.2">
      <c r="A2" s="4" t="s">
        <v>1</v>
      </c>
      <c r="B2" s="5" t="s">
        <v>2</v>
      </c>
      <c r="C2" s="6"/>
      <c r="D2" s="6"/>
      <c r="E2" s="6"/>
      <c r="F2" s="7" t="s">
        <v>3</v>
      </c>
    </row>
    <row r="3" spans="1:6" ht="14.25" thickBot="1" x14ac:dyDescent="0.3">
      <c r="A3" s="8"/>
      <c r="B3" s="8"/>
      <c r="C3" s="8"/>
      <c r="D3" s="8"/>
      <c r="E3" s="8"/>
      <c r="F3" s="9" t="s">
        <v>4</v>
      </c>
    </row>
    <row r="4" spans="1:6" ht="36.75" thickBot="1" x14ac:dyDescent="0.25">
      <c r="A4" s="10" t="s">
        <v>5</v>
      </c>
      <c r="B4" s="11" t="s">
        <v>6</v>
      </c>
      <c r="C4" s="12" t="s">
        <v>7</v>
      </c>
      <c r="D4" s="12" t="s">
        <v>8</v>
      </c>
      <c r="E4" s="13" t="s">
        <v>9</v>
      </c>
      <c r="F4" s="12" t="s">
        <v>10</v>
      </c>
    </row>
    <row r="5" spans="1:6" ht="13.5" thickBot="1" x14ac:dyDescent="0.25">
      <c r="A5" s="14"/>
      <c r="B5" s="15" t="s">
        <v>11</v>
      </c>
      <c r="C5" s="16" t="s">
        <v>12</v>
      </c>
      <c r="D5" s="16" t="s">
        <v>13</v>
      </c>
      <c r="E5" s="16" t="s">
        <v>14</v>
      </c>
      <c r="F5" s="17" t="s">
        <v>15</v>
      </c>
    </row>
    <row r="6" spans="1:6" ht="13.5" thickBot="1" x14ac:dyDescent="0.25">
      <c r="A6" s="18"/>
      <c r="B6" s="19" t="s">
        <v>16</v>
      </c>
      <c r="C6" s="19"/>
      <c r="D6" s="19"/>
      <c r="E6" s="19"/>
      <c r="F6" s="20"/>
    </row>
    <row r="7" spans="1:6" ht="13.5" thickBot="1" x14ac:dyDescent="0.25">
      <c r="A7" s="21" t="s">
        <v>17</v>
      </c>
      <c r="B7" s="22" t="s">
        <v>18</v>
      </c>
      <c r="C7" s="23">
        <f>SUM(C8:C13)</f>
        <v>356637</v>
      </c>
      <c r="D7" s="24">
        <f>SUM(D8:D13)</f>
        <v>460491</v>
      </c>
      <c r="E7" s="24">
        <f>SUM(E8:E13)</f>
        <v>460491</v>
      </c>
      <c r="F7" s="25">
        <f t="shared" ref="F7:F14" si="0">+E7/D7</f>
        <v>1</v>
      </c>
    </row>
    <row r="8" spans="1:6" x14ac:dyDescent="0.2">
      <c r="A8" s="26" t="s">
        <v>19</v>
      </c>
      <c r="B8" s="27" t="s">
        <v>20</v>
      </c>
      <c r="C8" s="28">
        <v>167640</v>
      </c>
      <c r="D8" s="29">
        <f>167640</f>
        <v>167640</v>
      </c>
      <c r="E8" s="29">
        <f>167640</f>
        <v>167640</v>
      </c>
      <c r="F8" s="30">
        <f t="shared" si="0"/>
        <v>1</v>
      </c>
    </row>
    <row r="9" spans="1:6" x14ac:dyDescent="0.2">
      <c r="A9" s="31" t="s">
        <v>21</v>
      </c>
      <c r="B9" s="32" t="s">
        <v>22</v>
      </c>
      <c r="C9" s="33">
        <v>134441</v>
      </c>
      <c r="D9" s="34">
        <v>131933</v>
      </c>
      <c r="E9" s="34">
        <v>131933</v>
      </c>
      <c r="F9" s="35">
        <f t="shared" si="0"/>
        <v>1</v>
      </c>
    </row>
    <row r="10" spans="1:6" x14ac:dyDescent="0.2">
      <c r="A10" s="31" t="s">
        <v>23</v>
      </c>
      <c r="B10" s="32" t="s">
        <v>24</v>
      </c>
      <c r="C10" s="33">
        <v>47086</v>
      </c>
      <c r="D10" s="34">
        <f>131311-1851</f>
        <v>129460</v>
      </c>
      <c r="E10" s="34">
        <f>131311-1851</f>
        <v>129460</v>
      </c>
      <c r="F10" s="35">
        <f t="shared" si="0"/>
        <v>1</v>
      </c>
    </row>
    <row r="11" spans="1:6" x14ac:dyDescent="0.2">
      <c r="A11" s="31" t="s">
        <v>25</v>
      </c>
      <c r="B11" s="32" t="s">
        <v>26</v>
      </c>
      <c r="C11" s="33">
        <v>7470</v>
      </c>
      <c r="D11" s="34">
        <v>7470</v>
      </c>
      <c r="E11" s="34">
        <v>7470</v>
      </c>
      <c r="F11" s="35">
        <f t="shared" si="0"/>
        <v>1</v>
      </c>
    </row>
    <row r="12" spans="1:6" x14ac:dyDescent="0.2">
      <c r="A12" s="31" t="s">
        <v>27</v>
      </c>
      <c r="B12" s="32" t="s">
        <v>28</v>
      </c>
      <c r="C12" s="33"/>
      <c r="D12" s="34">
        <v>11062</v>
      </c>
      <c r="E12" s="34">
        <v>11062</v>
      </c>
      <c r="F12" s="35">
        <f t="shared" si="0"/>
        <v>1</v>
      </c>
    </row>
    <row r="13" spans="1:6" ht="13.5" thickBot="1" x14ac:dyDescent="0.25">
      <c r="A13" s="36" t="s">
        <v>29</v>
      </c>
      <c r="B13" s="37" t="s">
        <v>30</v>
      </c>
      <c r="C13" s="38"/>
      <c r="D13" s="39">
        <v>12926</v>
      </c>
      <c r="E13" s="39">
        <v>12926</v>
      </c>
      <c r="F13" s="35">
        <f t="shared" si="0"/>
        <v>1</v>
      </c>
    </row>
    <row r="14" spans="1:6" ht="13.5" thickBot="1" x14ac:dyDescent="0.25">
      <c r="A14" s="21" t="s">
        <v>31</v>
      </c>
      <c r="B14" s="40" t="s">
        <v>32</v>
      </c>
      <c r="C14" s="41">
        <f>SUM(C15:C19)</f>
        <v>222467</v>
      </c>
      <c r="D14" s="42">
        <f>SUM(D15:D19)</f>
        <v>228830</v>
      </c>
      <c r="E14" s="42">
        <f>SUM(E15:E19)</f>
        <v>226385</v>
      </c>
      <c r="F14" s="25">
        <f t="shared" si="0"/>
        <v>0.98931521216623697</v>
      </c>
    </row>
    <row r="15" spans="1:6" x14ac:dyDescent="0.2">
      <c r="A15" s="26" t="s">
        <v>33</v>
      </c>
      <c r="B15" s="27" t="s">
        <v>34</v>
      </c>
      <c r="C15" s="28"/>
      <c r="D15" s="29"/>
      <c r="E15" s="29"/>
      <c r="F15" s="43"/>
    </row>
    <row r="16" spans="1:6" x14ac:dyDescent="0.2">
      <c r="A16" s="31" t="s">
        <v>35</v>
      </c>
      <c r="B16" s="32" t="s">
        <v>36</v>
      </c>
      <c r="C16" s="33"/>
      <c r="D16" s="34"/>
      <c r="E16" s="34"/>
      <c r="F16" s="44"/>
    </row>
    <row r="17" spans="1:6" x14ac:dyDescent="0.2">
      <c r="A17" s="31" t="s">
        <v>37</v>
      </c>
      <c r="B17" s="32" t="s">
        <v>38</v>
      </c>
      <c r="C17" s="33"/>
      <c r="D17" s="34"/>
      <c r="E17" s="34"/>
      <c r="F17" s="44"/>
    </row>
    <row r="18" spans="1:6" x14ac:dyDescent="0.2">
      <c r="A18" s="31" t="s">
        <v>39</v>
      </c>
      <c r="B18" s="32" t="s">
        <v>40</v>
      </c>
      <c r="C18" s="33"/>
      <c r="D18" s="34"/>
      <c r="E18" s="34"/>
      <c r="F18" s="44"/>
    </row>
    <row r="19" spans="1:6" x14ac:dyDescent="0.2">
      <c r="A19" s="31" t="s">
        <v>41</v>
      </c>
      <c r="B19" s="32" t="s">
        <v>42</v>
      </c>
      <c r="C19" s="33">
        <v>222467</v>
      </c>
      <c r="D19" s="34">
        <v>228830</v>
      </c>
      <c r="E19" s="34">
        <f>226714-329</f>
        <v>226385</v>
      </c>
      <c r="F19" s="35">
        <f>+E19/D19</f>
        <v>0.98931521216623697</v>
      </c>
    </row>
    <row r="20" spans="1:6" ht="13.5" thickBot="1" x14ac:dyDescent="0.25">
      <c r="A20" s="36" t="s">
        <v>43</v>
      </c>
      <c r="B20" s="37" t="s">
        <v>44</v>
      </c>
      <c r="C20" s="38">
        <v>5583</v>
      </c>
      <c r="D20" s="39">
        <v>7475</v>
      </c>
      <c r="E20" s="39">
        <v>2385</v>
      </c>
      <c r="F20" s="45">
        <f>+E20/D20</f>
        <v>0.31906354515050167</v>
      </c>
    </row>
    <row r="21" spans="1:6" ht="13.5" thickBot="1" x14ac:dyDescent="0.25">
      <c r="A21" s="21" t="s">
        <v>45</v>
      </c>
      <c r="B21" s="22" t="s">
        <v>46</v>
      </c>
      <c r="C21" s="23"/>
      <c r="D21" s="24">
        <f>SUM(D22:D26)</f>
        <v>422804</v>
      </c>
      <c r="E21" s="24">
        <f>SUM(E22:E26)</f>
        <v>421713</v>
      </c>
      <c r="F21" s="25">
        <f>+E21/D21</f>
        <v>0.9974196081399419</v>
      </c>
    </row>
    <row r="22" spans="1:6" x14ac:dyDescent="0.2">
      <c r="A22" s="26" t="s">
        <v>47</v>
      </c>
      <c r="B22" s="27" t="s">
        <v>48</v>
      </c>
      <c r="C22" s="28"/>
      <c r="D22" s="29">
        <v>146384</v>
      </c>
      <c r="E22" s="29">
        <v>146384</v>
      </c>
      <c r="F22" s="30">
        <f>+E22/D22</f>
        <v>1</v>
      </c>
    </row>
    <row r="23" spans="1:6" x14ac:dyDescent="0.2">
      <c r="A23" s="31" t="s">
        <v>49</v>
      </c>
      <c r="B23" s="32" t="s">
        <v>50</v>
      </c>
      <c r="C23" s="33"/>
      <c r="D23" s="34"/>
      <c r="E23" s="34"/>
      <c r="F23" s="44"/>
    </row>
    <row r="24" spans="1:6" x14ac:dyDescent="0.2">
      <c r="A24" s="31" t="s">
        <v>51</v>
      </c>
      <c r="B24" s="32" t="s">
        <v>52</v>
      </c>
      <c r="C24" s="33"/>
      <c r="D24" s="34"/>
      <c r="E24" s="34"/>
      <c r="F24" s="44"/>
    </row>
    <row r="25" spans="1:6" x14ac:dyDescent="0.2">
      <c r="A25" s="31" t="s">
        <v>53</v>
      </c>
      <c r="B25" s="32" t="s">
        <v>54</v>
      </c>
      <c r="C25" s="33"/>
      <c r="D25" s="34"/>
      <c r="E25" s="34"/>
      <c r="F25" s="44"/>
    </row>
    <row r="26" spans="1:6" x14ac:dyDescent="0.2">
      <c r="A26" s="31" t="s">
        <v>55</v>
      </c>
      <c r="B26" s="32" t="s">
        <v>56</v>
      </c>
      <c r="C26" s="33"/>
      <c r="D26" s="34">
        <v>276420</v>
      </c>
      <c r="E26" s="34">
        <v>275329</v>
      </c>
      <c r="F26" s="35">
        <f>+E26/D26</f>
        <v>0.9960531075898994</v>
      </c>
    </row>
    <row r="27" spans="1:6" ht="13.5" thickBot="1" x14ac:dyDescent="0.25">
      <c r="A27" s="36" t="s">
        <v>57</v>
      </c>
      <c r="B27" s="37" t="s">
        <v>58</v>
      </c>
      <c r="C27" s="38"/>
      <c r="D27" s="39">
        <v>276420</v>
      </c>
      <c r="E27" s="39">
        <v>275329</v>
      </c>
      <c r="F27" s="35">
        <f>+E27/D27</f>
        <v>0.9960531075898994</v>
      </c>
    </row>
    <row r="28" spans="1:6" ht="13.5" thickBot="1" x14ac:dyDescent="0.25">
      <c r="A28" s="21" t="s">
        <v>59</v>
      </c>
      <c r="B28" s="22" t="s">
        <v>60</v>
      </c>
      <c r="C28" s="23">
        <f>C29+C32+C33+C34</f>
        <v>177000</v>
      </c>
      <c r="D28" s="46">
        <f>D29+D32+D33+D34</f>
        <v>177000</v>
      </c>
      <c r="E28" s="46">
        <f>E29+E32+E33+E34</f>
        <v>200130</v>
      </c>
      <c r="F28" s="47">
        <f>+E28/D28</f>
        <v>1.130677966101695</v>
      </c>
    </row>
    <row r="29" spans="1:6" x14ac:dyDescent="0.2">
      <c r="A29" s="26" t="s">
        <v>61</v>
      </c>
      <c r="B29" s="27" t="s">
        <v>62</v>
      </c>
      <c r="C29" s="28">
        <v>164500</v>
      </c>
      <c r="D29" s="48">
        <v>164500</v>
      </c>
      <c r="E29" s="48">
        <v>185019</v>
      </c>
      <c r="F29" s="49">
        <f>+E29/D29</f>
        <v>1.1247355623100304</v>
      </c>
    </row>
    <row r="30" spans="1:6" x14ac:dyDescent="0.2">
      <c r="A30" s="31" t="s">
        <v>63</v>
      </c>
      <c r="B30" s="32" t="s">
        <v>64</v>
      </c>
      <c r="C30" s="33">
        <v>43500</v>
      </c>
      <c r="D30" s="50">
        <v>43500</v>
      </c>
      <c r="E30" s="50">
        <v>46448</v>
      </c>
      <c r="F30" s="35">
        <f>+E30/D30</f>
        <v>1.0677701149425287</v>
      </c>
    </row>
    <row r="31" spans="1:6" x14ac:dyDescent="0.2">
      <c r="A31" s="31" t="s">
        <v>65</v>
      </c>
      <c r="B31" s="32" t="s">
        <v>66</v>
      </c>
      <c r="C31" s="33"/>
      <c r="D31" s="50"/>
      <c r="E31" s="50"/>
      <c r="F31" s="35"/>
    </row>
    <row r="32" spans="1:6" x14ac:dyDescent="0.2">
      <c r="A32" s="31" t="s">
        <v>67</v>
      </c>
      <c r="B32" s="32" t="s">
        <v>68</v>
      </c>
      <c r="C32" s="33">
        <v>11000</v>
      </c>
      <c r="D32" s="50">
        <v>11000</v>
      </c>
      <c r="E32" s="50">
        <v>12409</v>
      </c>
      <c r="F32" s="35">
        <f>+E32/D32</f>
        <v>1.128090909090909</v>
      </c>
    </row>
    <row r="33" spans="1:6" x14ac:dyDescent="0.2">
      <c r="A33" s="31" t="s">
        <v>69</v>
      </c>
      <c r="B33" s="32" t="s">
        <v>70</v>
      </c>
      <c r="C33" s="33"/>
      <c r="D33" s="50">
        <v>500</v>
      </c>
      <c r="E33" s="50">
        <v>1304</v>
      </c>
      <c r="F33" s="35">
        <f>+E33/D33</f>
        <v>2.6080000000000001</v>
      </c>
    </row>
    <row r="34" spans="1:6" ht="13.5" thickBot="1" x14ac:dyDescent="0.25">
      <c r="A34" s="36" t="s">
        <v>71</v>
      </c>
      <c r="B34" s="37" t="s">
        <v>72</v>
      </c>
      <c r="C34" s="38">
        <v>1500</v>
      </c>
      <c r="D34" s="51">
        <v>1000</v>
      </c>
      <c r="E34" s="51">
        <v>1398</v>
      </c>
      <c r="F34" s="35">
        <f>+E34/D34</f>
        <v>1.3979999999999999</v>
      </c>
    </row>
    <row r="35" spans="1:6" ht="13.5" thickBot="1" x14ac:dyDescent="0.25">
      <c r="A35" s="21" t="s">
        <v>73</v>
      </c>
      <c r="B35" s="22" t="s">
        <v>74</v>
      </c>
      <c r="C35" s="23">
        <f>SUM(C36:C45)</f>
        <v>5144</v>
      </c>
      <c r="D35" s="24">
        <f>SUM(D36:D45)</f>
        <v>9987</v>
      </c>
      <c r="E35" s="24">
        <f>SUM(E36:E45)</f>
        <v>10498</v>
      </c>
      <c r="F35" s="25">
        <f>+E35/D35</f>
        <v>1.0511665164714128</v>
      </c>
    </row>
    <row r="36" spans="1:6" x14ac:dyDescent="0.2">
      <c r="A36" s="26" t="s">
        <v>75</v>
      </c>
      <c r="B36" s="27" t="s">
        <v>76</v>
      </c>
      <c r="C36" s="28"/>
      <c r="D36" s="48"/>
      <c r="E36" s="48"/>
      <c r="F36" s="43"/>
    </row>
    <row r="37" spans="1:6" x14ac:dyDescent="0.2">
      <c r="A37" s="31" t="s">
        <v>77</v>
      </c>
      <c r="B37" s="32" t="s">
        <v>78</v>
      </c>
      <c r="C37" s="33"/>
      <c r="D37" s="50">
        <v>1264</v>
      </c>
      <c r="E37" s="50">
        <v>2999</v>
      </c>
      <c r="F37" s="35">
        <f>+E37/D37</f>
        <v>2.3726265822784809</v>
      </c>
    </row>
    <row r="38" spans="1:6" x14ac:dyDescent="0.2">
      <c r="A38" s="31" t="s">
        <v>79</v>
      </c>
      <c r="B38" s="32" t="s">
        <v>80</v>
      </c>
      <c r="C38" s="33">
        <v>2012</v>
      </c>
      <c r="D38" s="50">
        <v>2012</v>
      </c>
      <c r="E38" s="50">
        <v>2469</v>
      </c>
      <c r="F38" s="35">
        <f t="shared" ref="F38:F45" si="1">+E38/D38</f>
        <v>1.2271371769383699</v>
      </c>
    </row>
    <row r="39" spans="1:6" x14ac:dyDescent="0.2">
      <c r="A39" s="31" t="s">
        <v>81</v>
      </c>
      <c r="B39" s="32" t="s">
        <v>82</v>
      </c>
      <c r="C39" s="33">
        <v>1414</v>
      </c>
      <c r="D39" s="50">
        <v>3776</v>
      </c>
      <c r="E39" s="50">
        <v>1039</v>
      </c>
      <c r="F39" s="35">
        <f t="shared" si="1"/>
        <v>0.27515889830508472</v>
      </c>
    </row>
    <row r="40" spans="1:6" x14ac:dyDescent="0.2">
      <c r="A40" s="31" t="s">
        <v>83</v>
      </c>
      <c r="B40" s="32" t="s">
        <v>84</v>
      </c>
      <c r="C40" s="33"/>
      <c r="D40" s="50"/>
      <c r="E40" s="50"/>
      <c r="F40" s="35"/>
    </row>
    <row r="41" spans="1:6" x14ac:dyDescent="0.2">
      <c r="A41" s="31" t="s">
        <v>85</v>
      </c>
      <c r="B41" s="32" t="s">
        <v>86</v>
      </c>
      <c r="C41" s="33">
        <v>1718</v>
      </c>
      <c r="D41" s="50">
        <v>1718</v>
      </c>
      <c r="E41" s="50">
        <f>1358-173</f>
        <v>1185</v>
      </c>
      <c r="F41" s="35">
        <f t="shared" si="1"/>
        <v>0.68975552968568099</v>
      </c>
    </row>
    <row r="42" spans="1:6" x14ac:dyDescent="0.2">
      <c r="A42" s="31" t="s">
        <v>87</v>
      </c>
      <c r="B42" s="32" t="s">
        <v>88</v>
      </c>
      <c r="C42" s="33"/>
      <c r="D42" s="50"/>
      <c r="E42" s="50"/>
      <c r="F42" s="35"/>
    </row>
    <row r="43" spans="1:6" x14ac:dyDescent="0.2">
      <c r="A43" s="31" t="s">
        <v>89</v>
      </c>
      <c r="B43" s="32" t="s">
        <v>90</v>
      </c>
      <c r="C43" s="33"/>
      <c r="D43" s="50">
        <v>647</v>
      </c>
      <c r="E43" s="50">
        <v>647</v>
      </c>
      <c r="F43" s="35">
        <f t="shared" si="1"/>
        <v>1</v>
      </c>
    </row>
    <row r="44" spans="1:6" x14ac:dyDescent="0.2">
      <c r="A44" s="31" t="s">
        <v>91</v>
      </c>
      <c r="B44" s="32" t="s">
        <v>92</v>
      </c>
      <c r="C44" s="33"/>
      <c r="D44" s="50">
        <v>470</v>
      </c>
      <c r="E44" s="50">
        <v>1631</v>
      </c>
      <c r="F44" s="35">
        <f t="shared" si="1"/>
        <v>3.4702127659574469</v>
      </c>
    </row>
    <row r="45" spans="1:6" ht="13.5" thickBot="1" x14ac:dyDescent="0.25">
      <c r="A45" s="36" t="s">
        <v>93</v>
      </c>
      <c r="B45" s="37" t="s">
        <v>94</v>
      </c>
      <c r="C45" s="38"/>
      <c r="D45" s="51">
        <v>100</v>
      </c>
      <c r="E45" s="51">
        <v>528</v>
      </c>
      <c r="F45" s="35">
        <f t="shared" si="1"/>
        <v>5.28</v>
      </c>
    </row>
    <row r="46" spans="1:6" ht="13.5" thickBot="1" x14ac:dyDescent="0.25">
      <c r="A46" s="21" t="s">
        <v>95</v>
      </c>
      <c r="B46" s="22" t="s">
        <v>96</v>
      </c>
      <c r="C46" s="23">
        <f>SUM(C47:C51)</f>
        <v>3626</v>
      </c>
      <c r="D46" s="24">
        <f>SUM(D47:D51)</f>
        <v>0</v>
      </c>
      <c r="E46" s="24">
        <f>SUM(E47:E51)</f>
        <v>0</v>
      </c>
      <c r="F46" s="52"/>
    </row>
    <row r="47" spans="1:6" x14ac:dyDescent="0.2">
      <c r="A47" s="26" t="s">
        <v>97</v>
      </c>
      <c r="B47" s="27" t="s">
        <v>98</v>
      </c>
      <c r="C47" s="28"/>
      <c r="D47" s="29"/>
      <c r="E47" s="29"/>
      <c r="F47" s="53"/>
    </row>
    <row r="48" spans="1:6" x14ac:dyDescent="0.2">
      <c r="A48" s="31" t="s">
        <v>99</v>
      </c>
      <c r="B48" s="32" t="s">
        <v>100</v>
      </c>
      <c r="C48" s="33">
        <v>3626</v>
      </c>
      <c r="D48" s="34"/>
      <c r="E48" s="34"/>
      <c r="F48" s="54"/>
    </row>
    <row r="49" spans="1:6" x14ac:dyDescent="0.2">
      <c r="A49" s="31" t="s">
        <v>101</v>
      </c>
      <c r="B49" s="32" t="s">
        <v>102</v>
      </c>
      <c r="C49" s="33"/>
      <c r="D49" s="34"/>
      <c r="E49" s="34"/>
      <c r="F49" s="54"/>
    </row>
    <row r="50" spans="1:6" x14ac:dyDescent="0.2">
      <c r="A50" s="31" t="s">
        <v>103</v>
      </c>
      <c r="B50" s="32" t="s">
        <v>104</v>
      </c>
      <c r="C50" s="33"/>
      <c r="D50" s="34"/>
      <c r="E50" s="34"/>
      <c r="F50" s="54"/>
    </row>
    <row r="51" spans="1:6" ht="13.5" thickBot="1" x14ac:dyDescent="0.25">
      <c r="A51" s="36" t="s">
        <v>105</v>
      </c>
      <c r="B51" s="37" t="s">
        <v>106</v>
      </c>
      <c r="C51" s="38"/>
      <c r="D51" s="39"/>
      <c r="E51" s="39"/>
      <c r="F51" s="55"/>
    </row>
    <row r="52" spans="1:6" ht="13.5" thickBot="1" x14ac:dyDescent="0.25">
      <c r="A52" s="21" t="s">
        <v>107</v>
      </c>
      <c r="B52" s="22" t="s">
        <v>108</v>
      </c>
      <c r="C52" s="23"/>
      <c r="D52" s="24">
        <f>SUM(D53:D56)</f>
        <v>1667</v>
      </c>
      <c r="E52" s="24">
        <f>SUM(E53:E56)</f>
        <v>1667</v>
      </c>
      <c r="F52" s="25">
        <f>SUM(F53:F55)</f>
        <v>1</v>
      </c>
    </row>
    <row r="53" spans="1:6" x14ac:dyDescent="0.2">
      <c r="A53" s="26" t="s">
        <v>109</v>
      </c>
      <c r="B53" s="27" t="s">
        <v>110</v>
      </c>
      <c r="C53" s="28"/>
      <c r="D53" s="29"/>
      <c r="E53" s="29"/>
      <c r="F53" s="43"/>
    </row>
    <row r="54" spans="1:6" x14ac:dyDescent="0.2">
      <c r="A54" s="31" t="s">
        <v>111</v>
      </c>
      <c r="B54" s="32" t="s">
        <v>112</v>
      </c>
      <c r="C54" s="33"/>
      <c r="D54" s="34"/>
      <c r="E54" s="34"/>
      <c r="F54" s="44"/>
    </row>
    <row r="55" spans="1:6" x14ac:dyDescent="0.2">
      <c r="A55" s="31" t="s">
        <v>113</v>
      </c>
      <c r="B55" s="32" t="s">
        <v>114</v>
      </c>
      <c r="C55" s="33"/>
      <c r="D55" s="34">
        <v>1667</v>
      </c>
      <c r="E55" s="34">
        <v>1667</v>
      </c>
      <c r="F55" s="35">
        <f>+E55/D55</f>
        <v>1</v>
      </c>
    </row>
    <row r="56" spans="1:6" ht="13.5" thickBot="1" x14ac:dyDescent="0.25">
      <c r="A56" s="36" t="s">
        <v>115</v>
      </c>
      <c r="B56" s="37" t="s">
        <v>116</v>
      </c>
      <c r="C56" s="38"/>
      <c r="D56" s="39"/>
      <c r="E56" s="39"/>
      <c r="F56" s="56"/>
    </row>
    <row r="57" spans="1:6" ht="13.5" thickBot="1" x14ac:dyDescent="0.25">
      <c r="A57" s="21" t="s">
        <v>117</v>
      </c>
      <c r="B57" s="40" t="s">
        <v>118</v>
      </c>
      <c r="C57" s="41"/>
      <c r="D57" s="42">
        <f>SUM(D58:D61)</f>
        <v>88</v>
      </c>
      <c r="E57" s="42">
        <f>SUM(E58:E61)</f>
        <v>88</v>
      </c>
      <c r="F57" s="25">
        <v>1</v>
      </c>
    </row>
    <row r="58" spans="1:6" x14ac:dyDescent="0.2">
      <c r="A58" s="26" t="s">
        <v>119</v>
      </c>
      <c r="B58" s="27" t="s">
        <v>120</v>
      </c>
      <c r="C58" s="28"/>
      <c r="D58" s="29"/>
      <c r="E58" s="29"/>
      <c r="F58" s="54"/>
    </row>
    <row r="59" spans="1:6" x14ac:dyDescent="0.2">
      <c r="A59" s="31" t="s">
        <v>121</v>
      </c>
      <c r="B59" s="32" t="s">
        <v>122</v>
      </c>
      <c r="C59" s="33"/>
      <c r="D59" s="34">
        <v>88</v>
      </c>
      <c r="E59" s="34">
        <v>88</v>
      </c>
      <c r="F59" s="57">
        <v>1</v>
      </c>
    </row>
    <row r="60" spans="1:6" x14ac:dyDescent="0.2">
      <c r="A60" s="31" t="s">
        <v>123</v>
      </c>
      <c r="B60" s="32" t="s">
        <v>124</v>
      </c>
      <c r="C60" s="33"/>
      <c r="D60" s="34"/>
      <c r="E60" s="34"/>
      <c r="F60" s="54"/>
    </row>
    <row r="61" spans="1:6" ht="13.5" thickBot="1" x14ac:dyDescent="0.25">
      <c r="A61" s="36" t="s">
        <v>125</v>
      </c>
      <c r="B61" s="37" t="s">
        <v>126</v>
      </c>
      <c r="C61" s="38"/>
      <c r="D61" s="39"/>
      <c r="E61" s="39"/>
      <c r="F61" s="54"/>
    </row>
    <row r="62" spans="1:6" ht="13.5" thickBot="1" x14ac:dyDescent="0.25">
      <c r="A62" s="21" t="s">
        <v>127</v>
      </c>
      <c r="B62" s="22" t="s">
        <v>128</v>
      </c>
      <c r="C62" s="23">
        <f>C7+C14+C21+C28+C35+C46+C52+C57</f>
        <v>764874</v>
      </c>
      <c r="D62" s="24">
        <f>D7+D14+D21+D28+D35+D46+D52+D57</f>
        <v>1300867</v>
      </c>
      <c r="E62" s="24">
        <f>E7+E14+E21+E28+E35+E46+E52+E57</f>
        <v>1320972</v>
      </c>
      <c r="F62" s="47">
        <f>+E62/D62</f>
        <v>1.0154550772676991</v>
      </c>
    </row>
    <row r="63" spans="1:6" ht="13.5" thickBot="1" x14ac:dyDescent="0.25">
      <c r="A63" s="58" t="s">
        <v>129</v>
      </c>
      <c r="B63" s="40" t="s">
        <v>130</v>
      </c>
      <c r="C63" s="41"/>
      <c r="D63" s="42">
        <f>SUM(D64:D66)</f>
        <v>10000</v>
      </c>
      <c r="E63" s="42">
        <f>SUM(E64:E66)</f>
        <v>10000</v>
      </c>
      <c r="F63" s="25">
        <v>1</v>
      </c>
    </row>
    <row r="64" spans="1:6" x14ac:dyDescent="0.2">
      <c r="A64" s="26" t="s">
        <v>131</v>
      </c>
      <c r="B64" s="27" t="s">
        <v>132</v>
      </c>
      <c r="C64" s="28"/>
      <c r="D64" s="29">
        <v>10000</v>
      </c>
      <c r="E64" s="29">
        <v>10000</v>
      </c>
      <c r="F64" s="57">
        <v>1</v>
      </c>
    </row>
    <row r="65" spans="1:6" x14ac:dyDescent="0.2">
      <c r="A65" s="31" t="s">
        <v>133</v>
      </c>
      <c r="B65" s="32" t="s">
        <v>134</v>
      </c>
      <c r="C65" s="33"/>
      <c r="D65" s="34"/>
      <c r="E65" s="34"/>
      <c r="F65" s="54"/>
    </row>
    <row r="66" spans="1:6" ht="13.5" thickBot="1" x14ac:dyDescent="0.25">
      <c r="A66" s="36" t="s">
        <v>135</v>
      </c>
      <c r="B66" s="59" t="s">
        <v>136</v>
      </c>
      <c r="C66" s="38"/>
      <c r="D66" s="39"/>
      <c r="E66" s="39"/>
      <c r="F66" s="54"/>
    </row>
    <row r="67" spans="1:6" ht="13.5" thickBot="1" x14ac:dyDescent="0.25">
      <c r="A67" s="58" t="s">
        <v>137</v>
      </c>
      <c r="B67" s="40" t="s">
        <v>138</v>
      </c>
      <c r="C67" s="41"/>
      <c r="D67" s="42"/>
      <c r="E67" s="42"/>
      <c r="F67" s="52"/>
    </row>
    <row r="68" spans="1:6" x14ac:dyDescent="0.2">
      <c r="A68" s="26" t="s">
        <v>139</v>
      </c>
      <c r="B68" s="27" t="s">
        <v>140</v>
      </c>
      <c r="C68" s="28"/>
      <c r="D68" s="29"/>
      <c r="E68" s="29"/>
      <c r="F68" s="54"/>
    </row>
    <row r="69" spans="1:6" x14ac:dyDescent="0.2">
      <c r="A69" s="31" t="s">
        <v>141</v>
      </c>
      <c r="B69" s="32" t="s">
        <v>142</v>
      </c>
      <c r="C69" s="33"/>
      <c r="D69" s="34"/>
      <c r="E69" s="34"/>
      <c r="F69" s="54"/>
    </row>
    <row r="70" spans="1:6" x14ac:dyDescent="0.2">
      <c r="A70" s="31" t="s">
        <v>143</v>
      </c>
      <c r="B70" s="32" t="s">
        <v>144</v>
      </c>
      <c r="C70" s="33"/>
      <c r="D70" s="34"/>
      <c r="E70" s="34"/>
      <c r="F70" s="54"/>
    </row>
    <row r="71" spans="1:6" ht="13.5" thickBot="1" x14ac:dyDescent="0.25">
      <c r="A71" s="36" t="s">
        <v>145</v>
      </c>
      <c r="B71" s="37" t="s">
        <v>146</v>
      </c>
      <c r="C71" s="38"/>
      <c r="D71" s="39"/>
      <c r="E71" s="39"/>
      <c r="F71" s="54"/>
    </row>
    <row r="72" spans="1:6" ht="13.5" thickBot="1" x14ac:dyDescent="0.25">
      <c r="A72" s="58" t="s">
        <v>147</v>
      </c>
      <c r="B72" s="40" t="s">
        <v>148</v>
      </c>
      <c r="C72" s="41">
        <f>C73+C74</f>
        <v>44825</v>
      </c>
      <c r="D72" s="42">
        <f>D73+D74</f>
        <v>88059</v>
      </c>
      <c r="E72" s="42">
        <f>E73+E74</f>
        <v>88059</v>
      </c>
      <c r="F72" s="25">
        <v>1</v>
      </c>
    </row>
    <row r="73" spans="1:6" x14ac:dyDescent="0.2">
      <c r="A73" s="26" t="s">
        <v>149</v>
      </c>
      <c r="B73" s="27" t="s">
        <v>150</v>
      </c>
      <c r="C73" s="28">
        <v>44825</v>
      </c>
      <c r="D73" s="29">
        <v>88059</v>
      </c>
      <c r="E73" s="29">
        <v>88059</v>
      </c>
      <c r="F73" s="57">
        <v>1</v>
      </c>
    </row>
    <row r="74" spans="1:6" ht="13.5" thickBot="1" x14ac:dyDescent="0.25">
      <c r="A74" s="36" t="s">
        <v>151</v>
      </c>
      <c r="B74" s="37" t="s">
        <v>152</v>
      </c>
      <c r="C74" s="38"/>
      <c r="D74" s="39"/>
      <c r="E74" s="39"/>
      <c r="F74" s="54"/>
    </row>
    <row r="75" spans="1:6" ht="13.5" thickBot="1" x14ac:dyDescent="0.25">
      <c r="A75" s="58" t="s">
        <v>153</v>
      </c>
      <c r="B75" s="40" t="s">
        <v>154</v>
      </c>
      <c r="C75" s="41"/>
      <c r="D75" s="42"/>
      <c r="E75" s="42">
        <f>+E76</f>
        <v>12565</v>
      </c>
      <c r="F75" s="52"/>
    </row>
    <row r="76" spans="1:6" x14ac:dyDescent="0.2">
      <c r="A76" s="26" t="s">
        <v>155</v>
      </c>
      <c r="B76" s="27" t="s">
        <v>156</v>
      </c>
      <c r="C76" s="28"/>
      <c r="D76" s="29"/>
      <c r="E76" s="29">
        <v>12565</v>
      </c>
      <c r="F76" s="54"/>
    </row>
    <row r="77" spans="1:6" x14ac:dyDescent="0.2">
      <c r="A77" s="31" t="s">
        <v>157</v>
      </c>
      <c r="B77" s="32" t="s">
        <v>158</v>
      </c>
      <c r="C77" s="33"/>
      <c r="D77" s="34"/>
      <c r="E77" s="34"/>
      <c r="F77" s="54"/>
    </row>
    <row r="78" spans="1:6" ht="13.5" thickBot="1" x14ac:dyDescent="0.25">
      <c r="A78" s="36" t="s">
        <v>159</v>
      </c>
      <c r="B78" s="37" t="s">
        <v>160</v>
      </c>
      <c r="C78" s="38"/>
      <c r="D78" s="39"/>
      <c r="E78" s="39"/>
      <c r="F78" s="54"/>
    </row>
    <row r="79" spans="1:6" ht="13.5" thickBot="1" x14ac:dyDescent="0.25">
      <c r="A79" s="58" t="s">
        <v>161</v>
      </c>
      <c r="B79" s="40" t="s">
        <v>162</v>
      </c>
      <c r="C79" s="41"/>
      <c r="D79" s="42"/>
      <c r="E79" s="42"/>
      <c r="F79" s="52"/>
    </row>
    <row r="80" spans="1:6" x14ac:dyDescent="0.2">
      <c r="A80" s="60" t="s">
        <v>163</v>
      </c>
      <c r="B80" s="27" t="s">
        <v>164</v>
      </c>
      <c r="C80" s="28"/>
      <c r="D80" s="29"/>
      <c r="E80" s="29"/>
      <c r="F80" s="54"/>
    </row>
    <row r="81" spans="1:6" x14ac:dyDescent="0.2">
      <c r="A81" s="61" t="s">
        <v>165</v>
      </c>
      <c r="B81" s="32" t="s">
        <v>166</v>
      </c>
      <c r="C81" s="33"/>
      <c r="D81" s="34"/>
      <c r="E81" s="34"/>
      <c r="F81" s="54"/>
    </row>
    <row r="82" spans="1:6" x14ac:dyDescent="0.2">
      <c r="A82" s="61" t="s">
        <v>167</v>
      </c>
      <c r="B82" s="32" t="s">
        <v>168</v>
      </c>
      <c r="C82" s="33"/>
      <c r="D82" s="34"/>
      <c r="E82" s="34"/>
      <c r="F82" s="54"/>
    </row>
    <row r="83" spans="1:6" ht="13.5" thickBot="1" x14ac:dyDescent="0.25">
      <c r="A83" s="62" t="s">
        <v>169</v>
      </c>
      <c r="B83" s="37" t="s">
        <v>170</v>
      </c>
      <c r="C83" s="38"/>
      <c r="D83" s="39"/>
      <c r="E83" s="39"/>
      <c r="F83" s="54"/>
    </row>
    <row r="84" spans="1:6" ht="13.5" thickBot="1" x14ac:dyDescent="0.25">
      <c r="A84" s="58" t="s">
        <v>171</v>
      </c>
      <c r="B84" s="40" t="s">
        <v>172</v>
      </c>
      <c r="C84" s="41"/>
      <c r="D84" s="42"/>
      <c r="E84" s="42"/>
      <c r="F84" s="63"/>
    </row>
    <row r="85" spans="1:6" ht="13.5" thickBot="1" x14ac:dyDescent="0.25">
      <c r="A85" s="58" t="s">
        <v>173</v>
      </c>
      <c r="B85" s="64" t="s">
        <v>174</v>
      </c>
      <c r="C85" s="41">
        <v>44825</v>
      </c>
      <c r="D85" s="42">
        <v>98059</v>
      </c>
      <c r="E85" s="42">
        <f>+E63+E72+E75</f>
        <v>110624</v>
      </c>
      <c r="F85" s="47">
        <f>+E85/D85</f>
        <v>1.1281371419247597</v>
      </c>
    </row>
    <row r="86" spans="1:6" ht="13.5" thickBot="1" x14ac:dyDescent="0.25">
      <c r="A86" s="65" t="s">
        <v>175</v>
      </c>
      <c r="B86" s="66" t="s">
        <v>176</v>
      </c>
      <c r="C86" s="67">
        <f>C62+C85</f>
        <v>809699</v>
      </c>
      <c r="D86" s="68">
        <f>D62+D85</f>
        <v>1398926</v>
      </c>
      <c r="E86" s="68">
        <f>E62+E85</f>
        <v>1431596</v>
      </c>
      <c r="F86" s="47">
        <f>+E86/D86</f>
        <v>1.0233536298560466</v>
      </c>
    </row>
    <row r="87" spans="1:6" x14ac:dyDescent="0.2">
      <c r="A87" s="69"/>
      <c r="B87" s="70"/>
      <c r="C87" s="71"/>
      <c r="D87" s="70"/>
      <c r="E87" s="70"/>
      <c r="F87" s="72"/>
    </row>
    <row r="88" spans="1:6" ht="13.5" thickBot="1" x14ac:dyDescent="0.25">
      <c r="A88" s="73"/>
      <c r="B88" s="74"/>
      <c r="C88" s="75"/>
      <c r="D88" s="74"/>
      <c r="E88" s="74"/>
      <c r="F88" s="75"/>
    </row>
    <row r="89" spans="1:6" ht="13.5" thickBot="1" x14ac:dyDescent="0.25">
      <c r="A89" s="76"/>
      <c r="B89" s="77" t="s">
        <v>177</v>
      </c>
      <c r="C89" s="78"/>
      <c r="D89" s="77"/>
      <c r="E89" s="77"/>
      <c r="F89" s="79"/>
    </row>
    <row r="90" spans="1:6" ht="13.5" thickBot="1" x14ac:dyDescent="0.25">
      <c r="A90" s="80" t="s">
        <v>17</v>
      </c>
      <c r="B90" s="81" t="s">
        <v>178</v>
      </c>
      <c r="C90" s="82">
        <f>C91+C92+C93+C94+C95</f>
        <v>194772</v>
      </c>
      <c r="D90" s="83">
        <f>D91+D92+D93+D94+D95</f>
        <v>355549</v>
      </c>
      <c r="E90" s="83">
        <f>E91+E92+E93+E94+E95</f>
        <v>326473</v>
      </c>
      <c r="F90" s="84">
        <f t="shared" ref="F90:F96" si="2">+E90/D90</f>
        <v>0.91822224222259097</v>
      </c>
    </row>
    <row r="91" spans="1:6" x14ac:dyDescent="0.2">
      <c r="A91" s="85" t="s">
        <v>19</v>
      </c>
      <c r="B91" s="86" t="s">
        <v>179</v>
      </c>
      <c r="C91" s="87">
        <v>53095</v>
      </c>
      <c r="D91" s="88">
        <v>146917</v>
      </c>
      <c r="E91" s="88">
        <f>146150-232</f>
        <v>145918</v>
      </c>
      <c r="F91" s="89">
        <f t="shared" si="2"/>
        <v>0.99320024231368731</v>
      </c>
    </row>
    <row r="92" spans="1:6" x14ac:dyDescent="0.2">
      <c r="A92" s="31" t="s">
        <v>21</v>
      </c>
      <c r="B92" s="90" t="s">
        <v>180</v>
      </c>
      <c r="C92" s="91">
        <v>8735</v>
      </c>
      <c r="D92" s="92">
        <v>22716</v>
      </c>
      <c r="E92" s="92">
        <f>22681-47</f>
        <v>22634</v>
      </c>
      <c r="F92" s="93">
        <f t="shared" si="2"/>
        <v>0.99639020954393376</v>
      </c>
    </row>
    <row r="93" spans="1:6" x14ac:dyDescent="0.2">
      <c r="A93" s="31" t="s">
        <v>23</v>
      </c>
      <c r="B93" s="90" t="s">
        <v>181</v>
      </c>
      <c r="C93" s="91">
        <v>41015</v>
      </c>
      <c r="D93" s="94">
        <v>71353</v>
      </c>
      <c r="E93" s="94">
        <f>64234-2410</f>
        <v>61824</v>
      </c>
      <c r="F93" s="93">
        <f t="shared" si="2"/>
        <v>0.86645270696396792</v>
      </c>
    </row>
    <row r="94" spans="1:6" x14ac:dyDescent="0.2">
      <c r="A94" s="31" t="s">
        <v>25</v>
      </c>
      <c r="B94" s="95" t="s">
        <v>182</v>
      </c>
      <c r="C94" s="91">
        <v>3066</v>
      </c>
      <c r="D94" s="96">
        <v>7818</v>
      </c>
      <c r="E94" s="94">
        <v>7342</v>
      </c>
      <c r="F94" s="93">
        <f t="shared" si="2"/>
        <v>0.93911486313635206</v>
      </c>
    </row>
    <row r="95" spans="1:6" x14ac:dyDescent="0.2">
      <c r="A95" s="31" t="s">
        <v>183</v>
      </c>
      <c r="B95" s="97" t="s">
        <v>184</v>
      </c>
      <c r="C95" s="91">
        <v>88861</v>
      </c>
      <c r="D95" s="96">
        <v>106745</v>
      </c>
      <c r="E95" s="94">
        <f>101862-13107</f>
        <v>88755</v>
      </c>
      <c r="F95" s="93">
        <f t="shared" si="2"/>
        <v>0.83146751604290603</v>
      </c>
    </row>
    <row r="96" spans="1:6" x14ac:dyDescent="0.2">
      <c r="A96" s="31" t="s">
        <v>29</v>
      </c>
      <c r="B96" s="90" t="s">
        <v>185</v>
      </c>
      <c r="C96" s="91"/>
      <c r="D96" s="94">
        <v>5419</v>
      </c>
      <c r="E96" s="94">
        <v>5301</v>
      </c>
      <c r="F96" s="93">
        <f t="shared" si="2"/>
        <v>0.97822476471673736</v>
      </c>
    </row>
    <row r="97" spans="1:6" x14ac:dyDescent="0.2">
      <c r="A97" s="31" t="s">
        <v>186</v>
      </c>
      <c r="B97" s="98" t="s">
        <v>187</v>
      </c>
      <c r="C97" s="91">
        <f t="shared" ref="C97:C103" si="3">D97+F97</f>
        <v>0</v>
      </c>
      <c r="D97" s="99"/>
      <c r="E97" s="99"/>
      <c r="F97" s="100"/>
    </row>
    <row r="98" spans="1:6" x14ac:dyDescent="0.2">
      <c r="A98" s="31" t="s">
        <v>188</v>
      </c>
      <c r="B98" s="101" t="s">
        <v>189</v>
      </c>
      <c r="C98" s="91">
        <f t="shared" si="3"/>
        <v>0</v>
      </c>
      <c r="D98" s="94"/>
      <c r="E98" s="94"/>
      <c r="F98" s="100"/>
    </row>
    <row r="99" spans="1:6" x14ac:dyDescent="0.2">
      <c r="A99" s="31" t="s">
        <v>190</v>
      </c>
      <c r="B99" s="101" t="s">
        <v>191</v>
      </c>
      <c r="C99" s="91">
        <f t="shared" si="3"/>
        <v>0</v>
      </c>
      <c r="D99" s="94"/>
      <c r="E99" s="94"/>
      <c r="F99" s="100"/>
    </row>
    <row r="100" spans="1:6" x14ac:dyDescent="0.2">
      <c r="A100" s="31" t="s">
        <v>192</v>
      </c>
      <c r="B100" s="98" t="s">
        <v>193</v>
      </c>
      <c r="C100" s="91">
        <v>80361</v>
      </c>
      <c r="D100" s="99">
        <v>96369</v>
      </c>
      <c r="E100" s="99">
        <f>91604-13107</f>
        <v>78497</v>
      </c>
      <c r="F100" s="102">
        <f>+E100/D100</f>
        <v>0.8145461714866814</v>
      </c>
    </row>
    <row r="101" spans="1:6" x14ac:dyDescent="0.2">
      <c r="A101" s="31" t="s">
        <v>194</v>
      </c>
      <c r="B101" s="98" t="s">
        <v>195</v>
      </c>
      <c r="C101" s="91">
        <f t="shared" si="3"/>
        <v>0</v>
      </c>
      <c r="D101" s="99"/>
      <c r="E101" s="99"/>
      <c r="F101" s="100"/>
    </row>
    <row r="102" spans="1:6" x14ac:dyDescent="0.2">
      <c r="A102" s="31" t="s">
        <v>196</v>
      </c>
      <c r="B102" s="101" t="s">
        <v>197</v>
      </c>
      <c r="C102" s="91">
        <f t="shared" si="3"/>
        <v>0</v>
      </c>
      <c r="D102" s="94"/>
      <c r="E102" s="94"/>
      <c r="F102" s="100"/>
    </row>
    <row r="103" spans="1:6" x14ac:dyDescent="0.2">
      <c r="A103" s="103" t="s">
        <v>198</v>
      </c>
      <c r="B103" s="104" t="s">
        <v>199</v>
      </c>
      <c r="C103" s="91">
        <f t="shared" si="3"/>
        <v>0</v>
      </c>
      <c r="D103" s="94"/>
      <c r="E103" s="94"/>
      <c r="F103" s="100"/>
    </row>
    <row r="104" spans="1:6" x14ac:dyDescent="0.2">
      <c r="A104" s="31" t="s">
        <v>200</v>
      </c>
      <c r="B104" s="104" t="s">
        <v>201</v>
      </c>
      <c r="C104" s="91">
        <v>3000</v>
      </c>
      <c r="D104" s="94"/>
      <c r="E104" s="94"/>
      <c r="F104" s="100"/>
    </row>
    <row r="105" spans="1:6" ht="13.5" thickBot="1" x14ac:dyDescent="0.25">
      <c r="A105" s="105" t="s">
        <v>202</v>
      </c>
      <c r="B105" s="106" t="s">
        <v>203</v>
      </c>
      <c r="C105" s="107">
        <v>5500</v>
      </c>
      <c r="D105" s="108">
        <v>4957</v>
      </c>
      <c r="E105" s="108">
        <v>4957</v>
      </c>
      <c r="F105" s="109">
        <f>+E105/D105</f>
        <v>1</v>
      </c>
    </row>
    <row r="106" spans="1:6" ht="13.5" thickBot="1" x14ac:dyDescent="0.25">
      <c r="A106" s="21" t="s">
        <v>31</v>
      </c>
      <c r="B106" s="110" t="s">
        <v>204</v>
      </c>
      <c r="C106" s="23">
        <f>SUM(C107:C119)</f>
        <v>10800</v>
      </c>
      <c r="D106" s="111">
        <f>SUM(D107:D111)</f>
        <v>341336</v>
      </c>
      <c r="E106" s="111">
        <f>SUM(E107:E111)</f>
        <v>337625</v>
      </c>
      <c r="F106" s="112">
        <f>+E106/D106</f>
        <v>0.98912801462488575</v>
      </c>
    </row>
    <row r="107" spans="1:6" x14ac:dyDescent="0.2">
      <c r="A107" s="26" t="s">
        <v>33</v>
      </c>
      <c r="B107" s="90" t="s">
        <v>205</v>
      </c>
      <c r="C107" s="107">
        <v>10800</v>
      </c>
      <c r="D107" s="113">
        <v>29754</v>
      </c>
      <c r="E107" s="113">
        <v>26970</v>
      </c>
      <c r="F107" s="114">
        <f>+E107/D107</f>
        <v>0.9064327485380117</v>
      </c>
    </row>
    <row r="108" spans="1:6" x14ac:dyDescent="0.2">
      <c r="A108" s="26" t="s">
        <v>35</v>
      </c>
      <c r="B108" s="115" t="s">
        <v>206</v>
      </c>
      <c r="C108" s="107"/>
      <c r="D108" s="116"/>
      <c r="E108" s="116"/>
      <c r="F108" s="117"/>
    </row>
    <row r="109" spans="1:6" x14ac:dyDescent="0.2">
      <c r="A109" s="26" t="s">
        <v>37</v>
      </c>
      <c r="B109" s="115" t="s">
        <v>207</v>
      </c>
      <c r="C109" s="107"/>
      <c r="D109" s="94">
        <v>33862</v>
      </c>
      <c r="E109" s="94">
        <v>33241</v>
      </c>
      <c r="F109" s="93">
        <f>+E109/D109</f>
        <v>0.98166085877975306</v>
      </c>
    </row>
    <row r="110" spans="1:6" x14ac:dyDescent="0.2">
      <c r="A110" s="26" t="s">
        <v>39</v>
      </c>
      <c r="B110" s="115" t="s">
        <v>208</v>
      </c>
      <c r="C110" s="107"/>
      <c r="D110" s="96"/>
      <c r="E110" s="96"/>
      <c r="F110" s="118"/>
    </row>
    <row r="111" spans="1:6" x14ac:dyDescent="0.2">
      <c r="A111" s="26" t="s">
        <v>41</v>
      </c>
      <c r="B111" s="119" t="s">
        <v>209</v>
      </c>
      <c r="C111" s="107"/>
      <c r="D111" s="120">
        <v>277720</v>
      </c>
      <c r="E111" s="120">
        <v>277414</v>
      </c>
      <c r="F111" s="121">
        <f>+E111/D111</f>
        <v>0.99889817081953047</v>
      </c>
    </row>
    <row r="112" spans="1:6" x14ac:dyDescent="0.2">
      <c r="A112" s="26" t="s">
        <v>43</v>
      </c>
      <c r="B112" s="122" t="s">
        <v>210</v>
      </c>
      <c r="C112" s="107"/>
      <c r="D112" s="120"/>
      <c r="E112" s="120"/>
      <c r="F112" s="118"/>
    </row>
    <row r="113" spans="1:6" x14ac:dyDescent="0.2">
      <c r="A113" s="26" t="s">
        <v>211</v>
      </c>
      <c r="B113" s="123" t="s">
        <v>212</v>
      </c>
      <c r="C113" s="107"/>
      <c r="D113" s="96"/>
      <c r="E113" s="96"/>
      <c r="F113" s="118"/>
    </row>
    <row r="114" spans="1:6" x14ac:dyDescent="0.2">
      <c r="A114" s="26" t="s">
        <v>213</v>
      </c>
      <c r="B114" s="101" t="s">
        <v>191</v>
      </c>
      <c r="C114" s="107"/>
      <c r="D114" s="96"/>
      <c r="E114" s="96"/>
      <c r="F114" s="118"/>
    </row>
    <row r="115" spans="1:6" x14ac:dyDescent="0.2">
      <c r="A115" s="26" t="s">
        <v>214</v>
      </c>
      <c r="B115" s="101" t="s">
        <v>215</v>
      </c>
      <c r="C115" s="107"/>
      <c r="D115" s="96"/>
      <c r="E115" s="96"/>
      <c r="F115" s="118"/>
    </row>
    <row r="116" spans="1:6" x14ac:dyDescent="0.2">
      <c r="A116" s="26" t="s">
        <v>216</v>
      </c>
      <c r="B116" s="101" t="s">
        <v>217</v>
      </c>
      <c r="C116" s="107"/>
      <c r="D116" s="96"/>
      <c r="E116" s="96"/>
      <c r="F116" s="118"/>
    </row>
    <row r="117" spans="1:6" x14ac:dyDescent="0.2">
      <c r="A117" s="26" t="s">
        <v>218</v>
      </c>
      <c r="B117" s="101" t="s">
        <v>197</v>
      </c>
      <c r="C117" s="107"/>
      <c r="D117" s="96"/>
      <c r="E117" s="96"/>
      <c r="F117" s="118"/>
    </row>
    <row r="118" spans="1:6" x14ac:dyDescent="0.2">
      <c r="A118" s="26" t="s">
        <v>219</v>
      </c>
      <c r="B118" s="101" t="s">
        <v>220</v>
      </c>
      <c r="C118" s="107"/>
      <c r="D118" s="96"/>
      <c r="E118" s="96"/>
      <c r="F118" s="118"/>
    </row>
    <row r="119" spans="1:6" ht="13.5" thickBot="1" x14ac:dyDescent="0.25">
      <c r="A119" s="103" t="s">
        <v>221</v>
      </c>
      <c r="B119" s="101" t="s">
        <v>222</v>
      </c>
      <c r="C119" s="107"/>
      <c r="D119" s="124">
        <v>277720</v>
      </c>
      <c r="E119" s="125">
        <v>277414</v>
      </c>
      <c r="F119" s="126">
        <f>+E119/D119</f>
        <v>0.99889817081953047</v>
      </c>
    </row>
    <row r="120" spans="1:6" ht="13.5" thickBot="1" x14ac:dyDescent="0.25">
      <c r="A120" s="21" t="s">
        <v>45</v>
      </c>
      <c r="B120" s="127" t="s">
        <v>223</v>
      </c>
      <c r="C120" s="128">
        <f>SUM(C121:C122)</f>
        <v>12500</v>
      </c>
      <c r="D120" s="129">
        <f>SUM(D121:D122)</f>
        <v>11221</v>
      </c>
      <c r="E120" s="130"/>
      <c r="F120" s="131"/>
    </row>
    <row r="121" spans="1:6" x14ac:dyDescent="0.2">
      <c r="A121" s="26" t="s">
        <v>47</v>
      </c>
      <c r="B121" s="132" t="s">
        <v>224</v>
      </c>
      <c r="C121" s="107">
        <v>12500</v>
      </c>
      <c r="D121" s="113">
        <v>11221</v>
      </c>
      <c r="E121" s="113"/>
      <c r="F121" s="117"/>
    </row>
    <row r="122" spans="1:6" ht="13.5" thickBot="1" x14ac:dyDescent="0.25">
      <c r="A122" s="36" t="s">
        <v>49</v>
      </c>
      <c r="B122" s="115" t="s">
        <v>225</v>
      </c>
      <c r="C122" s="133">
        <f>D122+F122</f>
        <v>0</v>
      </c>
      <c r="D122" s="94"/>
      <c r="E122" s="94"/>
      <c r="F122" s="100"/>
    </row>
    <row r="123" spans="1:6" ht="13.5" thickBot="1" x14ac:dyDescent="0.25">
      <c r="A123" s="134" t="s">
        <v>226</v>
      </c>
      <c r="B123" s="127" t="s">
        <v>227</v>
      </c>
      <c r="C123" s="128">
        <v>579666</v>
      </c>
      <c r="D123" s="135">
        <v>553253</v>
      </c>
      <c r="E123" s="135">
        <v>516921</v>
      </c>
      <c r="F123" s="136">
        <f>+E123/D123</f>
        <v>0.93433022505074537</v>
      </c>
    </row>
    <row r="124" spans="1:6" ht="13.5" thickBot="1" x14ac:dyDescent="0.25">
      <c r="A124" s="21" t="s">
        <v>73</v>
      </c>
      <c r="B124" s="127" t="s">
        <v>228</v>
      </c>
      <c r="C124" s="128">
        <f>C90+C106+C120+C123</f>
        <v>797738</v>
      </c>
      <c r="D124" s="135">
        <f>D90+D106+D120+D123</f>
        <v>1261359</v>
      </c>
      <c r="E124" s="135">
        <f>E90+E106+E120+E123</f>
        <v>1181019</v>
      </c>
      <c r="F124" s="137">
        <f>+E124/D124</f>
        <v>0.93630679291145502</v>
      </c>
    </row>
    <row r="125" spans="1:6" ht="13.5" thickBot="1" x14ac:dyDescent="0.25">
      <c r="A125" s="21" t="s">
        <v>95</v>
      </c>
      <c r="B125" s="127" t="s">
        <v>229</v>
      </c>
      <c r="C125" s="128">
        <f>SUM(C126:C128)</f>
        <v>0</v>
      </c>
      <c r="D125" s="135">
        <f>SUM(D126:D128)</f>
        <v>140403</v>
      </c>
      <c r="E125" s="135">
        <f>SUM(E126:E128)</f>
        <v>140403</v>
      </c>
      <c r="F125" s="137">
        <v>1</v>
      </c>
    </row>
    <row r="126" spans="1:6" x14ac:dyDescent="0.2">
      <c r="A126" s="26" t="s">
        <v>97</v>
      </c>
      <c r="B126" s="132" t="s">
        <v>230</v>
      </c>
      <c r="C126" s="138"/>
      <c r="D126" s="139">
        <v>140403</v>
      </c>
      <c r="E126" s="139">
        <v>140403</v>
      </c>
      <c r="F126" s="121">
        <v>1</v>
      </c>
    </row>
    <row r="127" spans="1:6" x14ac:dyDescent="0.2">
      <c r="A127" s="26" t="s">
        <v>99</v>
      </c>
      <c r="B127" s="132" t="s">
        <v>231</v>
      </c>
      <c r="C127" s="138"/>
      <c r="D127" s="140"/>
      <c r="E127" s="140"/>
      <c r="F127" s="118"/>
    </row>
    <row r="128" spans="1:6" ht="13.5" thickBot="1" x14ac:dyDescent="0.25">
      <c r="A128" s="26" t="s">
        <v>101</v>
      </c>
      <c r="B128" s="141" t="s">
        <v>232</v>
      </c>
      <c r="C128" s="142"/>
      <c r="D128" s="143"/>
      <c r="E128" s="143"/>
      <c r="F128" s="118"/>
    </row>
    <row r="129" spans="1:6" ht="13.5" thickBot="1" x14ac:dyDescent="0.25">
      <c r="A129" s="21" t="s">
        <v>233</v>
      </c>
      <c r="B129" s="127" t="s">
        <v>234</v>
      </c>
      <c r="C129" s="128">
        <f>SUM(C130:C133)</f>
        <v>0</v>
      </c>
      <c r="D129" s="135">
        <f>SUM(D130:D133)</f>
        <v>0</v>
      </c>
      <c r="E129" s="135"/>
      <c r="F129" s="144"/>
    </row>
    <row r="130" spans="1:6" x14ac:dyDescent="0.2">
      <c r="A130" s="26" t="s">
        <v>109</v>
      </c>
      <c r="B130" s="132" t="s">
        <v>235</v>
      </c>
      <c r="C130" s="138"/>
      <c r="D130" s="139"/>
      <c r="E130" s="139"/>
      <c r="F130" s="118"/>
    </row>
    <row r="131" spans="1:6" x14ac:dyDescent="0.2">
      <c r="A131" s="26" t="s">
        <v>111</v>
      </c>
      <c r="B131" s="132" t="s">
        <v>236</v>
      </c>
      <c r="C131" s="138"/>
      <c r="D131" s="140"/>
      <c r="E131" s="140"/>
      <c r="F131" s="118"/>
    </row>
    <row r="132" spans="1:6" x14ac:dyDescent="0.2">
      <c r="A132" s="26" t="s">
        <v>113</v>
      </c>
      <c r="B132" s="132" t="s">
        <v>237</v>
      </c>
      <c r="C132" s="138"/>
      <c r="D132" s="140"/>
      <c r="E132" s="140"/>
      <c r="F132" s="118"/>
    </row>
    <row r="133" spans="1:6" ht="13.5" thickBot="1" x14ac:dyDescent="0.25">
      <c r="A133" s="26" t="s">
        <v>115</v>
      </c>
      <c r="B133" s="141" t="s">
        <v>238</v>
      </c>
      <c r="C133" s="142"/>
      <c r="D133" s="143"/>
      <c r="E133" s="143"/>
      <c r="F133" s="118"/>
    </row>
    <row r="134" spans="1:6" ht="13.5" thickBot="1" x14ac:dyDescent="0.25">
      <c r="A134" s="21" t="s">
        <v>117</v>
      </c>
      <c r="B134" s="127" t="s">
        <v>239</v>
      </c>
      <c r="C134" s="128">
        <f>SUM(C135:C138)</f>
        <v>0</v>
      </c>
      <c r="D134" s="135">
        <f>SUM(D135:D138)</f>
        <v>0</v>
      </c>
      <c r="E134" s="135"/>
      <c r="F134" s="145"/>
    </row>
    <row r="135" spans="1:6" x14ac:dyDescent="0.2">
      <c r="A135" s="26" t="s">
        <v>119</v>
      </c>
      <c r="B135" s="132" t="s">
        <v>240</v>
      </c>
      <c r="C135" s="138"/>
      <c r="D135" s="139"/>
      <c r="E135" s="139"/>
      <c r="F135" s="118"/>
    </row>
    <row r="136" spans="1:6" x14ac:dyDescent="0.2">
      <c r="A136" s="26" t="s">
        <v>121</v>
      </c>
      <c r="B136" s="132" t="s">
        <v>241</v>
      </c>
      <c r="C136" s="138"/>
      <c r="D136" s="140"/>
      <c r="E136" s="140"/>
      <c r="F136" s="118"/>
    </row>
    <row r="137" spans="1:6" x14ac:dyDescent="0.2">
      <c r="A137" s="26" t="s">
        <v>123</v>
      </c>
      <c r="B137" s="132" t="s">
        <v>242</v>
      </c>
      <c r="C137" s="138"/>
      <c r="D137" s="140"/>
      <c r="E137" s="140"/>
      <c r="F137" s="118"/>
    </row>
    <row r="138" spans="1:6" ht="13.5" thickBot="1" x14ac:dyDescent="0.25">
      <c r="A138" s="103" t="s">
        <v>125</v>
      </c>
      <c r="B138" s="141" t="s">
        <v>243</v>
      </c>
      <c r="C138" s="142"/>
      <c r="D138" s="143"/>
      <c r="E138" s="143"/>
      <c r="F138" s="118"/>
    </row>
    <row r="139" spans="1:6" ht="13.5" thickBot="1" x14ac:dyDescent="0.25">
      <c r="A139" s="21" t="s">
        <v>127</v>
      </c>
      <c r="B139" s="127" t="s">
        <v>244</v>
      </c>
      <c r="C139" s="128">
        <f>SUM(C140:C143)</f>
        <v>0</v>
      </c>
      <c r="D139" s="135">
        <f>SUM(D140:D143)</f>
        <v>0</v>
      </c>
      <c r="E139" s="135"/>
      <c r="F139" s="146"/>
    </row>
    <row r="140" spans="1:6" x14ac:dyDescent="0.2">
      <c r="A140" s="26" t="s">
        <v>245</v>
      </c>
      <c r="B140" s="132" t="s">
        <v>246</v>
      </c>
      <c r="C140" s="138"/>
      <c r="D140" s="139"/>
      <c r="E140" s="139"/>
      <c r="F140" s="118"/>
    </row>
    <row r="141" spans="1:6" x14ac:dyDescent="0.2">
      <c r="A141" s="26" t="s">
        <v>247</v>
      </c>
      <c r="B141" s="132" t="s">
        <v>248</v>
      </c>
      <c r="C141" s="138"/>
      <c r="D141" s="140"/>
      <c r="E141" s="140"/>
      <c r="F141" s="118"/>
    </row>
    <row r="142" spans="1:6" x14ac:dyDescent="0.2">
      <c r="A142" s="26" t="s">
        <v>249</v>
      </c>
      <c r="B142" s="132" t="s">
        <v>250</v>
      </c>
      <c r="C142" s="138"/>
      <c r="D142" s="140"/>
      <c r="E142" s="140"/>
      <c r="F142" s="118"/>
    </row>
    <row r="143" spans="1:6" ht="13.5" thickBot="1" x14ac:dyDescent="0.25">
      <c r="A143" s="26" t="s">
        <v>251</v>
      </c>
      <c r="B143" s="132" t="s">
        <v>252</v>
      </c>
      <c r="C143" s="138"/>
      <c r="D143" s="143"/>
      <c r="E143" s="143"/>
      <c r="F143" s="118"/>
    </row>
    <row r="144" spans="1:6" ht="13.5" thickBot="1" x14ac:dyDescent="0.25">
      <c r="A144" s="21" t="s">
        <v>253</v>
      </c>
      <c r="B144" s="127" t="s">
        <v>254</v>
      </c>
      <c r="C144" s="128">
        <f>C125+C129+C134+C139</f>
        <v>0</v>
      </c>
      <c r="D144" s="135">
        <f>D125+D129+D134+D139</f>
        <v>140403</v>
      </c>
      <c r="E144" s="135">
        <f>E125+E129+E134+E139</f>
        <v>140403</v>
      </c>
      <c r="F144" s="147">
        <f>+F125+F129+F134+F139</f>
        <v>1</v>
      </c>
    </row>
    <row r="145" spans="1:6" ht="13.5" thickBot="1" x14ac:dyDescent="0.25">
      <c r="A145" s="148" t="s">
        <v>255</v>
      </c>
      <c r="B145" s="149" t="s">
        <v>256</v>
      </c>
      <c r="C145" s="150">
        <f>C124+C144</f>
        <v>797738</v>
      </c>
      <c r="D145" s="151">
        <f>D124+D144</f>
        <v>1401762</v>
      </c>
      <c r="E145" s="151">
        <f>E124+E144</f>
        <v>1321422</v>
      </c>
      <c r="F145" s="147">
        <f>+E145/D145</f>
        <v>0.94268641894986449</v>
      </c>
    </row>
    <row r="146" spans="1:6" ht="13.5" thickBot="1" x14ac:dyDescent="0.25">
      <c r="C146" s="154"/>
    </row>
    <row r="147" spans="1:6" ht="13.5" thickBot="1" x14ac:dyDescent="0.25">
      <c r="A147" s="155" t="s">
        <v>257</v>
      </c>
      <c r="B147" s="156"/>
      <c r="C147" s="157">
        <v>3</v>
      </c>
      <c r="D147" s="158">
        <v>3</v>
      </c>
      <c r="E147" s="159">
        <v>3</v>
      </c>
      <c r="F147" s="160"/>
    </row>
    <row r="148" spans="1:6" ht="13.5" thickBot="1" x14ac:dyDescent="0.25">
      <c r="A148" s="155" t="s">
        <v>258</v>
      </c>
      <c r="B148" s="156"/>
      <c r="C148" s="157">
        <v>148</v>
      </c>
      <c r="D148" s="158">
        <v>148</v>
      </c>
      <c r="E148" s="159">
        <v>148</v>
      </c>
      <c r="F148" s="160"/>
    </row>
  </sheetData>
  <pageMargins left="0.70866141732283472" right="0.70866141732283472" top="0.74803149606299213" bottom="0.74803149606299213" header="0.31496062992125984" footer="0.31496062992125984"/>
  <pageSetup paperSize="9" scale="62" orientation="portrait" r:id="rId1"/>
  <rowBreaks count="1" manualBreakCount="1">
    <brk id="8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8-Ö.köt.fel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2015-04-24T08:00:23Z</dcterms:created>
  <dcterms:modified xsi:type="dcterms:W3CDTF">2015-04-24T08:00:45Z</dcterms:modified>
</cp:coreProperties>
</file>