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3" i="1" s="1"/>
  <c r="C29" i="1"/>
  <c r="C28" i="1" s="1"/>
  <c r="D24" i="1"/>
  <c r="C24" i="1"/>
  <c r="C23" i="1" s="1"/>
  <c r="C33" i="1" s="1"/>
  <c r="D23" i="1"/>
  <c r="D33" i="1" s="1"/>
  <c r="G22" i="1"/>
  <c r="G34" i="1" s="1"/>
  <c r="D22" i="1"/>
  <c r="D34" i="1" s="1"/>
  <c r="C22" i="1"/>
  <c r="E16" i="1"/>
  <c r="D16" i="1"/>
  <c r="I15" i="1"/>
  <c r="H15" i="1"/>
  <c r="E15" i="1"/>
  <c r="D15" i="1"/>
  <c r="I14" i="1"/>
  <c r="H14" i="1"/>
  <c r="E14" i="1"/>
  <c r="D14" i="1"/>
  <c r="I13" i="1"/>
  <c r="H13" i="1"/>
  <c r="E13" i="1"/>
  <c r="D13" i="1"/>
  <c r="I12" i="1"/>
  <c r="H12" i="1"/>
  <c r="E12" i="1"/>
  <c r="D12" i="1"/>
  <c r="I11" i="1"/>
  <c r="H11" i="1"/>
  <c r="E11" i="1"/>
  <c r="D11" i="1"/>
  <c r="I10" i="1"/>
  <c r="I22" i="1" s="1"/>
  <c r="I34" i="1" s="1"/>
  <c r="H10" i="1"/>
  <c r="H22" i="1" s="1"/>
  <c r="H34" i="1" s="1"/>
  <c r="E10" i="1"/>
  <c r="E22" i="1" s="1"/>
  <c r="D10" i="1"/>
  <c r="G36" i="1" l="1"/>
  <c r="C36" i="1"/>
  <c r="C34" i="1"/>
  <c r="I36" i="1"/>
  <c r="I35" i="1"/>
  <c r="E35" i="1"/>
  <c r="E34" i="1"/>
  <c r="E24" i="1"/>
  <c r="E23" i="1" s="1"/>
  <c r="E33" i="1" s="1"/>
  <c r="E36" i="1" s="1"/>
  <c r="C35" i="1"/>
  <c r="G35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<sst xmlns="http://schemas.openxmlformats.org/spreadsheetml/2006/main" count="93" uniqueCount="89">
  <si>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</si>
  <si>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</si>
  <si>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</si>
  <si>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</si>
  <si>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</si>
  <si>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</si>
  <si>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</si>
  <si>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</si>
  <si>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</si>
  <si>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</si>
  <si>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</si>
  <si>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</si>
  <si>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</si>
  <si>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</si>
  <si>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</si>
  <si>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</si>
  <si>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</si>
  <si>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</si>
  <si>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</si>
  <si>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</si>
  <si>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</si>
  <si>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</si>
  <si>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</si>
  <si>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</si>
  <si>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</si>
  <si>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</si>
  <si>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</si>
  <si>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</si>
  <si>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</si>
  <si>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</si>
  <si>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</si>
  <si>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</si>
  <si>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</si>
  <si>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</si>
  <si>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</si>
  <si>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</si>
  <si>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</si>
  <si>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</si>
  <si>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</si>
  <si>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</si>
  <si>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</si>
  <si>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</si>
  <si>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</si>
  <si>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</si>
  <si>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</si>
  <si>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</si>
  <si>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</si>
  <si>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</si>
  <si>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</si>
  <si>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</si>
  <si>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</si>
  <si>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 xml:space="preserve"> 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</si>
  <si>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</si>
  <si>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</si>
  <si>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</si>
  <si>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</si>
  <si>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</si>
  <si>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</si>
  <si>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</si>
  <si>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</si>
  <si>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</si>
  <si>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</si>
  <si>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</si>
  <si>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</si>
  <si>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</si>
  <si>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</si>
  <si>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</si>
  <si>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</si>
  <si>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</si>
  <si>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</si>
  <si>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</si>
  <si>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</si>
  <si>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</si>
  <si>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</si>
  <si>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</si>
  <si>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</si>
  <si>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</si>
  <si>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</si>
  <si>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</si>
  <si>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</si>
  <si>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</si>
  <si>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</si>
  <si>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</si>
  <si>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</si>
  <si>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</si>
  <si>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</si>
  <si>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</si>
  <si>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</si>
  <si>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az 1/2016. (I.28.)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</si>
</sst>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3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3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3" fontId="5" fillId="0" borderId="7" xfId="0" applyNumberFormat="1" applyFont="1" applyFill="1" applyBorder="1" applyAlignment="1" applyProtection="1">
      <alignment horizontal="righ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5" fillId="0" borderId="29" xfId="0" applyNumberFormat="1" applyFont="1" applyFill="1" applyBorder="1" applyAlignment="1" applyProtection="1">
      <alignment horizontal="right" vertical="center" wrapText="1" indent="1"/>
    </xf>
    <xf numFmtId="164" fontId="6" fillId="0" borderId="30" xfId="0" applyNumberFormat="1" applyFont="1" applyFill="1" applyBorder="1" applyAlignment="1" applyProtection="1">
      <alignment horizontal="left" vertical="center" wrapText="1" indent="1"/>
    </xf>
    <xf numFmtId="164" fontId="6" fillId="0" borderId="31" xfId="0" applyNumberFormat="1" applyFont="1" applyFill="1" applyBorder="1" applyAlignment="1" applyProtection="1">
      <alignment horizontal="left" vertical="center" wrapText="1" indent="1"/>
    </xf>
    <xf numFmtId="3" fontId="7" fillId="0" borderId="13" xfId="0" applyNumberFormat="1" applyFont="1" applyFill="1" applyBorder="1" applyAlignment="1" applyProtection="1">
      <alignment horizontal="right" vertical="center" wrapText="1" indent="1"/>
    </xf>
    <xf numFmtId="3" fontId="7" fillId="0" borderId="32" xfId="0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left" vertical="center" wrapText="1" indent="1"/>
    </xf>
    <xf numFmtId="3" fontId="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1" xfId="0" applyNumberFormat="1" applyFont="1" applyFill="1" applyBorder="1" applyAlignment="1" applyProtection="1">
      <alignment horizontal="right" vertical="center" wrapText="1" indent="1"/>
    </xf>
    <xf numFmtId="3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left" vertical="center" wrapText="1" indent="1"/>
    </xf>
    <xf numFmtId="164" fontId="6" fillId="0" borderId="35" xfId="0" applyNumberFormat="1" applyFont="1" applyFill="1" applyBorder="1" applyAlignment="1" applyProtection="1">
      <alignment horizontal="left" vertical="center" wrapText="1" indent="1"/>
    </xf>
    <xf numFmtId="3" fontId="7" fillId="0" borderId="20" xfId="0" applyNumberFormat="1" applyFont="1" applyFill="1" applyBorder="1" applyAlignment="1" applyProtection="1">
      <alignment horizontal="right" vertical="center" wrapText="1" indent="1"/>
    </xf>
    <xf numFmtId="3" fontId="7" fillId="0" borderId="22" xfId="0" applyNumberFormat="1" applyFont="1" applyFill="1" applyBorder="1" applyAlignment="1" applyProtection="1">
      <alignment horizontal="right" vertical="center" wrapText="1" indent="1"/>
    </xf>
    <xf numFmtId="3" fontId="7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</xf>
    <xf numFmtId="164" fontId="6" fillId="0" borderId="36" xfId="0" applyNumberFormat="1" applyFont="1" applyFill="1" applyBorder="1" applyAlignment="1" applyProtection="1">
      <alignment horizontal="left" vertical="center" wrapText="1" indent="1"/>
    </xf>
    <xf numFmtId="3" fontId="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9" xfId="0" applyNumberFormat="1" applyFont="1" applyFill="1" applyBorder="1" applyAlignment="1" applyProtection="1">
      <alignment horizontal="right" vertical="center" wrapText="1" indent="1"/>
    </xf>
    <xf numFmtId="3" fontId="5" fillId="0" borderId="29" xfId="0" applyNumberFormat="1" applyFont="1" applyFill="1" applyBorder="1" applyAlignment="1" applyProtection="1">
      <alignment horizontal="right" vertical="center" wrapText="1" indent="1"/>
    </xf>
    <xf numFmtId="3" fontId="5" fillId="0" borderId="4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38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-2016-12-21-Kv.%20rend%20m&#243;d-4.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>
        <row r="11">
          <cell r="F11">
            <v>550</v>
          </cell>
        </row>
        <row r="18">
          <cell r="F18">
            <v>5156</v>
          </cell>
        </row>
        <row r="24">
          <cell r="F24">
            <v>0</v>
          </cell>
        </row>
        <row r="32">
          <cell r="F32">
            <v>0</v>
          </cell>
        </row>
        <row r="40">
          <cell r="F40">
            <v>234</v>
          </cell>
        </row>
        <row r="58">
          <cell r="F58">
            <v>0</v>
          </cell>
        </row>
        <row r="62">
          <cell r="F62">
            <v>0</v>
          </cell>
        </row>
        <row r="100">
          <cell r="F100">
            <v>1207</v>
          </cell>
        </row>
        <row r="101">
          <cell r="F101">
            <v>325</v>
          </cell>
        </row>
        <row r="102">
          <cell r="F102">
            <v>-3258</v>
          </cell>
        </row>
        <row r="103">
          <cell r="F103">
            <v>4306</v>
          </cell>
        </row>
        <row r="104">
          <cell r="F104">
            <v>-2297</v>
          </cell>
        </row>
        <row r="117">
          <cell r="F117">
            <v>-10817</v>
          </cell>
        </row>
      </sheetData>
      <sheetData sheetId="1"/>
      <sheetData sheetId="2"/>
      <sheetData sheetId="3">
        <row r="75">
          <cell r="F75">
            <v>0</v>
          </cell>
        </row>
      </sheetData>
      <sheetData sheetId="4"/>
      <sheetData sheetId="5">
        <row r="39">
          <cell r="D39">
            <v>0</v>
          </cell>
        </row>
      </sheetData>
      <sheetData sheetId="6">
        <row r="39">
          <cell r="D39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37"/>
  <sheetViews>
    <sheetView showZeros="0" tabSelected="1" topLeftCell="C1" zoomScaleNormal="100" zoomScaleSheetLayoutView="100" workbookViewId="0">
      <selection activeCell="J36" sqref="J36"/>
    </sheetView>
  </sheetViews>
  <sheetFormatPr defaultRowHeight="12.75" x14ac:dyDescent="0.2"/>
  <cols>
    <col min="1" max="1" width="6.83203125" style="1" customWidth="1"/>
    <col min="2" max="2" width="55.1640625" style="2" customWidth="1"/>
    <col min="3" max="5" width="16.33203125" style="1" customWidth="1"/>
    <col min="6" max="6" width="55.1640625" style="1" customWidth="1"/>
    <col min="7" max="9" width="16.33203125" style="1" customWidth="1"/>
    <col min="10" max="10" width="5.1640625" style="1" customWidth="1"/>
    <col min="11" max="16384" width="9.33203125" style="1"/>
  </cols>
  <sheetData>
    <row r="2" spans="1:9" ht="15" x14ac:dyDescent="0.2">
      <c r="G2" s="3"/>
      <c r="I2" s="4"/>
    </row>
    <row r="3" spans="1:9" ht="15" x14ac:dyDescent="0.2">
      <c r="G3" s="3"/>
      <c r="I3" s="4" t="s">
        <v>88</v>
      </c>
    </row>
    <row r="5" spans="1:9" ht="39.75" customHeight="1" x14ac:dyDescent="0.2">
      <c r="B5" s="5" t="s">
        <v>0</v>
      </c>
      <c r="C5" s="6"/>
      <c r="D5" s="6"/>
      <c r="E5" s="6"/>
      <c r="F5" s="6"/>
      <c r="G5" s="6"/>
      <c r="H5" s="6"/>
      <c r="I5" s="6"/>
    </row>
    <row r="6" spans="1:9" ht="14.25" thickBot="1" x14ac:dyDescent="0.25">
      <c r="H6" s="7"/>
      <c r="I6" s="7" t="s">
        <v>1</v>
      </c>
    </row>
    <row r="7" spans="1:9" s="12" customFormat="1" ht="18" customHeight="1" thickBot="1" x14ac:dyDescent="0.25">
      <c r="A7" s="8" t="s">
        <v>2</v>
      </c>
      <c r="B7" s="9" t="s">
        <v>3</v>
      </c>
      <c r="C7" s="10"/>
      <c r="D7" s="10"/>
      <c r="E7" s="11"/>
      <c r="F7" s="9" t="s">
        <v>4</v>
      </c>
      <c r="G7" s="10"/>
      <c r="H7" s="10"/>
      <c r="I7" s="11"/>
    </row>
    <row r="8" spans="1:9" s="19" customFormat="1" ht="35.25" customHeight="1" thickBot="1" x14ac:dyDescent="0.25">
      <c r="A8" s="13"/>
      <c r="B8" s="14" t="s">
        <v>5</v>
      </c>
      <c r="C8" s="15" t="s">
        <v>6</v>
      </c>
      <c r="D8" s="16" t="s">
        <v>7</v>
      </c>
      <c r="E8" s="16" t="s">
        <v>8</v>
      </c>
      <c r="F8" s="14" t="s">
        <v>5</v>
      </c>
      <c r="G8" s="17" t="s">
        <v>6</v>
      </c>
      <c r="H8" s="14" t="s">
        <v>7</v>
      </c>
      <c r="I8" s="18" t="s">
        <v>8</v>
      </c>
    </row>
    <row r="9" spans="1:9" s="19" customFormat="1" ht="12" customHeight="1" thickBot="1" x14ac:dyDescent="0.25">
      <c r="A9" s="18"/>
      <c r="B9" s="14" t="s">
        <v>9</v>
      </c>
      <c r="C9" s="15" t="s">
        <v>10</v>
      </c>
      <c r="D9" s="16" t="s">
        <v>11</v>
      </c>
      <c r="E9" s="16" t="s">
        <v>12</v>
      </c>
      <c r="F9" s="14" t="s">
        <v>13</v>
      </c>
      <c r="G9" s="17" t="s">
        <v>14</v>
      </c>
      <c r="H9" s="14" t="s">
        <v>15</v>
      </c>
      <c r="I9" s="17" t="s">
        <v>16</v>
      </c>
    </row>
    <row r="10" spans="1:9" s="27" customFormat="1" ht="12.95" customHeight="1" x14ac:dyDescent="0.2">
      <c r="A10" s="20" t="s">
        <v>17</v>
      </c>
      <c r="B10" s="21" t="s">
        <v>18</v>
      </c>
      <c r="C10" s="22">
        <v>372712</v>
      </c>
      <c r="D10" s="23">
        <f>+'[1]1.sz.mell.'!F11</f>
        <v>550</v>
      </c>
      <c r="E10" s="23">
        <f>+C10+D10</f>
        <v>373262</v>
      </c>
      <c r="F10" s="21" t="s">
        <v>19</v>
      </c>
      <c r="G10" s="24">
        <v>459981</v>
      </c>
      <c r="H10" s="25">
        <f>+'[1]1.sz.mell.'!F100</f>
        <v>1207</v>
      </c>
      <c r="I10" s="26">
        <f>+G10+H10</f>
        <v>461188</v>
      </c>
    </row>
    <row r="11" spans="1:9" s="27" customFormat="1" ht="12.95" customHeight="1" x14ac:dyDescent="0.2">
      <c r="A11" s="28" t="s">
        <v>20</v>
      </c>
      <c r="B11" s="29" t="s">
        <v>21</v>
      </c>
      <c r="C11" s="30">
        <v>243418</v>
      </c>
      <c r="D11" s="23">
        <f>+'[1]1.sz.mell.'!F18</f>
        <v>5156</v>
      </c>
      <c r="E11" s="23">
        <f t="shared" ref="E11:E16" si="0">+C11+D11</f>
        <v>248574</v>
      </c>
      <c r="F11" s="29" t="s">
        <v>22</v>
      </c>
      <c r="G11" s="31">
        <v>110797</v>
      </c>
      <c r="H11" s="32">
        <f>+'[1]1.sz.mell.'!F101</f>
        <v>325</v>
      </c>
      <c r="I11" s="31">
        <f>+G11+H11</f>
        <v>111122</v>
      </c>
    </row>
    <row r="12" spans="1:9" s="27" customFormat="1" ht="12.95" customHeight="1" x14ac:dyDescent="0.2">
      <c r="A12" s="28" t="s">
        <v>23</v>
      </c>
      <c r="B12" s="29" t="s">
        <v>24</v>
      </c>
      <c r="C12" s="30">
        <v>0</v>
      </c>
      <c r="D12" s="23">
        <f>+'[1]1.sz.mell.'!F24</f>
        <v>0</v>
      </c>
      <c r="E12" s="23">
        <f t="shared" si="0"/>
        <v>0</v>
      </c>
      <c r="F12" s="29" t="s">
        <v>25</v>
      </c>
      <c r="G12" s="31">
        <v>271971</v>
      </c>
      <c r="H12" s="32">
        <f>+'[1]1.sz.mell.'!F102</f>
        <v>-3258</v>
      </c>
      <c r="I12" s="31">
        <f>+G12+H12</f>
        <v>268713</v>
      </c>
    </row>
    <row r="13" spans="1:9" s="27" customFormat="1" ht="12.95" customHeight="1" x14ac:dyDescent="0.2">
      <c r="A13" s="28" t="s">
        <v>26</v>
      </c>
      <c r="B13" s="29" t="s">
        <v>27</v>
      </c>
      <c r="C13" s="30">
        <v>191570</v>
      </c>
      <c r="D13" s="23">
        <f>+'[1]1.sz.mell.'!F32</f>
        <v>0</v>
      </c>
      <c r="E13" s="23">
        <f t="shared" si="0"/>
        <v>191570</v>
      </c>
      <c r="F13" s="29" t="s">
        <v>28</v>
      </c>
      <c r="G13" s="31">
        <v>20000</v>
      </c>
      <c r="H13" s="33">
        <f>+'[1]1.sz.mell.'!F103</f>
        <v>4306</v>
      </c>
      <c r="I13" s="31">
        <f>+G13+H13</f>
        <v>24306</v>
      </c>
    </row>
    <row r="14" spans="1:9" s="27" customFormat="1" ht="12.95" customHeight="1" x14ac:dyDescent="0.2">
      <c r="A14" s="28" t="s">
        <v>29</v>
      </c>
      <c r="B14" s="34" t="s">
        <v>30</v>
      </c>
      <c r="C14" s="30">
        <v>717</v>
      </c>
      <c r="D14" s="23">
        <f>+'[1]1.sz.mell.'!F58</f>
        <v>0</v>
      </c>
      <c r="E14" s="23">
        <f t="shared" si="0"/>
        <v>717</v>
      </c>
      <c r="F14" s="29" t="s">
        <v>31</v>
      </c>
      <c r="G14" s="31">
        <v>69569</v>
      </c>
      <c r="H14" s="32">
        <f>+'[1]1.sz.mell.'!F104</f>
        <v>-2297</v>
      </c>
      <c r="I14" s="31">
        <f>+G14+H14</f>
        <v>67272</v>
      </c>
    </row>
    <row r="15" spans="1:9" s="27" customFormat="1" ht="12.95" customHeight="1" x14ac:dyDescent="0.2">
      <c r="A15" s="28" t="s">
        <v>32</v>
      </c>
      <c r="B15" s="29" t="s">
        <v>33</v>
      </c>
      <c r="C15" s="30">
        <v>0</v>
      </c>
      <c r="D15" s="23">
        <f>+'[1]1.sz.mell.'!F62</f>
        <v>0</v>
      </c>
      <c r="E15" s="23">
        <f t="shared" si="0"/>
        <v>0</v>
      </c>
      <c r="F15" s="29" t="s">
        <v>34</v>
      </c>
      <c r="G15" s="31">
        <v>24206</v>
      </c>
      <c r="H15" s="32">
        <f>+'[1]1.sz.mell.'!F117</f>
        <v>-10817</v>
      </c>
      <c r="I15" s="24">
        <f>+H15+G15</f>
        <v>13389</v>
      </c>
    </row>
    <row r="16" spans="1:9" s="27" customFormat="1" ht="12.95" customHeight="1" x14ac:dyDescent="0.2">
      <c r="A16" s="28" t="s">
        <v>35</v>
      </c>
      <c r="B16" s="29" t="s">
        <v>36</v>
      </c>
      <c r="C16" s="30">
        <v>98940</v>
      </c>
      <c r="D16" s="23">
        <f>+'[1]1.sz.mell.'!F40</f>
        <v>234</v>
      </c>
      <c r="E16" s="23">
        <f t="shared" si="0"/>
        <v>99174</v>
      </c>
      <c r="F16" s="35"/>
      <c r="G16" s="31"/>
      <c r="H16" s="32"/>
      <c r="I16" s="31"/>
    </row>
    <row r="17" spans="1:11" s="27" customFormat="1" ht="12.95" customHeight="1" x14ac:dyDescent="0.2">
      <c r="A17" s="28" t="s">
        <v>37</v>
      </c>
      <c r="B17" s="35"/>
      <c r="C17" s="30"/>
      <c r="D17" s="33"/>
      <c r="E17" s="23"/>
      <c r="F17" s="35"/>
      <c r="G17" s="31"/>
      <c r="H17" s="32"/>
      <c r="I17" s="31"/>
    </row>
    <row r="18" spans="1:11" s="27" customFormat="1" ht="12.95" customHeight="1" x14ac:dyDescent="0.2">
      <c r="A18" s="28" t="s">
        <v>38</v>
      </c>
      <c r="B18" s="36"/>
      <c r="C18" s="30"/>
      <c r="D18" s="30"/>
      <c r="E18" s="23"/>
      <c r="F18" s="35"/>
      <c r="G18" s="31"/>
      <c r="H18" s="32"/>
      <c r="I18" s="31"/>
    </row>
    <row r="19" spans="1:11" s="27" customFormat="1" ht="12.95" customHeight="1" x14ac:dyDescent="0.2">
      <c r="A19" s="28" t="s">
        <v>39</v>
      </c>
      <c r="B19" s="35"/>
      <c r="C19" s="30"/>
      <c r="D19" s="33"/>
      <c r="E19" s="23"/>
      <c r="F19" s="35"/>
      <c r="G19" s="31"/>
      <c r="H19" s="32"/>
      <c r="I19" s="31"/>
    </row>
    <row r="20" spans="1:11" s="27" customFormat="1" ht="12.95" customHeight="1" x14ac:dyDescent="0.2">
      <c r="A20" s="28" t="s">
        <v>40</v>
      </c>
      <c r="B20" s="35"/>
      <c r="C20" s="30"/>
      <c r="D20" s="33"/>
      <c r="E20" s="23"/>
      <c r="F20" s="35"/>
      <c r="G20" s="31"/>
      <c r="H20" s="32"/>
      <c r="I20" s="31"/>
    </row>
    <row r="21" spans="1:11" s="27" customFormat="1" ht="12.95" customHeight="1" thickBot="1" x14ac:dyDescent="0.25">
      <c r="A21" s="28" t="s">
        <v>41</v>
      </c>
      <c r="B21" s="37"/>
      <c r="C21" s="38"/>
      <c r="D21" s="39"/>
      <c r="E21" s="23"/>
      <c r="F21" s="35"/>
      <c r="G21" s="40"/>
      <c r="H21" s="41"/>
      <c r="I21" s="40"/>
    </row>
    <row r="22" spans="1:11" s="12" customFormat="1" ht="30.75" customHeight="1" thickBot="1" x14ac:dyDescent="0.25">
      <c r="A22" s="42" t="s">
        <v>42</v>
      </c>
      <c r="B22" s="43" t="s">
        <v>43</v>
      </c>
      <c r="C22" s="44">
        <f>+C10+C11+C13+C14+C16+C17+C18+C19+C20+C21</f>
        <v>907357</v>
      </c>
      <c r="D22" s="44">
        <f>+D10+D11+D13+D14+D16+D17+D18+D19+D20+D21</f>
        <v>5940</v>
      </c>
      <c r="E22" s="44">
        <f>+E10+E11+E13+E14+E16+E17+E18+E19+E20+E21</f>
        <v>913297</v>
      </c>
      <c r="F22" s="43" t="s">
        <v>44</v>
      </c>
      <c r="G22" s="45">
        <f>SUM(G10:G14)</f>
        <v>932318</v>
      </c>
      <c r="H22" s="46">
        <f>SUM(H10:H14)</f>
        <v>283</v>
      </c>
      <c r="I22" s="45">
        <f>SUM(I10:I14)</f>
        <v>932601</v>
      </c>
    </row>
    <row r="23" spans="1:11" ht="12.95" customHeight="1" x14ac:dyDescent="0.2">
      <c r="A23" s="47" t="s">
        <v>45</v>
      </c>
      <c r="B23" s="48" t="s">
        <v>46</v>
      </c>
      <c r="C23" s="49">
        <f>C24+C25+C26+C27</f>
        <v>64887</v>
      </c>
      <c r="D23" s="50">
        <f>SUM(D24:D27)</f>
        <v>0</v>
      </c>
      <c r="E23" s="51">
        <f>E24+E25+E26+E27</f>
        <v>64887</v>
      </c>
      <c r="F23" s="52" t="s">
        <v>47</v>
      </c>
      <c r="G23" s="53">
        <v>0</v>
      </c>
      <c r="H23" s="54">
        <v>0</v>
      </c>
      <c r="I23" s="55">
        <v>0</v>
      </c>
    </row>
    <row r="24" spans="1:11" ht="12.95" customHeight="1" x14ac:dyDescent="0.2">
      <c r="A24" s="28" t="s">
        <v>48</v>
      </c>
      <c r="B24" s="29" t="s">
        <v>49</v>
      </c>
      <c r="C24" s="30">
        <f>37591+27296</f>
        <v>64887</v>
      </c>
      <c r="D24" s="33">
        <f>+[1]önkormányzat!F75+[1]hivatal!F39+[1]óvoda!D39+[1]könyvtár!D39</f>
        <v>0</v>
      </c>
      <c r="E24" s="56">
        <f>+C24+D24</f>
        <v>64887</v>
      </c>
      <c r="F24" s="52" t="s">
        <v>50</v>
      </c>
      <c r="G24" s="57">
        <v>0</v>
      </c>
      <c r="H24" s="30">
        <v>0</v>
      </c>
      <c r="I24" s="57">
        <v>0</v>
      </c>
      <c r="K24" s="1" t="s">
        <v>51</v>
      </c>
    </row>
    <row r="25" spans="1:11" ht="12.95" customHeight="1" x14ac:dyDescent="0.2">
      <c r="A25" s="28" t="s">
        <v>52</v>
      </c>
      <c r="B25" s="29" t="s">
        <v>53</v>
      </c>
      <c r="C25" s="30">
        <v>0</v>
      </c>
      <c r="D25" s="33">
        <v>0</v>
      </c>
      <c r="E25" s="57">
        <v>0</v>
      </c>
      <c r="F25" s="52" t="s">
        <v>54</v>
      </c>
      <c r="G25" s="57">
        <v>0</v>
      </c>
      <c r="H25" s="30">
        <v>0</v>
      </c>
      <c r="I25" s="57">
        <v>0</v>
      </c>
    </row>
    <row r="26" spans="1:11" ht="12.95" customHeight="1" x14ac:dyDescent="0.2">
      <c r="A26" s="28" t="s">
        <v>55</v>
      </c>
      <c r="B26" s="29" t="s">
        <v>56</v>
      </c>
      <c r="C26" s="30">
        <v>0</v>
      </c>
      <c r="D26" s="33">
        <v>0</v>
      </c>
      <c r="E26" s="57">
        <v>0</v>
      </c>
      <c r="F26" s="52" t="s">
        <v>57</v>
      </c>
      <c r="G26" s="57">
        <v>0</v>
      </c>
      <c r="H26" s="30">
        <v>0</v>
      </c>
      <c r="I26" s="57">
        <v>0</v>
      </c>
    </row>
    <row r="27" spans="1:11" ht="12.95" customHeight="1" x14ac:dyDescent="0.2">
      <c r="A27" s="28" t="s">
        <v>58</v>
      </c>
      <c r="B27" s="29" t="s">
        <v>59</v>
      </c>
      <c r="C27" s="30">
        <v>0</v>
      </c>
      <c r="D27" s="58">
        <v>0</v>
      </c>
      <c r="E27" s="53">
        <v>0</v>
      </c>
      <c r="F27" s="59" t="s">
        <v>60</v>
      </c>
      <c r="G27" s="57">
        <v>0</v>
      </c>
      <c r="H27" s="30">
        <v>0</v>
      </c>
      <c r="I27" s="57">
        <v>0</v>
      </c>
    </row>
    <row r="28" spans="1:11" ht="12.95" customHeight="1" x14ac:dyDescent="0.2">
      <c r="A28" s="28" t="s">
        <v>61</v>
      </c>
      <c r="B28" s="29" t="s">
        <v>62</v>
      </c>
      <c r="C28" s="30">
        <f>+C29+C30</f>
        <v>0</v>
      </c>
      <c r="D28" s="33">
        <v>0</v>
      </c>
      <c r="E28" s="57">
        <v>0</v>
      </c>
      <c r="F28" s="52" t="s">
        <v>63</v>
      </c>
      <c r="G28" s="57">
        <v>0</v>
      </c>
      <c r="H28" s="30">
        <v>0</v>
      </c>
      <c r="I28" s="57">
        <v>0</v>
      </c>
    </row>
    <row r="29" spans="1:11" ht="12.95" customHeight="1" x14ac:dyDescent="0.2">
      <c r="A29" s="47" t="s">
        <v>64</v>
      </c>
      <c r="B29" s="60" t="s">
        <v>65</v>
      </c>
      <c r="C29" s="61">
        <f>SUM(C30:C32)</f>
        <v>0</v>
      </c>
      <c r="D29" s="62">
        <v>0</v>
      </c>
      <c r="E29" s="63">
        <v>0</v>
      </c>
      <c r="F29" s="64" t="s">
        <v>66</v>
      </c>
      <c r="G29" s="57">
        <v>0</v>
      </c>
      <c r="H29" s="30">
        <v>0</v>
      </c>
      <c r="I29" s="57">
        <v>0</v>
      </c>
    </row>
    <row r="30" spans="1:11" ht="12.95" customHeight="1" x14ac:dyDescent="0.2">
      <c r="A30" s="28" t="s">
        <v>67</v>
      </c>
      <c r="B30" s="29" t="s">
        <v>68</v>
      </c>
      <c r="C30" s="30">
        <v>0</v>
      </c>
      <c r="D30" s="33">
        <v>0</v>
      </c>
      <c r="E30" s="57">
        <v>0</v>
      </c>
      <c r="F30" s="52" t="s">
        <v>69</v>
      </c>
      <c r="G30" s="53">
        <v>0</v>
      </c>
      <c r="H30" s="30">
        <v>0</v>
      </c>
      <c r="I30" s="57">
        <v>0</v>
      </c>
    </row>
    <row r="31" spans="1:11" ht="12.95" customHeight="1" x14ac:dyDescent="0.2">
      <c r="A31" s="28" t="s">
        <v>70</v>
      </c>
      <c r="B31" s="29" t="s">
        <v>71</v>
      </c>
      <c r="C31" s="30">
        <v>0</v>
      </c>
      <c r="D31" s="33">
        <v>0</v>
      </c>
      <c r="E31" s="57">
        <v>0</v>
      </c>
      <c r="F31" s="52" t="s">
        <v>72</v>
      </c>
      <c r="G31" s="57">
        <v>0</v>
      </c>
      <c r="H31" s="30">
        <v>0</v>
      </c>
      <c r="I31" s="57">
        <v>0</v>
      </c>
    </row>
    <row r="32" spans="1:11" ht="12.95" customHeight="1" thickBot="1" x14ac:dyDescent="0.25">
      <c r="A32" s="47" t="s">
        <v>73</v>
      </c>
      <c r="B32" s="65" t="s">
        <v>74</v>
      </c>
      <c r="C32" s="38">
        <v>0</v>
      </c>
      <c r="D32" s="58">
        <v>0</v>
      </c>
      <c r="E32" s="66">
        <v>0</v>
      </c>
      <c r="F32" s="67" t="s">
        <v>75</v>
      </c>
      <c r="G32" s="53">
        <v>12424</v>
      </c>
      <c r="H32" s="53">
        <v>0</v>
      </c>
      <c r="I32" s="68">
        <f>+H32+G32</f>
        <v>12424</v>
      </c>
    </row>
    <row r="33" spans="1:9" ht="25.5" customHeight="1" thickBot="1" x14ac:dyDescent="0.25">
      <c r="A33" s="42" t="s">
        <v>76</v>
      </c>
      <c r="B33" s="43" t="s">
        <v>77</v>
      </c>
      <c r="C33" s="44">
        <f>+C23+C28+C31+C32</f>
        <v>64887</v>
      </c>
      <c r="D33" s="44">
        <f>+D23+D28+D31+D32</f>
        <v>0</v>
      </c>
      <c r="E33" s="44">
        <f>+E23+E28+E31+E32</f>
        <v>64887</v>
      </c>
      <c r="F33" s="43" t="s">
        <v>78</v>
      </c>
      <c r="G33" s="69">
        <f>SUM(G23:G32)</f>
        <v>12424</v>
      </c>
      <c r="H33" s="70">
        <f>SUM(H23:H32)</f>
        <v>0</v>
      </c>
      <c r="I33" s="69">
        <f>SUM(I23:I32)</f>
        <v>12424</v>
      </c>
    </row>
    <row r="34" spans="1:9" ht="13.5" thickBot="1" x14ac:dyDescent="0.25">
      <c r="A34" s="42" t="s">
        <v>79</v>
      </c>
      <c r="B34" s="43" t="s">
        <v>80</v>
      </c>
      <c r="C34" s="71">
        <f>+C22+C33</f>
        <v>972244</v>
      </c>
      <c r="D34" s="71">
        <f>+D22+D33</f>
        <v>5940</v>
      </c>
      <c r="E34" s="71">
        <f>+E22+E33</f>
        <v>978184</v>
      </c>
      <c r="F34" s="43" t="s">
        <v>81</v>
      </c>
      <c r="G34" s="72">
        <f>+G22+G33</f>
        <v>944742</v>
      </c>
      <c r="H34" s="72">
        <f>+H22+H33</f>
        <v>283</v>
      </c>
      <c r="I34" s="72">
        <f>+I22+I33</f>
        <v>945025</v>
      </c>
    </row>
    <row r="35" spans="1:9" ht="13.5" thickBot="1" x14ac:dyDescent="0.25">
      <c r="A35" s="42" t="s">
        <v>82</v>
      </c>
      <c r="B35" s="43" t="s">
        <v>83</v>
      </c>
      <c r="C35" s="71">
        <f>IF(C22-G22&lt;0,G22-C22,"-")</f>
        <v>24961</v>
      </c>
      <c r="D35" s="71"/>
      <c r="E35" s="71">
        <f>IF(E22-I22&lt;0,I22-E22,"-")</f>
        <v>19304</v>
      </c>
      <c r="F35" s="43" t="s">
        <v>84</v>
      </c>
      <c r="G35" s="72" t="str">
        <f>IF(C22-G22&gt;0,C22-G22,"-")</f>
        <v>-</v>
      </c>
      <c r="H35" s="72"/>
      <c r="I35" s="72" t="str">
        <f>IF(E22-I22&gt;0,E22-I22,"-")</f>
        <v>-</v>
      </c>
    </row>
    <row r="36" spans="1:9" ht="13.5" thickBot="1" x14ac:dyDescent="0.25">
      <c r="A36" s="42" t="s">
        <v>85</v>
      </c>
      <c r="B36" s="43" t="s">
        <v>86</v>
      </c>
      <c r="C36" s="71" t="str">
        <f>IF(C22+C33-G34&lt;0,G34-(C22+C33),"-")</f>
        <v>-</v>
      </c>
      <c r="D36" s="71"/>
      <c r="E36" s="71" t="str">
        <f>IF(E22+E33-I34&lt;0,I34-(E22+E33),"-")</f>
        <v>-</v>
      </c>
      <c r="F36" s="43" t="s">
        <v>87</v>
      </c>
      <c r="G36" s="72">
        <f>IF(C22+C33-G34&gt;0,C22+C33-G34,"-")</f>
        <v>27502</v>
      </c>
      <c r="H36" s="72"/>
      <c r="I36" s="72">
        <f>IF(E22+E33-I34&gt;0,E22+E33-I34,"-")</f>
        <v>33159</v>
      </c>
    </row>
    <row r="37" spans="1:9" ht="18.75" x14ac:dyDescent="0.2">
      <c r="B37" s="73"/>
      <c r="C37" s="73"/>
      <c r="D37" s="73"/>
      <c r="E37" s="73"/>
      <c r="F37" s="73"/>
    </row>
  </sheetData>
  <mergeCells count="4">
    <mergeCell ref="A7:A8"/>
    <mergeCell ref="B7:E7"/>
    <mergeCell ref="F7:I7"/>
    <mergeCell ref="B37:F3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7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2016-12-21T09:57:25Z</dcterms:created>
  <dcterms:modified xsi:type="dcterms:W3CDTF">2016-12-21T10:01:09Z</dcterms:modified>
</cp:coreProperties>
</file>