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R:\1rendeletek\2017\11-2017 mellekletei\"/>
    </mc:Choice>
  </mc:AlternateContent>
  <bookViews>
    <workbookView xWindow="0" yWindow="0" windowWidth="28800" windowHeight="1363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" i="1" l="1"/>
  <c r="L74" i="1"/>
  <c r="L73" i="1"/>
  <c r="L71" i="1"/>
  <c r="K71" i="1"/>
  <c r="L70" i="1"/>
  <c r="K70" i="1"/>
  <c r="J70" i="1"/>
  <c r="H68" i="1"/>
  <c r="H69" i="1" s="1"/>
  <c r="H72" i="1" s="1"/>
  <c r="G68" i="1"/>
  <c r="G69" i="1" s="1"/>
  <c r="G72" i="1" s="1"/>
  <c r="F68" i="1"/>
  <c r="E68" i="1"/>
  <c r="D68" i="1"/>
  <c r="L67" i="1"/>
  <c r="K67" i="1"/>
  <c r="J67" i="1"/>
  <c r="L66" i="1"/>
  <c r="K66" i="1"/>
  <c r="L65" i="1"/>
  <c r="K65" i="1"/>
  <c r="J65" i="1"/>
  <c r="L64" i="1"/>
  <c r="K64" i="1"/>
  <c r="L63" i="1"/>
  <c r="K63" i="1"/>
  <c r="I63" i="1"/>
  <c r="I68" i="1" s="1"/>
  <c r="C63" i="1"/>
  <c r="L62" i="1"/>
  <c r="K62" i="1"/>
  <c r="J62" i="1"/>
  <c r="L61" i="1"/>
  <c r="K61" i="1"/>
  <c r="J61" i="1"/>
  <c r="L59" i="1"/>
  <c r="K59" i="1"/>
  <c r="J59" i="1"/>
  <c r="L58" i="1"/>
  <c r="K58" i="1"/>
  <c r="J58" i="1"/>
  <c r="L57" i="1"/>
  <c r="K57" i="1"/>
  <c r="C57" i="1"/>
  <c r="J57" i="1" s="1"/>
  <c r="L56" i="1"/>
  <c r="K56" i="1"/>
  <c r="I56" i="1"/>
  <c r="F56" i="1"/>
  <c r="C56" i="1"/>
  <c r="L55" i="1"/>
  <c r="K55" i="1"/>
  <c r="C55" i="1"/>
  <c r="J55" i="1" s="1"/>
  <c r="L54" i="1"/>
  <c r="K54" i="1"/>
  <c r="L53" i="1"/>
  <c r="K53" i="1"/>
  <c r="J53" i="1"/>
  <c r="L52" i="1"/>
  <c r="K52" i="1"/>
  <c r="J52" i="1"/>
  <c r="I51" i="1"/>
  <c r="I46" i="1" s="1"/>
  <c r="I60" i="1" s="1"/>
  <c r="I69" i="1" s="1"/>
  <c r="I72" i="1" s="1"/>
  <c r="F51" i="1"/>
  <c r="E51" i="1"/>
  <c r="L51" i="1" s="1"/>
  <c r="D51" i="1"/>
  <c r="K51" i="1" s="1"/>
  <c r="C51" i="1"/>
  <c r="L50" i="1"/>
  <c r="K50" i="1"/>
  <c r="J50" i="1"/>
  <c r="L49" i="1"/>
  <c r="K49" i="1"/>
  <c r="F49" i="1"/>
  <c r="F46" i="1" s="1"/>
  <c r="F60" i="1" s="1"/>
  <c r="F69" i="1" s="1"/>
  <c r="F72" i="1" s="1"/>
  <c r="C49" i="1"/>
  <c r="J49" i="1" s="1"/>
  <c r="L48" i="1"/>
  <c r="K48" i="1"/>
  <c r="J48" i="1"/>
  <c r="C48" i="1"/>
  <c r="L47" i="1"/>
  <c r="K47" i="1"/>
  <c r="J47" i="1"/>
  <c r="C47" i="1"/>
  <c r="H46" i="1"/>
  <c r="G46" i="1"/>
  <c r="E46" i="1"/>
  <c r="L46" i="1" s="1"/>
  <c r="C46" i="1"/>
  <c r="C60" i="1" s="1"/>
  <c r="L36" i="1"/>
  <c r="K36" i="1"/>
  <c r="L35" i="1"/>
  <c r="K35" i="1"/>
  <c r="J35" i="1"/>
  <c r="I33" i="1"/>
  <c r="H33" i="1"/>
  <c r="G33" i="1"/>
  <c r="F33" i="1"/>
  <c r="L32" i="1"/>
  <c r="K32" i="1"/>
  <c r="J32" i="1"/>
  <c r="L31" i="1"/>
  <c r="K31" i="1"/>
  <c r="J31" i="1"/>
  <c r="L30" i="1"/>
  <c r="K30" i="1"/>
  <c r="L29" i="1"/>
  <c r="K29" i="1"/>
  <c r="J29" i="1"/>
  <c r="E28" i="1"/>
  <c r="E33" i="1" s="1"/>
  <c r="L33" i="1" s="1"/>
  <c r="D28" i="1"/>
  <c r="D33" i="1" s="1"/>
  <c r="K33" i="1" s="1"/>
  <c r="C28" i="1"/>
  <c r="J28" i="1" s="1"/>
  <c r="L27" i="1"/>
  <c r="K27" i="1"/>
  <c r="J27" i="1"/>
  <c r="L26" i="1"/>
  <c r="K26" i="1"/>
  <c r="J26" i="1"/>
  <c r="L25" i="1"/>
  <c r="K25" i="1"/>
  <c r="J25" i="1"/>
  <c r="I24" i="1"/>
  <c r="I34" i="1" s="1"/>
  <c r="I37" i="1" s="1"/>
  <c r="H24" i="1"/>
  <c r="H34" i="1" s="1"/>
  <c r="H37" i="1" s="1"/>
  <c r="G24" i="1"/>
  <c r="L23" i="1"/>
  <c r="K23" i="1"/>
  <c r="J23" i="1"/>
  <c r="L22" i="1"/>
  <c r="K22" i="1"/>
  <c r="J22" i="1"/>
  <c r="L21" i="1"/>
  <c r="K21" i="1"/>
  <c r="C21" i="1"/>
  <c r="J21" i="1" s="1"/>
  <c r="L20" i="1"/>
  <c r="K20" i="1"/>
  <c r="F20" i="1"/>
  <c r="F24" i="1" s="1"/>
  <c r="F34" i="1" s="1"/>
  <c r="F37" i="1" s="1"/>
  <c r="C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C14" i="1"/>
  <c r="J14" i="1" s="1"/>
  <c r="L13" i="1"/>
  <c r="K13" i="1"/>
  <c r="J13" i="1"/>
  <c r="L12" i="1"/>
  <c r="K12" i="1"/>
  <c r="L11" i="1"/>
  <c r="K11" i="1"/>
  <c r="J11" i="1"/>
  <c r="L10" i="1"/>
  <c r="K10" i="1"/>
  <c r="J10" i="1"/>
  <c r="L9" i="1"/>
  <c r="K9" i="1"/>
  <c r="J9" i="1"/>
  <c r="I8" i="1"/>
  <c r="F8" i="1"/>
  <c r="E8" i="1"/>
  <c r="L8" i="1" s="1"/>
  <c r="D8" i="1"/>
  <c r="D7" i="1" s="1"/>
  <c r="C8" i="1"/>
  <c r="J8" i="1" s="1"/>
  <c r="E7" i="1"/>
  <c r="L7" i="1" s="1"/>
  <c r="L6" i="1"/>
  <c r="K6" i="1"/>
  <c r="J6" i="1"/>
  <c r="K8" i="1" l="1"/>
  <c r="J20" i="1"/>
  <c r="L28" i="1"/>
  <c r="C33" i="1"/>
  <c r="J33" i="1" s="1"/>
  <c r="J51" i="1"/>
  <c r="L68" i="1"/>
  <c r="F73" i="1"/>
  <c r="G34" i="1"/>
  <c r="G37" i="1" s="1"/>
  <c r="J63" i="1"/>
  <c r="I73" i="1"/>
  <c r="D46" i="1"/>
  <c r="K46" i="1" s="1"/>
  <c r="J56" i="1"/>
  <c r="K68" i="1"/>
  <c r="J60" i="1"/>
  <c r="D24" i="1"/>
  <c r="K7" i="1"/>
  <c r="E24" i="1"/>
  <c r="J46" i="1"/>
  <c r="D60" i="1"/>
  <c r="C68" i="1"/>
  <c r="J68" i="1" s="1"/>
  <c r="C7" i="1"/>
  <c r="K28" i="1"/>
  <c r="E60" i="1"/>
  <c r="D34" i="1" l="1"/>
  <c r="K24" i="1"/>
  <c r="L60" i="1"/>
  <c r="E69" i="1"/>
  <c r="D69" i="1"/>
  <c r="K60" i="1"/>
  <c r="J7" i="1"/>
  <c r="C24" i="1"/>
  <c r="L24" i="1"/>
  <c r="E34" i="1"/>
  <c r="C69" i="1"/>
  <c r="J24" i="1" l="1"/>
  <c r="C34" i="1"/>
  <c r="E72" i="1"/>
  <c r="L72" i="1" s="1"/>
  <c r="L69" i="1"/>
  <c r="C72" i="1"/>
  <c r="J72" i="1" s="1"/>
  <c r="J69" i="1"/>
  <c r="E37" i="1"/>
  <c r="L37" i="1" s="1"/>
  <c r="L34" i="1"/>
  <c r="D72" i="1"/>
  <c r="K72" i="1" s="1"/>
  <c r="K69" i="1"/>
  <c r="D37" i="1"/>
  <c r="K34" i="1"/>
  <c r="K37" i="1" l="1"/>
  <c r="D73" i="1"/>
  <c r="K73" i="1" s="1"/>
  <c r="C37" i="1"/>
  <c r="J34" i="1"/>
  <c r="C73" i="1" l="1"/>
  <c r="J37" i="1"/>
  <c r="J73" i="1" s="1"/>
</calcChain>
</file>

<file path=xl/sharedStrings.xml><?xml version="1.0" encoding="utf-8"?>
<sst xmlns="http://schemas.openxmlformats.org/spreadsheetml/2006/main" count="148" uniqueCount="116">
  <si>
    <t>Budakeszi Város Önkormányzatának és intézményeinek  2016.évi beszámolója összevont bevételek és kiadások kiemelt előirányzatonként</t>
  </si>
  <si>
    <t>2016.év  zárszámadás 1.melléklet 1/1.bevételek</t>
  </si>
  <si>
    <t>zárszámadás</t>
  </si>
  <si>
    <t xml:space="preserve">Bevételek </t>
  </si>
  <si>
    <t>adatok e Ft-ban</t>
  </si>
  <si>
    <t>Sorszám</t>
  </si>
  <si>
    <t>Megnevezés</t>
  </si>
  <si>
    <t>2016.eredeti ei. kötelező fel</t>
  </si>
  <si>
    <t>2016.év mód.ei. köt.fel.</t>
  </si>
  <si>
    <t>2016.év teljesítés köt.feladat</t>
  </si>
  <si>
    <t>2016.eredeti ei. önként váll.fel.</t>
  </si>
  <si>
    <t>2016.év mód.ei. önként váll.fel.</t>
  </si>
  <si>
    <t>2016.év teljesítés önként váll.feladat</t>
  </si>
  <si>
    <t>2016.eredeti ei. állami fel.</t>
  </si>
  <si>
    <t>2016. eredeti ei.összesen</t>
  </si>
  <si>
    <t>2016.év mód.ei.összesen</t>
  </si>
  <si>
    <t>2016.év teljesítés összesen:</t>
  </si>
  <si>
    <t>1.</t>
  </si>
  <si>
    <t>Önkormányzat működési támogatása (állami)</t>
  </si>
  <si>
    <t>2.</t>
  </si>
  <si>
    <t>Működési célú támogatások államháztartáson belülről</t>
  </si>
  <si>
    <t>2.1</t>
  </si>
  <si>
    <t>ebből egyéb működési célú támogatások bevételei</t>
  </si>
  <si>
    <t>2.11</t>
  </si>
  <si>
    <t>-ebből oeptől átvett támogatások</t>
  </si>
  <si>
    <t>2.12</t>
  </si>
  <si>
    <t>-ebből társulásoktól átvett támogatások</t>
  </si>
  <si>
    <t>2.13</t>
  </si>
  <si>
    <t>-ebből elkülönített állami pénzalapoktól átvett támogatások</t>
  </si>
  <si>
    <t>2.14</t>
  </si>
  <si>
    <t>-ebből műk.célú tám. központi ,fejezeti ktgvetési szervtől</t>
  </si>
  <si>
    <t>3.</t>
  </si>
  <si>
    <t>Felhalmozási célú támogatások államháztartásokon belülről</t>
  </si>
  <si>
    <t>4.</t>
  </si>
  <si>
    <t>Közhatalmi bevételek</t>
  </si>
  <si>
    <t>-ebből építményadó</t>
  </si>
  <si>
    <t>-ebből telekadó</t>
  </si>
  <si>
    <t>-ebből iparűzési adó</t>
  </si>
  <si>
    <t>-ebből idegenforgalmi adó</t>
  </si>
  <si>
    <t>-ebből gépjárműadó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</si>
  <si>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</si>
  <si>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</si>
  <si>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</si>
  <si>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</si>
  <si>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</si>
  <si>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</si>
  <si>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</si>
  <si>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</si>
  <si>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</si>
  <si>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</si>
  <si>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</si>
  <si>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</si>
  <si>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</si>
  <si>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</si>
  <si>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</si>
  <si>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</si>
  <si>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</si>
  <si>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</si>
  <si>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</si>
  <si>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-ebből lekötött bankbetétek megszüntetése</t>
  </si>
  <si>
    <t>14.</t>
  </si>
  <si>
    <t>Államháztartáson belüli megelőlegezések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</si>
  <si>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</si>
  <si>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</si>
  <si>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</si>
  <si>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</si>
  <si>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</si>
  <si>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</si>
  <si>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</si>
  <si>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- finanszírozás</t>
  </si>
  <si>
    <t>19.</t>
  </si>
  <si>
    <t>- lekötött bankbetétek megszüntetése</t>
  </si>
  <si>
    <t>20.</t>
  </si>
  <si>
    <t>Mindösszesen:</t>
  </si>
  <si>
    <t>2016.év  zárszámadás 1.melléklet                 1/2 kiadások</t>
  </si>
  <si>
    <t>Kiadások</t>
  </si>
  <si>
    <t>adatok eFt-ban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</si>
  <si>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</si>
  <si>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</si>
  <si>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</si>
  <si>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</si>
  <si>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</si>
  <si>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</si>
  <si>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</si>
  <si>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</si>
  <si>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</si>
  <si>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</si>
  <si>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</si>
  <si>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1.51</t>
  </si>
  <si>
    <t>-ebből működési célú támogatások állam háztartáson kívülre</t>
  </si>
  <si>
    <t>1.52</t>
  </si>
  <si>
    <t>-ebből működési célú támogatások állam háztartáson belülre</t>
  </si>
  <si>
    <t>1.53</t>
  </si>
  <si>
    <t>-ebből előző évi elszámolások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</si>
  <si>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</si>
  <si>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</si>
  <si>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</si>
  <si>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</si>
  <si>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</si>
  <si>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</si>
  <si>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</si>
  <si>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</si>
  <si>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</si>
  <si>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</si>
  <si>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</si>
  <si>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</si>
  <si>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-ebből ÁH belüli előlegek visszafizetése</t>
  </si>
  <si>
    <t>- ebből irányítószervi támogatás</t>
  </si>
  <si>
    <t>- ebből pénzeszközök lekötött betétként elhelyezése</t>
  </si>
  <si>
    <t>Külföldi finanszírozás kiadásai</t>
  </si>
  <si>
    <t>FINANSZÍROZÁSI KIADÁSOK ÖSSZESEN:</t>
  </si>
  <si>
    <t>KÖLTSÉGVETÉSI ÉS FINANSZÍROZÁSI KIADÁSOK ÖSSZESEN:</t>
  </si>
  <si>
    <t>- ebből finanszírozás</t>
  </si>
  <si>
    <t>Költségvetési egyenleg</t>
  </si>
  <si>
    <r>
      <t>ebből:  Működési bevételek és kiadások  egyenlege</t>
    </r>
    <r>
      <rPr>
        <i/>
        <sz val="8"/>
        <color indexed="8"/>
        <rFont val="Calibri"/>
        <family val="2"/>
        <charset val="238"/>
      </rPr>
      <t xml:space="preserve">
 [Bevételek (1.+2.+4.+5.+7.+12.) - Kiadások(1.)]</t>
    </r>
  </si>
  <si>
    <r>
      <t xml:space="preserve">ebből: Felhalmozási bevételek és kiadások egyenlege  
</t>
    </r>
    <r>
      <rPr>
        <i/>
        <sz val="8"/>
        <color indexed="8"/>
        <rFont val="Calibri"/>
        <family val="2"/>
        <charset val="238"/>
      </rPr>
      <t>[Bevételek (6.+8.) - Kiadások(2.)]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</si>
</sst>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wrapText="1"/>
    </xf>
    <xf numFmtId="3" fontId="3" fillId="0" borderId="2" xfId="0" applyNumberFormat="1" applyFont="1" applyBorder="1"/>
    <xf numFmtId="3" fontId="5" fillId="0" borderId="2" xfId="0" applyNumberFormat="1" applyFont="1" applyBorder="1"/>
    <xf numFmtId="10" fontId="0" fillId="0" borderId="0" xfId="1" applyNumberFormat="1" applyFont="1" applyAlignment="1">
      <alignment horizontal="center" vertical="center" wrapText="1"/>
    </xf>
    <xf numFmtId="10" fontId="0" fillId="0" borderId="0" xfId="1" applyNumberFormat="1" applyFont="1"/>
    <xf numFmtId="49" fontId="5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wrapText="1"/>
    </xf>
    <xf numFmtId="0" fontId="0" fillId="0" borderId="2" xfId="0" applyBorder="1" applyAlignment="1">
      <alignment horizontal="center"/>
    </xf>
    <xf numFmtId="3" fontId="0" fillId="0" borderId="0" xfId="0" applyNumberFormat="1"/>
    <xf numFmtId="3" fontId="3" fillId="0" borderId="2" xfId="0" applyNumberFormat="1" applyFont="1" applyFill="1" applyBorder="1"/>
    <xf numFmtId="0" fontId="3" fillId="0" borderId="2" xfId="0" applyFont="1" applyBorder="1"/>
    <xf numFmtId="3" fontId="5" fillId="0" borderId="2" xfId="0" applyNumberFormat="1" applyFont="1" applyFill="1" applyBorder="1"/>
    <xf numFmtId="49" fontId="3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wrapText="1"/>
    </xf>
    <xf numFmtId="3" fontId="5" fillId="0" borderId="0" xfId="0" applyNumberFormat="1" applyFont="1" applyBorder="1"/>
    <xf numFmtId="49" fontId="2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/>
    <xf numFmtId="0" fontId="5" fillId="0" borderId="2" xfId="0" applyFont="1" applyBorder="1" applyAlignment="1">
      <alignment wrapText="1"/>
    </xf>
    <xf numFmtId="49" fontId="4" fillId="0" borderId="2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6"/>
  <sheetViews>
    <sheetView tabSelected="1" workbookViewId="0">
      <selection activeCell="O53" sqref="O53"/>
    </sheetView>
  </sheetViews>
  <sheetFormatPr defaultRowHeight="15" x14ac:dyDescent="0.25"/>
  <cols>
    <col min="1" max="1" width="5.28515625" style="35" customWidth="1"/>
    <col min="2" max="2" width="40.5703125" style="36" customWidth="1"/>
    <col min="3" max="10" width="8.7109375" customWidth="1"/>
    <col min="11" max="11" width="9.7109375" customWidth="1"/>
    <col min="12" max="12" width="8.7109375" customWidth="1"/>
    <col min="13" max="13" width="12.7109375" customWidth="1"/>
    <col min="14" max="14" width="16.140625" customWidth="1"/>
  </cols>
  <sheetData>
    <row r="2" spans="1:14" ht="15" customHeight="1" x14ac:dyDescent="0.25">
      <c r="A2" s="1"/>
      <c r="B2" s="2"/>
      <c r="C2" s="37" t="s">
        <v>0</v>
      </c>
      <c r="D2" s="38"/>
      <c r="E2" s="38"/>
      <c r="F2" s="38"/>
      <c r="G2" s="38"/>
      <c r="H2" s="3"/>
      <c r="I2" s="39" t="s">
        <v>1</v>
      </c>
      <c r="J2" s="40"/>
      <c r="K2" s="40"/>
      <c r="L2" s="4"/>
    </row>
    <row r="3" spans="1:14" ht="24.75" customHeight="1" x14ac:dyDescent="0.25">
      <c r="A3" s="1"/>
      <c r="B3" s="5" t="s">
        <v>2</v>
      </c>
      <c r="C3" s="38"/>
      <c r="D3" s="38"/>
      <c r="E3" s="38"/>
      <c r="F3" s="38"/>
      <c r="G3" s="38"/>
      <c r="H3" s="3"/>
      <c r="I3" s="40"/>
      <c r="J3" s="40"/>
      <c r="K3" s="40"/>
      <c r="L3" s="4"/>
    </row>
    <row r="4" spans="1:14" x14ac:dyDescent="0.25">
      <c r="A4" s="6"/>
      <c r="B4" s="7" t="s">
        <v>3</v>
      </c>
      <c r="C4" s="8"/>
      <c r="D4" s="8"/>
      <c r="E4" s="8"/>
      <c r="F4" s="9"/>
      <c r="G4" s="9"/>
      <c r="H4" s="9"/>
      <c r="I4" s="9"/>
      <c r="J4" s="2"/>
      <c r="K4" s="41" t="s">
        <v>4</v>
      </c>
      <c r="L4" s="42"/>
    </row>
    <row r="5" spans="1:14" ht="45" x14ac:dyDescent="0.25">
      <c r="A5" s="10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1" t="s">
        <v>10</v>
      </c>
      <c r="G5" s="11" t="s">
        <v>11</v>
      </c>
      <c r="H5" s="11" t="s">
        <v>12</v>
      </c>
      <c r="I5" s="11" t="s">
        <v>13</v>
      </c>
      <c r="J5" s="11" t="s">
        <v>14</v>
      </c>
      <c r="K5" s="11" t="s">
        <v>15</v>
      </c>
      <c r="L5" s="11" t="s">
        <v>16</v>
      </c>
      <c r="M5" s="4"/>
    </row>
    <row r="6" spans="1:14" ht="15" customHeight="1" x14ac:dyDescent="0.25">
      <c r="A6" s="12" t="s">
        <v>17</v>
      </c>
      <c r="B6" s="13" t="s">
        <v>18</v>
      </c>
      <c r="C6" s="14">
        <v>633292</v>
      </c>
      <c r="D6" s="14">
        <v>666179</v>
      </c>
      <c r="E6" s="14">
        <v>666179</v>
      </c>
      <c r="F6" s="15">
        <v>0</v>
      </c>
      <c r="G6" s="15">
        <v>0</v>
      </c>
      <c r="H6" s="15">
        <v>0</v>
      </c>
      <c r="I6" s="15">
        <v>0</v>
      </c>
      <c r="J6" s="15">
        <f t="shared" ref="J6:J29" si="0">C6+F6+I6</f>
        <v>633292</v>
      </c>
      <c r="K6" s="15">
        <f>D6+G6</f>
        <v>666179</v>
      </c>
      <c r="L6" s="15">
        <f>E6+H6</f>
        <v>666179</v>
      </c>
      <c r="M6" s="16"/>
      <c r="N6" s="17"/>
    </row>
    <row r="7" spans="1:14" ht="12.75" customHeight="1" x14ac:dyDescent="0.25">
      <c r="A7" s="12" t="s">
        <v>19</v>
      </c>
      <c r="B7" s="13" t="s">
        <v>20</v>
      </c>
      <c r="C7" s="14">
        <f>C8</f>
        <v>33371</v>
      </c>
      <c r="D7" s="14">
        <f>D8</f>
        <v>54342</v>
      </c>
      <c r="E7" s="14">
        <f>E8</f>
        <v>57545</v>
      </c>
      <c r="F7" s="14">
        <v>0</v>
      </c>
      <c r="G7" s="14">
        <v>0</v>
      </c>
      <c r="H7" s="14">
        <v>0</v>
      </c>
      <c r="I7" s="14">
        <v>0</v>
      </c>
      <c r="J7" s="15">
        <f t="shared" si="0"/>
        <v>33371</v>
      </c>
      <c r="K7" s="15">
        <f t="shared" ref="K7:L37" si="1">D7+G7</f>
        <v>54342</v>
      </c>
      <c r="L7" s="15">
        <f t="shared" si="1"/>
        <v>57545</v>
      </c>
      <c r="M7" s="16"/>
      <c r="N7" s="17"/>
    </row>
    <row r="8" spans="1:14" ht="16.5" customHeight="1" x14ac:dyDescent="0.25">
      <c r="A8" s="12" t="s">
        <v>21</v>
      </c>
      <c r="B8" s="13" t="s">
        <v>22</v>
      </c>
      <c r="C8" s="14">
        <f>C9+C10+C11+C12</f>
        <v>33371</v>
      </c>
      <c r="D8" s="14">
        <f>D9+D10+D11+D12</f>
        <v>54342</v>
      </c>
      <c r="E8" s="14">
        <f>E9+E10+E11+E12</f>
        <v>57545</v>
      </c>
      <c r="F8" s="14">
        <f>F9+F10+F11</f>
        <v>0</v>
      </c>
      <c r="G8" s="14">
        <v>0</v>
      </c>
      <c r="H8" s="14">
        <v>0</v>
      </c>
      <c r="I8" s="14">
        <f>I9+I10+I11</f>
        <v>0</v>
      </c>
      <c r="J8" s="15">
        <f t="shared" si="0"/>
        <v>33371</v>
      </c>
      <c r="K8" s="15">
        <f t="shared" si="1"/>
        <v>54342</v>
      </c>
      <c r="L8" s="15">
        <f t="shared" si="1"/>
        <v>57545</v>
      </c>
      <c r="M8" s="16"/>
      <c r="N8" s="17"/>
    </row>
    <row r="9" spans="1:14" ht="12.75" customHeight="1" x14ac:dyDescent="0.25">
      <c r="A9" s="12" t="s">
        <v>23</v>
      </c>
      <c r="B9" s="13" t="s">
        <v>24</v>
      </c>
      <c r="C9" s="14">
        <v>31416</v>
      </c>
      <c r="D9" s="14">
        <v>34903</v>
      </c>
      <c r="E9" s="14">
        <v>34903</v>
      </c>
      <c r="F9" s="14">
        <v>0</v>
      </c>
      <c r="G9" s="14">
        <v>0</v>
      </c>
      <c r="H9" s="14">
        <v>0</v>
      </c>
      <c r="I9" s="14">
        <v>0</v>
      </c>
      <c r="J9" s="15">
        <f t="shared" si="0"/>
        <v>31416</v>
      </c>
      <c r="K9" s="15">
        <f t="shared" si="1"/>
        <v>34903</v>
      </c>
      <c r="L9" s="15">
        <f t="shared" si="1"/>
        <v>34903</v>
      </c>
      <c r="M9" s="16"/>
      <c r="N9" s="17"/>
    </row>
    <row r="10" spans="1:14" ht="12.75" customHeight="1" x14ac:dyDescent="0.25">
      <c r="A10" s="12" t="s">
        <v>25</v>
      </c>
      <c r="B10" s="13" t="s">
        <v>26</v>
      </c>
      <c r="C10" s="14">
        <v>1955</v>
      </c>
      <c r="D10" s="14">
        <v>2330</v>
      </c>
      <c r="E10" s="14">
        <v>1955</v>
      </c>
      <c r="F10" s="14">
        <v>0</v>
      </c>
      <c r="G10" s="14">
        <v>0</v>
      </c>
      <c r="H10" s="14">
        <v>0</v>
      </c>
      <c r="I10" s="14">
        <v>0</v>
      </c>
      <c r="J10" s="15">
        <f t="shared" si="0"/>
        <v>1955</v>
      </c>
      <c r="K10" s="15">
        <f t="shared" si="1"/>
        <v>2330</v>
      </c>
      <c r="L10" s="15">
        <f t="shared" si="1"/>
        <v>1955</v>
      </c>
      <c r="M10" s="16"/>
      <c r="N10" s="17"/>
    </row>
    <row r="11" spans="1:14" ht="22.5" customHeight="1" x14ac:dyDescent="0.25">
      <c r="A11" s="12" t="s">
        <v>27</v>
      </c>
      <c r="B11" s="13" t="s">
        <v>28</v>
      </c>
      <c r="C11" s="14">
        <v>0</v>
      </c>
      <c r="D11" s="14">
        <v>14655</v>
      </c>
      <c r="E11" s="14">
        <v>14655</v>
      </c>
      <c r="F11" s="14">
        <v>0</v>
      </c>
      <c r="G11" s="14">
        <v>0</v>
      </c>
      <c r="H11" s="14">
        <v>0</v>
      </c>
      <c r="I11" s="14">
        <v>0</v>
      </c>
      <c r="J11" s="15">
        <f t="shared" si="0"/>
        <v>0</v>
      </c>
      <c r="K11" s="15">
        <f t="shared" si="1"/>
        <v>14655</v>
      </c>
      <c r="L11" s="15">
        <f t="shared" si="1"/>
        <v>14655</v>
      </c>
      <c r="M11" s="16"/>
      <c r="N11" s="17"/>
    </row>
    <row r="12" spans="1:14" ht="12.75" customHeight="1" x14ac:dyDescent="0.25">
      <c r="A12" s="12" t="s">
        <v>29</v>
      </c>
      <c r="B12" s="13" t="s">
        <v>30</v>
      </c>
      <c r="C12" s="14">
        <v>0</v>
      </c>
      <c r="D12" s="14">
        <v>2454</v>
      </c>
      <c r="E12" s="14">
        <v>6032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5">
        <f t="shared" si="1"/>
        <v>2454</v>
      </c>
      <c r="L12" s="15">
        <f t="shared" si="1"/>
        <v>6032</v>
      </c>
      <c r="M12" s="16"/>
      <c r="N12" s="17"/>
    </row>
    <row r="13" spans="1:14" ht="25.5" customHeight="1" x14ac:dyDescent="0.25">
      <c r="A13" s="12" t="s">
        <v>31</v>
      </c>
      <c r="B13" s="13" t="s">
        <v>32</v>
      </c>
      <c r="C13" s="14">
        <v>0</v>
      </c>
      <c r="D13" s="14">
        <v>229</v>
      </c>
      <c r="E13" s="14">
        <v>380</v>
      </c>
      <c r="F13" s="14">
        <v>0</v>
      </c>
      <c r="G13" s="14">
        <v>0</v>
      </c>
      <c r="H13" s="14">
        <v>0</v>
      </c>
      <c r="I13" s="14">
        <v>0</v>
      </c>
      <c r="J13" s="15">
        <f t="shared" si="0"/>
        <v>0</v>
      </c>
      <c r="K13" s="15">
        <f t="shared" si="1"/>
        <v>229</v>
      </c>
      <c r="L13" s="15">
        <f t="shared" si="1"/>
        <v>380</v>
      </c>
      <c r="M13" s="16"/>
      <c r="N13" s="17"/>
    </row>
    <row r="14" spans="1:14" ht="12.75" customHeight="1" x14ac:dyDescent="0.25">
      <c r="A14" s="12" t="s">
        <v>33</v>
      </c>
      <c r="B14" s="13" t="s">
        <v>34</v>
      </c>
      <c r="C14" s="14">
        <f>853700-36938</f>
        <v>816762</v>
      </c>
      <c r="D14" s="14">
        <v>816290</v>
      </c>
      <c r="E14" s="14">
        <v>883465</v>
      </c>
      <c r="F14" s="14">
        <v>36938</v>
      </c>
      <c r="G14" s="14">
        <v>37410</v>
      </c>
      <c r="H14" s="14">
        <v>0</v>
      </c>
      <c r="I14" s="14">
        <v>0</v>
      </c>
      <c r="J14" s="15">
        <f t="shared" si="0"/>
        <v>853700</v>
      </c>
      <c r="K14" s="15">
        <f t="shared" si="1"/>
        <v>853700</v>
      </c>
      <c r="L14" s="15">
        <f t="shared" si="1"/>
        <v>883465</v>
      </c>
      <c r="M14" s="16"/>
      <c r="N14" s="17"/>
    </row>
    <row r="15" spans="1:14" ht="12.75" customHeight="1" x14ac:dyDescent="0.25">
      <c r="A15" s="12"/>
      <c r="B15" s="13" t="s">
        <v>35</v>
      </c>
      <c r="C15" s="14">
        <v>247000</v>
      </c>
      <c r="D15" s="14">
        <v>247000</v>
      </c>
      <c r="E15" s="14">
        <v>253871</v>
      </c>
      <c r="F15" s="14">
        <v>0</v>
      </c>
      <c r="G15" s="14">
        <v>0</v>
      </c>
      <c r="H15" s="14">
        <v>0</v>
      </c>
      <c r="I15" s="14">
        <v>0</v>
      </c>
      <c r="J15" s="15">
        <f t="shared" si="0"/>
        <v>247000</v>
      </c>
      <c r="K15" s="15">
        <f t="shared" si="1"/>
        <v>247000</v>
      </c>
      <c r="L15" s="15">
        <f t="shared" si="1"/>
        <v>253871</v>
      </c>
      <c r="M15" s="16"/>
      <c r="N15" s="17"/>
    </row>
    <row r="16" spans="1:14" ht="12.75" customHeight="1" x14ac:dyDescent="0.25">
      <c r="A16" s="12"/>
      <c r="B16" s="13" t="s">
        <v>36</v>
      </c>
      <c r="C16" s="14">
        <v>70000</v>
      </c>
      <c r="D16" s="14">
        <v>70000</v>
      </c>
      <c r="E16" s="14">
        <v>62748</v>
      </c>
      <c r="F16" s="14">
        <v>0</v>
      </c>
      <c r="G16" s="14">
        <v>0</v>
      </c>
      <c r="H16" s="14">
        <v>0</v>
      </c>
      <c r="I16" s="14">
        <v>0</v>
      </c>
      <c r="J16" s="15">
        <f t="shared" si="0"/>
        <v>70000</v>
      </c>
      <c r="K16" s="15">
        <f t="shared" si="1"/>
        <v>70000</v>
      </c>
      <c r="L16" s="15">
        <f t="shared" si="1"/>
        <v>62748</v>
      </c>
      <c r="M16" s="16"/>
      <c r="N16" s="17"/>
    </row>
    <row r="17" spans="1:14" ht="12.75" customHeight="1" x14ac:dyDescent="0.25">
      <c r="A17" s="12"/>
      <c r="B17" s="13" t="s">
        <v>37</v>
      </c>
      <c r="C17" s="14">
        <v>453062</v>
      </c>
      <c r="D17" s="14">
        <v>452590</v>
      </c>
      <c r="E17" s="14">
        <v>519808</v>
      </c>
      <c r="F17" s="14">
        <v>36938</v>
      </c>
      <c r="G17" s="14">
        <v>37410</v>
      </c>
      <c r="H17" s="14">
        <v>0</v>
      </c>
      <c r="I17" s="14">
        <v>0</v>
      </c>
      <c r="J17" s="15">
        <f t="shared" si="0"/>
        <v>490000</v>
      </c>
      <c r="K17" s="15">
        <f t="shared" si="1"/>
        <v>490000</v>
      </c>
      <c r="L17" s="15">
        <f t="shared" si="1"/>
        <v>519808</v>
      </c>
      <c r="M17" s="16"/>
      <c r="N17" s="17"/>
    </row>
    <row r="18" spans="1:14" ht="12.75" customHeight="1" x14ac:dyDescent="0.25">
      <c r="A18" s="12"/>
      <c r="B18" s="13" t="s">
        <v>38</v>
      </c>
      <c r="C18" s="14">
        <v>1600</v>
      </c>
      <c r="D18" s="14">
        <v>1600</v>
      </c>
      <c r="E18" s="14">
        <v>1917</v>
      </c>
      <c r="F18" s="14">
        <v>0</v>
      </c>
      <c r="G18" s="14">
        <v>0</v>
      </c>
      <c r="H18" s="14">
        <v>0</v>
      </c>
      <c r="I18" s="14">
        <v>0</v>
      </c>
      <c r="J18" s="15">
        <f t="shared" si="0"/>
        <v>1600</v>
      </c>
      <c r="K18" s="15">
        <f t="shared" si="1"/>
        <v>1600</v>
      </c>
      <c r="L18" s="15">
        <f t="shared" si="1"/>
        <v>1917</v>
      </c>
      <c r="M18" s="16"/>
      <c r="N18" s="17"/>
    </row>
    <row r="19" spans="1:14" ht="12.75" customHeight="1" x14ac:dyDescent="0.25">
      <c r="A19" s="12"/>
      <c r="B19" s="13" t="s">
        <v>39</v>
      </c>
      <c r="C19" s="14">
        <v>40000</v>
      </c>
      <c r="D19" s="14">
        <v>40000</v>
      </c>
      <c r="E19" s="14">
        <v>39321</v>
      </c>
      <c r="F19" s="14">
        <v>0</v>
      </c>
      <c r="G19" s="14">
        <v>0</v>
      </c>
      <c r="H19" s="14">
        <v>0</v>
      </c>
      <c r="I19" s="14">
        <v>0</v>
      </c>
      <c r="J19" s="15">
        <f t="shared" si="0"/>
        <v>40000</v>
      </c>
      <c r="K19" s="15">
        <f t="shared" si="1"/>
        <v>40000</v>
      </c>
      <c r="L19" s="15">
        <f t="shared" si="1"/>
        <v>39321</v>
      </c>
      <c r="M19" s="16"/>
      <c r="N19" s="17"/>
    </row>
    <row r="20" spans="1:14" ht="12.75" customHeight="1" x14ac:dyDescent="0.25">
      <c r="A20" s="12" t="s">
        <v>40</v>
      </c>
      <c r="B20" s="13" t="s">
        <v>41</v>
      </c>
      <c r="C20" s="14">
        <f>164292+52353+22000</f>
        <v>238645</v>
      </c>
      <c r="D20" s="14">
        <v>266693</v>
      </c>
      <c r="E20" s="14">
        <v>287197</v>
      </c>
      <c r="F20" s="14">
        <f>3620+1207</f>
        <v>4827</v>
      </c>
      <c r="G20" s="14">
        <v>3495</v>
      </c>
      <c r="H20" s="14">
        <v>3278</v>
      </c>
      <c r="I20" s="14">
        <v>0</v>
      </c>
      <c r="J20" s="15">
        <f t="shared" si="0"/>
        <v>243472</v>
      </c>
      <c r="K20" s="15">
        <f t="shared" si="1"/>
        <v>270188</v>
      </c>
      <c r="L20" s="15">
        <f t="shared" si="1"/>
        <v>290475</v>
      </c>
      <c r="M20" s="16"/>
      <c r="N20" s="17"/>
    </row>
    <row r="21" spans="1:14" ht="12.75" customHeight="1" x14ac:dyDescent="0.25">
      <c r="A21" s="12" t="s">
        <v>42</v>
      </c>
      <c r="B21" s="13" t="s">
        <v>43</v>
      </c>
      <c r="C21" s="14">
        <f>95990+81000</f>
        <v>176990</v>
      </c>
      <c r="D21" s="14">
        <v>176990</v>
      </c>
      <c r="E21" s="14">
        <v>197700</v>
      </c>
      <c r="F21" s="14">
        <v>0</v>
      </c>
      <c r="G21" s="14">
        <v>0</v>
      </c>
      <c r="H21" s="14">
        <v>0</v>
      </c>
      <c r="I21" s="14">
        <v>0</v>
      </c>
      <c r="J21" s="15">
        <f t="shared" si="0"/>
        <v>176990</v>
      </c>
      <c r="K21" s="15">
        <f t="shared" si="1"/>
        <v>176990</v>
      </c>
      <c r="L21" s="15">
        <f t="shared" si="1"/>
        <v>197700</v>
      </c>
      <c r="M21" s="16"/>
      <c r="N21" s="17"/>
    </row>
    <row r="22" spans="1:14" ht="12.75" customHeight="1" x14ac:dyDescent="0.25">
      <c r="A22" s="12" t="s">
        <v>44</v>
      </c>
      <c r="B22" s="13" t="s">
        <v>45</v>
      </c>
      <c r="C22" s="14">
        <v>0</v>
      </c>
      <c r="D22" s="14">
        <v>480</v>
      </c>
      <c r="E22" s="14">
        <v>6781</v>
      </c>
      <c r="F22" s="14">
        <v>0</v>
      </c>
      <c r="G22" s="14">
        <v>0</v>
      </c>
      <c r="H22" s="14">
        <v>0</v>
      </c>
      <c r="I22" s="14">
        <v>0</v>
      </c>
      <c r="J22" s="15">
        <f t="shared" si="0"/>
        <v>0</v>
      </c>
      <c r="K22" s="15">
        <f t="shared" si="1"/>
        <v>480</v>
      </c>
      <c r="L22" s="15">
        <f t="shared" si="1"/>
        <v>6781</v>
      </c>
      <c r="M22" s="16"/>
      <c r="N22" s="17"/>
    </row>
    <row r="23" spans="1:14" ht="12.75" customHeight="1" x14ac:dyDescent="0.25">
      <c r="A23" s="12" t="s">
        <v>46</v>
      </c>
      <c r="B23" s="13" t="s">
        <v>47</v>
      </c>
      <c r="C23" s="14">
        <v>0</v>
      </c>
      <c r="D23" s="14">
        <v>0</v>
      </c>
      <c r="E23" s="14">
        <v>4635</v>
      </c>
      <c r="F23" s="14">
        <v>0</v>
      </c>
      <c r="G23" s="14">
        <v>0</v>
      </c>
      <c r="H23" s="14">
        <v>0</v>
      </c>
      <c r="I23" s="14">
        <v>0</v>
      </c>
      <c r="J23" s="15">
        <f t="shared" si="0"/>
        <v>0</v>
      </c>
      <c r="K23" s="15">
        <f t="shared" si="1"/>
        <v>0</v>
      </c>
      <c r="L23" s="15">
        <f t="shared" si="1"/>
        <v>4635</v>
      </c>
      <c r="M23" s="16"/>
      <c r="N23" s="17"/>
    </row>
    <row r="24" spans="1:14" ht="12.75" customHeight="1" x14ac:dyDescent="0.25">
      <c r="A24" s="18" t="s">
        <v>48</v>
      </c>
      <c r="B24" s="19" t="s">
        <v>49</v>
      </c>
      <c r="C24" s="14">
        <f>C6+C7+C13+C14+C20+C21+C22+C23</f>
        <v>1899060</v>
      </c>
      <c r="D24" s="14">
        <f t="shared" ref="D24:I24" si="2">D6+D7+D13+D14+D20+D21+D22+D23</f>
        <v>1981203</v>
      </c>
      <c r="E24" s="14">
        <f t="shared" si="2"/>
        <v>2103882</v>
      </c>
      <c r="F24" s="14">
        <f t="shared" si="2"/>
        <v>41765</v>
      </c>
      <c r="G24" s="14">
        <f t="shared" si="2"/>
        <v>40905</v>
      </c>
      <c r="H24" s="14">
        <f t="shared" si="2"/>
        <v>3278</v>
      </c>
      <c r="I24" s="14">
        <f t="shared" si="2"/>
        <v>0</v>
      </c>
      <c r="J24" s="15">
        <f t="shared" si="0"/>
        <v>1940825</v>
      </c>
      <c r="K24" s="15">
        <f t="shared" si="1"/>
        <v>2022108</v>
      </c>
      <c r="L24" s="15">
        <f t="shared" si="1"/>
        <v>2107160</v>
      </c>
      <c r="M24" s="16"/>
      <c r="N24" s="17"/>
    </row>
    <row r="25" spans="1:14" ht="12.75" customHeight="1" x14ac:dyDescent="0.25">
      <c r="A25" s="12" t="s">
        <v>50</v>
      </c>
      <c r="B25" s="13" t="s">
        <v>51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f t="shared" si="0"/>
        <v>0</v>
      </c>
      <c r="K25" s="15">
        <f t="shared" si="1"/>
        <v>0</v>
      </c>
      <c r="L25" s="15">
        <f t="shared" si="1"/>
        <v>0</v>
      </c>
      <c r="M25" s="16"/>
      <c r="N25" s="17"/>
    </row>
    <row r="26" spans="1:14" ht="12.75" customHeight="1" x14ac:dyDescent="0.25">
      <c r="A26" s="12" t="s">
        <v>52</v>
      </c>
      <c r="B26" s="13" t="s">
        <v>53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f t="shared" si="0"/>
        <v>0</v>
      </c>
      <c r="K26" s="15">
        <f t="shared" si="1"/>
        <v>0</v>
      </c>
      <c r="L26" s="15">
        <f t="shared" si="1"/>
        <v>0</v>
      </c>
      <c r="M26" s="16"/>
      <c r="N26" s="17"/>
    </row>
    <row r="27" spans="1:14" ht="12.75" customHeight="1" x14ac:dyDescent="0.25">
      <c r="A27" s="12" t="s">
        <v>54</v>
      </c>
      <c r="B27" s="13" t="s">
        <v>55</v>
      </c>
      <c r="C27" s="14">
        <v>410722</v>
      </c>
      <c r="D27" s="14">
        <v>428176</v>
      </c>
      <c r="E27" s="14">
        <v>428176</v>
      </c>
      <c r="F27" s="14">
        <v>0</v>
      </c>
      <c r="G27" s="14">
        <v>0</v>
      </c>
      <c r="H27" s="14">
        <v>0</v>
      </c>
      <c r="I27" s="14">
        <v>0</v>
      </c>
      <c r="J27" s="15">
        <f t="shared" si="0"/>
        <v>410722</v>
      </c>
      <c r="K27" s="15">
        <f t="shared" si="1"/>
        <v>428176</v>
      </c>
      <c r="L27" s="15">
        <f t="shared" si="1"/>
        <v>428176</v>
      </c>
      <c r="M27" s="16"/>
      <c r="N27" s="17"/>
    </row>
    <row r="28" spans="1:14" ht="12.75" customHeight="1" x14ac:dyDescent="0.25">
      <c r="A28" s="12" t="s">
        <v>56</v>
      </c>
      <c r="B28" s="13" t="s">
        <v>57</v>
      </c>
      <c r="C28" s="14">
        <f>SUM(C29:C32)</f>
        <v>1792678</v>
      </c>
      <c r="D28" s="14">
        <f>SUM(D29:D32)</f>
        <v>1800859</v>
      </c>
      <c r="E28" s="14">
        <f>SUM(E29:E32)</f>
        <v>805740</v>
      </c>
      <c r="F28" s="14">
        <v>1651</v>
      </c>
      <c r="G28" s="14">
        <v>1651</v>
      </c>
      <c r="H28" s="14">
        <v>0</v>
      </c>
      <c r="I28" s="14">
        <v>0</v>
      </c>
      <c r="J28" s="15">
        <f t="shared" si="0"/>
        <v>1794329</v>
      </c>
      <c r="K28" s="15">
        <f t="shared" si="1"/>
        <v>1802510</v>
      </c>
      <c r="L28" s="15">
        <f t="shared" si="1"/>
        <v>805740</v>
      </c>
      <c r="M28" s="16"/>
      <c r="N28" s="17"/>
    </row>
    <row r="29" spans="1:14" ht="12.75" customHeight="1" x14ac:dyDescent="0.25">
      <c r="A29" s="12"/>
      <c r="B29" s="13" t="s">
        <v>58</v>
      </c>
      <c r="C29" s="14">
        <v>792678</v>
      </c>
      <c r="D29" s="14">
        <v>800859</v>
      </c>
      <c r="E29" s="14">
        <v>783687</v>
      </c>
      <c r="F29" s="14">
        <v>1651</v>
      </c>
      <c r="G29" s="14">
        <v>1651</v>
      </c>
      <c r="H29" s="14">
        <v>0</v>
      </c>
      <c r="I29" s="14">
        <v>0</v>
      </c>
      <c r="J29" s="15">
        <f t="shared" si="0"/>
        <v>794329</v>
      </c>
      <c r="K29" s="15">
        <f t="shared" si="1"/>
        <v>802510</v>
      </c>
      <c r="L29" s="15">
        <f t="shared" si="1"/>
        <v>783687</v>
      </c>
      <c r="M29" s="16"/>
      <c r="N29" s="17"/>
    </row>
    <row r="30" spans="1:14" ht="12.75" customHeight="1" x14ac:dyDescent="0.25">
      <c r="A30" s="20"/>
      <c r="B30" s="13" t="s">
        <v>59</v>
      </c>
      <c r="C30" s="14">
        <v>1000000</v>
      </c>
      <c r="D30" s="14">
        <v>1000000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1000000</v>
      </c>
      <c r="K30" s="15">
        <f t="shared" si="1"/>
        <v>1000000</v>
      </c>
      <c r="L30" s="15">
        <f t="shared" si="1"/>
        <v>0</v>
      </c>
      <c r="M30" s="16"/>
      <c r="N30" s="17"/>
    </row>
    <row r="31" spans="1:14" ht="12.75" customHeight="1" x14ac:dyDescent="0.25">
      <c r="A31" s="12" t="s">
        <v>60</v>
      </c>
      <c r="B31" s="13" t="s">
        <v>61</v>
      </c>
      <c r="C31" s="14">
        <v>0</v>
      </c>
      <c r="D31" s="14">
        <v>0</v>
      </c>
      <c r="E31" s="14">
        <v>22053</v>
      </c>
      <c r="F31" s="14">
        <v>0</v>
      </c>
      <c r="G31" s="14">
        <v>0</v>
      </c>
      <c r="H31" s="14">
        <v>0</v>
      </c>
      <c r="I31" s="14">
        <v>0</v>
      </c>
      <c r="J31" s="15">
        <f>C31+F31+I31</f>
        <v>0</v>
      </c>
      <c r="K31" s="15">
        <f t="shared" si="1"/>
        <v>0</v>
      </c>
      <c r="L31" s="15">
        <f t="shared" si="1"/>
        <v>22053</v>
      </c>
      <c r="M31" s="16"/>
      <c r="N31" s="17"/>
    </row>
    <row r="32" spans="1:14" ht="26.25" customHeight="1" x14ac:dyDescent="0.25">
      <c r="A32" s="12" t="s">
        <v>62</v>
      </c>
      <c r="B32" s="13" t="s">
        <v>63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5">
        <f>C32+F32+I32</f>
        <v>0</v>
      </c>
      <c r="K32" s="15">
        <f t="shared" si="1"/>
        <v>0</v>
      </c>
      <c r="L32" s="15">
        <f t="shared" si="1"/>
        <v>0</v>
      </c>
      <c r="M32" s="16"/>
      <c r="N32" s="17"/>
    </row>
    <row r="33" spans="1:15" ht="12.75" customHeight="1" x14ac:dyDescent="0.25">
      <c r="A33" s="12" t="s">
        <v>64</v>
      </c>
      <c r="B33" s="19" t="s">
        <v>65</v>
      </c>
      <c r="C33" s="14">
        <f>C25+C26+C27+C28+C31+C32</f>
        <v>2203400</v>
      </c>
      <c r="D33" s="14">
        <f>D25+D26+D27+D28+D31+D32</f>
        <v>2229035</v>
      </c>
      <c r="E33" s="14">
        <f>E25+E26+E27+E28</f>
        <v>1233916</v>
      </c>
      <c r="F33" s="14">
        <f>F25+F26+F27+F28+F31+F32</f>
        <v>1651</v>
      </c>
      <c r="G33" s="14">
        <f>G25+G26+G27+G28+G31+G32</f>
        <v>1651</v>
      </c>
      <c r="H33" s="14">
        <f>H25+H26+H27+H28+H31+H32</f>
        <v>0</v>
      </c>
      <c r="I33" s="14">
        <f>I25+I26+I27+I28+I31+I32</f>
        <v>0</v>
      </c>
      <c r="J33" s="15">
        <f>C33+F33+I33</f>
        <v>2205051</v>
      </c>
      <c r="K33" s="15">
        <f t="shared" si="1"/>
        <v>2230686</v>
      </c>
      <c r="L33" s="15">
        <f t="shared" si="1"/>
        <v>1233916</v>
      </c>
      <c r="M33" s="16"/>
      <c r="N33" s="17"/>
    </row>
    <row r="34" spans="1:15" ht="12.75" customHeight="1" x14ac:dyDescent="0.25">
      <c r="A34" s="12" t="s">
        <v>66</v>
      </c>
      <c r="B34" s="19" t="s">
        <v>67</v>
      </c>
      <c r="C34" s="14">
        <f t="shared" ref="C34:I34" si="3">C24+C33</f>
        <v>4102460</v>
      </c>
      <c r="D34" s="14">
        <f t="shared" si="3"/>
        <v>4210238</v>
      </c>
      <c r="E34" s="14">
        <f t="shared" si="3"/>
        <v>3337798</v>
      </c>
      <c r="F34" s="14">
        <f t="shared" si="3"/>
        <v>43416</v>
      </c>
      <c r="G34" s="14">
        <f t="shared" si="3"/>
        <v>42556</v>
      </c>
      <c r="H34" s="14">
        <f t="shared" si="3"/>
        <v>3278</v>
      </c>
      <c r="I34" s="14">
        <f t="shared" si="3"/>
        <v>0</v>
      </c>
      <c r="J34" s="15">
        <f>C34+F34+I34</f>
        <v>4145876</v>
      </c>
      <c r="K34" s="15">
        <f t="shared" si="1"/>
        <v>4252794</v>
      </c>
      <c r="L34" s="15">
        <f t="shared" si="1"/>
        <v>3341076</v>
      </c>
      <c r="M34" s="16"/>
      <c r="N34" s="17"/>
      <c r="O34" s="21"/>
    </row>
    <row r="35" spans="1:15" ht="12.75" customHeight="1" x14ac:dyDescent="0.25">
      <c r="A35" s="12" t="s">
        <v>68</v>
      </c>
      <c r="B35" s="13" t="s">
        <v>69</v>
      </c>
      <c r="C35" s="14">
        <v>792678</v>
      </c>
      <c r="D35" s="14">
        <v>800859</v>
      </c>
      <c r="E35" s="14">
        <v>783687</v>
      </c>
      <c r="F35" s="14">
        <v>1651</v>
      </c>
      <c r="G35" s="14">
        <v>1651</v>
      </c>
      <c r="H35" s="14">
        <v>0</v>
      </c>
      <c r="I35" s="14">
        <v>0</v>
      </c>
      <c r="J35" s="15">
        <f>C35+F35+I35</f>
        <v>794329</v>
      </c>
      <c r="K35" s="15">
        <f t="shared" si="1"/>
        <v>802510</v>
      </c>
      <c r="L35" s="15">
        <f t="shared" si="1"/>
        <v>783687</v>
      </c>
      <c r="M35" s="16"/>
      <c r="N35" s="17"/>
    </row>
    <row r="36" spans="1:15" ht="12.75" customHeight="1" x14ac:dyDescent="0.25">
      <c r="A36" s="6" t="s">
        <v>70</v>
      </c>
      <c r="B36" s="13" t="s">
        <v>71</v>
      </c>
      <c r="C36" s="22">
        <v>1000000</v>
      </c>
      <c r="D36" s="22">
        <v>1000000</v>
      </c>
      <c r="E36" s="22">
        <v>0</v>
      </c>
      <c r="F36" s="23">
        <v>0</v>
      </c>
      <c r="G36" s="23">
        <v>0</v>
      </c>
      <c r="H36" s="23">
        <v>0</v>
      </c>
      <c r="I36" s="23">
        <v>0</v>
      </c>
      <c r="J36" s="24">
        <v>1000000</v>
      </c>
      <c r="K36" s="15">
        <f t="shared" si="1"/>
        <v>1000000</v>
      </c>
      <c r="L36" s="15">
        <f t="shared" si="1"/>
        <v>0</v>
      </c>
      <c r="M36" s="16"/>
      <c r="N36" s="17"/>
    </row>
    <row r="37" spans="1:15" ht="12.75" customHeight="1" x14ac:dyDescent="0.25">
      <c r="A37" s="12" t="s">
        <v>72</v>
      </c>
      <c r="B37" s="19" t="s">
        <v>73</v>
      </c>
      <c r="C37" s="15">
        <f>C34-C35-C36</f>
        <v>2309782</v>
      </c>
      <c r="D37" s="15">
        <f t="shared" ref="D37:I37" si="4">D34-D35-D36</f>
        <v>2409379</v>
      </c>
      <c r="E37" s="15">
        <f t="shared" si="4"/>
        <v>2554111</v>
      </c>
      <c r="F37" s="15">
        <f t="shared" si="4"/>
        <v>41765</v>
      </c>
      <c r="G37" s="15">
        <f t="shared" si="4"/>
        <v>40905</v>
      </c>
      <c r="H37" s="15">
        <f t="shared" si="4"/>
        <v>3278</v>
      </c>
      <c r="I37" s="15">
        <f t="shared" si="4"/>
        <v>0</v>
      </c>
      <c r="J37" s="15">
        <f>C37+F37+I37</f>
        <v>2351547</v>
      </c>
      <c r="K37" s="15">
        <f t="shared" si="1"/>
        <v>2450284</v>
      </c>
      <c r="L37" s="15">
        <f t="shared" si="1"/>
        <v>2557389</v>
      </c>
      <c r="M37" s="16"/>
      <c r="N37" s="17"/>
    </row>
    <row r="38" spans="1:15" ht="12.75" customHeight="1" x14ac:dyDescent="0.2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spans="1:15" ht="12.75" customHeight="1" x14ac:dyDescent="0.2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5" ht="12.75" customHeight="1" x14ac:dyDescent="0.2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9"/>
    </row>
    <row r="41" spans="1:15" ht="12.75" customHeight="1" x14ac:dyDescent="0.2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9"/>
    </row>
    <row r="42" spans="1:15" ht="12.75" customHeight="1" x14ac:dyDescent="0.25">
      <c r="A42" s="1"/>
      <c r="B42" s="2"/>
      <c r="C42" s="37" t="s">
        <v>0</v>
      </c>
      <c r="D42" s="38"/>
      <c r="E42" s="38"/>
      <c r="F42" s="38"/>
      <c r="G42" s="38"/>
      <c r="H42" s="3"/>
      <c r="I42" s="39" t="s">
        <v>74</v>
      </c>
      <c r="J42" s="40"/>
      <c r="K42" s="40"/>
      <c r="L42" s="4"/>
      <c r="M42" s="27"/>
      <c r="N42" s="9"/>
    </row>
    <row r="43" spans="1:15" ht="28.5" customHeight="1" x14ac:dyDescent="0.25">
      <c r="A43" s="1"/>
      <c r="B43" s="5" t="s">
        <v>2</v>
      </c>
      <c r="C43" s="38"/>
      <c r="D43" s="38"/>
      <c r="E43" s="38"/>
      <c r="F43" s="38"/>
      <c r="G43" s="38"/>
      <c r="H43" s="3"/>
      <c r="I43" s="40"/>
      <c r="J43" s="40"/>
      <c r="K43" s="40"/>
      <c r="L43" s="4"/>
      <c r="M43" s="27"/>
    </row>
    <row r="44" spans="1:15" ht="12.75" customHeight="1" x14ac:dyDescent="0.25">
      <c r="A44" s="25"/>
      <c r="B44" s="28" t="s">
        <v>75</v>
      </c>
      <c r="C44" s="27"/>
      <c r="D44" s="27"/>
      <c r="E44" s="27"/>
      <c r="F44" s="27"/>
      <c r="G44" s="27"/>
      <c r="H44" s="27"/>
      <c r="I44" s="27"/>
      <c r="J44" s="29"/>
      <c r="K44" s="29" t="s">
        <v>76</v>
      </c>
      <c r="L44" s="29"/>
      <c r="M44" s="27"/>
    </row>
    <row r="45" spans="1:15" ht="50.25" customHeight="1" x14ac:dyDescent="0.25">
      <c r="A45" s="10" t="s">
        <v>5</v>
      </c>
      <c r="B45" s="11" t="s">
        <v>6</v>
      </c>
      <c r="C45" s="11" t="s">
        <v>7</v>
      </c>
      <c r="D45" s="11" t="s">
        <v>8</v>
      </c>
      <c r="E45" s="11" t="s">
        <v>9</v>
      </c>
      <c r="F45" s="11" t="s">
        <v>10</v>
      </c>
      <c r="G45" s="11" t="s">
        <v>11</v>
      </c>
      <c r="H45" s="11" t="s">
        <v>12</v>
      </c>
      <c r="I45" s="11" t="s">
        <v>13</v>
      </c>
      <c r="J45" s="11" t="s">
        <v>14</v>
      </c>
      <c r="K45" s="11" t="s">
        <v>15</v>
      </c>
      <c r="L45" s="11" t="s">
        <v>16</v>
      </c>
      <c r="M45" s="27"/>
    </row>
    <row r="46" spans="1:15" ht="12.75" customHeight="1" x14ac:dyDescent="0.25">
      <c r="A46" s="30" t="s">
        <v>17</v>
      </c>
      <c r="B46" s="31" t="s">
        <v>77</v>
      </c>
      <c r="C46" s="32">
        <f>C47+C48+C49+C50+C51+C55</f>
        <v>2024088</v>
      </c>
      <c r="D46" s="32">
        <f t="shared" ref="D46:I46" si="5">D47+D48+D49+D50+D51+D55</f>
        <v>2007854</v>
      </c>
      <c r="E46" s="32">
        <f t="shared" si="5"/>
        <v>1868688</v>
      </c>
      <c r="F46" s="32">
        <f t="shared" si="5"/>
        <v>43416</v>
      </c>
      <c r="G46" s="32">
        <f t="shared" si="5"/>
        <v>42556</v>
      </c>
      <c r="H46" s="32">
        <f t="shared" si="5"/>
        <v>35591</v>
      </c>
      <c r="I46" s="32">
        <f t="shared" si="5"/>
        <v>0</v>
      </c>
      <c r="J46" s="15">
        <f t="shared" ref="J46:J65" si="6">C46+F46+I46</f>
        <v>2067504</v>
      </c>
      <c r="K46" s="15">
        <f>D46+G46</f>
        <v>2050410</v>
      </c>
      <c r="L46" s="15">
        <f>E46+H46</f>
        <v>1904279</v>
      </c>
      <c r="M46" s="16"/>
      <c r="N46" s="17"/>
    </row>
    <row r="47" spans="1:15" ht="12.75" customHeight="1" x14ac:dyDescent="0.25">
      <c r="A47" s="12" t="s">
        <v>78</v>
      </c>
      <c r="B47" s="13" t="s">
        <v>79</v>
      </c>
      <c r="C47" s="14">
        <f>502214+84575</f>
        <v>586789</v>
      </c>
      <c r="D47" s="14">
        <v>626603</v>
      </c>
      <c r="E47" s="14">
        <v>586971</v>
      </c>
      <c r="F47" s="14">
        <v>0</v>
      </c>
      <c r="G47" s="14">
        <v>0</v>
      </c>
      <c r="H47" s="14"/>
      <c r="I47" s="14">
        <v>0</v>
      </c>
      <c r="J47" s="15">
        <f t="shared" si="6"/>
        <v>586789</v>
      </c>
      <c r="K47" s="15">
        <f t="shared" ref="K47:L75" si="7">D47+G47</f>
        <v>626603</v>
      </c>
      <c r="L47" s="15">
        <f t="shared" si="7"/>
        <v>586971</v>
      </c>
      <c r="M47" s="16"/>
      <c r="N47" s="17"/>
    </row>
    <row r="48" spans="1:15" ht="12.75" customHeight="1" x14ac:dyDescent="0.25">
      <c r="A48" s="12" t="s">
        <v>80</v>
      </c>
      <c r="B48" s="13" t="s">
        <v>81</v>
      </c>
      <c r="C48" s="14">
        <f>137829+22445</f>
        <v>160274</v>
      </c>
      <c r="D48" s="14">
        <v>164342</v>
      </c>
      <c r="E48" s="14">
        <v>157070</v>
      </c>
      <c r="F48" s="14">
        <v>0</v>
      </c>
      <c r="G48" s="14">
        <v>0</v>
      </c>
      <c r="H48" s="14"/>
      <c r="I48" s="14">
        <v>0</v>
      </c>
      <c r="J48" s="15">
        <f t="shared" si="6"/>
        <v>160274</v>
      </c>
      <c r="K48" s="15">
        <f t="shared" si="7"/>
        <v>164342</v>
      </c>
      <c r="L48" s="15">
        <f t="shared" si="7"/>
        <v>157070</v>
      </c>
      <c r="M48" s="16"/>
      <c r="N48" s="17"/>
    </row>
    <row r="49" spans="1:14" ht="12.75" customHeight="1" x14ac:dyDescent="0.25">
      <c r="A49" s="12" t="s">
        <v>82</v>
      </c>
      <c r="B49" s="13" t="s">
        <v>83</v>
      </c>
      <c r="C49" s="14">
        <f>197359+387624+22000</f>
        <v>606983</v>
      </c>
      <c r="D49" s="14">
        <v>732781</v>
      </c>
      <c r="E49" s="14">
        <v>705186</v>
      </c>
      <c r="F49" s="14">
        <f>10458+2858</f>
        <v>13316</v>
      </c>
      <c r="G49" s="14">
        <v>12378</v>
      </c>
      <c r="H49" s="14">
        <v>9557</v>
      </c>
      <c r="I49" s="14">
        <v>0</v>
      </c>
      <c r="J49" s="15">
        <f t="shared" si="6"/>
        <v>620299</v>
      </c>
      <c r="K49" s="15">
        <f t="shared" si="7"/>
        <v>745159</v>
      </c>
      <c r="L49" s="15">
        <f t="shared" si="7"/>
        <v>714743</v>
      </c>
      <c r="M49" s="16"/>
      <c r="N49" s="17"/>
    </row>
    <row r="50" spans="1:14" ht="12.75" customHeight="1" x14ac:dyDescent="0.25">
      <c r="A50" s="12" t="s">
        <v>84</v>
      </c>
      <c r="B50" s="13" t="s">
        <v>85</v>
      </c>
      <c r="C50" s="14">
        <v>0</v>
      </c>
      <c r="D50" s="14">
        <v>0</v>
      </c>
      <c r="E50" s="14">
        <v>0</v>
      </c>
      <c r="F50" s="14">
        <v>21000</v>
      </c>
      <c r="G50" s="14">
        <v>19648</v>
      </c>
      <c r="H50" s="14">
        <v>16118</v>
      </c>
      <c r="I50" s="14">
        <v>0</v>
      </c>
      <c r="J50" s="15">
        <f t="shared" si="6"/>
        <v>21000</v>
      </c>
      <c r="K50" s="15">
        <f t="shared" si="7"/>
        <v>19648</v>
      </c>
      <c r="L50" s="15">
        <f t="shared" si="7"/>
        <v>16118</v>
      </c>
      <c r="M50" s="16"/>
      <c r="N50" s="17"/>
    </row>
    <row r="51" spans="1:14" ht="12.75" customHeight="1" x14ac:dyDescent="0.25">
      <c r="A51" s="12" t="s">
        <v>86</v>
      </c>
      <c r="B51" s="13" t="s">
        <v>87</v>
      </c>
      <c r="C51" s="14">
        <f>C52+C53</f>
        <v>354967</v>
      </c>
      <c r="D51" s="14">
        <f>D52+D53+D54</f>
        <v>420162</v>
      </c>
      <c r="E51" s="14">
        <f>E52+E53+E54</f>
        <v>419461</v>
      </c>
      <c r="F51" s="14">
        <f>F52+F53</f>
        <v>9100</v>
      </c>
      <c r="G51" s="14">
        <v>10530</v>
      </c>
      <c r="H51" s="14">
        <v>9916</v>
      </c>
      <c r="I51" s="14">
        <f>I52+I53</f>
        <v>0</v>
      </c>
      <c r="J51" s="15">
        <f t="shared" si="6"/>
        <v>364067</v>
      </c>
      <c r="K51" s="15">
        <f t="shared" si="7"/>
        <v>430692</v>
      </c>
      <c r="L51" s="15">
        <f t="shared" si="7"/>
        <v>429377</v>
      </c>
      <c r="M51" s="16"/>
      <c r="N51" s="17"/>
    </row>
    <row r="52" spans="1:14" ht="27.75" customHeight="1" x14ac:dyDescent="0.25">
      <c r="A52" s="12" t="s">
        <v>88</v>
      </c>
      <c r="B52" s="13" t="s">
        <v>89</v>
      </c>
      <c r="C52" s="14">
        <v>209647</v>
      </c>
      <c r="D52" s="14">
        <v>271971</v>
      </c>
      <c r="E52" s="14">
        <v>271278</v>
      </c>
      <c r="F52" s="14">
        <v>9100</v>
      </c>
      <c r="G52" s="14">
        <v>10530</v>
      </c>
      <c r="H52" s="14">
        <v>9916</v>
      </c>
      <c r="I52" s="14">
        <v>0</v>
      </c>
      <c r="J52" s="15">
        <f t="shared" si="6"/>
        <v>218747</v>
      </c>
      <c r="K52" s="15">
        <f t="shared" si="7"/>
        <v>282501</v>
      </c>
      <c r="L52" s="15">
        <f t="shared" si="7"/>
        <v>281194</v>
      </c>
      <c r="M52" s="16"/>
      <c r="N52" s="17"/>
    </row>
    <row r="53" spans="1:14" ht="24" customHeight="1" x14ac:dyDescent="0.25">
      <c r="A53" s="12" t="s">
        <v>90</v>
      </c>
      <c r="B53" s="13" t="s">
        <v>91</v>
      </c>
      <c r="C53" s="14">
        <v>145320</v>
      </c>
      <c r="D53" s="14">
        <v>148169</v>
      </c>
      <c r="E53" s="14">
        <v>148169</v>
      </c>
      <c r="F53" s="14">
        <v>0</v>
      </c>
      <c r="G53" s="14">
        <v>0</v>
      </c>
      <c r="H53" s="14"/>
      <c r="I53" s="14">
        <v>0</v>
      </c>
      <c r="J53" s="15">
        <f t="shared" si="6"/>
        <v>145320</v>
      </c>
      <c r="K53" s="15">
        <f t="shared" si="7"/>
        <v>148169</v>
      </c>
      <c r="L53" s="15">
        <f t="shared" si="7"/>
        <v>148169</v>
      </c>
      <c r="M53" s="16"/>
      <c r="N53" s="17"/>
    </row>
    <row r="54" spans="1:14" ht="12.75" customHeight="1" x14ac:dyDescent="0.25">
      <c r="A54" s="12" t="s">
        <v>92</v>
      </c>
      <c r="B54" s="13" t="s">
        <v>93</v>
      </c>
      <c r="C54" s="14">
        <v>0</v>
      </c>
      <c r="D54" s="14">
        <v>22</v>
      </c>
      <c r="E54" s="14">
        <v>14</v>
      </c>
      <c r="F54" s="14"/>
      <c r="G54" s="14"/>
      <c r="H54" s="14"/>
      <c r="I54" s="14"/>
      <c r="J54" s="15"/>
      <c r="K54" s="15">
        <f t="shared" si="7"/>
        <v>22</v>
      </c>
      <c r="L54" s="15">
        <f t="shared" si="7"/>
        <v>14</v>
      </c>
      <c r="M54" s="16"/>
      <c r="N54" s="17"/>
    </row>
    <row r="55" spans="1:14" ht="12.75" customHeight="1" x14ac:dyDescent="0.25">
      <c r="A55" s="12" t="s">
        <v>94</v>
      </c>
      <c r="B55" s="13" t="s">
        <v>95</v>
      </c>
      <c r="C55" s="14">
        <f>234075+81000</f>
        <v>315075</v>
      </c>
      <c r="D55" s="14">
        <v>63966</v>
      </c>
      <c r="E55" s="14">
        <v>0</v>
      </c>
      <c r="F55" s="14">
        <v>0</v>
      </c>
      <c r="G55" s="14">
        <v>0</v>
      </c>
      <c r="H55" s="14"/>
      <c r="I55" s="14">
        <v>0</v>
      </c>
      <c r="J55" s="15">
        <f t="shared" si="6"/>
        <v>315075</v>
      </c>
      <c r="K55" s="15">
        <f t="shared" si="7"/>
        <v>63966</v>
      </c>
      <c r="L55" s="15">
        <f t="shared" si="7"/>
        <v>0</v>
      </c>
      <c r="M55" s="16"/>
      <c r="N55" s="17"/>
    </row>
    <row r="56" spans="1:14" ht="12.75" customHeight="1" x14ac:dyDescent="0.25">
      <c r="A56" s="12" t="s">
        <v>19</v>
      </c>
      <c r="B56" s="13" t="s">
        <v>96</v>
      </c>
      <c r="C56" s="14">
        <f>274460+9583</f>
        <v>284043</v>
      </c>
      <c r="D56" s="14">
        <v>378031</v>
      </c>
      <c r="E56" s="14">
        <v>261149</v>
      </c>
      <c r="F56" s="14">
        <f>F57+F58+F59</f>
        <v>0</v>
      </c>
      <c r="G56" s="14">
        <v>0</v>
      </c>
      <c r="H56" s="14"/>
      <c r="I56" s="14">
        <f>I57+I58+I59</f>
        <v>0</v>
      </c>
      <c r="J56" s="15">
        <f t="shared" si="6"/>
        <v>284043</v>
      </c>
      <c r="K56" s="15">
        <f t="shared" si="7"/>
        <v>378031</v>
      </c>
      <c r="L56" s="15">
        <f t="shared" si="7"/>
        <v>261149</v>
      </c>
      <c r="M56" s="16"/>
      <c r="N56" s="17"/>
    </row>
    <row r="57" spans="1:14" ht="12.75" customHeight="1" x14ac:dyDescent="0.25">
      <c r="A57" s="12" t="s">
        <v>21</v>
      </c>
      <c r="B57" s="13" t="s">
        <v>97</v>
      </c>
      <c r="C57" s="14">
        <f>274460+9583</f>
        <v>284043</v>
      </c>
      <c r="D57" s="14">
        <v>378031</v>
      </c>
      <c r="E57" s="14">
        <v>261149</v>
      </c>
      <c r="F57" s="14">
        <v>0</v>
      </c>
      <c r="G57" s="14">
        <v>0</v>
      </c>
      <c r="H57" s="14"/>
      <c r="I57" s="14">
        <v>0</v>
      </c>
      <c r="J57" s="15">
        <f t="shared" si="6"/>
        <v>284043</v>
      </c>
      <c r="K57" s="15">
        <f t="shared" si="7"/>
        <v>378031</v>
      </c>
      <c r="L57" s="15">
        <f t="shared" si="7"/>
        <v>261149</v>
      </c>
      <c r="M57" s="16"/>
      <c r="N57" s="17"/>
    </row>
    <row r="58" spans="1:14" ht="12.75" customHeight="1" x14ac:dyDescent="0.25">
      <c r="A58" s="12" t="s">
        <v>98</v>
      </c>
      <c r="B58" s="13" t="s">
        <v>99</v>
      </c>
      <c r="C58" s="14">
        <v>0</v>
      </c>
      <c r="D58" s="14">
        <v>0</v>
      </c>
      <c r="E58" s="14"/>
      <c r="F58" s="14">
        <v>0</v>
      </c>
      <c r="G58" s="14">
        <v>0</v>
      </c>
      <c r="H58" s="14"/>
      <c r="I58" s="14">
        <v>0</v>
      </c>
      <c r="J58" s="15">
        <f t="shared" si="6"/>
        <v>0</v>
      </c>
      <c r="K58" s="15">
        <f t="shared" si="7"/>
        <v>0</v>
      </c>
      <c r="L58" s="15">
        <f t="shared" si="7"/>
        <v>0</v>
      </c>
      <c r="M58" s="16"/>
      <c r="N58" s="17"/>
    </row>
    <row r="59" spans="1:14" ht="12.75" customHeight="1" x14ac:dyDescent="0.25">
      <c r="A59" s="12" t="s">
        <v>100</v>
      </c>
      <c r="B59" s="13" t="s">
        <v>101</v>
      </c>
      <c r="C59" s="14">
        <v>0</v>
      </c>
      <c r="D59" s="14">
        <v>0</v>
      </c>
      <c r="E59" s="14"/>
      <c r="F59" s="14">
        <v>0</v>
      </c>
      <c r="G59" s="14">
        <v>0</v>
      </c>
      <c r="H59" s="14"/>
      <c r="I59" s="14">
        <v>0</v>
      </c>
      <c r="J59" s="15">
        <f t="shared" si="6"/>
        <v>0</v>
      </c>
      <c r="K59" s="15">
        <f t="shared" si="7"/>
        <v>0</v>
      </c>
      <c r="L59" s="15">
        <f t="shared" si="7"/>
        <v>0</v>
      </c>
      <c r="M59" s="16"/>
      <c r="N59" s="17"/>
    </row>
    <row r="60" spans="1:14" ht="12.75" customHeight="1" x14ac:dyDescent="0.25">
      <c r="A60" s="12" t="s">
        <v>31</v>
      </c>
      <c r="B60" s="19" t="s">
        <v>102</v>
      </c>
      <c r="C60" s="14">
        <f>C46+C56</f>
        <v>2308131</v>
      </c>
      <c r="D60" s="14">
        <f t="shared" ref="D60:I60" si="8">D46+D56</f>
        <v>2385885</v>
      </c>
      <c r="E60" s="14">
        <f t="shared" si="8"/>
        <v>2129837</v>
      </c>
      <c r="F60" s="14">
        <f t="shared" si="8"/>
        <v>43416</v>
      </c>
      <c r="G60" s="14">
        <v>42556</v>
      </c>
      <c r="H60" s="14">
        <v>35591</v>
      </c>
      <c r="I60" s="14">
        <f t="shared" si="8"/>
        <v>0</v>
      </c>
      <c r="J60" s="15">
        <f t="shared" si="6"/>
        <v>2351547</v>
      </c>
      <c r="K60" s="15">
        <f t="shared" si="7"/>
        <v>2428441</v>
      </c>
      <c r="L60" s="15">
        <f t="shared" si="7"/>
        <v>2165428</v>
      </c>
      <c r="M60" s="16"/>
      <c r="N60" s="17"/>
    </row>
    <row r="61" spans="1:14" ht="12.75" customHeight="1" x14ac:dyDescent="0.25">
      <c r="A61" s="12" t="s">
        <v>33</v>
      </c>
      <c r="B61" s="13" t="s">
        <v>103</v>
      </c>
      <c r="C61" s="14">
        <v>0</v>
      </c>
      <c r="D61" s="14">
        <v>0</v>
      </c>
      <c r="E61" s="14"/>
      <c r="F61" s="14">
        <v>0</v>
      </c>
      <c r="G61" s="14">
        <v>0</v>
      </c>
      <c r="H61" s="14"/>
      <c r="I61" s="14">
        <v>0</v>
      </c>
      <c r="J61" s="15">
        <f t="shared" si="6"/>
        <v>0</v>
      </c>
      <c r="K61" s="15">
        <f t="shared" si="7"/>
        <v>0</v>
      </c>
      <c r="L61" s="15">
        <f t="shared" si="7"/>
        <v>0</v>
      </c>
      <c r="M61" s="16"/>
      <c r="N61" s="17"/>
    </row>
    <row r="62" spans="1:14" ht="12.75" customHeight="1" x14ac:dyDescent="0.25">
      <c r="A62" s="12" t="s">
        <v>40</v>
      </c>
      <c r="B62" s="13" t="s">
        <v>104</v>
      </c>
      <c r="C62" s="14">
        <v>0</v>
      </c>
      <c r="D62" s="14">
        <v>0</v>
      </c>
      <c r="E62" s="14"/>
      <c r="F62" s="14">
        <v>0</v>
      </c>
      <c r="G62" s="14">
        <v>0</v>
      </c>
      <c r="H62" s="14"/>
      <c r="I62" s="14">
        <v>0</v>
      </c>
      <c r="J62" s="15">
        <f t="shared" si="6"/>
        <v>0</v>
      </c>
      <c r="K62" s="15">
        <f t="shared" si="7"/>
        <v>0</v>
      </c>
      <c r="L62" s="15">
        <f t="shared" si="7"/>
        <v>0</v>
      </c>
      <c r="M62" s="16"/>
      <c r="N62" s="17"/>
    </row>
    <row r="63" spans="1:14" ht="12.75" customHeight="1" x14ac:dyDescent="0.25">
      <c r="A63" s="12" t="s">
        <v>42</v>
      </c>
      <c r="B63" s="13" t="s">
        <v>105</v>
      </c>
      <c r="C63" s="14">
        <f>SUM(C64:C66)</f>
        <v>1794329</v>
      </c>
      <c r="D63" s="14">
        <v>1824353</v>
      </c>
      <c r="E63" s="14">
        <v>805530</v>
      </c>
      <c r="F63" s="14"/>
      <c r="G63" s="14"/>
      <c r="H63" s="14"/>
      <c r="I63" s="14">
        <f>SUM(I64:I66)</f>
        <v>0</v>
      </c>
      <c r="J63" s="15">
        <f t="shared" si="6"/>
        <v>1794329</v>
      </c>
      <c r="K63" s="15">
        <f t="shared" si="7"/>
        <v>1824353</v>
      </c>
      <c r="L63" s="15">
        <f t="shared" si="7"/>
        <v>805530</v>
      </c>
      <c r="M63" s="16"/>
      <c r="N63" s="17"/>
    </row>
    <row r="64" spans="1:14" x14ac:dyDescent="0.25">
      <c r="A64" s="12"/>
      <c r="B64" s="13" t="s">
        <v>106</v>
      </c>
      <c r="C64" s="14"/>
      <c r="D64" s="14">
        <v>21843</v>
      </c>
      <c r="E64" s="14">
        <v>21843</v>
      </c>
      <c r="F64" s="14">
        <v>0</v>
      </c>
      <c r="G64" s="14">
        <v>0</v>
      </c>
      <c r="H64" s="14"/>
      <c r="I64" s="14">
        <v>0</v>
      </c>
      <c r="J64" s="15">
        <v>0</v>
      </c>
      <c r="K64" s="15">
        <f t="shared" si="7"/>
        <v>21843</v>
      </c>
      <c r="L64" s="15">
        <f t="shared" si="7"/>
        <v>21843</v>
      </c>
      <c r="M64" s="16"/>
      <c r="N64" s="17"/>
    </row>
    <row r="65" spans="1:17" x14ac:dyDescent="0.25">
      <c r="A65" s="12"/>
      <c r="B65" s="13" t="s">
        <v>107</v>
      </c>
      <c r="C65" s="14">
        <v>794329</v>
      </c>
      <c r="D65" s="14">
        <v>802510</v>
      </c>
      <c r="E65" s="14">
        <v>783687</v>
      </c>
      <c r="F65" s="14">
        <v>0</v>
      </c>
      <c r="G65" s="14">
        <v>0</v>
      </c>
      <c r="H65" s="14"/>
      <c r="I65" s="14">
        <v>0</v>
      </c>
      <c r="J65" s="15">
        <f t="shared" si="6"/>
        <v>794329</v>
      </c>
      <c r="K65" s="15">
        <f t="shared" si="7"/>
        <v>802510</v>
      </c>
      <c r="L65" s="15">
        <f t="shared" si="7"/>
        <v>783687</v>
      </c>
      <c r="M65" s="16"/>
      <c r="N65" s="17"/>
    </row>
    <row r="66" spans="1:17" ht="12.95" customHeight="1" x14ac:dyDescent="0.25">
      <c r="A66" s="20"/>
      <c r="B66" s="13" t="s">
        <v>108</v>
      </c>
      <c r="C66" s="14">
        <v>1000000</v>
      </c>
      <c r="D66" s="14">
        <v>1000000</v>
      </c>
      <c r="E66" s="14"/>
      <c r="F66" s="14">
        <v>0</v>
      </c>
      <c r="G66" s="14">
        <v>0</v>
      </c>
      <c r="H66" s="14"/>
      <c r="I66" s="14">
        <v>0</v>
      </c>
      <c r="J66" s="15">
        <v>1000000</v>
      </c>
      <c r="K66" s="15">
        <f t="shared" si="7"/>
        <v>1000000</v>
      </c>
      <c r="L66" s="15">
        <f t="shared" si="7"/>
        <v>0</v>
      </c>
      <c r="M66" s="16"/>
      <c r="N66" s="17"/>
      <c r="O66" s="21"/>
      <c r="P66" s="21"/>
      <c r="Q66" s="21"/>
    </row>
    <row r="67" spans="1:17" ht="12.95" customHeight="1" x14ac:dyDescent="0.25">
      <c r="A67" s="12" t="s">
        <v>44</v>
      </c>
      <c r="B67" s="13" t="s">
        <v>109</v>
      </c>
      <c r="C67" s="14">
        <v>0</v>
      </c>
      <c r="D67" s="14">
        <v>0</v>
      </c>
      <c r="E67" s="14"/>
      <c r="F67" s="14">
        <v>0</v>
      </c>
      <c r="G67" s="14">
        <v>0</v>
      </c>
      <c r="H67" s="14"/>
      <c r="I67" s="14">
        <v>0</v>
      </c>
      <c r="J67" s="15">
        <f>C67+F67+I67</f>
        <v>0</v>
      </c>
      <c r="K67" s="15">
        <f t="shared" si="7"/>
        <v>0</v>
      </c>
      <c r="L67" s="15">
        <f t="shared" si="7"/>
        <v>0</v>
      </c>
      <c r="M67" s="16"/>
      <c r="N67" s="17"/>
      <c r="O67" s="21"/>
      <c r="P67" s="21"/>
      <c r="Q67" s="21"/>
    </row>
    <row r="68" spans="1:17" x14ac:dyDescent="0.25">
      <c r="A68" s="12" t="s">
        <v>46</v>
      </c>
      <c r="B68" s="19" t="s">
        <v>110</v>
      </c>
      <c r="C68" s="14">
        <f>C61+C62+C63+C67</f>
        <v>1794329</v>
      </c>
      <c r="D68" s="14">
        <f t="shared" ref="D68:I68" si="9">D61+D62+D63+D67</f>
        <v>1824353</v>
      </c>
      <c r="E68" s="14">
        <f t="shared" si="9"/>
        <v>805530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5">
        <f>C68+F68+I68</f>
        <v>1794329</v>
      </c>
      <c r="K68" s="15">
        <f t="shared" si="7"/>
        <v>1824353</v>
      </c>
      <c r="L68" s="15">
        <f t="shared" si="7"/>
        <v>805530</v>
      </c>
      <c r="M68" s="16"/>
      <c r="N68" s="17"/>
      <c r="O68" s="21"/>
      <c r="P68" s="21"/>
      <c r="Q68" s="21"/>
    </row>
    <row r="69" spans="1:17" x14ac:dyDescent="0.25">
      <c r="A69" s="12" t="s">
        <v>48</v>
      </c>
      <c r="B69" s="19" t="s">
        <v>111</v>
      </c>
      <c r="C69" s="14">
        <f>C60+C68</f>
        <v>4102460</v>
      </c>
      <c r="D69" s="14">
        <f t="shared" ref="D69:I69" si="10">D60+D68</f>
        <v>4210238</v>
      </c>
      <c r="E69" s="14">
        <f t="shared" si="10"/>
        <v>2935367</v>
      </c>
      <c r="F69" s="14">
        <f t="shared" si="10"/>
        <v>43416</v>
      </c>
      <c r="G69" s="14">
        <f t="shared" si="10"/>
        <v>42556</v>
      </c>
      <c r="H69" s="14">
        <f t="shared" si="10"/>
        <v>35591</v>
      </c>
      <c r="I69" s="14">
        <f t="shared" si="10"/>
        <v>0</v>
      </c>
      <c r="J69" s="15">
        <f>C69+F69+I69</f>
        <v>4145876</v>
      </c>
      <c r="K69" s="15">
        <f t="shared" si="7"/>
        <v>4252794</v>
      </c>
      <c r="L69" s="15">
        <f t="shared" si="7"/>
        <v>2970958</v>
      </c>
      <c r="M69" s="16"/>
      <c r="N69" s="17"/>
      <c r="O69" s="21"/>
      <c r="P69" s="21"/>
      <c r="Q69" s="21"/>
    </row>
    <row r="70" spans="1:17" x14ac:dyDescent="0.25">
      <c r="A70" s="12" t="s">
        <v>50</v>
      </c>
      <c r="B70" s="13" t="s">
        <v>112</v>
      </c>
      <c r="C70" s="14">
        <v>792678</v>
      </c>
      <c r="D70" s="14">
        <v>800859</v>
      </c>
      <c r="E70" s="14">
        <v>783687</v>
      </c>
      <c r="F70" s="14">
        <v>1651</v>
      </c>
      <c r="G70" s="14">
        <v>1651</v>
      </c>
      <c r="H70" s="14"/>
      <c r="I70" s="14">
        <v>0</v>
      </c>
      <c r="J70" s="15">
        <f>C70+F70+I70</f>
        <v>794329</v>
      </c>
      <c r="K70" s="15">
        <f t="shared" si="7"/>
        <v>802510</v>
      </c>
      <c r="L70" s="15">
        <f t="shared" si="7"/>
        <v>783687</v>
      </c>
      <c r="M70" s="16"/>
      <c r="N70" s="17"/>
      <c r="O70" s="21"/>
      <c r="P70" s="21"/>
      <c r="Q70" s="21"/>
    </row>
    <row r="71" spans="1:17" x14ac:dyDescent="0.25">
      <c r="A71" s="30" t="s">
        <v>52</v>
      </c>
      <c r="B71" s="13" t="s">
        <v>108</v>
      </c>
      <c r="C71" s="14">
        <v>1000000</v>
      </c>
      <c r="D71" s="14">
        <v>1000000</v>
      </c>
      <c r="E71" s="14"/>
      <c r="F71" s="14">
        <v>0</v>
      </c>
      <c r="G71" s="14">
        <v>0</v>
      </c>
      <c r="H71" s="14"/>
      <c r="I71" s="14">
        <v>0</v>
      </c>
      <c r="J71" s="15">
        <v>1000000</v>
      </c>
      <c r="K71" s="15">
        <f t="shared" si="7"/>
        <v>1000000</v>
      </c>
      <c r="L71" s="15">
        <f t="shared" si="7"/>
        <v>0</v>
      </c>
      <c r="M71" s="16"/>
      <c r="N71" s="17"/>
      <c r="O71" s="21"/>
      <c r="P71" s="21"/>
      <c r="Q71" s="21"/>
    </row>
    <row r="72" spans="1:17" x14ac:dyDescent="0.25">
      <c r="A72" s="18" t="s">
        <v>54</v>
      </c>
      <c r="B72" s="33" t="s">
        <v>73</v>
      </c>
      <c r="C72" s="15">
        <f>C69-C70-C71</f>
        <v>2309782</v>
      </c>
      <c r="D72" s="15">
        <f t="shared" ref="D72:I72" si="11">D69-D70-D71</f>
        <v>2409379</v>
      </c>
      <c r="E72" s="15">
        <f t="shared" si="11"/>
        <v>2151680</v>
      </c>
      <c r="F72" s="15">
        <f t="shared" si="11"/>
        <v>41765</v>
      </c>
      <c r="G72" s="15">
        <f t="shared" si="11"/>
        <v>40905</v>
      </c>
      <c r="H72" s="15">
        <f t="shared" si="11"/>
        <v>35591</v>
      </c>
      <c r="I72" s="15">
        <f t="shared" si="11"/>
        <v>0</v>
      </c>
      <c r="J72" s="15">
        <f>C72+F72+I72</f>
        <v>2351547</v>
      </c>
      <c r="K72" s="15">
        <f t="shared" si="7"/>
        <v>2450284</v>
      </c>
      <c r="L72" s="15">
        <f t="shared" si="7"/>
        <v>2187271</v>
      </c>
      <c r="M72" s="16"/>
      <c r="N72" s="17"/>
      <c r="O72" s="21"/>
      <c r="P72" s="21"/>
      <c r="Q72" s="21"/>
    </row>
    <row r="73" spans="1:17" x14ac:dyDescent="0.25">
      <c r="A73" s="18" t="s">
        <v>56</v>
      </c>
      <c r="B73" s="34" t="s">
        <v>113</v>
      </c>
      <c r="C73" s="15">
        <f>+C37-C72</f>
        <v>0</v>
      </c>
      <c r="D73" s="15">
        <f>+D37-D72</f>
        <v>0</v>
      </c>
      <c r="E73" s="15"/>
      <c r="F73" s="15">
        <f>+F37-F72</f>
        <v>0</v>
      </c>
      <c r="G73" s="15"/>
      <c r="H73" s="15"/>
      <c r="I73" s="15">
        <f>+I37-I72</f>
        <v>0</v>
      </c>
      <c r="J73" s="15">
        <f>+J37-J72</f>
        <v>0</v>
      </c>
      <c r="K73" s="15">
        <f t="shared" si="7"/>
        <v>0</v>
      </c>
      <c r="L73" s="15">
        <f t="shared" si="7"/>
        <v>0</v>
      </c>
      <c r="O73" s="21"/>
      <c r="P73" s="21"/>
      <c r="Q73" s="21"/>
    </row>
    <row r="74" spans="1:17" ht="23.25" x14ac:dyDescent="0.25">
      <c r="A74" s="18" t="s">
        <v>60</v>
      </c>
      <c r="B74" s="33" t="s">
        <v>114</v>
      </c>
      <c r="C74" s="15">
        <v>0</v>
      </c>
      <c r="D74" s="15">
        <v>0</v>
      </c>
      <c r="E74" s="15"/>
      <c r="F74" s="15">
        <v>0</v>
      </c>
      <c r="G74" s="15">
        <v>0</v>
      </c>
      <c r="H74" s="15"/>
      <c r="I74" s="15">
        <v>0</v>
      </c>
      <c r="J74" s="15">
        <v>0</v>
      </c>
      <c r="K74" s="15">
        <v>0</v>
      </c>
      <c r="L74" s="15">
        <f t="shared" si="7"/>
        <v>0</v>
      </c>
      <c r="O74" s="21"/>
      <c r="P74" s="21"/>
      <c r="Q74" s="21"/>
    </row>
    <row r="75" spans="1:17" ht="23.25" x14ac:dyDescent="0.25">
      <c r="A75" s="18" t="s">
        <v>62</v>
      </c>
      <c r="B75" s="33" t="s">
        <v>115</v>
      </c>
      <c r="C75" s="15">
        <v>0</v>
      </c>
      <c r="D75" s="15">
        <v>0</v>
      </c>
      <c r="E75" s="15"/>
      <c r="F75" s="15">
        <v>0</v>
      </c>
      <c r="G75" s="15">
        <v>0</v>
      </c>
      <c r="H75" s="15"/>
      <c r="I75" s="15">
        <v>0</v>
      </c>
      <c r="J75" s="15">
        <v>0</v>
      </c>
      <c r="K75" s="15">
        <v>0</v>
      </c>
      <c r="L75" s="15">
        <f t="shared" si="7"/>
        <v>0</v>
      </c>
      <c r="O75" s="21"/>
      <c r="P75" s="21"/>
      <c r="Q75" s="21"/>
    </row>
    <row r="76" spans="1:17" x14ac:dyDescent="0.25">
      <c r="K76" s="27"/>
      <c r="L76" s="27"/>
    </row>
  </sheetData>
  <mergeCells count="5">
    <mergeCell ref="C2:G3"/>
    <mergeCell ref="I2:K3"/>
    <mergeCell ref="K4:L4"/>
    <mergeCell ref="C42:G43"/>
    <mergeCell ref="I42:K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2017-05-26T06:08:06Z</dcterms:created>
  <dcterms:modified xsi:type="dcterms:W3CDTF">2017-05-26T09:45:16Z</dcterms:modified>
</cp:coreProperties>
</file>