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p1\Desktop\ÖNK - DÓRA\ÖNKORMÁNYZAT\BOGYOSZLÓ - POTYOND\2019\KÖLTSÉGVETÉS - 2019. ÉVI\POTYOND\2019. ÉVI KÖLTSÉGVETÉSI RENDELET MÓD\"/>
    </mc:Choice>
  </mc:AlternateContent>
  <xr:revisionPtr revIDLastSave="0" documentId="13_ncr:1_{E9ADDA5C-9EBF-422B-8FAA-7227B75517AD}" xr6:coauthVersionLast="45" xr6:coauthVersionMax="45" xr10:uidLastSave="{00000000-0000-0000-0000-000000000000}"/>
  <bookViews>
    <workbookView xWindow="-120" yWindow="-120" windowWidth="29040" windowHeight="15840" tabRatio="601" xr2:uid="{E01CB697-929B-42DF-A225-52150335BECE}"/>
  </bookViews>
  <sheets>
    <sheet name="1.sz. melléklet" sheetId="1" r:id="rId1"/>
    <sheet name="1.1.sz. melléklet" sheetId="15" r:id="rId2"/>
    <sheet name="1.2.sz. melléklet" sheetId="16" r:id="rId3"/>
    <sheet name="1.3.sz. melléklet" sheetId="17" r:id="rId4"/>
    <sheet name="2.sz. melléklet" sheetId="14" r:id="rId5"/>
    <sheet name="2.1.sz. melléklet" sheetId="6" r:id="rId6"/>
    <sheet name="2.2.sz. melléklet" sheetId="7" r:id="rId7"/>
    <sheet name="2.3.sz. melléklet" sheetId="8" r:id="rId8"/>
    <sheet name="2.4.sz. melléklet" sheetId="9" r:id="rId9"/>
    <sheet name="3.sz. melléklet" sheetId="10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4" l="1"/>
  <c r="B16" i="14"/>
  <c r="C14" i="8"/>
  <c r="D10" i="7"/>
  <c r="C10" i="7"/>
  <c r="C13" i="7"/>
  <c r="D12" i="7"/>
  <c r="C12" i="7"/>
  <c r="B47" i="15"/>
  <c r="C47" i="15"/>
  <c r="C39" i="15"/>
  <c r="D11" i="10" l="1"/>
  <c r="C23" i="9"/>
  <c r="C18" i="9"/>
  <c r="C9" i="9"/>
  <c r="C24" i="9" s="1"/>
  <c r="C21" i="8"/>
  <c r="C22" i="8"/>
  <c r="D13" i="7"/>
  <c r="C22" i="6"/>
  <c r="C17" i="6"/>
  <c r="C15" i="6"/>
  <c r="C12" i="6"/>
  <c r="C10" i="6"/>
  <c r="C9" i="6"/>
  <c r="F44" i="14"/>
  <c r="F50" i="14" s="1"/>
  <c r="F34" i="14"/>
  <c r="F27" i="14"/>
  <c r="F22" i="14"/>
  <c r="F20" i="14"/>
  <c r="F12" i="14"/>
  <c r="C49" i="14"/>
  <c r="C44" i="14"/>
  <c r="C34" i="14"/>
  <c r="C27" i="14"/>
  <c r="C21" i="14"/>
  <c r="H24" i="17"/>
  <c r="H15" i="17"/>
  <c r="H10" i="17"/>
  <c r="H23" i="17" s="1"/>
  <c r="H28" i="17" s="1"/>
  <c r="G24" i="17"/>
  <c r="G15" i="17"/>
  <c r="G10" i="17"/>
  <c r="G23" i="17" s="1"/>
  <c r="G28" i="17" s="1"/>
  <c r="H37" i="16"/>
  <c r="H29" i="16"/>
  <c r="H23" i="16"/>
  <c r="H19" i="16"/>
  <c r="H15" i="16"/>
  <c r="H12" i="16"/>
  <c r="H8" i="16"/>
  <c r="H6" i="16"/>
  <c r="H5" i="16"/>
  <c r="H36" i="16" s="1"/>
  <c r="H41" i="16" s="1"/>
  <c r="G37" i="16"/>
  <c r="G29" i="16"/>
  <c r="G23" i="16"/>
  <c r="G19" i="16"/>
  <c r="G15" i="16"/>
  <c r="G12" i="16"/>
  <c r="G8" i="16"/>
  <c r="G6" i="16"/>
  <c r="G5" i="16"/>
  <c r="F5" i="16"/>
  <c r="F36" i="16" s="1"/>
  <c r="F41" i="16" s="1"/>
  <c r="F6" i="16"/>
  <c r="F8" i="16"/>
  <c r="F12" i="16"/>
  <c r="F15" i="16"/>
  <c r="F19" i="16"/>
  <c r="F23" i="16"/>
  <c r="F29" i="16"/>
  <c r="F37" i="16"/>
  <c r="C44" i="15"/>
  <c r="C31" i="15"/>
  <c r="C24" i="15"/>
  <c r="C23" i="15"/>
  <c r="C28" i="15" s="1"/>
  <c r="C17" i="15"/>
  <c r="C13" i="15"/>
  <c r="C6" i="15"/>
  <c r="N33" i="1"/>
  <c r="N35" i="1" s="1"/>
  <c r="N24" i="1"/>
  <c r="N20" i="1"/>
  <c r="N27" i="1" s="1"/>
  <c r="N18" i="1"/>
  <c r="N14" i="1"/>
  <c r="N7" i="1"/>
  <c r="G34" i="1"/>
  <c r="G35" i="1" s="1"/>
  <c r="G30" i="1"/>
  <c r="G25" i="1"/>
  <c r="G19" i="1"/>
  <c r="G14" i="1"/>
  <c r="G9" i="1"/>
  <c r="G11" i="1" s="1"/>
  <c r="G31" i="1" s="1"/>
  <c r="C29" i="14" l="1"/>
  <c r="F29" i="14"/>
  <c r="F35" i="14" s="1"/>
  <c r="F52" i="14" s="1"/>
  <c r="C51" i="14"/>
  <c r="C23" i="6"/>
  <c r="G36" i="16"/>
  <c r="G41" i="16" s="1"/>
  <c r="N31" i="1"/>
  <c r="N36" i="1" s="1"/>
  <c r="C50" i="14"/>
  <c r="G36" i="1"/>
  <c r="F24" i="17"/>
  <c r="E24" i="17"/>
  <c r="F15" i="17"/>
  <c r="E15" i="17"/>
  <c r="F10" i="17"/>
  <c r="B31" i="15"/>
  <c r="C36" i="14" l="1"/>
  <c r="C35" i="14"/>
  <c r="C52" i="14" s="1"/>
  <c r="G40" i="1"/>
  <c r="F23" i="17"/>
  <c r="F28" i="17" s="1"/>
  <c r="E10" i="17"/>
  <c r="E23" i="17" s="1"/>
  <c r="E28" i="17" s="1"/>
  <c r="E37" i="16"/>
  <c r="E29" i="16"/>
  <c r="E23" i="16"/>
  <c r="E19" i="16"/>
  <c r="E15" i="16" s="1"/>
  <c r="E12" i="16"/>
  <c r="E8" i="16"/>
  <c r="E6" i="16"/>
  <c r="B44" i="15"/>
  <c r="B39" i="15" s="1"/>
  <c r="B24" i="15"/>
  <c r="B17" i="15"/>
  <c r="B13" i="15"/>
  <c r="B6" i="15"/>
  <c r="E5" i="16" l="1"/>
  <c r="B23" i="15"/>
  <c r="B28" i="15" s="1"/>
  <c r="E36" i="16"/>
  <c r="E41" i="16" s="1"/>
  <c r="B49" i="14" l="1"/>
  <c r="E44" i="14"/>
  <c r="E50" i="14" s="1"/>
  <c r="B44" i="14"/>
  <c r="E34" i="14"/>
  <c r="B34" i="14"/>
  <c r="E27" i="14"/>
  <c r="B27" i="14"/>
  <c r="E22" i="14"/>
  <c r="B21" i="14"/>
  <c r="E20" i="14"/>
  <c r="E12" i="14"/>
  <c r="B51" i="14" l="1"/>
  <c r="E29" i="14"/>
  <c r="E35" i="14" s="1"/>
  <c r="E52" i="14" s="1"/>
  <c r="B50" i="14"/>
  <c r="B29" i="14"/>
  <c r="B36" i="14" l="1"/>
  <c r="B35" i="14"/>
  <c r="B52" i="14" s="1"/>
  <c r="B21" i="8" l="1"/>
  <c r="B14" i="8"/>
  <c r="B22" i="8" l="1"/>
  <c r="C11" i="10" l="1"/>
  <c r="B23" i="9"/>
  <c r="B18" i="9"/>
  <c r="B9" i="9"/>
  <c r="B22" i="6"/>
  <c r="B17" i="6"/>
  <c r="B15" i="6"/>
  <c r="B10" i="6"/>
  <c r="B12" i="6" s="1"/>
  <c r="B9" i="6"/>
  <c r="B23" i="6" l="1"/>
  <c r="B24" i="9"/>
  <c r="M33" i="1" l="1"/>
  <c r="M35" i="1" s="1"/>
  <c r="M24" i="1"/>
  <c r="M20" i="1"/>
  <c r="M27" i="1" s="1"/>
  <c r="M18" i="1"/>
  <c r="M14" i="1"/>
  <c r="M7" i="1"/>
  <c r="F34" i="1"/>
  <c r="F35" i="1" s="1"/>
  <c r="F30" i="1"/>
  <c r="F25" i="1"/>
  <c r="F19" i="1"/>
  <c r="F14" i="1"/>
  <c r="F9" i="1"/>
  <c r="F11" i="1" s="1"/>
  <c r="M31" i="1" l="1"/>
  <c r="F31" i="1"/>
  <c r="F36" i="1" s="1"/>
  <c r="F40" i="1" l="1"/>
  <c r="M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Önkormányzat Jobaháza</author>
  </authors>
  <commentList>
    <comment ref="D11" authorId="0" shapeId="0" xr:uid="{30347DEE-40F2-40E8-B67B-CDA4B5683923}">
      <text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<sst xmlns="http://schemas.openxmlformats.org/spreadsheetml/2006/main" count="522" uniqueCount="404">
  <si>
    <t>Ft-ban</t>
  </si>
  <si>
    <t>BEVÉTELEK</t>
  </si>
  <si>
    <t>2019. ÉVI TERV</t>
  </si>
  <si>
    <t>KIADÁSOK</t>
  </si>
  <si>
    <t>Helyi önkormányzatok működésének általános támogatása-B111</t>
  </si>
  <si>
    <t>Települési önk.szoc. gyermekjólét és gyermekétk. tám.-B113</t>
  </si>
  <si>
    <t>MŰKÖDÉSI CÉLÚ TÁMOGATÁSOK ÁHT-BELÜLRŐL-B1</t>
  </si>
  <si>
    <t>Települési önk.kulturális feladatainak támogatása-B114</t>
  </si>
  <si>
    <t>Működési célú költségvetési támogatások és kieg. tám.-B115</t>
  </si>
  <si>
    <t>Önkormányzatok működési támogatásai-B11</t>
  </si>
  <si>
    <t>Egyéb működési célú tám. Bevételei ÁHT-belülről-B16</t>
  </si>
  <si>
    <t>Felhalmozási célú önkormányzati támogatások-B21</t>
  </si>
  <si>
    <t>FELHALMOZÁSI CÉLÚ TÁMOGATÁSOK ÁHT-BELÜLRŐL-B2</t>
  </si>
  <si>
    <t>Vagyoni tipusú adók-B34</t>
  </si>
  <si>
    <t>Értékesítési és forgalmi adók-B351</t>
  </si>
  <si>
    <t>Gépjárműadók-B354</t>
  </si>
  <si>
    <t>Egyéb közhatalmi bevételek-B36</t>
  </si>
  <si>
    <t>Szolgáltatások ellenértéke-B402</t>
  </si>
  <si>
    <t>Közvetített szolgáltatások ellenértéke-B403</t>
  </si>
  <si>
    <t>Tulajdonosi bevételek-B404</t>
  </si>
  <si>
    <t>Ellátási díjak-B405</t>
  </si>
  <si>
    <t>Kamatbevételek és más nyereségjellegű bevételek-B408</t>
  </si>
  <si>
    <t>MŰKÖDÉSI BEVÉTELEK-B4</t>
  </si>
  <si>
    <t>KÖZHATALMI BEVÉTELEK-B3</t>
  </si>
  <si>
    <t>FELHALMOZÁSI BEVÉTELEK-B5</t>
  </si>
  <si>
    <t>MŰKÖDÉSI CÉLÚ ÁTVETT PÉNZESZKÖZÖK-B6</t>
  </si>
  <si>
    <t>Egyéb felhalmozási célú átvett pénzeszközök-B75</t>
  </si>
  <si>
    <t>FELHALMOZÁSI CÉLÚ ÁTVETT PÉNZESZKÖZÖK-B7</t>
  </si>
  <si>
    <t>KÖLTSÉGVETÉSI BEVÉTELEK (B1-B7)</t>
  </si>
  <si>
    <t>Belföldi értékpapírok bevételei-B812</t>
  </si>
  <si>
    <t>Előző év költségvetési maradványának igénybevétele-B813</t>
  </si>
  <si>
    <t>Belföldi finanszírozás bevételei-B81</t>
  </si>
  <si>
    <t>FINANSZÍROZÁSI BEVÉTELEK-B8</t>
  </si>
  <si>
    <t>BEVÉTELEK ÖSSZESEN</t>
  </si>
  <si>
    <t>Foglalkoztatottak személyi juttatásai-K11</t>
  </si>
  <si>
    <t>Külső személyi juttatások-K12</t>
  </si>
  <si>
    <t>SZEMÉLYI JUTTATÁSOK-K1</t>
  </si>
  <si>
    <t>MUNKAADÓKAT TERHELŐ JÁRULÉKOK-K2</t>
  </si>
  <si>
    <t>Készletbeszerzés-K31</t>
  </si>
  <si>
    <t>Kommunikációs szolgáltatások-K32</t>
  </si>
  <si>
    <t>Szolgáltatási kiadások-K33</t>
  </si>
  <si>
    <t>Kiküldetések, reklám és propagandakiadások-K34</t>
  </si>
  <si>
    <t>Különféle befizetések és egyéb dologi kiadások-K35</t>
  </si>
  <si>
    <t>DOLOGI KIADÁSOK-K3</t>
  </si>
  <si>
    <t>Családi támogatások-K42</t>
  </si>
  <si>
    <t>Egyéb nem intézményi ellátások-K48</t>
  </si>
  <si>
    <t>ELLÁTOTTAK PÉNZBELI JUTTATÁSAI-K4</t>
  </si>
  <si>
    <t>KIADÁSOK ÖSSZESEN</t>
  </si>
  <si>
    <t>KÖLTSÉGVETÉSI KIADÁSOK (K1-K8)</t>
  </si>
  <si>
    <t>Egyéb működési célú támogatások államháztartáson belülre-K506</t>
  </si>
  <si>
    <t>Elvonások és befizetések-K502</t>
  </si>
  <si>
    <t>ebből: központi költségvetési szervnek-K506</t>
  </si>
  <si>
    <t xml:space="preserve">            ebből: helyi önk.-nak és költségvetési szerveik-K506</t>
  </si>
  <si>
    <t xml:space="preserve">     ebből: társulások és költségvetési szerveik-K506</t>
  </si>
  <si>
    <t>Egyéb működési célú támogatások államháztartáson kívülre-K512</t>
  </si>
  <si>
    <t xml:space="preserve">            ebből: egyéb civil szervezetek-K512</t>
  </si>
  <si>
    <t>Tartalékok-K513</t>
  </si>
  <si>
    <t>BERUHÁZÁSOK-K6</t>
  </si>
  <si>
    <t>FELÚJÍTÁSOK-K7</t>
  </si>
  <si>
    <t>2019. ÉVI KÖLTSÉGVETÉSI MÉRLEG KÖZGAZDASÁGI TAGOLÁSBAN</t>
  </si>
  <si>
    <t>Államháztatáson belüli megelőlegezések visszafizetése-K914</t>
  </si>
  <si>
    <t>Belföldi finanszírozás kiadásai-K91</t>
  </si>
  <si>
    <t>KÖLTSÉGVETÉSI BEVÉTELEK ÉS KIADÁSOK EGYENLEGE</t>
  </si>
  <si>
    <t>KÖLTSÉGVETÉSI HIÁNY, TÖBBLET (+/-) (költségvetési bevételek - költségvetési kiadások)</t>
  </si>
  <si>
    <t>ÉVES ENGEDÉLYEZETT LÉTSZÁM ELŐIRÁNYZAT (FŐ)</t>
  </si>
  <si>
    <t>KÖZFOGLALKOZTATOTTAK LÉTSZÁMA (FŐ)</t>
  </si>
  <si>
    <t>FINANSZÍROZÁSI KIADÁSOK-K9</t>
  </si>
  <si>
    <t>Felhalmozási célú visszatérítendő tám.,kölcs. visszatérülése ÁHT-kívülről-B74</t>
  </si>
  <si>
    <t>EGYÉB MŰKÖDÉSI CÉLÚ KIADÁSOK-K5</t>
  </si>
  <si>
    <t>EGYÉB FELHALMOZÁSI CÉLÚ KIADÁSOK-K8</t>
  </si>
  <si>
    <t>Egyéb felhalmozási célú tám. bevételei ÁHT-belülről-B25</t>
  </si>
  <si>
    <t>1.sz. melléklet</t>
  </si>
  <si>
    <t>Megnevezés</t>
  </si>
  <si>
    <t>Közhatalmi bevételek:</t>
  </si>
  <si>
    <t>Működési bevételek</t>
  </si>
  <si>
    <t>Önkormányzat sajátos felhalm. bevétele</t>
  </si>
  <si>
    <t>Pénzügyi befektetések bevételei</t>
  </si>
  <si>
    <t>Pénzügyi befektetések kiadásai</t>
  </si>
  <si>
    <t>Átadott felhalmozási pénzeszköz ÁH-n belülre</t>
  </si>
  <si>
    <t>Átadott felhalmozási pénzeszköz ÁH-n kívülre</t>
  </si>
  <si>
    <t xml:space="preserve">             Felhalmozási tartalék</t>
  </si>
  <si>
    <t>Felhalmozási hitel felvétel</t>
  </si>
  <si>
    <t>Felhalmozási hitel törlesztés</t>
  </si>
  <si>
    <t>FELHALMOZÁSI BEVÉTELEK ÖSSZESEN</t>
  </si>
  <si>
    <t xml:space="preserve">              BEVÉTELEK ÖSSZESEN</t>
  </si>
  <si>
    <t xml:space="preserve">                 KIADÁSOK ÖSSZESEN</t>
  </si>
  <si>
    <t>MEGNEVEZÉS</t>
  </si>
  <si>
    <t>Zöldterület gazdálkodással kapcsolatos feladatok</t>
  </si>
  <si>
    <t>Közvilágítási fenntartása</t>
  </si>
  <si>
    <t>Köztemető fenntartása</t>
  </si>
  <si>
    <t>Közutak fenntartása</t>
  </si>
  <si>
    <t>Település üzem. kapcs. felad. támog.</t>
  </si>
  <si>
    <t>Helyi önk. működtetése összesen</t>
  </si>
  <si>
    <t>Egyéb kötelező feladatok  támogatása</t>
  </si>
  <si>
    <t>Telep. önk. műk. támog. össz.</t>
  </si>
  <si>
    <t>Pénzbeli szociális juttatások</t>
  </si>
  <si>
    <t>Gyermekétkeztetés</t>
  </si>
  <si>
    <t>Telep. önk. szoc. és gyermekjóléti feladat támog. össz.</t>
  </si>
  <si>
    <t>Könyvtári, közműv. feladat támog.</t>
  </si>
  <si>
    <t>Telep. önk. kult. feladat támog. össz.</t>
  </si>
  <si>
    <t>Helyi önkormányzatok kiegészítő támogatásai</t>
  </si>
  <si>
    <t>OEP finanszírozás</t>
  </si>
  <si>
    <t>Gyermekvédelmi ellátások</t>
  </si>
  <si>
    <t>Önkormányzati közfoglalkoztatás</t>
  </si>
  <si>
    <t xml:space="preserve">                            Szociális juttatások</t>
  </si>
  <si>
    <t xml:space="preserve">    ÁLLAMI TÁMOGATÁS ÖSSZESEN</t>
  </si>
  <si>
    <t>Sorszám</t>
  </si>
  <si>
    <t>BERUHÁZÁSOK - FELÚJÍTÁSOK</t>
  </si>
  <si>
    <t>1.</t>
  </si>
  <si>
    <t>2.</t>
  </si>
  <si>
    <t>3.</t>
  </si>
  <si>
    <t>FEJLESZTÉSI KIADÁSOK ÖSSZESEN</t>
  </si>
  <si>
    <t>TÖOSZ</t>
  </si>
  <si>
    <t>Csorna Kistéréség</t>
  </si>
  <si>
    <t>Háziorvosi ügyelet</t>
  </si>
  <si>
    <t>Szociális Központ Beled</t>
  </si>
  <si>
    <t>Működési célú pénzeszköz átadás ÁH.belülre</t>
  </si>
  <si>
    <t>Tűzoltóegyesület</t>
  </si>
  <si>
    <t>Működési célú pénzeszköz átadás ÁH.kívülre</t>
  </si>
  <si>
    <t>Pénzeszköz átadás összesen</t>
  </si>
  <si>
    <t>Rendszeres szociális segély (RSZS)</t>
  </si>
  <si>
    <t>BURSA</t>
  </si>
  <si>
    <t>Lakásfenntartási támogatás</t>
  </si>
  <si>
    <t xml:space="preserve">Rendszeres gyermekvédelmi tám.  </t>
  </si>
  <si>
    <t xml:space="preserve">   Rendszeres szociális juttatások</t>
  </si>
  <si>
    <t>Települési támogatás</t>
  </si>
  <si>
    <t>Átmeneti segély</t>
  </si>
  <si>
    <t>Temetési segély</t>
  </si>
  <si>
    <t>Születési támogatás</t>
  </si>
  <si>
    <t xml:space="preserve">Egyéb önkormányzati juttatás </t>
  </si>
  <si>
    <t xml:space="preserve">   -házi segítségnyújtás</t>
  </si>
  <si>
    <t xml:space="preserve">   -beiskolázási segély</t>
  </si>
  <si>
    <t xml:space="preserve">   -idősek napja</t>
  </si>
  <si>
    <t xml:space="preserve">     Eseti pénzbeli ellátások</t>
  </si>
  <si>
    <t>Szociális tüzifa szállítási díja</t>
  </si>
  <si>
    <t>Idősek napja</t>
  </si>
  <si>
    <t xml:space="preserve">    Természetbeni ellátások</t>
  </si>
  <si>
    <t xml:space="preserve"> Községi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</si>
  <si>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</si>
  <si>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</si>
  <si>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</si>
  <si>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Díjak, pótlékok bírságok</t>
  </si>
  <si>
    <t>4.</t>
  </si>
  <si>
    <t>Tárgyi eszköz és az immateriális jószág, részvény, részesedés, vállalat értékesítéséből vagy privatizációból származó bevétel</t>
  </si>
  <si>
    <t>5.</t>
  </si>
  <si>
    <t>SAJÁT BEVÉTELEK ÖSSZESEN*</t>
  </si>
  <si>
    <t>*Az adósságot keletkeztető ügyletekhez történő hozzájárulás részletes szabályairól szóló 353/2011. (XII. 31.) Korm. rendelet 2. § (1) bekezdése alapján.</t>
  </si>
  <si>
    <t>Működési bevétel:</t>
  </si>
  <si>
    <t>Értékpapír beváltás</t>
  </si>
  <si>
    <t>Személyi juttatások</t>
  </si>
  <si>
    <t>Bevételi jogcím</t>
  </si>
  <si>
    <t>2.2.sz. melléklet</t>
  </si>
  <si>
    <t>2.1.sz. melléklet</t>
  </si>
  <si>
    <t>2.4.sz. melléklet</t>
  </si>
  <si>
    <t>3.sz. melléklet</t>
  </si>
  <si>
    <t>2019. ÉVI ÁLLAMI TÁMOGATÁSOK</t>
  </si>
  <si>
    <t>2019. ÉVI ELŐIRÁNYZAT</t>
  </si>
  <si>
    <t>2019. évi terv</t>
  </si>
  <si>
    <t>2019. ÉVI BERUHÁZÁSOK ÉS FELÚJÍTÁSOK</t>
  </si>
  <si>
    <t>2019. ÉVI VÉGLEGESEN ÁTADOTT PÉNZESZKÖZÖK</t>
  </si>
  <si>
    <t>2019. ÉVI SZOCIÁLIS JUTTATÁSOK</t>
  </si>
  <si>
    <t xml:space="preserve">     SZOCIÁLIS JUTTATÁSOK ÖSSZESEN</t>
  </si>
  <si>
    <t>Intézményi ellátottak pénzbeli juttatásai-K47</t>
  </si>
  <si>
    <t>-</t>
  </si>
  <si>
    <t xml:space="preserve"> - </t>
  </si>
  <si>
    <t xml:space="preserve"> -</t>
  </si>
  <si>
    <t>Nagytérségi Hulladékgazd.</t>
  </si>
  <si>
    <t>Rábaközi Vidékfejlesztési Egyesület</t>
  </si>
  <si>
    <t>Kapuvári Vízitársulat</t>
  </si>
  <si>
    <t>Községek és Kistelepülési Önk. Országos Szövetsége</t>
  </si>
  <si>
    <t>Potyond Jövőjéért Egyesület</t>
  </si>
  <si>
    <t>Mozgáskorlátozottak GY-M-S Megyei Egyesülete</t>
  </si>
  <si>
    <t>2.3 számú melléklet</t>
  </si>
  <si>
    <t>Gyermekek karácsonyi támogatása</t>
  </si>
  <si>
    <t xml:space="preserve">Játszótér építése </t>
  </si>
  <si>
    <t xml:space="preserve">Temető járda építése </t>
  </si>
  <si>
    <t>BERUHÁZÁSOK ÖSSZESEN</t>
  </si>
  <si>
    <t>Evangélikus Egyház</t>
  </si>
  <si>
    <t>Katolikus Egyház</t>
  </si>
  <si>
    <t>CANKÓ 2000 Kft.</t>
  </si>
  <si>
    <t>Beruházás</t>
  </si>
  <si>
    <t>Felújítás</t>
  </si>
  <si>
    <t>Egyéb felhalmozási célú kiadások</t>
  </si>
  <si>
    <t>2. sz. melléklet</t>
  </si>
  <si>
    <t>adatok Ft-ban</t>
  </si>
  <si>
    <t>Működési célú támogatások ÁH. belülről</t>
  </si>
  <si>
    <t>Különféle befizetések egyéb dologi kiadás  K34, K355</t>
  </si>
  <si>
    <t>Önkorm. Előző évi elszámolásból szárm.kiad K5021</t>
  </si>
  <si>
    <t xml:space="preserve">                 Költségvetési működési célú bevételek</t>
  </si>
  <si>
    <t xml:space="preserve">           Költségvetési működési célú kiadások</t>
  </si>
  <si>
    <t xml:space="preserve">                   Előző évi működési pénzmaradvány</t>
  </si>
  <si>
    <t>Működési hitel felvét</t>
  </si>
  <si>
    <t>Működési célú  hitel törlesztés</t>
  </si>
  <si>
    <t>Működési kölcsön igénybevétele, kölcsön visszat.</t>
  </si>
  <si>
    <t>Működési kölcsön nyújtás, törlesztés</t>
  </si>
  <si>
    <t>Értékpapír kibocsátás, értékesítés</t>
  </si>
  <si>
    <t>ÁH-n belüli megelőlegezések, visszafizetések  K914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</si>
  <si>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</si>
  <si>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</si>
  <si>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</si>
  <si>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</si>
  <si>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</si>
  <si>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</si>
  <si>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>Tárgyi  eszköz értékesítés</t>
  </si>
  <si>
    <t>Felhalmozási célú önkormányzati támogatások ÁH-n belülről</t>
  </si>
  <si>
    <t xml:space="preserve">Kapott kölcsön, nyújtott kölcsön visszatérülése            </t>
  </si>
  <si>
    <t xml:space="preserve"> </t>
  </si>
  <si>
    <t xml:space="preserve">                    Költségvetési felhalmozási bevételek</t>
  </si>
  <si>
    <t xml:space="preserve">            Költségvetési felhalmozási kiadások</t>
  </si>
  <si>
    <t xml:space="preserve">                    Előző évi felhalmozási pénzmaradvány</t>
  </si>
  <si>
    <t>Kölcsön törlesztés, kölcsön nyújtás</t>
  </si>
  <si>
    <t>Értékpapír vásárlás</t>
  </si>
  <si>
    <t xml:space="preserve">                    Finanszírozási célú bevételek</t>
  </si>
  <si>
    <t>2019. ÉVI MŰKÖDÉSI ÉS FELHALMOZÁSI MÉRLEG</t>
  </si>
  <si>
    <t>Előirányzat-csoport, kiemelt előirányzat megnevezése</t>
  </si>
  <si>
    <t>Működési bevételek (1.1.+…+1.10.)</t>
  </si>
  <si>
    <t>Szolgáltatások ellenértéke</t>
  </si>
  <si>
    <t>Tulajdonosi bevételek</t>
  </si>
  <si>
    <t>Közvetített szolgáltatás ellenértéke</t>
  </si>
  <si>
    <t>Ellátási díjak</t>
  </si>
  <si>
    <t>Kamatbevételek</t>
  </si>
  <si>
    <t>Egyéb működési bevételek</t>
  </si>
  <si>
    <t>Működési célú támogatások államháztartáson belülről (2.1.+…+2.3.)</t>
  </si>
  <si>
    <t>Egyéb működési célú támogatások bevételei államháztartáson belülről</t>
  </si>
  <si>
    <t xml:space="preserve"> - ebből EU támogatás</t>
  </si>
  <si>
    <t>Közhatalmi bevételek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</si>
  <si>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</si>
  <si>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</si>
  <si>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</si>
  <si>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Működési célú átvett pénzeszközök</t>
  </si>
  <si>
    <t>Egyéb felhalmozási célú átvett pénzeszközök</t>
  </si>
  <si>
    <t>Felhalmozási célú átvett pénzeszközök ÁH-n belül (Felújítás)</t>
  </si>
  <si>
    <t>Költségvetési bevételek összesen (1.+…+7.)</t>
  </si>
  <si>
    <t>Finanszírozási bevételek (9.1.+…+9.3.)</t>
  </si>
  <si>
    <t>ÁHT-n belüli megelőlegezés</t>
  </si>
  <si>
    <t>Költségvetési maradvány igénybevétele</t>
  </si>
  <si>
    <t>BEVÉTELEK ÖSSZESEN: (8.+9.)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</si>
  <si>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</si>
  <si>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</si>
  <si>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</si>
  <si>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</si>
  <si>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</si>
  <si>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Előző évi elsz.származó kiadás</t>
  </si>
  <si>
    <t>Egyéb működési célú kiadások</t>
  </si>
  <si>
    <t>Működési tartalék</t>
  </si>
  <si>
    <t>Felhalmozási költségvetés kiadásai (2.1.+…+2.3.)</t>
  </si>
  <si>
    <t>Beruházások</t>
  </si>
  <si>
    <t>Felújítások</t>
  </si>
  <si>
    <t>Hiteltörlesztés</t>
  </si>
  <si>
    <t>Finanszírozási Kiadások</t>
  </si>
  <si>
    <t>ÁHT-n belüli megelőlegezés visszafiztése</t>
  </si>
  <si>
    <t>Értékpapírvásárlás</t>
  </si>
  <si>
    <t>KIADÁSOK ÖSSZESEN: (1.+2.)</t>
  </si>
  <si>
    <t>Előirányzat</t>
  </si>
  <si>
    <t>Kötelező feladat</t>
  </si>
  <si>
    <t>I. Közhatalmi bevételek</t>
  </si>
  <si>
    <t>1.1</t>
  </si>
  <si>
    <t>Vagyoni típusú adók</t>
  </si>
  <si>
    <t>1.1.1</t>
  </si>
  <si>
    <t>Magánszemélyek kommunális adója</t>
  </si>
  <si>
    <t>1.2</t>
  </si>
  <si>
    <t>Értékesítési és forgalmi adók bevételei</t>
  </si>
  <si>
    <t>1.2.1</t>
  </si>
  <si>
    <t xml:space="preserve">Iparűzési adó - állandó jelleggel végzett </t>
  </si>
  <si>
    <t>1.3</t>
  </si>
  <si>
    <t>Gépjárműadó bevételek önkormányzatot megillető része</t>
  </si>
  <si>
    <t>1.4</t>
  </si>
  <si>
    <t>Egyéb közhatalmi bevételek</t>
  </si>
  <si>
    <t>II. Működési bevételek</t>
  </si>
  <si>
    <t>2.1</t>
  </si>
  <si>
    <t>Önkormányzati működési bevételek</t>
  </si>
  <si>
    <t>2.2</t>
  </si>
  <si>
    <t>Intézményi működési bevételek</t>
  </si>
  <si>
    <t>III. Működési célú támogatások államháztartáson belülről</t>
  </si>
  <si>
    <t>3.1</t>
  </si>
  <si>
    <t>Önkormányzatok működési támogatásai</t>
  </si>
  <si>
    <t>3.2</t>
  </si>
  <si>
    <t>Működési célú központosított előirányzatok</t>
  </si>
  <si>
    <t>3.3</t>
  </si>
  <si>
    <t>3.4</t>
  </si>
  <si>
    <t>Egyéb működési célú  támogatás államháztartáson belülről</t>
  </si>
  <si>
    <t>Központi kezelésű előirányzat</t>
  </si>
  <si>
    <t>3.4.2</t>
  </si>
  <si>
    <t>Társadalombiztosítás pénzügyi alapjából átvett pénzeszköz</t>
  </si>
  <si>
    <t>3.4.3</t>
  </si>
  <si>
    <t>Egyéb működési célú támogatásértékű bevétel</t>
  </si>
  <si>
    <t>IV. Felhalmozási célú támogatások államháztartáson belülről</t>
  </si>
  <si>
    <t>4.1</t>
  </si>
  <si>
    <t>Felhalmozási célú önkormányzati támogatások</t>
  </si>
  <si>
    <t xml:space="preserve">4.2 </t>
  </si>
  <si>
    <t>Egyéb felhalmozási célú támogatás államháztartáson belülről</t>
  </si>
  <si>
    <t>4.2.1</t>
  </si>
  <si>
    <t>4.2.2</t>
  </si>
  <si>
    <t>EU támogatás</t>
  </si>
  <si>
    <t>4.2.3</t>
  </si>
  <si>
    <t>Egyéb felhalmozási célú támogatásértékű bevétel</t>
  </si>
  <si>
    <t>V. Átvett pénzeszközök államháztartáson kívülről/ kívülről</t>
  </si>
  <si>
    <t>5.1</t>
  </si>
  <si>
    <t xml:space="preserve">   Működési célú átvett pénzeszközök    </t>
  </si>
  <si>
    <t>5.2</t>
  </si>
  <si>
    <t xml:space="preserve">   Felhalmozási célú átvett pénzeszköz </t>
  </si>
  <si>
    <t>5.3</t>
  </si>
  <si>
    <t>Felhalmozási célú átvett pénze. ÁH-n belül</t>
  </si>
  <si>
    <t>6.</t>
  </si>
  <si>
    <t>VI. Felhalmozási  bevételek</t>
  </si>
  <si>
    <t>6.1</t>
  </si>
  <si>
    <t>Tárgyi eszközök és imm. javak értékesítése</t>
  </si>
  <si>
    <t>6.2</t>
  </si>
  <si>
    <t>Részesedések értékesítése</t>
  </si>
  <si>
    <t>7.</t>
  </si>
  <si>
    <t>KÖLTSÉGVETÉSI BEVÉTELEK ÖSSZESEN</t>
  </si>
  <si>
    <t>8.</t>
  </si>
  <si>
    <t>VII. Finanszírozási bevételek</t>
  </si>
  <si>
    <t>8.1</t>
  </si>
  <si>
    <t>Értkpapír beváltás</t>
  </si>
  <si>
    <t>8.2</t>
  </si>
  <si>
    <t>Előző év költségvetési maradványának igénybevétele</t>
  </si>
  <si>
    <t>8.3</t>
  </si>
  <si>
    <t>9</t>
  </si>
  <si>
    <t>KÖLTSÉGVETÉSI ÉS FINANSZÍROZÁSI BEVÉTELEK ÖSSZESEN</t>
  </si>
  <si>
    <t>Munkaadókat terhelő járulékok és szoc. hj.</t>
  </si>
  <si>
    <t>Dologi kiadások</t>
  </si>
  <si>
    <t>Előző évi elsz.származó kiadások</t>
  </si>
  <si>
    <t>Egyéb működési célú támogatások államháztartáson kívülre</t>
  </si>
  <si>
    <t>Egyéb működési célú támogatások államháztartáson belülre</t>
  </si>
  <si>
    <t>9.</t>
  </si>
  <si>
    <t>Egyéb felhalmozási kiadások</t>
  </si>
  <si>
    <t>9.1</t>
  </si>
  <si>
    <t>Pénzeszköz átadás államháztartáson kívülre</t>
  </si>
  <si>
    <t>9.2</t>
  </si>
  <si>
    <t>Pénzeszköz átadás államháztartáson belülre</t>
  </si>
  <si>
    <t>9.3</t>
  </si>
  <si>
    <t>Kamatkiadások</t>
  </si>
  <si>
    <t>9.4</t>
  </si>
  <si>
    <t>Befektetési célú részesedések</t>
  </si>
  <si>
    <t>10.</t>
  </si>
  <si>
    <t>Tartalékok</t>
  </si>
  <si>
    <t>10.1</t>
  </si>
  <si>
    <t>Általános tartalék</t>
  </si>
  <si>
    <t>10.2</t>
  </si>
  <si>
    <t>Céltartalék</t>
  </si>
  <si>
    <t>KÖLTSÉGVETÉSI KIADÁSOK ÖSSZESEN</t>
  </si>
  <si>
    <t>11.</t>
  </si>
  <si>
    <t>Finanszírozási kiadások</t>
  </si>
  <si>
    <t>11.1</t>
  </si>
  <si>
    <t>Hosszú lejáratú hitelek kölcsönök törlesztése</t>
  </si>
  <si>
    <t>11.2</t>
  </si>
  <si>
    <t xml:space="preserve">Áht-n belüli megelőlegezés </t>
  </si>
  <si>
    <t>11.3</t>
  </si>
  <si>
    <t>Értkpapír vásárlás</t>
  </si>
  <si>
    <t>1.1.sz.melléklet</t>
  </si>
  <si>
    <t>1.2.sz. melléklet</t>
  </si>
  <si>
    <t>1.3.sz. melléklet</t>
  </si>
  <si>
    <t>BEVÉTELEK - KIADÁSOK</t>
  </si>
  <si>
    <t xml:space="preserve"> 2019. évi előirányzat</t>
  </si>
  <si>
    <t xml:space="preserve">KIADÁSOK </t>
  </si>
  <si>
    <t>3.4.1</t>
  </si>
  <si>
    <t>Helyi önkormányzatok működésének általános támogatása B111</t>
  </si>
  <si>
    <t>Települési önk. Egyes köznev. Feladatainak támog.B112</t>
  </si>
  <si>
    <t>Önkorm. szoc.gyermekjólét és gyermekétk támog.B113</t>
  </si>
  <si>
    <t>Települési önkormányzatok kulturális feladatai tám.B114</t>
  </si>
  <si>
    <t>Értékesítési és forgalmi adók B351</t>
  </si>
  <si>
    <t>Vagyoni típusú adók B34</t>
  </si>
  <si>
    <t>Gépjárműadó önkom. Megillető része B354</t>
  </si>
  <si>
    <t xml:space="preserve">Egyéb közhatalmi bevételek B36   </t>
  </si>
  <si>
    <t>Közvetített szolgáltatások ellenértéke B403</t>
  </si>
  <si>
    <t>Szolgáltatások B402</t>
  </si>
  <si>
    <t>Ellátási díjak B405</t>
  </si>
  <si>
    <t>Kamatbevétel B408</t>
  </si>
  <si>
    <t>Egyéb működési bevétel B411</t>
  </si>
  <si>
    <t>Működési célú pénzeszköz átvétel ÁH- belülről B16</t>
  </si>
  <si>
    <t>Működési célú átvett pénzeszközök B6</t>
  </si>
  <si>
    <t>Foglalkoztatottak személyi juttatásai K11</t>
  </si>
  <si>
    <t>Külső személyi juttatások K12</t>
  </si>
  <si>
    <t>Személyi juttatások K1</t>
  </si>
  <si>
    <t>Munkaadókat terhelő járulék K2</t>
  </si>
  <si>
    <t>Készletbeszerzés K31</t>
  </si>
  <si>
    <t>Kommunikációs szolgáltatás K32</t>
  </si>
  <si>
    <t>Szolgáltatási kiadások K33</t>
  </si>
  <si>
    <t>Dologi kiadás K3</t>
  </si>
  <si>
    <t>Családi támog, egyéb nem intézményi ellát K48</t>
  </si>
  <si>
    <t>Ellátottak juttatásai K4</t>
  </si>
  <si>
    <t>Működési célú támogaás ÁH. belülre K506</t>
  </si>
  <si>
    <t>Működési célú kölcsön ÁH. kivülre K508</t>
  </si>
  <si>
    <t>Tartalékok K513</t>
  </si>
  <si>
    <t xml:space="preserve"> Egyéb működési célú kiadások K5</t>
  </si>
  <si>
    <t>Átvett felhalmozási pénzeszközök ÁH-n kívülről B75</t>
  </si>
  <si>
    <t>FELHALMOZÁSI KIADÁSOK ÖSSZESEN</t>
  </si>
  <si>
    <t>2019. ÉVI MÓD.TERV</t>
  </si>
  <si>
    <t>2019. ÉVI        MÓD.TERV</t>
  </si>
  <si>
    <t>2019. ÉVI MÓD. TERV</t>
  </si>
  <si>
    <t>2019. ÉVI   MÓD. TERV</t>
  </si>
  <si>
    <t xml:space="preserve"> 2019. évi módosított előirányzat</t>
  </si>
  <si>
    <t>Mód. Előirányzat</t>
  </si>
  <si>
    <t>Mód. Kötelező feladat</t>
  </si>
  <si>
    <t>Mód.Kötelező feladat</t>
  </si>
  <si>
    <t>2019. ÉVI MÓD. ELŐIRÁNYZAT</t>
  </si>
  <si>
    <t>2019. évi mód. terv</t>
  </si>
  <si>
    <t>2019. évi  mód. terv</t>
  </si>
  <si>
    <t xml:space="preserve">Orvosi rendelő felújítása </t>
  </si>
  <si>
    <t>FELÚJÍTÁSOK ÖSSZESEN</t>
  </si>
  <si>
    <t>Orvosi eszközök</t>
  </si>
  <si>
    <t>Szilsárkányi Közös Önkormányzati Hivatal</t>
  </si>
  <si>
    <t>Működési célú költségvetési tám.és kieg.tám. B115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</si>
</sst>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\ &quot;Ft&quot;"/>
  </numFmts>
  <fonts count="3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11"/>
      <name val="Times New Roman"/>
      <family val="1"/>
      <charset val="238"/>
    </font>
    <font>
      <u/>
      <sz val="12"/>
      <color indexed="12"/>
      <name val="Times New Roman CE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1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6">
    <xf numFmtId="0" fontId="0" fillId="0" borderId="0"/>
    <xf numFmtId="164" fontId="12" fillId="0" borderId="0" applyFont="0" applyFill="0" applyBorder="0" applyAlignment="0" applyProtection="0"/>
    <xf numFmtId="0" fontId="13" fillId="0" borderId="0"/>
    <xf numFmtId="0" fontId="15" fillId="0" borderId="0"/>
    <xf numFmtId="164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482">
    <xf numFmtId="0" fontId="0" fillId="0" borderId="0" xfId="0"/>
    <xf numFmtId="0" fontId="2" fillId="0" borderId="0" xfId="0" applyFont="1"/>
    <xf numFmtId="165" fontId="17" fillId="0" borderId="30" xfId="0" applyNumberFormat="1" applyFont="1" applyFill="1" applyBorder="1" applyAlignment="1" applyProtection="1">
      <alignment vertical="center" wrapText="1"/>
      <protection locked="0"/>
    </xf>
    <xf numFmtId="0" fontId="17" fillId="0" borderId="36" xfId="2" applyFont="1" applyFill="1" applyBorder="1" applyProtection="1"/>
    <xf numFmtId="0" fontId="17" fillId="0" borderId="37" xfId="0" applyFont="1" applyBorder="1" applyAlignment="1">
      <alignment horizontal="justify" wrapText="1"/>
    </xf>
    <xf numFmtId="0" fontId="17" fillId="0" borderId="37" xfId="0" applyFont="1" applyBorder="1" applyAlignment="1">
      <alignment wrapText="1"/>
    </xf>
    <xf numFmtId="0" fontId="17" fillId="0" borderId="38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166" fontId="17" fillId="0" borderId="12" xfId="4" applyNumberFormat="1" applyFont="1" applyFill="1" applyBorder="1" applyAlignment="1">
      <alignment horizontal="center"/>
    </xf>
    <xf numFmtId="0" fontId="17" fillId="0" borderId="13" xfId="0" applyFont="1" applyFill="1" applyBorder="1" applyAlignment="1" applyProtection="1">
      <alignment horizontal="left" vertical="center" wrapText="1"/>
      <protection locked="0"/>
    </xf>
    <xf numFmtId="0" fontId="17" fillId="0" borderId="14" xfId="0" applyFont="1" applyFill="1" applyBorder="1" applyAlignment="1" applyProtection="1">
      <alignment horizontal="left" vertical="center" wrapText="1"/>
      <protection locked="0"/>
    </xf>
    <xf numFmtId="0" fontId="17" fillId="0" borderId="50" xfId="0" applyFont="1" applyFill="1" applyBorder="1" applyAlignment="1" applyProtection="1">
      <alignment horizontal="left" vertical="center" wrapText="1"/>
      <protection locked="0"/>
    </xf>
    <xf numFmtId="0" fontId="17" fillId="0" borderId="51" xfId="0" applyFont="1" applyFill="1" applyBorder="1" applyAlignment="1" applyProtection="1">
      <alignment horizontal="left" vertical="center" wrapText="1"/>
      <protection locked="0"/>
    </xf>
    <xf numFmtId="0" fontId="17" fillId="0" borderId="52" xfId="0" applyFont="1" applyFill="1" applyBorder="1" applyAlignment="1" applyProtection="1">
      <alignment horizontal="left" vertical="center" wrapText="1"/>
      <protection locked="0"/>
    </xf>
    <xf numFmtId="0" fontId="17" fillId="0" borderId="53" xfId="0" applyFont="1" applyFill="1" applyBorder="1" applyAlignment="1" applyProtection="1">
      <alignment horizontal="left" vertical="center" wrapText="1"/>
      <protection locked="0"/>
    </xf>
    <xf numFmtId="166" fontId="17" fillId="0" borderId="51" xfId="4" applyNumberFormat="1" applyFont="1" applyFill="1" applyBorder="1" applyAlignment="1">
      <alignment horizontal="left"/>
    </xf>
    <xf numFmtId="0" fontId="17" fillId="0" borderId="52" xfId="0" applyFont="1" applyFill="1" applyBorder="1"/>
    <xf numFmtId="0" fontId="17" fillId="0" borderId="54" xfId="0" applyFont="1" applyFill="1" applyBorder="1"/>
    <xf numFmtId="0" fontId="17" fillId="0" borderId="14" xfId="0" applyFont="1" applyFill="1" applyBorder="1"/>
    <xf numFmtId="0" fontId="17" fillId="0" borderId="50" xfId="0" applyFont="1" applyFill="1" applyBorder="1"/>
    <xf numFmtId="0" fontId="16" fillId="0" borderId="59" xfId="0" applyFont="1" applyFill="1" applyBorder="1" applyAlignment="1">
      <alignment horizontal="center"/>
    </xf>
    <xf numFmtId="166" fontId="17" fillId="0" borderId="24" xfId="4" applyNumberFormat="1" applyFont="1" applyFill="1" applyBorder="1"/>
    <xf numFmtId="166" fontId="19" fillId="0" borderId="24" xfId="4" applyNumberFormat="1" applyFont="1" applyFill="1" applyBorder="1" applyAlignment="1" applyProtection="1">
      <alignment vertical="center" wrapText="1"/>
      <protection locked="0"/>
    </xf>
    <xf numFmtId="0" fontId="17" fillId="0" borderId="62" xfId="0" applyFont="1" applyFill="1" applyBorder="1"/>
    <xf numFmtId="3" fontId="17" fillId="0" borderId="59" xfId="0" applyNumberFormat="1" applyFont="1" applyFill="1" applyBorder="1"/>
    <xf numFmtId="3" fontId="17" fillId="0" borderId="64" xfId="0" applyNumberFormat="1" applyFont="1" applyFill="1" applyBorder="1" applyAlignment="1">
      <alignment horizontal="left"/>
    </xf>
    <xf numFmtId="3" fontId="17" fillId="0" borderId="62" xfId="0" applyNumberFormat="1" applyFont="1" applyFill="1" applyBorder="1"/>
    <xf numFmtId="3" fontId="17" fillId="0" borderId="64" xfId="0" applyNumberFormat="1" applyFont="1" applyFill="1" applyBorder="1"/>
    <xf numFmtId="3" fontId="17" fillId="0" borderId="57" xfId="0" applyNumberFormat="1" applyFont="1" applyFill="1" applyBorder="1"/>
    <xf numFmtId="3" fontId="16" fillId="0" borderId="65" xfId="0" applyNumberFormat="1" applyFont="1" applyFill="1" applyBorder="1"/>
    <xf numFmtId="166" fontId="16" fillId="0" borderId="66" xfId="4" applyNumberFormat="1" applyFont="1" applyFill="1" applyBorder="1"/>
    <xf numFmtId="0" fontId="17" fillId="0" borderId="67" xfId="2" applyFont="1" applyFill="1" applyBorder="1" applyAlignment="1" applyProtection="1">
      <alignment horizontal="center" vertical="center"/>
    </xf>
    <xf numFmtId="166" fontId="17" fillId="0" borderId="49" xfId="4" applyNumberFormat="1" applyFont="1" applyFill="1" applyBorder="1" applyProtection="1">
      <protection locked="0"/>
    </xf>
    <xf numFmtId="0" fontId="17" fillId="0" borderId="21" xfId="2" applyFont="1" applyFill="1" applyBorder="1" applyAlignment="1" applyProtection="1">
      <alignment horizontal="center" vertical="center"/>
    </xf>
    <xf numFmtId="166" fontId="17" fillId="0" borderId="24" xfId="4" applyNumberFormat="1" applyFont="1" applyFill="1" applyBorder="1" applyProtection="1">
      <protection locked="0"/>
    </xf>
    <xf numFmtId="0" fontId="17" fillId="0" borderId="68" xfId="2" applyFont="1" applyFill="1" applyBorder="1" applyAlignment="1" applyProtection="1">
      <alignment horizontal="center" vertical="center"/>
    </xf>
    <xf numFmtId="166" fontId="17" fillId="0" borderId="12" xfId="4" applyNumberFormat="1" applyFont="1" applyFill="1" applyBorder="1" applyProtection="1">
      <protection locked="0"/>
    </xf>
    <xf numFmtId="0" fontId="17" fillId="0" borderId="69" xfId="2" applyFont="1" applyFill="1" applyBorder="1" applyAlignment="1" applyProtection="1">
      <alignment horizontal="center" vertical="center"/>
    </xf>
    <xf numFmtId="0" fontId="17" fillId="0" borderId="70" xfId="2" applyFont="1" applyFill="1" applyBorder="1" applyAlignment="1" applyProtection="1">
      <alignment horizontal="center" vertical="center"/>
    </xf>
    <xf numFmtId="0" fontId="17" fillId="0" borderId="71" xfId="2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3" applyFont="1" applyFill="1" applyBorder="1" applyAlignment="1" applyProtection="1">
      <alignment horizontal="center" vertical="center" wrapText="1"/>
    </xf>
    <xf numFmtId="0" fontId="16" fillId="4" borderId="1" xfId="0" applyFont="1" applyFill="1" applyBorder="1"/>
    <xf numFmtId="0" fontId="16" fillId="4" borderId="60" xfId="0" applyFont="1" applyFill="1" applyBorder="1"/>
    <xf numFmtId="165" fontId="16" fillId="4" borderId="45" xfId="0" applyNumberFormat="1" applyFont="1" applyFill="1" applyBorder="1" applyAlignment="1">
      <alignment horizontal="center" vertical="center" wrapText="1"/>
    </xf>
    <xf numFmtId="166" fontId="16" fillId="4" borderId="61" xfId="4" applyNumberFormat="1" applyFont="1" applyFill="1" applyBorder="1" applyAlignment="1">
      <alignment vertical="center" wrapText="1"/>
    </xf>
    <xf numFmtId="0" fontId="16" fillId="4" borderId="65" xfId="0" applyFont="1" applyFill="1" applyBorder="1" applyAlignment="1">
      <alignment horizontal="center" vertical="center"/>
    </xf>
    <xf numFmtId="0" fontId="16" fillId="4" borderId="66" xfId="0" applyFont="1" applyFill="1" applyBorder="1" applyAlignment="1">
      <alignment horizontal="center" vertical="center"/>
    </xf>
    <xf numFmtId="0" fontId="16" fillId="4" borderId="65" xfId="0" applyFont="1" applyFill="1" applyBorder="1"/>
    <xf numFmtId="166" fontId="16" fillId="4" borderId="4" xfId="4" applyNumberFormat="1" applyFont="1" applyFill="1" applyBorder="1"/>
    <xf numFmtId="0" fontId="16" fillId="4" borderId="72" xfId="2" applyFont="1" applyFill="1" applyBorder="1" applyAlignment="1" applyProtection="1">
      <alignment horizontal="center" vertical="center" wrapText="1"/>
    </xf>
    <xf numFmtId="0" fontId="16" fillId="4" borderId="73" xfId="2" applyFont="1" applyFill="1" applyBorder="1" applyAlignment="1" applyProtection="1">
      <alignment horizontal="center" vertical="center" wrapText="1"/>
    </xf>
    <xf numFmtId="0" fontId="16" fillId="4" borderId="74" xfId="2" applyFont="1" applyFill="1" applyBorder="1" applyAlignment="1" applyProtection="1">
      <alignment horizontal="center" vertical="center" wrapText="1"/>
    </xf>
    <xf numFmtId="166" fontId="16" fillId="4" borderId="74" xfId="4" applyNumberFormat="1" applyFont="1" applyFill="1" applyBorder="1" applyProtection="1"/>
    <xf numFmtId="0" fontId="22" fillId="0" borderId="22" xfId="0" applyFont="1" applyBorder="1"/>
    <xf numFmtId="166" fontId="22" fillId="0" borderId="42" xfId="4" applyNumberFormat="1" applyFont="1" applyFill="1" applyBorder="1" applyAlignment="1">
      <alignment horizontal="center"/>
    </xf>
    <xf numFmtId="0" fontId="22" fillId="0" borderId="43" xfId="0" applyFont="1" applyBorder="1"/>
    <xf numFmtId="0" fontId="22" fillId="0" borderId="41" xfId="0" applyFont="1" applyBorder="1"/>
    <xf numFmtId="166" fontId="22" fillId="0" borderId="63" xfId="4" applyNumberFormat="1" applyFont="1" applyFill="1" applyBorder="1" applyAlignment="1">
      <alignment horizontal="center"/>
    </xf>
    <xf numFmtId="166" fontId="22" fillId="0" borderId="44" xfId="4" applyNumberFormat="1" applyFont="1" applyFill="1" applyBorder="1" applyAlignment="1">
      <alignment horizontal="center"/>
    </xf>
    <xf numFmtId="0" fontId="20" fillId="3" borderId="65" xfId="0" applyFont="1" applyFill="1" applyBorder="1" applyAlignment="1">
      <alignment horizontal="center" vertical="center"/>
    </xf>
    <xf numFmtId="166" fontId="20" fillId="3" borderId="66" xfId="4" applyNumberFormat="1" applyFont="1" applyFill="1" applyBorder="1" applyAlignment="1">
      <alignment horizontal="center" vertical="center"/>
    </xf>
    <xf numFmtId="0" fontId="20" fillId="3" borderId="60" xfId="0" applyFont="1" applyFill="1" applyBorder="1" applyAlignment="1">
      <alignment vertical="center"/>
    </xf>
    <xf numFmtId="166" fontId="20" fillId="3" borderId="46" xfId="4" applyNumberFormat="1" applyFont="1" applyFill="1" applyBorder="1" applyAlignment="1">
      <alignment horizontal="center" vertical="center"/>
    </xf>
    <xf numFmtId="0" fontId="20" fillId="3" borderId="2" xfId="0" applyFont="1" applyFill="1" applyBorder="1"/>
    <xf numFmtId="166" fontId="20" fillId="3" borderId="66" xfId="4" applyNumberFormat="1" applyFont="1" applyFill="1" applyBorder="1" applyAlignment="1">
      <alignment horizontal="center"/>
    </xf>
    <xf numFmtId="0" fontId="20" fillId="3" borderId="76" xfId="0" applyFont="1" applyFill="1" applyBorder="1"/>
    <xf numFmtId="166" fontId="20" fillId="3" borderId="77" xfId="4" applyNumberFormat="1" applyFont="1" applyFill="1" applyBorder="1" applyAlignment="1">
      <alignment horizontal="center"/>
    </xf>
    <xf numFmtId="166" fontId="17" fillId="0" borderId="63" xfId="4" applyNumberFormat="1" applyFont="1" applyFill="1" applyBorder="1" applyAlignment="1">
      <alignment horizontal="center"/>
    </xf>
    <xf numFmtId="166" fontId="17" fillId="0" borderId="42" xfId="4" applyNumberFormat="1" applyFont="1" applyFill="1" applyBorder="1" applyAlignment="1">
      <alignment horizontal="center"/>
    </xf>
    <xf numFmtId="166" fontId="17" fillId="0" borderId="44" xfId="4" applyNumberFormat="1" applyFont="1" applyFill="1" applyBorder="1" applyAlignment="1">
      <alignment horizontal="center"/>
    </xf>
    <xf numFmtId="166" fontId="16" fillId="0" borderId="63" xfId="4" applyNumberFormat="1" applyFont="1" applyFill="1" applyBorder="1" applyAlignment="1">
      <alignment horizontal="center"/>
    </xf>
    <xf numFmtId="166" fontId="17" fillId="0" borderId="48" xfId="4" applyNumberFormat="1" applyFont="1" applyFill="1" applyBorder="1" applyAlignment="1">
      <alignment horizontal="center"/>
    </xf>
    <xf numFmtId="167" fontId="17" fillId="0" borderId="48" xfId="0" applyNumberFormat="1" applyFont="1" applyFill="1" applyBorder="1" applyAlignment="1">
      <alignment horizontal="center" vertical="center"/>
    </xf>
    <xf numFmtId="167" fontId="17" fillId="0" borderId="40" xfId="4" applyNumberFormat="1" applyFont="1" applyFill="1" applyBorder="1" applyAlignment="1">
      <alignment horizontal="center"/>
    </xf>
    <xf numFmtId="167" fontId="19" fillId="0" borderId="47" xfId="4" applyNumberFormat="1" applyFont="1" applyFill="1" applyBorder="1" applyAlignment="1">
      <alignment horizontal="center"/>
    </xf>
    <xf numFmtId="167" fontId="16" fillId="0" borderId="24" xfId="4" applyNumberFormat="1" applyFont="1" applyFill="1" applyBorder="1" applyAlignment="1">
      <alignment horizontal="center"/>
    </xf>
    <xf numFmtId="167" fontId="17" fillId="0" borderId="47" xfId="0" applyNumberFormat="1" applyFont="1" applyFill="1" applyBorder="1" applyAlignment="1">
      <alignment horizontal="right"/>
    </xf>
    <xf numFmtId="167" fontId="17" fillId="0" borderId="24" xfId="0" applyNumberFormat="1" applyFont="1" applyFill="1" applyBorder="1" applyAlignment="1">
      <alignment horizontal="right"/>
    </xf>
    <xf numFmtId="167" fontId="17" fillId="0" borderId="48" xfId="0" applyNumberFormat="1" applyFont="1" applyFill="1" applyBorder="1" applyAlignment="1">
      <alignment horizontal="right"/>
    </xf>
    <xf numFmtId="167" fontId="16" fillId="0" borderId="4" xfId="3" applyNumberFormat="1" applyFont="1" applyFill="1" applyBorder="1" applyAlignment="1" applyProtection="1">
      <alignment horizontal="right" vertical="center" wrapText="1"/>
    </xf>
    <xf numFmtId="167" fontId="17" fillId="0" borderId="12" xfId="4" applyNumberFormat="1" applyFont="1" applyFill="1" applyBorder="1" applyAlignment="1">
      <alignment horizontal="right" vertical="center"/>
    </xf>
    <xf numFmtId="167" fontId="17" fillId="0" borderId="49" xfId="4" applyNumberFormat="1" applyFont="1" applyFill="1" applyBorder="1" applyAlignment="1">
      <alignment horizontal="right"/>
    </xf>
    <xf numFmtId="167" fontId="17" fillId="0" borderId="12" xfId="4" applyNumberFormat="1" applyFont="1" applyFill="1" applyBorder="1" applyAlignment="1">
      <alignment horizontal="right"/>
    </xf>
    <xf numFmtId="167" fontId="19" fillId="0" borderId="49" xfId="4" applyNumberFormat="1" applyFont="1" applyFill="1" applyBorder="1" applyAlignment="1">
      <alignment horizontal="right"/>
    </xf>
    <xf numFmtId="167" fontId="16" fillId="4" borderId="4" xfId="0" applyNumberFormat="1" applyFont="1" applyFill="1" applyBorder="1" applyAlignment="1">
      <alignment horizontal="right"/>
    </xf>
    <xf numFmtId="165" fontId="16" fillId="0" borderId="30" xfId="0" applyNumberFormat="1" applyFont="1" applyFill="1" applyBorder="1" applyAlignment="1" applyProtection="1">
      <alignment vertical="center" wrapText="1"/>
      <protection locked="0"/>
    </xf>
    <xf numFmtId="166" fontId="16" fillId="0" borderId="24" xfId="4" applyNumberFormat="1" applyFont="1" applyFill="1" applyBorder="1"/>
    <xf numFmtId="166" fontId="16" fillId="0" borderId="30" xfId="4" applyNumberFormat="1" applyFont="1" applyBorder="1"/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166" fontId="17" fillId="0" borderId="30" xfId="4" applyNumberFormat="1" applyFont="1" applyBorder="1"/>
    <xf numFmtId="165" fontId="17" fillId="0" borderId="23" xfId="0" applyNumberFormat="1" applyFont="1" applyBorder="1" applyAlignment="1" applyProtection="1">
      <alignment horizontal="left" vertical="center" wrapText="1" indent="1"/>
      <protection locked="0"/>
    </xf>
    <xf numFmtId="165" fontId="17" fillId="0" borderId="30" xfId="0" applyNumberFormat="1" applyFont="1" applyBorder="1" applyAlignment="1" applyProtection="1">
      <alignment horizontal="center" vertical="center" wrapText="1"/>
      <protection locked="0"/>
    </xf>
    <xf numFmtId="165" fontId="16" fillId="0" borderId="23" xfId="0" applyNumberFormat="1" applyFont="1" applyBorder="1" applyAlignment="1" applyProtection="1">
      <alignment horizontal="left" vertical="center" wrapText="1" indent="1"/>
      <protection locked="0"/>
    </xf>
    <xf numFmtId="165" fontId="24" fillId="0" borderId="23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165" fontId="16" fillId="0" borderId="32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5" xfId="0" applyNumberFormat="1" applyFont="1" applyBorder="1" applyAlignment="1" applyProtection="1">
      <alignment horizontal="center" vertical="center" wrapText="1"/>
      <protection locked="0"/>
    </xf>
    <xf numFmtId="165" fontId="17" fillId="0" borderId="31" xfId="0" applyNumberFormat="1" applyFont="1" applyBorder="1" applyAlignment="1" applyProtection="1">
      <alignment horizontal="left" vertical="center" wrapText="1" indent="1"/>
      <protection locked="0"/>
    </xf>
    <xf numFmtId="166" fontId="17" fillId="0" borderId="24" xfId="4" applyNumberFormat="1" applyFont="1" applyBorder="1"/>
    <xf numFmtId="0" fontId="11" fillId="0" borderId="11" xfId="0" applyFont="1" applyBorder="1"/>
    <xf numFmtId="166" fontId="16" fillId="0" borderId="47" xfId="4" applyNumberFormat="1" applyFont="1" applyBorder="1"/>
    <xf numFmtId="166" fontId="16" fillId="0" borderId="24" xfId="4" applyNumberFormat="1" applyFont="1" applyBorder="1"/>
    <xf numFmtId="165" fontId="16" fillId="0" borderId="42" xfId="0" applyNumberFormat="1" applyFont="1" applyBorder="1" applyAlignment="1" applyProtection="1">
      <alignment horizontal="center" vertical="center" wrapText="1"/>
      <protection locked="0"/>
    </xf>
    <xf numFmtId="165" fontId="17" fillId="0" borderId="42" xfId="0" applyNumberFormat="1" applyFont="1" applyBorder="1" applyAlignment="1" applyProtection="1">
      <alignment horizontal="center" vertical="center" wrapText="1"/>
      <protection locked="0"/>
    </xf>
    <xf numFmtId="165" fontId="17" fillId="0" borderId="24" xfId="0" applyNumberFormat="1" applyFont="1" applyBorder="1" applyAlignment="1" applyProtection="1">
      <alignment horizontal="center" vertical="center" wrapText="1"/>
      <protection locked="0"/>
    </xf>
    <xf numFmtId="165" fontId="16" fillId="0" borderId="22" xfId="0" applyNumberFormat="1" applyFont="1" applyBorder="1" applyAlignment="1" applyProtection="1">
      <alignment horizontal="left" vertical="center" wrapText="1" indent="1"/>
      <protection locked="0"/>
    </xf>
    <xf numFmtId="165" fontId="17" fillId="0" borderId="22" xfId="0" applyNumberFormat="1" applyFont="1" applyBorder="1" applyAlignment="1" applyProtection="1">
      <alignment horizontal="left" vertical="center" wrapText="1" indent="1"/>
      <protection locked="0"/>
    </xf>
    <xf numFmtId="165" fontId="16" fillId="0" borderId="43" xfId="0" applyNumberFormat="1" applyFont="1" applyBorder="1" applyAlignment="1" applyProtection="1">
      <alignment horizontal="left" vertical="center" wrapText="1" indent="1"/>
      <protection locked="0"/>
    </xf>
    <xf numFmtId="165" fontId="16" fillId="0" borderId="44" xfId="0" applyNumberFormat="1" applyFont="1" applyBorder="1" applyAlignment="1" applyProtection="1">
      <alignment horizontal="center" vertical="center" wrapText="1"/>
      <protection locked="0"/>
    </xf>
    <xf numFmtId="165" fontId="17" fillId="0" borderId="86" xfId="0" applyNumberFormat="1" applyFont="1" applyBorder="1" applyAlignment="1" applyProtection="1">
      <alignment horizontal="left" vertical="center" wrapText="1" indent="1"/>
      <protection locked="0"/>
    </xf>
    <xf numFmtId="49" fontId="24" fillId="0" borderId="31" xfId="0" applyNumberFormat="1" applyFont="1" applyBorder="1" applyAlignment="1">
      <alignment horizontal="left" vertical="center" wrapText="1"/>
    </xf>
    <xf numFmtId="166" fontId="26" fillId="5" borderId="35" xfId="4" applyNumberFormat="1" applyFont="1" applyFill="1" applyBorder="1" applyAlignment="1">
      <alignment horizontal="center" vertical="center" wrapText="1"/>
    </xf>
    <xf numFmtId="49" fontId="29" fillId="0" borderId="23" xfId="0" applyNumberFormat="1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166" fontId="29" fillId="5" borderId="35" xfId="4" applyNumberFormat="1" applyFont="1" applyFill="1" applyBorder="1" applyAlignment="1">
      <alignment horizontal="center" vertical="center" wrapText="1"/>
    </xf>
    <xf numFmtId="166" fontId="26" fillId="5" borderId="30" xfId="4" applyNumberFormat="1" applyFont="1" applyFill="1" applyBorder="1" applyAlignment="1">
      <alignment horizontal="center" vertical="center" wrapText="1"/>
    </xf>
    <xf numFmtId="166" fontId="29" fillId="5" borderId="30" xfId="4" applyNumberFormat="1" applyFont="1" applyFill="1" applyBorder="1" applyAlignment="1">
      <alignment horizontal="center" vertical="center" wrapText="1"/>
    </xf>
    <xf numFmtId="49" fontId="24" fillId="0" borderId="32" xfId="0" applyNumberFormat="1" applyFont="1" applyBorder="1" applyAlignment="1">
      <alignment horizontal="left" vertical="center" wrapText="1"/>
    </xf>
    <xf numFmtId="166" fontId="26" fillId="5" borderId="91" xfId="4" applyNumberFormat="1" applyFont="1" applyFill="1" applyBorder="1" applyAlignment="1">
      <alignment horizontal="center" vertical="center" wrapText="1"/>
    </xf>
    <xf numFmtId="166" fontId="24" fillId="0" borderId="91" xfId="4" applyNumberFormat="1" applyFont="1" applyBorder="1" applyAlignment="1">
      <alignment horizontal="center" vertical="center"/>
    </xf>
    <xf numFmtId="166" fontId="24" fillId="0" borderId="92" xfId="4" applyNumberFormat="1" applyFont="1" applyBorder="1" applyAlignment="1">
      <alignment horizontal="center" vertical="center"/>
    </xf>
    <xf numFmtId="166" fontId="26" fillId="0" borderId="79" xfId="4" applyNumberFormat="1" applyFont="1" applyBorder="1" applyAlignment="1">
      <alignment horizontal="center" vertical="center"/>
    </xf>
    <xf numFmtId="49" fontId="24" fillId="0" borderId="31" xfId="0" applyNumberFormat="1" applyFont="1" applyBorder="1" applyAlignment="1">
      <alignment horizontal="left" vertical="center"/>
    </xf>
    <xf numFmtId="166" fontId="24" fillId="0" borderId="35" xfId="4" applyNumberFormat="1" applyFont="1" applyBorder="1" applyAlignment="1">
      <alignment horizontal="center" vertical="center"/>
    </xf>
    <xf numFmtId="166" fontId="24" fillId="0" borderId="30" xfId="4" applyNumberFormat="1" applyFont="1" applyBorder="1" applyAlignment="1">
      <alignment horizontal="center" vertical="center"/>
    </xf>
    <xf numFmtId="166" fontId="24" fillId="0" borderId="34" xfId="4" applyNumberFormat="1" applyFont="1" applyBorder="1" applyAlignment="1">
      <alignment horizontal="center" vertical="center"/>
    </xf>
    <xf numFmtId="166" fontId="29" fillId="0" borderId="30" xfId="4" applyNumberFormat="1" applyFont="1" applyBorder="1" applyAlignment="1">
      <alignment horizontal="center" vertical="center"/>
    </xf>
    <xf numFmtId="49" fontId="29" fillId="0" borderId="32" xfId="0" applyNumberFormat="1" applyFont="1" applyBorder="1" applyAlignment="1">
      <alignment horizontal="left" vertical="center" wrapText="1"/>
    </xf>
    <xf numFmtId="0" fontId="29" fillId="0" borderId="32" xfId="0" applyFont="1" applyBorder="1" applyAlignment="1">
      <alignment horizontal="left" vertical="center" wrapText="1"/>
    </xf>
    <xf numFmtId="166" fontId="29" fillId="0" borderId="35" xfId="4" applyNumberFormat="1" applyFont="1" applyBorder="1" applyAlignment="1">
      <alignment horizontal="center" vertical="center"/>
    </xf>
    <xf numFmtId="166" fontId="26" fillId="0" borderId="35" xfId="4" applyNumberFormat="1" applyFont="1" applyBorder="1" applyAlignment="1">
      <alignment horizontal="center" vertical="center"/>
    </xf>
    <xf numFmtId="166" fontId="17" fillId="0" borderId="35" xfId="4" applyNumberFormat="1" applyFont="1" applyBorder="1" applyAlignment="1">
      <alignment vertical="center"/>
    </xf>
    <xf numFmtId="49" fontId="17" fillId="0" borderId="23" xfId="0" applyNumberFormat="1" applyFont="1" applyBorder="1" applyAlignment="1">
      <alignment horizontal="center" vertical="center" wrapText="1"/>
    </xf>
    <xf numFmtId="166" fontId="16" fillId="0" borderId="79" xfId="4" applyNumberFormat="1" applyFont="1" applyBorder="1" applyAlignment="1">
      <alignment vertical="center"/>
    </xf>
    <xf numFmtId="49" fontId="17" fillId="0" borderId="41" xfId="0" applyNumberFormat="1" applyFont="1" applyBorder="1" applyAlignment="1">
      <alignment horizontal="left" vertical="center"/>
    </xf>
    <xf numFmtId="166" fontId="17" fillId="0" borderId="63" xfId="4" applyNumberFormat="1" applyFont="1" applyBorder="1" applyAlignment="1">
      <alignment vertical="center"/>
    </xf>
    <xf numFmtId="49" fontId="17" fillId="0" borderId="22" xfId="0" applyNumberFormat="1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49" fontId="17" fillId="0" borderId="22" xfId="0" applyNumberFormat="1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166" fontId="16" fillId="0" borderId="85" xfId="4" applyNumberFormat="1" applyFont="1" applyBorder="1" applyAlignment="1">
      <alignment vertical="center"/>
    </xf>
    <xf numFmtId="49" fontId="26" fillId="0" borderId="81" xfId="0" applyNumberFormat="1" applyFont="1" applyBorder="1" applyAlignment="1">
      <alignment horizontal="left" vertical="center" wrapText="1"/>
    </xf>
    <xf numFmtId="49" fontId="24" fillId="0" borderId="41" xfId="0" applyNumberFormat="1" applyFont="1" applyBorder="1" applyAlignment="1">
      <alignment horizontal="left" vertical="center"/>
    </xf>
    <xf numFmtId="166" fontId="26" fillId="5" borderId="63" xfId="4" applyNumberFormat="1" applyFont="1" applyFill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left" vertical="center"/>
    </xf>
    <xf numFmtId="49" fontId="24" fillId="0" borderId="22" xfId="0" applyNumberFormat="1" applyFont="1" applyBorder="1" applyAlignment="1">
      <alignment horizontal="left" vertical="center"/>
    </xf>
    <xf numFmtId="166" fontId="26" fillId="5" borderId="42" xfId="4" applyNumberFormat="1" applyFont="1" applyFill="1" applyBorder="1" applyAlignment="1">
      <alignment horizontal="center" vertical="center" wrapText="1"/>
    </xf>
    <xf numFmtId="49" fontId="24" fillId="0" borderId="43" xfId="0" applyNumberFormat="1" applyFont="1" applyBorder="1" applyAlignment="1">
      <alignment horizontal="left" vertical="center"/>
    </xf>
    <xf numFmtId="166" fontId="26" fillId="5" borderId="95" xfId="4" applyNumberFormat="1" applyFont="1" applyFill="1" applyBorder="1" applyAlignment="1">
      <alignment horizontal="center" vertical="center" wrapText="1"/>
    </xf>
    <xf numFmtId="166" fontId="24" fillId="0" borderId="95" xfId="4" applyNumberFormat="1" applyFont="1" applyBorder="1" applyAlignment="1">
      <alignment horizontal="center" vertical="center"/>
    </xf>
    <xf numFmtId="166" fontId="24" fillId="0" borderId="96" xfId="4" applyNumberFormat="1" applyFont="1" applyBorder="1" applyAlignment="1">
      <alignment horizontal="center" vertical="center"/>
    </xf>
    <xf numFmtId="49" fontId="26" fillId="0" borderId="81" xfId="0" applyNumberFormat="1" applyFont="1" applyBorder="1" applyAlignment="1">
      <alignment horizontal="left" vertical="center"/>
    </xf>
    <xf numFmtId="166" fontId="26" fillId="0" borderId="85" xfId="4" applyNumberFormat="1" applyFont="1" applyBorder="1" applyAlignment="1">
      <alignment horizontal="center" vertical="center"/>
    </xf>
    <xf numFmtId="166" fontId="24" fillId="0" borderId="63" xfId="4" applyNumberFormat="1" applyFont="1" applyBorder="1" applyAlignment="1">
      <alignment horizontal="center" vertical="center"/>
    </xf>
    <xf numFmtId="166" fontId="24" fillId="0" borderId="42" xfId="4" applyNumberFormat="1" applyFont="1" applyBorder="1" applyAlignment="1">
      <alignment horizontal="center" vertical="center"/>
    </xf>
    <xf numFmtId="166" fontId="24" fillId="0" borderId="44" xfId="4" applyNumberFormat="1" applyFont="1" applyBorder="1" applyAlignment="1">
      <alignment horizontal="center" vertical="center"/>
    </xf>
    <xf numFmtId="0" fontId="28" fillId="0" borderId="22" xfId="0" applyFont="1" applyBorder="1" applyAlignment="1">
      <alignment vertical="center"/>
    </xf>
    <xf numFmtId="166" fontId="29" fillId="0" borderId="42" xfId="4" applyNumberFormat="1" applyFont="1" applyBorder="1" applyAlignment="1">
      <alignment horizontal="center" vertical="center"/>
    </xf>
    <xf numFmtId="49" fontId="29" fillId="0" borderId="43" xfId="0" applyNumberFormat="1" applyFont="1" applyBorder="1" applyAlignment="1">
      <alignment horizontal="left" vertical="center"/>
    </xf>
    <xf numFmtId="49" fontId="24" fillId="0" borderId="86" xfId="0" applyNumberFormat="1" applyFont="1" applyBorder="1" applyAlignment="1">
      <alignment horizontal="left" vertical="center"/>
    </xf>
    <xf numFmtId="166" fontId="29" fillId="0" borderId="63" xfId="4" applyNumberFormat="1" applyFont="1" applyBorder="1" applyAlignment="1">
      <alignment horizontal="center" vertical="center"/>
    </xf>
    <xf numFmtId="0" fontId="26" fillId="0" borderId="41" xfId="0" applyFont="1" applyBorder="1" applyAlignment="1">
      <alignment vertical="center"/>
    </xf>
    <xf numFmtId="166" fontId="24" fillId="0" borderId="87" xfId="4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left" vertical="center"/>
    </xf>
    <xf numFmtId="49" fontId="24" fillId="0" borderId="0" xfId="0" applyNumberFormat="1" applyFont="1" applyBorder="1" applyAlignment="1">
      <alignment horizontal="left" vertical="center" wrapText="1"/>
    </xf>
    <xf numFmtId="0" fontId="26" fillId="0" borderId="22" xfId="0" applyFont="1" applyBorder="1" applyAlignment="1">
      <alignment vertical="center"/>
    </xf>
    <xf numFmtId="166" fontId="16" fillId="0" borderId="83" xfId="4" applyNumberFormat="1" applyFont="1" applyBorder="1" applyAlignment="1">
      <alignment horizontal="right" vertical="center" wrapText="1" indent="1"/>
    </xf>
    <xf numFmtId="166" fontId="17" fillId="0" borderId="59" xfId="4" applyNumberFormat="1" applyFont="1" applyBorder="1" applyAlignment="1">
      <alignment horizontal="left" vertical="center" wrapText="1" indent="1"/>
    </xf>
    <xf numFmtId="166" fontId="17" fillId="0" borderId="42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64" xfId="4" applyNumberFormat="1" applyFont="1" applyBorder="1" applyAlignment="1">
      <alignment horizontal="left" vertical="center" wrapText="1" indent="1"/>
    </xf>
    <xf numFmtId="166" fontId="17" fillId="0" borderId="44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98" xfId="4" applyNumberFormat="1" applyFont="1" applyBorder="1" applyAlignment="1">
      <alignment horizontal="left" vertical="center" wrapText="1" indent="1"/>
    </xf>
    <xf numFmtId="166" fontId="16" fillId="0" borderId="85" xfId="4" applyNumberFormat="1" applyFont="1" applyBorder="1" applyAlignment="1">
      <alignment horizontal="right" vertical="center" wrapText="1" indent="1"/>
    </xf>
    <xf numFmtId="166" fontId="17" fillId="0" borderId="22" xfId="4" applyNumberFormat="1" applyFont="1" applyBorder="1" applyAlignment="1">
      <alignment horizontal="left" vertical="center" wrapText="1" indent="1"/>
    </xf>
    <xf numFmtId="166" fontId="17" fillId="0" borderId="95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63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81" xfId="4" applyNumberFormat="1" applyFont="1" applyBorder="1" applyAlignment="1">
      <alignment horizontal="left" vertical="center" wrapText="1" indent="1"/>
    </xf>
    <xf numFmtId="166" fontId="16" fillId="0" borderId="85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39" xfId="4" quotePrefix="1" applyNumberFormat="1" applyFont="1" applyBorder="1" applyAlignment="1">
      <alignment horizontal="left" vertical="center" wrapText="1" indent="1"/>
    </xf>
    <xf numFmtId="166" fontId="17" fillId="0" borderId="84" xfId="4" applyNumberFormat="1" applyFont="1" applyBorder="1" applyAlignment="1" applyProtection="1">
      <alignment horizontal="right" vertical="center" wrapText="1" indent="1"/>
      <protection locked="0"/>
    </xf>
    <xf numFmtId="0" fontId="16" fillId="0" borderId="81" xfId="2" applyFont="1" applyBorder="1" applyAlignment="1">
      <alignment horizontal="left" vertical="center" wrapText="1" indent="1"/>
    </xf>
    <xf numFmtId="165" fontId="16" fillId="0" borderId="85" xfId="3" applyNumberFormat="1" applyFont="1" applyBorder="1" applyAlignment="1">
      <alignment horizontal="right" vertical="center" wrapText="1" indent="1"/>
    </xf>
    <xf numFmtId="0" fontId="17" fillId="0" borderId="86" xfId="2" applyFont="1" applyBorder="1" applyAlignment="1">
      <alignment horizontal="left" vertical="center" wrapText="1" indent="1"/>
    </xf>
    <xf numFmtId="165" fontId="16" fillId="0" borderId="95" xfId="3" applyNumberFormat="1" applyFont="1" applyBorder="1" applyAlignment="1">
      <alignment horizontal="right" vertical="center" wrapText="1" indent="1"/>
    </xf>
    <xf numFmtId="0" fontId="17" fillId="0" borderId="41" xfId="2" applyFont="1" applyBorder="1" applyAlignment="1">
      <alignment horizontal="left" vertical="center" wrapText="1" indent="1"/>
    </xf>
    <xf numFmtId="0" fontId="17" fillId="0" borderId="22" xfId="2" applyFont="1" applyBorder="1" applyAlignment="1">
      <alignment horizontal="left" vertical="center" wrapText="1" indent="1"/>
    </xf>
    <xf numFmtId="0" fontId="17" fillId="0" borderId="99" xfId="2" applyFont="1" applyBorder="1" applyAlignment="1">
      <alignment horizontal="left" vertical="center" wrapText="1" indent="1"/>
    </xf>
    <xf numFmtId="166" fontId="17" fillId="0" borderId="96" xfId="4" applyNumberFormat="1" applyFont="1" applyBorder="1" applyAlignment="1" applyProtection="1">
      <alignment horizontal="right" vertical="center" wrapText="1" indent="1"/>
      <protection locked="0"/>
    </xf>
    <xf numFmtId="0" fontId="17" fillId="0" borderId="43" xfId="2" applyFont="1" applyBorder="1" applyAlignment="1">
      <alignment horizontal="left" vertical="center" wrapText="1" indent="1"/>
    </xf>
    <xf numFmtId="0" fontId="17" fillId="0" borderId="39" xfId="2" applyFont="1" applyBorder="1" applyAlignment="1">
      <alignment horizontal="left" vertical="center" wrapText="1" indent="1"/>
    </xf>
    <xf numFmtId="0" fontId="16" fillId="3" borderId="97" xfId="3" applyFont="1" applyFill="1" applyBorder="1" applyAlignment="1">
      <alignment horizontal="left" vertical="center" wrapText="1" indent="1"/>
    </xf>
    <xf numFmtId="166" fontId="16" fillId="3" borderId="46" xfId="4" applyNumberFormat="1" applyFont="1" applyFill="1" applyBorder="1" applyAlignment="1">
      <alignment horizontal="right" vertical="center" wrapText="1" indent="1"/>
    </xf>
    <xf numFmtId="166" fontId="16" fillId="0" borderId="57" xfId="4" applyNumberFormat="1" applyFont="1" applyBorder="1" applyAlignment="1">
      <alignment horizontal="left" vertical="center" wrapText="1" indent="1"/>
    </xf>
    <xf numFmtId="166" fontId="16" fillId="0" borderId="87" xfId="4" applyNumberFormat="1" applyFont="1" applyBorder="1" applyAlignment="1">
      <alignment horizontal="right" vertical="center" wrapText="1" indent="1"/>
    </xf>
    <xf numFmtId="0" fontId="19" fillId="3" borderId="82" xfId="3" applyFont="1" applyFill="1" applyBorder="1" applyAlignment="1">
      <alignment horizontal="left" wrapText="1" indent="1"/>
    </xf>
    <xf numFmtId="165" fontId="16" fillId="3" borderId="83" xfId="3" applyNumberFormat="1" applyFont="1" applyFill="1" applyBorder="1" applyAlignment="1">
      <alignment horizontal="right" vertical="center" wrapText="1" indent="1"/>
    </xf>
    <xf numFmtId="0" fontId="17" fillId="0" borderId="5" xfId="0" applyFont="1" applyBorder="1"/>
    <xf numFmtId="0" fontId="17" fillId="0" borderId="7" xfId="0" applyFont="1" applyBorder="1"/>
    <xf numFmtId="0" fontId="16" fillId="0" borderId="39" xfId="2" applyFont="1" applyFill="1" applyBorder="1" applyAlignment="1">
      <alignment horizontal="left" vertical="center" wrapText="1" indent="1"/>
    </xf>
    <xf numFmtId="166" fontId="16" fillId="0" borderId="84" xfId="4" applyNumberFormat="1" applyFont="1" applyFill="1" applyBorder="1" applyAlignment="1">
      <alignment horizontal="right" vertical="center" wrapText="1" indent="1"/>
    </xf>
    <xf numFmtId="0" fontId="16" fillId="3" borderId="2" xfId="3" applyFont="1" applyFill="1" applyBorder="1" applyAlignment="1">
      <alignment horizontal="center" vertical="center" wrapText="1"/>
    </xf>
    <xf numFmtId="165" fontId="16" fillId="3" borderId="66" xfId="3" applyNumberFormat="1" applyFont="1" applyFill="1" applyBorder="1" applyAlignment="1">
      <alignment horizontal="center" vertical="center" wrapText="1"/>
    </xf>
    <xf numFmtId="0" fontId="16" fillId="3" borderId="5" xfId="3" applyFont="1" applyFill="1" applyBorder="1" applyAlignment="1">
      <alignment horizontal="center" vertical="center" wrapText="1"/>
    </xf>
    <xf numFmtId="0" fontId="16" fillId="3" borderId="100" xfId="3" applyFont="1" applyFill="1" applyBorder="1" applyAlignment="1">
      <alignment horizontal="center" vertical="center" wrapText="1"/>
    </xf>
    <xf numFmtId="49" fontId="26" fillId="0" borderId="39" xfId="0" applyNumberFormat="1" applyFont="1" applyBorder="1" applyAlignment="1">
      <alignment horizontal="left" vertical="center" wrapText="1"/>
    </xf>
    <xf numFmtId="166" fontId="24" fillId="0" borderId="28" xfId="4" applyNumberFormat="1" applyFont="1" applyBorder="1" applyAlignment="1">
      <alignment horizontal="center" vertical="center"/>
    </xf>
    <xf numFmtId="0" fontId="26" fillId="3" borderId="75" xfId="0" applyFont="1" applyFill="1" applyBorder="1" applyAlignment="1">
      <alignment horizontal="center" vertical="center" wrapText="1"/>
    </xf>
    <xf numFmtId="0" fontId="26" fillId="3" borderId="66" xfId="0" applyFont="1" applyFill="1" applyBorder="1" applyAlignment="1">
      <alignment horizontal="center" vertical="center" wrapText="1"/>
    </xf>
    <xf numFmtId="49" fontId="26" fillId="3" borderId="2" xfId="0" applyNumberFormat="1" applyFont="1" applyFill="1" applyBorder="1" applyAlignment="1">
      <alignment horizontal="left" vertical="center"/>
    </xf>
    <xf numFmtId="166" fontId="26" fillId="3" borderId="75" xfId="4" applyNumberFormat="1" applyFont="1" applyFill="1" applyBorder="1" applyAlignment="1">
      <alignment horizontal="center" vertical="center"/>
    </xf>
    <xf numFmtId="166" fontId="26" fillId="3" borderId="66" xfId="4" applyNumberFormat="1" applyFont="1" applyFill="1" applyBorder="1" applyAlignment="1">
      <alignment horizontal="center" vertical="center"/>
    </xf>
    <xf numFmtId="0" fontId="16" fillId="0" borderId="82" xfId="0" applyFont="1" applyBorder="1" applyAlignment="1">
      <alignment horizontal="left" vertical="center"/>
    </xf>
    <xf numFmtId="166" fontId="16" fillId="0" borderId="27" xfId="4" applyNumberFormat="1" applyFont="1" applyBorder="1" applyAlignment="1">
      <alignment vertical="center"/>
    </xf>
    <xf numFmtId="0" fontId="16" fillId="0" borderId="19" xfId="0" applyFont="1" applyBorder="1" applyAlignment="1">
      <alignment horizontal="left" vertical="center"/>
    </xf>
    <xf numFmtId="49" fontId="17" fillId="0" borderId="20" xfId="0" applyNumberFormat="1" applyFont="1" applyBorder="1" applyAlignment="1">
      <alignment horizontal="center" vertical="center" wrapText="1"/>
    </xf>
    <xf numFmtId="49" fontId="17" fillId="0" borderId="21" xfId="0" applyNumberFormat="1" applyFont="1" applyBorder="1" applyAlignment="1">
      <alignment horizontal="left" vertical="center"/>
    </xf>
    <xf numFmtId="49" fontId="17" fillId="0" borderId="37" xfId="0" applyNumberFormat="1" applyFont="1" applyBorder="1" applyAlignment="1">
      <alignment horizontal="center" vertical="center" wrapText="1"/>
    </xf>
    <xf numFmtId="0" fontId="17" fillId="0" borderId="101" xfId="0" applyFont="1" applyBorder="1" applyAlignment="1">
      <alignment vertical="center"/>
    </xf>
    <xf numFmtId="49" fontId="17" fillId="0" borderId="102" xfId="0" applyNumberFormat="1" applyFont="1" applyBorder="1" applyAlignment="1">
      <alignment horizontal="center" vertical="center" wrapText="1"/>
    </xf>
    <xf numFmtId="166" fontId="17" fillId="0" borderId="106" xfId="4" applyNumberFormat="1" applyFont="1" applyBorder="1" applyAlignment="1">
      <alignment vertical="center"/>
    </xf>
    <xf numFmtId="166" fontId="17" fillId="0" borderId="107" xfId="4" applyNumberFormat="1" applyFont="1" applyBorder="1" applyAlignment="1">
      <alignment vertical="center"/>
    </xf>
    <xf numFmtId="166" fontId="17" fillId="0" borderId="30" xfId="4" applyNumberFormat="1" applyFont="1" applyBorder="1" applyAlignment="1">
      <alignment vertical="center"/>
    </xf>
    <xf numFmtId="166" fontId="17" fillId="0" borderId="88" xfId="4" applyNumberFormat="1" applyFont="1" applyBorder="1" applyAlignment="1">
      <alignment vertical="center"/>
    </xf>
    <xf numFmtId="166" fontId="17" fillId="0" borderId="90" xfId="4" applyNumberFormat="1" applyFont="1" applyBorder="1" applyAlignment="1">
      <alignment vertical="center"/>
    </xf>
    <xf numFmtId="0" fontId="16" fillId="3" borderId="79" xfId="0" applyFont="1" applyFill="1" applyBorder="1" applyAlignment="1">
      <alignment horizontal="centerContinuous" vertical="center" wrapText="1"/>
    </xf>
    <xf numFmtId="3" fontId="16" fillId="3" borderId="94" xfId="0" applyNumberFormat="1" applyFont="1" applyFill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166" fontId="30" fillId="0" borderId="35" xfId="4" applyNumberFormat="1" applyFont="1" applyBorder="1" applyAlignment="1">
      <alignment vertical="center"/>
    </xf>
    <xf numFmtId="166" fontId="30" fillId="0" borderId="63" xfId="4" applyNumberFormat="1" applyFont="1" applyBorder="1" applyAlignment="1">
      <alignment vertical="center"/>
    </xf>
    <xf numFmtId="165" fontId="16" fillId="3" borderId="81" xfId="0" applyNumberFormat="1" applyFont="1" applyFill="1" applyBorder="1" applyAlignment="1">
      <alignment horizontal="left" vertical="center" wrapText="1" indent="1"/>
    </xf>
    <xf numFmtId="165" fontId="16" fillId="3" borderId="79" xfId="0" applyNumberFormat="1" applyFont="1" applyFill="1" applyBorder="1" applyAlignment="1">
      <alignment horizontal="center" vertical="center" wrapText="1"/>
    </xf>
    <xf numFmtId="165" fontId="16" fillId="3" borderId="80" xfId="0" applyNumberFormat="1" applyFont="1" applyFill="1" applyBorder="1" applyAlignment="1">
      <alignment horizontal="left" vertical="center" wrapText="1" indent="1"/>
    </xf>
    <xf numFmtId="165" fontId="16" fillId="3" borderId="85" xfId="0" applyNumberFormat="1" applyFont="1" applyFill="1" applyBorder="1" applyAlignment="1">
      <alignment horizontal="center" vertical="center" wrapText="1"/>
    </xf>
    <xf numFmtId="165" fontId="16" fillId="3" borderId="29" xfId="0" applyNumberFormat="1" applyFont="1" applyFill="1" applyBorder="1" applyAlignment="1">
      <alignment horizontal="right" vertical="center" wrapText="1" indent="1"/>
    </xf>
    <xf numFmtId="165" fontId="16" fillId="3" borderId="11" xfId="0" applyNumberFormat="1" applyFont="1" applyFill="1" applyBorder="1" applyAlignment="1">
      <alignment horizontal="left" vertical="center" wrapText="1" indent="1"/>
    </xf>
    <xf numFmtId="165" fontId="16" fillId="3" borderId="28" xfId="0" applyNumberFormat="1" applyFont="1" applyFill="1" applyBorder="1" applyAlignment="1">
      <alignment horizontal="center" vertical="center" wrapText="1"/>
    </xf>
    <xf numFmtId="165" fontId="16" fillId="3" borderId="0" xfId="0" applyNumberFormat="1" applyFont="1" applyFill="1" applyBorder="1" applyAlignment="1">
      <alignment horizontal="right" vertical="center" wrapText="1" indent="1"/>
    </xf>
    <xf numFmtId="165" fontId="16" fillId="3" borderId="87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/>
    <xf numFmtId="165" fontId="16" fillId="3" borderId="88" xfId="0" applyNumberFormat="1" applyFont="1" applyFill="1" applyBorder="1" applyAlignment="1">
      <alignment horizontal="center"/>
    </xf>
    <xf numFmtId="0" fontId="16" fillId="3" borderId="89" xfId="0" applyFont="1" applyFill="1" applyBorder="1"/>
    <xf numFmtId="165" fontId="16" fillId="3" borderId="90" xfId="0" applyNumberFormat="1" applyFont="1" applyFill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6" fontId="17" fillId="0" borderId="19" xfId="1" applyNumberFormat="1" applyFont="1" applyBorder="1" applyAlignment="1">
      <alignment horizontal="center"/>
    </xf>
    <xf numFmtId="166" fontId="17" fillId="0" borderId="21" xfId="1" applyNumberFormat="1" applyFont="1" applyBorder="1" applyAlignment="1">
      <alignment horizontal="center"/>
    </xf>
    <xf numFmtId="166" fontId="16" fillId="0" borderId="1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6" fontId="2" fillId="0" borderId="15" xfId="1" applyNumberFormat="1" applyFont="1" applyBorder="1" applyAlignment="1">
      <alignment horizontal="center"/>
    </xf>
    <xf numFmtId="166" fontId="6" fillId="0" borderId="14" xfId="1" applyNumberFormat="1" applyFont="1" applyBorder="1" applyAlignment="1">
      <alignment horizontal="center"/>
    </xf>
    <xf numFmtId="166" fontId="1" fillId="0" borderId="1" xfId="1" applyNumberFormat="1" applyFont="1" applyBorder="1" applyAlignment="1">
      <alignment horizontal="center"/>
    </xf>
    <xf numFmtId="166" fontId="18" fillId="0" borderId="1" xfId="1" applyNumberFormat="1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6" xfId="1" applyNumberFormat="1" applyFont="1" applyBorder="1" applyAlignment="1">
      <alignment horizontal="center"/>
    </xf>
    <xf numFmtId="166" fontId="4" fillId="0" borderId="14" xfId="1" applyNumberFormat="1" applyFont="1" applyBorder="1" applyAlignment="1">
      <alignment horizontal="center" shrinkToFit="1"/>
    </xf>
    <xf numFmtId="166" fontId="2" fillId="0" borderId="22" xfId="1" applyNumberFormat="1" applyFont="1" applyBorder="1" applyAlignment="1">
      <alignment horizontal="center"/>
    </xf>
    <xf numFmtId="166" fontId="1" fillId="2" borderId="1" xfId="1" applyNumberFormat="1" applyFont="1" applyFill="1" applyBorder="1" applyAlignment="1">
      <alignment horizontal="center"/>
    </xf>
    <xf numFmtId="166" fontId="2" fillId="0" borderId="20" xfId="1" applyNumberFormat="1" applyFont="1" applyBorder="1" applyAlignment="1">
      <alignment horizontal="center"/>
    </xf>
    <xf numFmtId="166" fontId="8" fillId="0" borderId="1" xfId="1" applyNumberFormat="1" applyFont="1" applyBorder="1" applyAlignment="1">
      <alignment horizontal="center"/>
    </xf>
    <xf numFmtId="166" fontId="2" fillId="0" borderId="16" xfId="1" applyNumberFormat="1" applyFont="1" applyBorder="1" applyAlignment="1">
      <alignment horizontal="center"/>
    </xf>
    <xf numFmtId="166" fontId="1" fillId="0" borderId="22" xfId="1" applyNumberFormat="1" applyFont="1" applyBorder="1" applyAlignment="1">
      <alignment horizontal="center"/>
    </xf>
    <xf numFmtId="166" fontId="7" fillId="0" borderId="13" xfId="1" applyNumberFormat="1" applyFont="1" applyBorder="1" applyAlignment="1">
      <alignment horizontal="center" shrinkToFit="1"/>
    </xf>
    <xf numFmtId="166" fontId="6" fillId="0" borderId="22" xfId="1" applyNumberFormat="1" applyFont="1" applyBorder="1" applyAlignment="1">
      <alignment horizontal="center"/>
    </xf>
    <xf numFmtId="166" fontId="18" fillId="0" borderId="22" xfId="1" applyNumberFormat="1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 vertical="center" wrapText="1"/>
    </xf>
    <xf numFmtId="49" fontId="24" fillId="0" borderId="93" xfId="0" applyNumberFormat="1" applyFont="1" applyBorder="1" applyAlignment="1">
      <alignment horizontal="left" vertical="center" wrapText="1"/>
    </xf>
    <xf numFmtId="49" fontId="24" fillId="0" borderId="23" xfId="0" applyNumberFormat="1" applyFont="1" applyBorder="1" applyAlignment="1">
      <alignment horizontal="left" vertical="center" wrapText="1"/>
    </xf>
    <xf numFmtId="165" fontId="16" fillId="3" borderId="33" xfId="0" applyNumberFormat="1" applyFont="1" applyFill="1" applyBorder="1" applyAlignment="1">
      <alignment horizontal="center" vertical="center" wrapText="1"/>
    </xf>
    <xf numFmtId="166" fontId="17" fillId="0" borderId="13" xfId="1" applyNumberFormat="1" applyFont="1" applyBorder="1" applyAlignment="1">
      <alignment horizontal="center"/>
    </xf>
    <xf numFmtId="166" fontId="17" fillId="0" borderId="14" xfId="1" applyNumberFormat="1" applyFont="1" applyBorder="1" applyAlignment="1">
      <alignment horizontal="center"/>
    </xf>
    <xf numFmtId="166" fontId="18" fillId="0" borderId="14" xfId="1" applyNumberFormat="1" applyFont="1" applyFill="1" applyBorder="1" applyAlignment="1">
      <alignment horizontal="center"/>
    </xf>
    <xf numFmtId="166" fontId="1" fillId="0" borderId="14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6" fontId="29" fillId="5" borderId="63" xfId="4" applyNumberFormat="1" applyFont="1" applyFill="1" applyBorder="1" applyAlignment="1">
      <alignment horizontal="center" vertical="center" wrapText="1"/>
    </xf>
    <xf numFmtId="166" fontId="29" fillId="5" borderId="42" xfId="4" applyNumberFormat="1" applyFont="1" applyFill="1" applyBorder="1" applyAlignment="1">
      <alignment horizontal="center" vertical="center" wrapText="1"/>
    </xf>
    <xf numFmtId="166" fontId="26" fillId="0" borderId="63" xfId="4" applyNumberFormat="1" applyFont="1" applyBorder="1" applyAlignment="1">
      <alignment horizontal="center" vertical="center"/>
    </xf>
    <xf numFmtId="166" fontId="16" fillId="0" borderId="83" xfId="4" applyNumberFormat="1" applyFont="1" applyBorder="1" applyAlignment="1">
      <alignment vertical="center"/>
    </xf>
    <xf numFmtId="166" fontId="17" fillId="0" borderId="42" xfId="4" applyNumberFormat="1" applyFont="1" applyBorder="1" applyAlignment="1">
      <alignment vertical="center"/>
    </xf>
    <xf numFmtId="166" fontId="16" fillId="3" borderId="110" xfId="4" applyNumberFormat="1" applyFont="1" applyFill="1" applyBorder="1" applyAlignment="1">
      <alignment vertical="center"/>
    </xf>
    <xf numFmtId="166" fontId="16" fillId="3" borderId="111" xfId="4" applyNumberFormat="1" applyFont="1" applyFill="1" applyBorder="1" applyAlignment="1">
      <alignment vertical="center"/>
    </xf>
    <xf numFmtId="166" fontId="17" fillId="0" borderId="112" xfId="4" applyNumberFormat="1" applyFont="1" applyBorder="1"/>
    <xf numFmtId="0" fontId="17" fillId="0" borderId="22" xfId="0" applyFont="1" applyBorder="1" applyAlignment="1">
      <alignment wrapText="1"/>
    </xf>
    <xf numFmtId="0" fontId="17" fillId="0" borderId="22" xfId="0" applyFont="1" applyBorder="1"/>
    <xf numFmtId="0" fontId="16" fillId="0" borderId="22" xfId="0" applyFont="1" applyBorder="1"/>
    <xf numFmtId="166" fontId="16" fillId="0" borderId="112" xfId="4" applyNumberFormat="1" applyFont="1" applyBorder="1"/>
    <xf numFmtId="0" fontId="17" fillId="0" borderId="112" xfId="0" applyFont="1" applyBorder="1"/>
    <xf numFmtId="0" fontId="16" fillId="0" borderId="112" xfId="0" applyFont="1" applyBorder="1"/>
    <xf numFmtId="165" fontId="17" fillId="0" borderId="113" xfId="0" applyNumberFormat="1" applyFont="1" applyBorder="1" applyAlignment="1" applyProtection="1">
      <alignment horizontal="left" vertical="center" wrapText="1" indent="1"/>
      <protection locked="0"/>
    </xf>
    <xf numFmtId="165" fontId="16" fillId="0" borderId="24" xfId="0" applyNumberFormat="1" applyFont="1" applyBorder="1" applyAlignment="1" applyProtection="1">
      <alignment horizontal="center" vertical="center" wrapText="1"/>
      <protection locked="0"/>
    </xf>
    <xf numFmtId="165" fontId="16" fillId="0" borderId="48" xfId="0" applyNumberFormat="1" applyFont="1" applyBorder="1" applyAlignment="1" applyProtection="1">
      <alignment horizontal="center" vertical="center" wrapText="1"/>
      <protection locked="0"/>
    </xf>
    <xf numFmtId="165" fontId="16" fillId="3" borderId="94" xfId="0" applyNumberFormat="1" applyFont="1" applyFill="1" applyBorder="1" applyAlignment="1">
      <alignment horizontal="center" vertical="center" wrapText="1"/>
    </xf>
    <xf numFmtId="165" fontId="16" fillId="3" borderId="40" xfId="0" applyNumberFormat="1" applyFont="1" applyFill="1" applyBorder="1" applyAlignment="1">
      <alignment horizontal="center" vertical="center" wrapText="1"/>
    </xf>
    <xf numFmtId="165" fontId="17" fillId="0" borderId="47" xfId="0" applyNumberFormat="1" applyFont="1" applyBorder="1" applyAlignment="1" applyProtection="1">
      <alignment horizontal="center" vertical="center" wrapText="1"/>
      <protection locked="0"/>
    </xf>
    <xf numFmtId="165" fontId="16" fillId="3" borderId="12" xfId="0" applyNumberFormat="1" applyFont="1" applyFill="1" applyBorder="1" applyAlignment="1">
      <alignment horizontal="center" vertical="center" wrapText="1"/>
    </xf>
    <xf numFmtId="165" fontId="16" fillId="3" borderId="26" xfId="0" applyNumberFormat="1" applyFont="1" applyFill="1" applyBorder="1" applyAlignment="1">
      <alignment horizontal="center"/>
    </xf>
    <xf numFmtId="165" fontId="17" fillId="0" borderId="112" xfId="0" applyNumberFormat="1" applyFont="1" applyBorder="1" applyAlignment="1" applyProtection="1">
      <alignment horizontal="center" vertical="center" wrapText="1"/>
      <protection locked="0"/>
    </xf>
    <xf numFmtId="166" fontId="16" fillId="0" borderId="114" xfId="4" applyNumberFormat="1" applyFont="1" applyBorder="1"/>
    <xf numFmtId="165" fontId="17" fillId="0" borderId="35" xfId="0" applyNumberFormat="1" applyFont="1" applyBorder="1" applyAlignment="1" applyProtection="1">
      <alignment horizontal="center" vertical="center" wrapText="1"/>
      <protection locked="0"/>
    </xf>
    <xf numFmtId="166" fontId="17" fillId="0" borderId="114" xfId="4" applyNumberFormat="1" applyFont="1" applyBorder="1"/>
    <xf numFmtId="166" fontId="17" fillId="0" borderId="47" xfId="4" applyNumberFormat="1" applyFont="1" applyBorder="1"/>
    <xf numFmtId="0" fontId="17" fillId="0" borderId="114" xfId="0" applyFont="1" applyBorder="1"/>
    <xf numFmtId="0" fontId="16" fillId="0" borderId="114" xfId="0" applyFont="1" applyBorder="1"/>
    <xf numFmtId="0" fontId="17" fillId="0" borderId="16" xfId="0" applyFont="1" applyBorder="1"/>
    <xf numFmtId="166" fontId="17" fillId="0" borderId="106" xfId="4" applyNumberFormat="1" applyFont="1" applyBorder="1"/>
    <xf numFmtId="166" fontId="17" fillId="0" borderId="18" xfId="4" applyNumberFormat="1" applyFont="1" applyBorder="1"/>
    <xf numFmtId="165" fontId="16" fillId="0" borderId="63" xfId="0" applyNumberFormat="1" applyFont="1" applyBorder="1" applyAlignment="1" applyProtection="1">
      <alignment horizontal="center" vertical="center" wrapText="1"/>
      <protection locked="0"/>
    </xf>
    <xf numFmtId="166" fontId="20" fillId="3" borderId="1" xfId="4" applyNumberFormat="1" applyFont="1" applyFill="1" applyBorder="1" applyAlignment="1">
      <alignment horizontal="center" vertical="center"/>
    </xf>
    <xf numFmtId="166" fontId="1" fillId="0" borderId="25" xfId="1" applyNumberFormat="1" applyFont="1" applyBorder="1" applyAlignment="1">
      <alignment horizontal="center"/>
    </xf>
    <xf numFmtId="166" fontId="1" fillId="0" borderId="15" xfId="1" applyNumberFormat="1" applyFont="1" applyBorder="1" applyAlignment="1">
      <alignment horizontal="center"/>
    </xf>
    <xf numFmtId="0" fontId="16" fillId="0" borderId="57" xfId="0" applyFont="1" applyFill="1" applyBorder="1" applyAlignment="1">
      <alignment horizontal="center"/>
    </xf>
    <xf numFmtId="165" fontId="1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6" fontId="19" fillId="0" borderId="12" xfId="4" applyNumberFormat="1" applyFont="1" applyFill="1" applyBorder="1" applyAlignment="1" applyProtection="1">
      <alignment vertical="center" wrapText="1"/>
      <protection locked="0"/>
    </xf>
    <xf numFmtId="166" fontId="1" fillId="2" borderId="108" xfId="1" applyNumberFormat="1" applyFont="1" applyFill="1" applyBorder="1" applyAlignment="1">
      <alignment horizontal="center" vertical="center"/>
    </xf>
    <xf numFmtId="166" fontId="1" fillId="2" borderId="109" xfId="1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6" fontId="1" fillId="2" borderId="5" xfId="1" applyNumberFormat="1" applyFont="1" applyFill="1" applyBorder="1" applyAlignment="1">
      <alignment horizontal="center" vertical="center"/>
    </xf>
    <xf numFmtId="166" fontId="1" fillId="2" borderId="8" xfId="1" applyNumberFormat="1" applyFont="1" applyFill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shrinkToFit="1"/>
    </xf>
    <xf numFmtId="0" fontId="5" fillId="0" borderId="14" xfId="0" applyFont="1" applyBorder="1" applyAlignment="1">
      <alignment horizontal="left" shrinkToFit="1"/>
    </xf>
    <xf numFmtId="0" fontId="3" fillId="0" borderId="14" xfId="0" applyFont="1" applyBorder="1" applyAlignment="1">
      <alignment horizontal="center" shrinkToFit="1"/>
    </xf>
    <xf numFmtId="0" fontId="7" fillId="0" borderId="2" xfId="0" applyFont="1" applyBorder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3" fillId="0" borderId="14" xfId="0" applyFont="1" applyBorder="1" applyAlignment="1">
      <alignment horizontal="left" shrinkToFit="1"/>
    </xf>
    <xf numFmtId="0" fontId="1" fillId="2" borderId="1" xfId="0" applyFont="1" applyFill="1" applyBorder="1" applyAlignment="1">
      <alignment horizontal="center"/>
    </xf>
    <xf numFmtId="0" fontId="4" fillId="0" borderId="14" xfId="0" applyFont="1" applyBorder="1" applyAlignment="1">
      <alignment horizontal="left" shrinkToFit="1"/>
    </xf>
    <xf numFmtId="0" fontId="7" fillId="0" borderId="1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1" fillId="0" borderId="14" xfId="0" applyFont="1" applyBorder="1" applyAlignment="1">
      <alignment horizontal="left" shrinkToFit="1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shrinkToFit="1"/>
    </xf>
    <xf numFmtId="0" fontId="3" fillId="0" borderId="15" xfId="0" applyFont="1" applyBorder="1" applyAlignment="1">
      <alignment horizontal="left" shrinkToFit="1"/>
    </xf>
    <xf numFmtId="0" fontId="2" fillId="0" borderId="14" xfId="0" applyFont="1" applyBorder="1" applyAlignment="1">
      <alignment horizontal="left" shrinkToFit="1"/>
    </xf>
    <xf numFmtId="0" fontId="2" fillId="0" borderId="13" xfId="0" applyFont="1" applyBorder="1" applyAlignment="1">
      <alignment horizontal="left" shrinkToFi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left" shrinkToFit="1"/>
    </xf>
    <xf numFmtId="0" fontId="4" fillId="0" borderId="17" xfId="0" applyFont="1" applyBorder="1" applyAlignment="1">
      <alignment horizontal="left" shrinkToFit="1"/>
    </xf>
    <xf numFmtId="0" fontId="4" fillId="0" borderId="18" xfId="0" applyFont="1" applyBorder="1" applyAlignment="1">
      <alignment horizontal="left" shrinkToFit="1"/>
    </xf>
    <xf numFmtId="0" fontId="6" fillId="0" borderId="1" xfId="0" applyFont="1" applyBorder="1" applyAlignment="1">
      <alignment horizontal="left" shrinkToFi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1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8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26" fillId="0" borderId="8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  <xf numFmtId="49" fontId="26" fillId="0" borderId="80" xfId="0" applyNumberFormat="1" applyFont="1" applyBorder="1" applyAlignment="1">
      <alignment horizontal="left" vertical="center" wrapText="1"/>
    </xf>
    <xf numFmtId="0" fontId="26" fillId="0" borderId="5" xfId="0" applyFont="1" applyBorder="1" applyAlignment="1">
      <alignment horizontal="right"/>
    </xf>
    <xf numFmtId="0" fontId="26" fillId="0" borderId="6" xfId="0" applyFont="1" applyBorder="1" applyAlignment="1">
      <alignment horizontal="right"/>
    </xf>
    <xf numFmtId="0" fontId="26" fillId="0" borderId="7" xfId="0" applyFont="1" applyBorder="1" applyAlignment="1">
      <alignment horizontal="right"/>
    </xf>
    <xf numFmtId="49" fontId="26" fillId="0" borderId="11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right" vertical="center"/>
    </xf>
    <xf numFmtId="3" fontId="26" fillId="0" borderId="9" xfId="0" applyNumberFormat="1" applyFont="1" applyBorder="1" applyAlignment="1">
      <alignment horizontal="right" vertical="center"/>
    </xf>
    <xf numFmtId="3" fontId="26" fillId="0" borderId="10" xfId="0" applyNumberFormat="1" applyFont="1" applyBorder="1" applyAlignment="1">
      <alignment horizontal="right" vertical="center"/>
    </xf>
    <xf numFmtId="49" fontId="24" fillId="0" borderId="32" xfId="0" applyNumberFormat="1" applyFont="1" applyBorder="1" applyAlignment="1">
      <alignment horizontal="left" vertical="center"/>
    </xf>
    <xf numFmtId="49" fontId="26" fillId="3" borderId="2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 wrapText="1"/>
    </xf>
    <xf numFmtId="0" fontId="26" fillId="0" borderId="29" xfId="0" applyFont="1" applyBorder="1" applyAlignment="1">
      <alignment horizontal="left" vertical="center" wrapText="1"/>
    </xf>
    <xf numFmtId="49" fontId="24" fillId="0" borderId="23" xfId="0" applyNumberFormat="1" applyFont="1" applyBorder="1" applyAlignment="1">
      <alignment horizontal="left" vertical="center" wrapText="1"/>
    </xf>
    <xf numFmtId="49" fontId="24" fillId="0" borderId="93" xfId="0" applyNumberFormat="1" applyFont="1" applyBorder="1" applyAlignment="1">
      <alignment horizontal="left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left" vertical="center"/>
    </xf>
    <xf numFmtId="0" fontId="16" fillId="0" borderId="5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9" fillId="0" borderId="1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3" fontId="16" fillId="0" borderId="39" xfId="0" applyNumberFormat="1" applyFont="1" applyBorder="1" applyAlignment="1">
      <alignment horizontal="right" vertical="center"/>
    </xf>
    <xf numFmtId="3" fontId="16" fillId="0" borderId="29" xfId="0" applyNumberFormat="1" applyFont="1" applyBorder="1" applyAlignment="1">
      <alignment horizontal="right" vertical="center"/>
    </xf>
    <xf numFmtId="3" fontId="16" fillId="0" borderId="40" xfId="0" applyNumberFormat="1" applyFont="1" applyBorder="1" applyAlignment="1">
      <alignment horizontal="right" vertical="center"/>
    </xf>
    <xf numFmtId="0" fontId="16" fillId="3" borderId="81" xfId="0" applyFont="1" applyFill="1" applyBorder="1" applyAlignment="1">
      <alignment horizontal="center" vertical="center" wrapText="1"/>
    </xf>
    <xf numFmtId="0" fontId="16" fillId="3" borderId="80" xfId="0" applyFont="1" applyFill="1" applyBorder="1" applyAlignment="1">
      <alignment horizontal="center" vertical="center" wrapText="1"/>
    </xf>
    <xf numFmtId="0" fontId="17" fillId="0" borderId="93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7" fillId="0" borderId="23" xfId="5" applyFont="1" applyBorder="1" applyAlignment="1" applyProtection="1">
      <alignment horizontal="left" vertical="center" wrapText="1"/>
    </xf>
    <xf numFmtId="49" fontId="17" fillId="0" borderId="31" xfId="0" applyNumberFormat="1" applyFont="1" applyBorder="1" applyAlignment="1">
      <alignment horizontal="left" vertical="center" wrapText="1"/>
    </xf>
    <xf numFmtId="49" fontId="17" fillId="0" borderId="23" xfId="0" applyNumberFormat="1" applyFont="1" applyBorder="1" applyAlignment="1">
      <alignment horizontal="left" vertical="center" wrapText="1"/>
    </xf>
    <xf numFmtId="0" fontId="2" fillId="0" borderId="102" xfId="0" applyFont="1" applyBorder="1" applyAlignment="1">
      <alignment vertical="center" wrapText="1"/>
    </xf>
    <xf numFmtId="0" fontId="2" fillId="0" borderId="105" xfId="0" applyFont="1" applyBorder="1" applyAlignment="1">
      <alignment vertical="center" wrapText="1"/>
    </xf>
    <xf numFmtId="49" fontId="16" fillId="3" borderId="8" xfId="0" applyNumberFormat="1" applyFont="1" applyFill="1" applyBorder="1" applyAlignment="1">
      <alignment horizontal="center" vertical="center"/>
    </xf>
    <xf numFmtId="49" fontId="16" fillId="3" borderId="9" xfId="0" applyNumberFormat="1" applyFont="1" applyFill="1" applyBorder="1" applyAlignment="1">
      <alignment horizontal="center" vertical="center"/>
    </xf>
    <xf numFmtId="0" fontId="30" fillId="0" borderId="31" xfId="0" applyFont="1" applyBorder="1" applyAlignment="1">
      <alignment horizontal="left" vertical="center" wrapText="1"/>
    </xf>
    <xf numFmtId="49" fontId="16" fillId="0" borderId="81" xfId="0" applyNumberFormat="1" applyFont="1" applyBorder="1" applyAlignment="1">
      <alignment horizontal="center" vertical="center"/>
    </xf>
    <xf numFmtId="49" fontId="16" fillId="0" borderId="80" xfId="0" applyNumberFormat="1" applyFont="1" applyBorder="1" applyAlignment="1">
      <alignment horizontal="center" vertical="center"/>
    </xf>
    <xf numFmtId="0" fontId="16" fillId="0" borderId="78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103" xfId="0" applyFont="1" applyBorder="1" applyAlignment="1">
      <alignment horizontal="left" vertical="center" wrapText="1"/>
    </xf>
    <xf numFmtId="0" fontId="2" fillId="0" borderId="37" xfId="0" applyFont="1" applyBorder="1" applyAlignment="1">
      <alignment vertical="center" wrapText="1"/>
    </xf>
    <xf numFmtId="0" fontId="2" fillId="0" borderId="104" xfId="0" applyFont="1" applyBorder="1" applyAlignment="1">
      <alignment vertical="center" wrapText="1"/>
    </xf>
    <xf numFmtId="165" fontId="16" fillId="3" borderId="108" xfId="0" applyNumberFormat="1" applyFont="1" applyFill="1" applyBorder="1" applyAlignment="1">
      <alignment horizontal="center" vertical="center" wrapText="1"/>
    </xf>
    <xf numFmtId="165" fontId="16" fillId="3" borderId="109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6" fillId="0" borderId="11" xfId="0" applyFont="1" applyBorder="1" applyAlignment="1">
      <alignment horizontal="right"/>
    </xf>
    <xf numFmtId="0" fontId="26" fillId="0" borderId="0" xfId="0" applyFont="1" applyBorder="1" applyAlignment="1">
      <alignment horizontal="right"/>
    </xf>
    <xf numFmtId="0" fontId="26" fillId="0" borderId="12" xfId="0" applyFont="1" applyBorder="1" applyAlignment="1">
      <alignment horizontal="right"/>
    </xf>
    <xf numFmtId="165" fontId="16" fillId="3" borderId="1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6" fillId="0" borderId="10" xfId="0" applyFont="1" applyBorder="1" applyAlignment="1">
      <alignment horizontal="right"/>
    </xf>
    <xf numFmtId="165" fontId="16" fillId="4" borderId="56" xfId="0" applyNumberFormat="1" applyFont="1" applyFill="1" applyBorder="1" applyAlignment="1" applyProtection="1">
      <alignment horizontal="center" vertical="center" wrapText="1"/>
    </xf>
    <xf numFmtId="165" fontId="16" fillId="4" borderId="12" xfId="0" applyNumberFormat="1" applyFont="1" applyFill="1" applyBorder="1" applyAlignment="1" applyProtection="1">
      <alignment horizontal="center" vertical="center" wrapText="1"/>
    </xf>
    <xf numFmtId="165" fontId="16" fillId="4" borderId="40" xfId="0" applyNumberFormat="1" applyFont="1" applyFill="1" applyBorder="1" applyAlignment="1" applyProtection="1">
      <alignment horizontal="center" vertical="center" wrapText="1"/>
    </xf>
    <xf numFmtId="0" fontId="16" fillId="0" borderId="39" xfId="0" applyFont="1" applyBorder="1" applyAlignment="1">
      <alignment horizontal="right"/>
    </xf>
    <xf numFmtId="0" fontId="16" fillId="0" borderId="29" xfId="0" applyFont="1" applyBorder="1" applyAlignment="1">
      <alignment horizontal="right"/>
    </xf>
    <xf numFmtId="0" fontId="16" fillId="0" borderId="40" xfId="0" applyFont="1" applyBorder="1" applyAlignment="1">
      <alignment horizontal="right"/>
    </xf>
    <xf numFmtId="0" fontId="16" fillId="4" borderId="55" xfId="0" applyFont="1" applyFill="1" applyBorder="1" applyAlignment="1">
      <alignment horizontal="center" vertical="center"/>
    </xf>
    <xf numFmtId="0" fontId="16" fillId="4" borderId="57" xfId="0" applyFont="1" applyFill="1" applyBorder="1" applyAlignment="1">
      <alignment horizontal="center" vertical="center"/>
    </xf>
    <xf numFmtId="0" fontId="16" fillId="4" borderId="58" xfId="0" applyFont="1" applyFill="1" applyBorder="1" applyAlignment="1">
      <alignment horizontal="center" vertical="center"/>
    </xf>
    <xf numFmtId="165" fontId="16" fillId="4" borderId="27" xfId="0" applyNumberFormat="1" applyFont="1" applyFill="1" applyBorder="1" applyAlignment="1">
      <alignment horizontal="center" vertical="center" wrapText="1"/>
    </xf>
    <xf numFmtId="165" fontId="16" fillId="4" borderId="28" xfId="0" applyNumberFormat="1" applyFont="1" applyFill="1" applyBorder="1" applyAlignment="1">
      <alignment horizontal="center" vertical="center" wrapText="1"/>
    </xf>
    <xf numFmtId="165" fontId="16" fillId="4" borderId="33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0" fontId="20" fillId="0" borderId="7" xfId="0" applyFont="1" applyBorder="1" applyAlignment="1">
      <alignment horizontal="right"/>
    </xf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0" fillId="0" borderId="8" xfId="0" applyFont="1" applyBorder="1" applyAlignment="1">
      <alignment horizontal="right"/>
    </xf>
    <xf numFmtId="0" fontId="20" fillId="0" borderId="9" xfId="0" applyFont="1" applyBorder="1" applyAlignment="1">
      <alignment horizontal="right"/>
    </xf>
    <xf numFmtId="0" fontId="20" fillId="0" borderId="10" xfId="0" applyFont="1" applyBorder="1" applyAlignment="1">
      <alignment horizontal="right"/>
    </xf>
    <xf numFmtId="0" fontId="16" fillId="4" borderId="72" xfId="2" applyFont="1" applyFill="1" applyBorder="1" applyAlignment="1" applyProtection="1">
      <alignment horizontal="left"/>
    </xf>
    <xf numFmtId="0" fontId="16" fillId="4" borderId="73" xfId="2" applyFont="1" applyFill="1" applyBorder="1" applyAlignment="1" applyProtection="1">
      <alignment horizontal="left"/>
    </xf>
    <xf numFmtId="165" fontId="16" fillId="0" borderId="11" xfId="2" applyNumberFormat="1" applyFont="1" applyFill="1" applyBorder="1" applyAlignment="1" applyProtection="1">
      <alignment horizontal="center" vertical="center" wrapText="1"/>
    </xf>
    <xf numFmtId="165" fontId="16" fillId="0" borderId="0" xfId="2" applyNumberFormat="1" applyFont="1" applyFill="1" applyBorder="1" applyAlignment="1" applyProtection="1">
      <alignment horizontal="center" vertical="center" wrapText="1"/>
    </xf>
    <xf numFmtId="165" fontId="16" fillId="0" borderId="12" xfId="2" applyNumberFormat="1" applyFont="1" applyFill="1" applyBorder="1" applyAlignment="1" applyProtection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</cellXfs>
  <cellStyles count="6">
    <cellStyle name="Ezres" xfId="1" builtinId="3"/>
    <cellStyle name="Ezres 2" xfId="4" xr:uid="{37D8F1BA-6964-4EB3-92E2-BA8F74099715}"/>
    <cellStyle name="Hivatkozás" xfId="5" builtinId="8"/>
    <cellStyle name="Normál" xfId="0" builtinId="0"/>
    <cellStyle name="Normál 2" xfId="3" xr:uid="{0FD2C42C-96B2-4D85-B540-C87940E29FE5}"/>
    <cellStyle name="Normál_KVRENMUNKA" xfId="2" xr:uid="{9164CF5F-5F45-4563-9C22-58F31F00B0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2762250</xdr:colOff>
      <xdr:row>10</xdr:row>
      <xdr:rowOff>38100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EDC82B00-8572-4310-9785-91865D4D57CB}"/>
            </a:ext>
          </a:extLst>
        </xdr:cNvPr>
        <xdr:cNvSpPr txBox="1"/>
      </xdr:nvSpPr>
      <xdr:spPr>
        <a:xfrm>
          <a:off x="7772400" y="203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8A44-7849-49E1-B6AE-6464F2D2C395}">
  <sheetPr>
    <tabColor rgb="FF00B0F0"/>
    <pageSetUpPr fitToPage="1"/>
  </sheetPr>
  <dimension ref="A1:N93"/>
  <sheetViews>
    <sheetView tabSelected="1" workbookViewId="0">
      <selection activeCell="R32" sqref="R32"/>
    </sheetView>
  </sheetViews>
  <sheetFormatPr defaultRowHeight="15" x14ac:dyDescent="0.25"/>
  <cols>
    <col min="6" max="6" width="17.5703125" bestFit="1" customWidth="1"/>
    <col min="7" max="7" width="24" bestFit="1" customWidth="1"/>
    <col min="13" max="14" width="17.5703125" bestFit="1" customWidth="1"/>
  </cols>
  <sheetData>
    <row r="1" spans="1:14" ht="16.5" thickTop="1" x14ac:dyDescent="0.25">
      <c r="A1" s="349" t="s">
        <v>71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1"/>
    </row>
    <row r="2" spans="1:14" ht="15.75" x14ac:dyDescent="0.25">
      <c r="A2" s="316" t="s">
        <v>59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8"/>
    </row>
    <row r="3" spans="1:14" ht="16.5" thickBot="1" x14ac:dyDescent="0.3">
      <c r="A3" s="352" t="s">
        <v>0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4"/>
    </row>
    <row r="4" spans="1:14" ht="43.5" customHeight="1" thickTop="1" thickBot="1" x14ac:dyDescent="0.3">
      <c r="A4" s="355" t="s">
        <v>1</v>
      </c>
      <c r="B4" s="355"/>
      <c r="C4" s="355"/>
      <c r="D4" s="355"/>
      <c r="E4" s="355"/>
      <c r="F4" s="273" t="s">
        <v>2</v>
      </c>
      <c r="G4" s="274" t="s">
        <v>389</v>
      </c>
      <c r="H4" s="356" t="s">
        <v>3</v>
      </c>
      <c r="I4" s="355"/>
      <c r="J4" s="355"/>
      <c r="K4" s="355"/>
      <c r="L4" s="355"/>
      <c r="M4" s="273" t="s">
        <v>2</v>
      </c>
      <c r="N4" s="274" t="s">
        <v>391</v>
      </c>
    </row>
    <row r="5" spans="1:14" ht="16.5" thickTop="1" x14ac:dyDescent="0.25">
      <c r="A5" s="360" t="s">
        <v>4</v>
      </c>
      <c r="B5" s="360"/>
      <c r="C5" s="360"/>
      <c r="D5" s="360"/>
      <c r="E5" s="360"/>
      <c r="F5" s="244">
        <v>11119166</v>
      </c>
      <c r="G5" s="244">
        <v>11119166</v>
      </c>
      <c r="H5" s="341" t="s">
        <v>34</v>
      </c>
      <c r="I5" s="341"/>
      <c r="J5" s="341"/>
      <c r="K5" s="341"/>
      <c r="L5" s="341"/>
      <c r="M5" s="245">
        <v>979000</v>
      </c>
      <c r="N5" s="269">
        <v>979000</v>
      </c>
    </row>
    <row r="6" spans="1:14" ht="16.5" thickBot="1" x14ac:dyDescent="0.3">
      <c r="A6" s="359" t="s">
        <v>5</v>
      </c>
      <c r="B6" s="359"/>
      <c r="C6" s="359"/>
      <c r="D6" s="359"/>
      <c r="E6" s="359"/>
      <c r="F6" s="248">
        <v>947000</v>
      </c>
      <c r="G6" s="248">
        <v>947000</v>
      </c>
      <c r="H6" s="341" t="s">
        <v>35</v>
      </c>
      <c r="I6" s="341"/>
      <c r="J6" s="341"/>
      <c r="K6" s="341"/>
      <c r="L6" s="341"/>
      <c r="M6" s="246">
        <v>3322000</v>
      </c>
      <c r="N6" s="270">
        <v>3343600</v>
      </c>
    </row>
    <row r="7" spans="1:14" ht="17.25" thickTop="1" thickBot="1" x14ac:dyDescent="0.3">
      <c r="A7" s="343" t="s">
        <v>7</v>
      </c>
      <c r="B7" s="343"/>
      <c r="C7" s="343"/>
      <c r="D7" s="343"/>
      <c r="E7" s="343"/>
      <c r="F7" s="248">
        <v>1800000</v>
      </c>
      <c r="G7" s="248">
        <v>1800000</v>
      </c>
      <c r="H7" s="357" t="s">
        <v>36</v>
      </c>
      <c r="I7" s="357"/>
      <c r="J7" s="357"/>
      <c r="K7" s="357"/>
      <c r="L7" s="357"/>
      <c r="M7" s="247">
        <f>SUM(M5:M6)</f>
        <v>4301000</v>
      </c>
      <c r="N7" s="247">
        <f>SUM(N5:N6)</f>
        <v>4322600</v>
      </c>
    </row>
    <row r="8" spans="1:14" ht="17.25" thickTop="1" thickBot="1" x14ac:dyDescent="0.3">
      <c r="A8" s="359" t="s">
        <v>8</v>
      </c>
      <c r="B8" s="359"/>
      <c r="C8" s="359"/>
      <c r="D8" s="359"/>
      <c r="E8" s="359"/>
      <c r="F8" s="248" t="s">
        <v>164</v>
      </c>
      <c r="G8" s="248">
        <v>172720</v>
      </c>
      <c r="H8" s="338" t="s">
        <v>37</v>
      </c>
      <c r="I8" s="339"/>
      <c r="J8" s="339"/>
      <c r="K8" s="339"/>
      <c r="L8" s="340"/>
      <c r="M8" s="252">
        <v>730000</v>
      </c>
      <c r="N8" s="252">
        <v>820000</v>
      </c>
    </row>
    <row r="9" spans="1:14" ht="16.5" thickTop="1" x14ac:dyDescent="0.25">
      <c r="A9" s="336" t="s">
        <v>9</v>
      </c>
      <c r="B9" s="336"/>
      <c r="C9" s="336"/>
      <c r="D9" s="336"/>
      <c r="E9" s="336"/>
      <c r="F9" s="250">
        <f>SUM(F5:F8)</f>
        <v>13866166</v>
      </c>
      <c r="G9" s="250">
        <f>SUM(G5:G8)</f>
        <v>14038886</v>
      </c>
      <c r="H9" s="341" t="s">
        <v>38</v>
      </c>
      <c r="I9" s="341"/>
      <c r="J9" s="341"/>
      <c r="K9" s="341"/>
      <c r="L9" s="341"/>
      <c r="M9" s="253">
        <v>1300000</v>
      </c>
      <c r="N9" s="248">
        <v>1462000</v>
      </c>
    </row>
    <row r="10" spans="1:14" ht="16.5" thickBot="1" x14ac:dyDescent="0.3">
      <c r="A10" s="358" t="s">
        <v>10</v>
      </c>
      <c r="B10" s="358"/>
      <c r="C10" s="358"/>
      <c r="D10" s="358"/>
      <c r="E10" s="358"/>
      <c r="F10" s="249" t="s">
        <v>164</v>
      </c>
      <c r="G10" s="249">
        <v>2500000</v>
      </c>
      <c r="H10" s="341" t="s">
        <v>39</v>
      </c>
      <c r="I10" s="341"/>
      <c r="J10" s="341"/>
      <c r="K10" s="341"/>
      <c r="L10" s="341"/>
      <c r="M10" s="253">
        <v>200000</v>
      </c>
      <c r="N10" s="248">
        <v>200000</v>
      </c>
    </row>
    <row r="11" spans="1:14" ht="17.25" thickTop="1" thickBot="1" x14ac:dyDescent="0.3">
      <c r="A11" s="370" t="s">
        <v>6</v>
      </c>
      <c r="B11" s="370"/>
      <c r="C11" s="370"/>
      <c r="D11" s="370"/>
      <c r="E11" s="370"/>
      <c r="F11" s="251">
        <f>SUM(F9,F10)</f>
        <v>13866166</v>
      </c>
      <c r="G11" s="251">
        <f>SUM(G9,G10)</f>
        <v>16538886</v>
      </c>
      <c r="H11" s="341" t="s">
        <v>40</v>
      </c>
      <c r="I11" s="341"/>
      <c r="J11" s="341"/>
      <c r="K11" s="341"/>
      <c r="L11" s="341"/>
      <c r="M11" s="253">
        <v>4100000</v>
      </c>
      <c r="N11" s="248">
        <v>7804000</v>
      </c>
    </row>
    <row r="12" spans="1:14" ht="16.5" thickTop="1" x14ac:dyDescent="0.25">
      <c r="A12" s="367" t="s">
        <v>11</v>
      </c>
      <c r="B12" s="368"/>
      <c r="C12" s="368"/>
      <c r="D12" s="368"/>
      <c r="E12" s="369"/>
      <c r="F12" s="254" t="s">
        <v>164</v>
      </c>
      <c r="G12" s="254" t="s">
        <v>164</v>
      </c>
      <c r="H12" s="341" t="s">
        <v>41</v>
      </c>
      <c r="I12" s="341"/>
      <c r="J12" s="341"/>
      <c r="K12" s="341"/>
      <c r="L12" s="341"/>
      <c r="M12" s="256" t="s">
        <v>163</v>
      </c>
      <c r="N12" s="248" t="s">
        <v>163</v>
      </c>
    </row>
    <row r="13" spans="1:14" ht="16.5" thickBot="1" x14ac:dyDescent="0.3">
      <c r="A13" s="343" t="s">
        <v>70</v>
      </c>
      <c r="B13" s="343"/>
      <c r="C13" s="343"/>
      <c r="D13" s="343"/>
      <c r="E13" s="343"/>
      <c r="F13" s="255" t="s">
        <v>164</v>
      </c>
      <c r="G13" s="255">
        <v>29994891</v>
      </c>
      <c r="H13" s="341" t="s">
        <v>42</v>
      </c>
      <c r="I13" s="341"/>
      <c r="J13" s="341"/>
      <c r="K13" s="341"/>
      <c r="L13" s="341"/>
      <c r="M13" s="256">
        <v>1230000</v>
      </c>
      <c r="N13" s="248">
        <v>1266720</v>
      </c>
    </row>
    <row r="14" spans="1:14" ht="17.25" thickTop="1" thickBot="1" x14ac:dyDescent="0.3">
      <c r="A14" s="344" t="s">
        <v>12</v>
      </c>
      <c r="B14" s="344"/>
      <c r="C14" s="344"/>
      <c r="D14" s="344"/>
      <c r="E14" s="344"/>
      <c r="F14" s="251">
        <f>SUM(F12:F13)</f>
        <v>0</v>
      </c>
      <c r="G14" s="251">
        <f>SUM(G12:G13)</f>
        <v>29994891</v>
      </c>
      <c r="H14" s="338" t="s">
        <v>43</v>
      </c>
      <c r="I14" s="339"/>
      <c r="J14" s="339"/>
      <c r="K14" s="339"/>
      <c r="L14" s="340"/>
      <c r="M14" s="251">
        <f>SUM(M9:M13)</f>
        <v>6830000</v>
      </c>
      <c r="N14" s="251">
        <f>SUM(N9:N13)</f>
        <v>10732720</v>
      </c>
    </row>
    <row r="15" spans="1:14" ht="16.5" thickTop="1" x14ac:dyDescent="0.25">
      <c r="A15" s="343" t="s">
        <v>13</v>
      </c>
      <c r="B15" s="343"/>
      <c r="C15" s="343"/>
      <c r="D15" s="343"/>
      <c r="E15" s="343"/>
      <c r="F15" s="248">
        <v>220000</v>
      </c>
      <c r="G15" s="248">
        <v>220000</v>
      </c>
      <c r="H15" s="341" t="s">
        <v>44</v>
      </c>
      <c r="I15" s="341"/>
      <c r="J15" s="341"/>
      <c r="K15" s="341"/>
      <c r="L15" s="341"/>
      <c r="M15" s="260" t="s">
        <v>163</v>
      </c>
      <c r="N15" s="244" t="s">
        <v>163</v>
      </c>
    </row>
    <row r="16" spans="1:14" ht="15.75" x14ac:dyDescent="0.25">
      <c r="A16" s="343" t="s">
        <v>14</v>
      </c>
      <c r="B16" s="343"/>
      <c r="C16" s="343"/>
      <c r="D16" s="343"/>
      <c r="E16" s="343"/>
      <c r="F16" s="248">
        <v>600000</v>
      </c>
      <c r="G16" s="248">
        <v>600000</v>
      </c>
      <c r="H16" s="341" t="s">
        <v>162</v>
      </c>
      <c r="I16" s="341"/>
      <c r="J16" s="341"/>
      <c r="K16" s="341"/>
      <c r="L16" s="341"/>
      <c r="M16" s="256" t="s">
        <v>163</v>
      </c>
      <c r="N16" s="248" t="s">
        <v>163</v>
      </c>
    </row>
    <row r="17" spans="1:14" ht="16.5" thickBot="1" x14ac:dyDescent="0.3">
      <c r="A17" s="343" t="s">
        <v>15</v>
      </c>
      <c r="B17" s="343"/>
      <c r="C17" s="343"/>
      <c r="D17" s="343"/>
      <c r="E17" s="343"/>
      <c r="F17" s="248">
        <v>200000</v>
      </c>
      <c r="G17" s="248">
        <v>200000</v>
      </c>
      <c r="H17" s="341" t="s">
        <v>45</v>
      </c>
      <c r="I17" s="341"/>
      <c r="J17" s="341"/>
      <c r="K17" s="341"/>
      <c r="L17" s="341"/>
      <c r="M17" s="256">
        <v>947000</v>
      </c>
      <c r="N17" s="248">
        <v>947000</v>
      </c>
    </row>
    <row r="18" spans="1:14" ht="17.25" thickTop="1" thickBot="1" x14ac:dyDescent="0.3">
      <c r="A18" s="343" t="s">
        <v>16</v>
      </c>
      <c r="B18" s="343"/>
      <c r="C18" s="343"/>
      <c r="D18" s="343"/>
      <c r="E18" s="343"/>
      <c r="F18" s="248">
        <v>5000</v>
      </c>
      <c r="G18" s="248">
        <v>5000</v>
      </c>
      <c r="H18" s="338" t="s">
        <v>46</v>
      </c>
      <c r="I18" s="339"/>
      <c r="J18" s="339"/>
      <c r="K18" s="339"/>
      <c r="L18" s="340"/>
      <c r="M18" s="251">
        <f>SUM(M15:M17)</f>
        <v>947000</v>
      </c>
      <c r="N18" s="251">
        <f>SUM(N15:N17)</f>
        <v>947000</v>
      </c>
    </row>
    <row r="19" spans="1:14" ht="17.25" thickTop="1" thickBot="1" x14ac:dyDescent="0.3">
      <c r="A19" s="344" t="s">
        <v>23</v>
      </c>
      <c r="B19" s="344"/>
      <c r="C19" s="344"/>
      <c r="D19" s="344"/>
      <c r="E19" s="344"/>
      <c r="F19" s="251">
        <f>SUM(F15:F18)</f>
        <v>1025000</v>
      </c>
      <c r="G19" s="251">
        <f>SUM(G15:G18)</f>
        <v>1025000</v>
      </c>
      <c r="H19" s="335" t="s">
        <v>50</v>
      </c>
      <c r="I19" s="335"/>
      <c r="J19" s="335"/>
      <c r="K19" s="335"/>
      <c r="L19" s="335"/>
      <c r="M19" s="262" t="s">
        <v>164</v>
      </c>
      <c r="N19" s="262">
        <v>478527</v>
      </c>
    </row>
    <row r="20" spans="1:14" ht="16.5" thickTop="1" x14ac:dyDescent="0.25">
      <c r="A20" s="343" t="s">
        <v>17</v>
      </c>
      <c r="B20" s="343"/>
      <c r="C20" s="343"/>
      <c r="D20" s="343"/>
      <c r="E20" s="343"/>
      <c r="F20" s="255" t="s">
        <v>163</v>
      </c>
      <c r="G20" s="255">
        <v>22000</v>
      </c>
      <c r="H20" s="336" t="s">
        <v>49</v>
      </c>
      <c r="I20" s="336"/>
      <c r="J20" s="336"/>
      <c r="K20" s="336"/>
      <c r="L20" s="336"/>
      <c r="M20" s="263">
        <f>SUM(M21:M23)</f>
        <v>70000</v>
      </c>
      <c r="N20" s="250">
        <f>SUM(N21:N23)</f>
        <v>190000</v>
      </c>
    </row>
    <row r="21" spans="1:14" ht="15.75" x14ac:dyDescent="0.25">
      <c r="A21" s="343" t="s">
        <v>18</v>
      </c>
      <c r="B21" s="343"/>
      <c r="C21" s="343"/>
      <c r="D21" s="343"/>
      <c r="E21" s="343"/>
      <c r="F21" s="255" t="s">
        <v>163</v>
      </c>
      <c r="G21" s="255" t="s">
        <v>163</v>
      </c>
      <c r="H21" s="337" t="s">
        <v>51</v>
      </c>
      <c r="I21" s="337"/>
      <c r="J21" s="337"/>
      <c r="K21" s="337"/>
      <c r="L21" s="337"/>
      <c r="M21" s="256" t="s">
        <v>164</v>
      </c>
      <c r="N21" s="248" t="s">
        <v>164</v>
      </c>
    </row>
    <row r="22" spans="1:14" ht="15.75" x14ac:dyDescent="0.25">
      <c r="A22" s="343" t="s">
        <v>19</v>
      </c>
      <c r="B22" s="343"/>
      <c r="C22" s="343"/>
      <c r="D22" s="343"/>
      <c r="E22" s="343"/>
      <c r="F22" s="255" t="s">
        <v>163</v>
      </c>
      <c r="G22" s="255" t="s">
        <v>163</v>
      </c>
      <c r="H22" s="337" t="s">
        <v>52</v>
      </c>
      <c r="I22" s="337"/>
      <c r="J22" s="337"/>
      <c r="K22" s="337"/>
      <c r="L22" s="337"/>
      <c r="M22" s="256" t="s">
        <v>164</v>
      </c>
      <c r="N22" s="248">
        <v>100000</v>
      </c>
    </row>
    <row r="23" spans="1:14" ht="15.75" x14ac:dyDescent="0.25">
      <c r="A23" s="343" t="s">
        <v>20</v>
      </c>
      <c r="B23" s="343"/>
      <c r="C23" s="343"/>
      <c r="D23" s="343"/>
      <c r="E23" s="343"/>
      <c r="F23" s="255" t="s">
        <v>163</v>
      </c>
      <c r="G23" s="255" t="s">
        <v>163</v>
      </c>
      <c r="H23" s="337" t="s">
        <v>53</v>
      </c>
      <c r="I23" s="337"/>
      <c r="J23" s="337"/>
      <c r="K23" s="337"/>
      <c r="L23" s="337"/>
      <c r="M23" s="256">
        <v>70000</v>
      </c>
      <c r="N23" s="248">
        <v>90000</v>
      </c>
    </row>
    <row r="24" spans="1:14" ht="16.5" thickBot="1" x14ac:dyDescent="0.3">
      <c r="A24" s="343" t="s">
        <v>21</v>
      </c>
      <c r="B24" s="343"/>
      <c r="C24" s="343"/>
      <c r="D24" s="343"/>
      <c r="E24" s="343"/>
      <c r="F24" s="255" t="s">
        <v>163</v>
      </c>
      <c r="G24" s="255" t="s">
        <v>163</v>
      </c>
      <c r="H24" s="336" t="s">
        <v>54</v>
      </c>
      <c r="I24" s="336"/>
      <c r="J24" s="336"/>
      <c r="K24" s="336"/>
      <c r="L24" s="336"/>
      <c r="M24" s="263">
        <f>SUM(M25)</f>
        <v>1120000</v>
      </c>
      <c r="N24" s="250">
        <f>SUM(N25)</f>
        <v>1120000</v>
      </c>
    </row>
    <row r="25" spans="1:14" ht="17.25" thickTop="1" thickBot="1" x14ac:dyDescent="0.3">
      <c r="A25" s="344" t="s">
        <v>22</v>
      </c>
      <c r="B25" s="344"/>
      <c r="C25" s="344"/>
      <c r="D25" s="344"/>
      <c r="E25" s="344"/>
      <c r="F25" s="251">
        <f>SUM(F20:F24)</f>
        <v>0</v>
      </c>
      <c r="G25" s="251">
        <f>SUM(G20:G24)</f>
        <v>22000</v>
      </c>
      <c r="H25" s="341" t="s">
        <v>55</v>
      </c>
      <c r="I25" s="341"/>
      <c r="J25" s="341"/>
      <c r="K25" s="341"/>
      <c r="L25" s="341"/>
      <c r="M25" s="256">
        <v>1120000</v>
      </c>
      <c r="N25" s="248">
        <v>1120000</v>
      </c>
    </row>
    <row r="26" spans="1:14" ht="17.25" thickTop="1" thickBot="1" x14ac:dyDescent="0.3">
      <c r="A26" s="344" t="s">
        <v>24</v>
      </c>
      <c r="B26" s="344"/>
      <c r="C26" s="344"/>
      <c r="D26" s="344"/>
      <c r="E26" s="344"/>
      <c r="F26" s="259" t="s">
        <v>164</v>
      </c>
      <c r="G26" s="259" t="s">
        <v>164</v>
      </c>
      <c r="H26" s="336" t="s">
        <v>56</v>
      </c>
      <c r="I26" s="336"/>
      <c r="J26" s="336"/>
      <c r="K26" s="336"/>
      <c r="L26" s="336"/>
      <c r="M26" s="264">
        <v>6622958</v>
      </c>
      <c r="N26" s="271">
        <v>4739034</v>
      </c>
    </row>
    <row r="27" spans="1:14" ht="17.25" thickTop="1" thickBot="1" x14ac:dyDescent="0.3">
      <c r="A27" s="344" t="s">
        <v>25</v>
      </c>
      <c r="B27" s="344"/>
      <c r="C27" s="344"/>
      <c r="D27" s="344"/>
      <c r="E27" s="344"/>
      <c r="F27" s="259" t="s">
        <v>165</v>
      </c>
      <c r="G27" s="259" t="s">
        <v>165</v>
      </c>
      <c r="H27" s="344" t="s">
        <v>68</v>
      </c>
      <c r="I27" s="344"/>
      <c r="J27" s="344"/>
      <c r="K27" s="344"/>
      <c r="L27" s="344"/>
      <c r="M27" s="251">
        <f>SUM(M19,M20,M24,M26)</f>
        <v>7812958</v>
      </c>
      <c r="N27" s="251">
        <f>SUM(N19,N20,N24,N26)</f>
        <v>6527561</v>
      </c>
    </row>
    <row r="28" spans="1:14" ht="17.25" thickTop="1" thickBot="1" x14ac:dyDescent="0.3">
      <c r="A28" s="348" t="s">
        <v>67</v>
      </c>
      <c r="B28" s="348"/>
      <c r="C28" s="348"/>
      <c r="D28" s="348"/>
      <c r="E28" s="348"/>
      <c r="F28" s="255" t="s">
        <v>164</v>
      </c>
      <c r="G28" s="255" t="s">
        <v>164</v>
      </c>
      <c r="H28" s="338" t="s">
        <v>57</v>
      </c>
      <c r="I28" s="339"/>
      <c r="J28" s="339"/>
      <c r="K28" s="339"/>
      <c r="L28" s="340"/>
      <c r="M28" s="251">
        <v>3000000</v>
      </c>
      <c r="N28" s="251">
        <v>5499293</v>
      </c>
    </row>
    <row r="29" spans="1:14" ht="17.25" thickTop="1" thickBot="1" x14ac:dyDescent="0.3">
      <c r="A29" s="343" t="s">
        <v>26</v>
      </c>
      <c r="B29" s="343"/>
      <c r="C29" s="343"/>
      <c r="D29" s="343"/>
      <c r="E29" s="343"/>
      <c r="F29" s="255" t="s">
        <v>164</v>
      </c>
      <c r="G29" s="255" t="s">
        <v>164</v>
      </c>
      <c r="H29" s="338" t="s">
        <v>58</v>
      </c>
      <c r="I29" s="339"/>
      <c r="J29" s="339"/>
      <c r="K29" s="339"/>
      <c r="L29" s="340"/>
      <c r="M29" s="251" t="s">
        <v>164</v>
      </c>
      <c r="N29" s="251">
        <v>26995598</v>
      </c>
    </row>
    <row r="30" spans="1:14" ht="17.25" thickTop="1" thickBot="1" x14ac:dyDescent="0.3">
      <c r="A30" s="344" t="s">
        <v>27</v>
      </c>
      <c r="B30" s="344"/>
      <c r="C30" s="344"/>
      <c r="D30" s="344"/>
      <c r="E30" s="344"/>
      <c r="F30" s="251">
        <f>SUM(F28:F29)</f>
        <v>0</v>
      </c>
      <c r="G30" s="251">
        <f>SUM(G28:G29)</f>
        <v>0</v>
      </c>
      <c r="H30" s="344" t="s">
        <v>69</v>
      </c>
      <c r="I30" s="344"/>
      <c r="J30" s="344"/>
      <c r="K30" s="344"/>
      <c r="L30" s="344"/>
      <c r="M30" s="309">
        <v>6049470</v>
      </c>
      <c r="N30" s="310">
        <v>6515267</v>
      </c>
    </row>
    <row r="31" spans="1:14" ht="17.25" thickTop="1" thickBot="1" x14ac:dyDescent="0.3">
      <c r="A31" s="342" t="s">
        <v>28</v>
      </c>
      <c r="B31" s="342"/>
      <c r="C31" s="342"/>
      <c r="D31" s="342"/>
      <c r="E31" s="342"/>
      <c r="F31" s="257">
        <f>SUM(F11,F14,F19,F25,F26,F27,F30)</f>
        <v>14891166</v>
      </c>
      <c r="G31" s="257">
        <f>SUM(G11,G14,G19,G25,G26,G27,G30)</f>
        <v>47580777</v>
      </c>
      <c r="H31" s="342" t="s">
        <v>48</v>
      </c>
      <c r="I31" s="342"/>
      <c r="J31" s="342"/>
      <c r="K31" s="342"/>
      <c r="L31" s="342"/>
      <c r="M31" s="257">
        <f>SUM(M7,M8,M14,M18,M27,M28,M29,M30)</f>
        <v>29670428</v>
      </c>
      <c r="N31" s="257">
        <f>SUM(N7,N8,N14,N18,N27,N28,N29,N30)</f>
        <v>62360039</v>
      </c>
    </row>
    <row r="32" spans="1:14" ht="16.5" thickTop="1" x14ac:dyDescent="0.25">
      <c r="A32" s="343" t="s">
        <v>29</v>
      </c>
      <c r="B32" s="343"/>
      <c r="C32" s="343"/>
      <c r="D32" s="343"/>
      <c r="E32" s="343"/>
      <c r="F32" s="258">
        <v>4698473</v>
      </c>
      <c r="G32" s="258">
        <v>4698473</v>
      </c>
      <c r="H32" s="343" t="s">
        <v>60</v>
      </c>
      <c r="I32" s="343"/>
      <c r="J32" s="343"/>
      <c r="K32" s="343"/>
      <c r="L32" s="343"/>
      <c r="M32" s="260">
        <v>554647</v>
      </c>
      <c r="N32" s="244">
        <v>554647</v>
      </c>
    </row>
    <row r="33" spans="1:14" ht="15.75" x14ac:dyDescent="0.25">
      <c r="A33" s="343" t="s">
        <v>30</v>
      </c>
      <c r="B33" s="343"/>
      <c r="C33" s="343"/>
      <c r="D33" s="343"/>
      <c r="E33" s="343"/>
      <c r="F33" s="256">
        <v>10635436</v>
      </c>
      <c r="G33" s="256">
        <v>10635436</v>
      </c>
      <c r="H33" s="336" t="s">
        <v>61</v>
      </c>
      <c r="I33" s="336"/>
      <c r="J33" s="336"/>
      <c r="K33" s="336"/>
      <c r="L33" s="336"/>
      <c r="M33" s="261">
        <f>SUM(M32)</f>
        <v>554647</v>
      </c>
      <c r="N33" s="272">
        <f>SUM(N32)</f>
        <v>554647</v>
      </c>
    </row>
    <row r="34" spans="1:14" ht="16.5" thickBot="1" x14ac:dyDescent="0.3">
      <c r="A34" s="336" t="s">
        <v>31</v>
      </c>
      <c r="B34" s="336"/>
      <c r="C34" s="336"/>
      <c r="D34" s="336"/>
      <c r="E34" s="336"/>
      <c r="F34" s="261">
        <f>SUM(F32:F33)</f>
        <v>15333909</v>
      </c>
      <c r="G34" s="261">
        <f>SUM(G32:G33)</f>
        <v>15333909</v>
      </c>
      <c r="H34" s="345"/>
      <c r="I34" s="346"/>
      <c r="J34" s="346"/>
      <c r="K34" s="346"/>
      <c r="L34" s="347"/>
      <c r="M34" s="256"/>
      <c r="N34" s="248"/>
    </row>
    <row r="35" spans="1:14" ht="17.25" thickTop="1" thickBot="1" x14ac:dyDescent="0.3">
      <c r="A35" s="342" t="s">
        <v>32</v>
      </c>
      <c r="B35" s="342"/>
      <c r="C35" s="342"/>
      <c r="D35" s="342"/>
      <c r="E35" s="342"/>
      <c r="F35" s="257">
        <f>SUM(F34)</f>
        <v>15333909</v>
      </c>
      <c r="G35" s="257">
        <f>SUM(G34)</f>
        <v>15333909</v>
      </c>
      <c r="H35" s="342" t="s">
        <v>66</v>
      </c>
      <c r="I35" s="342"/>
      <c r="J35" s="342"/>
      <c r="K35" s="342"/>
      <c r="L35" s="342"/>
      <c r="M35" s="257">
        <f>SUM(M33)</f>
        <v>554647</v>
      </c>
      <c r="N35" s="257">
        <f>SUM(N33)</f>
        <v>554647</v>
      </c>
    </row>
    <row r="36" spans="1:14" ht="16.5" customHeight="1" thickTop="1" x14ac:dyDescent="0.25">
      <c r="A36" s="325" t="s">
        <v>33</v>
      </c>
      <c r="B36" s="326"/>
      <c r="C36" s="326"/>
      <c r="D36" s="326"/>
      <c r="E36" s="327"/>
      <c r="F36" s="331">
        <f>SUM(F31,F35)</f>
        <v>30225075</v>
      </c>
      <c r="G36" s="331">
        <f>SUM(G31,G35)</f>
        <v>62914686</v>
      </c>
      <c r="H36" s="325" t="s">
        <v>47</v>
      </c>
      <c r="I36" s="326"/>
      <c r="J36" s="326"/>
      <c r="K36" s="326"/>
      <c r="L36" s="327"/>
      <c r="M36" s="331">
        <f>SUM(M31,M35)</f>
        <v>30225075</v>
      </c>
      <c r="N36" s="314">
        <f>SUM(N31,N35)</f>
        <v>62914686</v>
      </c>
    </row>
    <row r="37" spans="1:14" ht="15.75" customHeight="1" thickBot="1" x14ac:dyDescent="0.3">
      <c r="A37" s="328"/>
      <c r="B37" s="329"/>
      <c r="C37" s="329"/>
      <c r="D37" s="329"/>
      <c r="E37" s="330"/>
      <c r="F37" s="332"/>
      <c r="G37" s="332"/>
      <c r="H37" s="328"/>
      <c r="I37" s="329"/>
      <c r="J37" s="329"/>
      <c r="K37" s="329"/>
      <c r="L37" s="330"/>
      <c r="M37" s="332"/>
      <c r="N37" s="315"/>
    </row>
    <row r="38" spans="1:14" ht="16.5" thickTop="1" x14ac:dyDescent="0.25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1"/>
    </row>
    <row r="39" spans="1:14" ht="16.5" thickBot="1" x14ac:dyDescent="0.3">
      <c r="A39" s="316" t="s">
        <v>62</v>
      </c>
      <c r="B39" s="317"/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8"/>
    </row>
    <row r="40" spans="1:14" ht="15.75" customHeight="1" thickTop="1" x14ac:dyDescent="0.25">
      <c r="A40" s="373" t="s">
        <v>63</v>
      </c>
      <c r="B40" s="374"/>
      <c r="C40" s="374"/>
      <c r="D40" s="374"/>
      <c r="E40" s="375"/>
      <c r="F40" s="333">
        <f>SUM(F31-M31)</f>
        <v>-14779262</v>
      </c>
      <c r="G40" s="333">
        <f>SUM(G31-N31)</f>
        <v>-14779262</v>
      </c>
      <c r="H40" s="319"/>
      <c r="I40" s="320"/>
      <c r="J40" s="320"/>
      <c r="K40" s="320"/>
      <c r="L40" s="320"/>
      <c r="M40" s="320"/>
      <c r="N40" s="321"/>
    </row>
    <row r="41" spans="1:14" ht="15.75" customHeight="1" thickBot="1" x14ac:dyDescent="0.3">
      <c r="A41" s="376"/>
      <c r="B41" s="377"/>
      <c r="C41" s="377"/>
      <c r="D41" s="377"/>
      <c r="E41" s="378"/>
      <c r="F41" s="334"/>
      <c r="G41" s="334"/>
      <c r="H41" s="322"/>
      <c r="I41" s="323"/>
      <c r="J41" s="323"/>
      <c r="K41" s="323"/>
      <c r="L41" s="323"/>
      <c r="M41" s="323"/>
      <c r="N41" s="324"/>
    </row>
    <row r="42" spans="1:14" ht="17.25" thickTop="1" thickBot="1" x14ac:dyDescent="0.3">
      <c r="A42" s="364"/>
      <c r="B42" s="365"/>
      <c r="C42" s="365"/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6"/>
    </row>
    <row r="43" spans="1:14" ht="21.75" customHeight="1" thickTop="1" thickBot="1" x14ac:dyDescent="0.3">
      <c r="A43" s="371" t="s">
        <v>64</v>
      </c>
      <c r="B43" s="371"/>
      <c r="C43" s="371"/>
      <c r="D43" s="371"/>
      <c r="E43" s="371"/>
      <c r="F43" s="361">
        <v>1</v>
      </c>
      <c r="G43" s="362"/>
      <c r="H43" s="362"/>
      <c r="I43" s="362"/>
      <c r="J43" s="362"/>
      <c r="K43" s="362"/>
      <c r="L43" s="362"/>
      <c r="M43" s="362"/>
      <c r="N43" s="363"/>
    </row>
    <row r="44" spans="1:14" ht="21" customHeight="1" thickTop="1" thickBot="1" x14ac:dyDescent="0.3">
      <c r="A44" s="372" t="s">
        <v>65</v>
      </c>
      <c r="B44" s="372"/>
      <c r="C44" s="372"/>
      <c r="D44" s="372"/>
      <c r="E44" s="372"/>
      <c r="F44" s="361">
        <v>1</v>
      </c>
      <c r="G44" s="362"/>
      <c r="H44" s="362"/>
      <c r="I44" s="362"/>
      <c r="J44" s="362"/>
      <c r="K44" s="362"/>
      <c r="L44" s="362"/>
      <c r="M44" s="362"/>
      <c r="N44" s="363"/>
    </row>
    <row r="45" spans="1:14" ht="16.5" thickTop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</sheetData>
  <mergeCells count="84">
    <mergeCell ref="F44:N44"/>
    <mergeCell ref="A38:N38"/>
    <mergeCell ref="A43:E43"/>
    <mergeCell ref="A44:E44"/>
    <mergeCell ref="A40:E41"/>
    <mergeCell ref="A6:E6"/>
    <mergeCell ref="A7:E7"/>
    <mergeCell ref="H5:L5"/>
    <mergeCell ref="H8:L8"/>
    <mergeCell ref="F43:N43"/>
    <mergeCell ref="A42:N42"/>
    <mergeCell ref="A17:E17"/>
    <mergeCell ref="A12:E12"/>
    <mergeCell ref="A13:E13"/>
    <mergeCell ref="A11:E11"/>
    <mergeCell ref="H11:L11"/>
    <mergeCell ref="H12:L12"/>
    <mergeCell ref="H13:L13"/>
    <mergeCell ref="H14:L14"/>
    <mergeCell ref="H15:L15"/>
    <mergeCell ref="H16:L16"/>
    <mergeCell ref="A1:N1"/>
    <mergeCell ref="A2:N2"/>
    <mergeCell ref="A3:N3"/>
    <mergeCell ref="A15:E15"/>
    <mergeCell ref="A16:E16"/>
    <mergeCell ref="A14:E14"/>
    <mergeCell ref="A4:E4"/>
    <mergeCell ref="H4:L4"/>
    <mergeCell ref="H6:L6"/>
    <mergeCell ref="H7:L7"/>
    <mergeCell ref="A10:E10"/>
    <mergeCell ref="A8:E8"/>
    <mergeCell ref="A9:E9"/>
    <mergeCell ref="H9:L9"/>
    <mergeCell ref="H10:L10"/>
    <mergeCell ref="A5:E5"/>
    <mergeCell ref="H17:L17"/>
    <mergeCell ref="H18:L18"/>
    <mergeCell ref="A31:E31"/>
    <mergeCell ref="A32:E32"/>
    <mergeCell ref="A33:E33"/>
    <mergeCell ref="A28:E28"/>
    <mergeCell ref="A29:E29"/>
    <mergeCell ref="A30:E30"/>
    <mergeCell ref="A25:E25"/>
    <mergeCell ref="A26:E26"/>
    <mergeCell ref="A27:E27"/>
    <mergeCell ref="A20:E20"/>
    <mergeCell ref="A21:E21"/>
    <mergeCell ref="H27:L27"/>
    <mergeCell ref="A18:E18"/>
    <mergeCell ref="A19:E19"/>
    <mergeCell ref="H35:L35"/>
    <mergeCell ref="A35:E35"/>
    <mergeCell ref="A34:E34"/>
    <mergeCell ref="A22:E22"/>
    <mergeCell ref="A23:E23"/>
    <mergeCell ref="A24:E24"/>
    <mergeCell ref="H31:L31"/>
    <mergeCell ref="H30:L30"/>
    <mergeCell ref="H32:L32"/>
    <mergeCell ref="H33:L33"/>
    <mergeCell ref="H34:L34"/>
    <mergeCell ref="H19:L19"/>
    <mergeCell ref="H20:L20"/>
    <mergeCell ref="H21:L21"/>
    <mergeCell ref="H28:L28"/>
    <mergeCell ref="H29:L29"/>
    <mergeCell ref="H25:L25"/>
    <mergeCell ref="H26:L26"/>
    <mergeCell ref="H23:L23"/>
    <mergeCell ref="H24:L24"/>
    <mergeCell ref="H22:L22"/>
    <mergeCell ref="N36:N37"/>
    <mergeCell ref="A39:N39"/>
    <mergeCell ref="H40:N41"/>
    <mergeCell ref="A36:E37"/>
    <mergeCell ref="F36:F37"/>
    <mergeCell ref="F40:F41"/>
    <mergeCell ref="G36:G37"/>
    <mergeCell ref="G40:G41"/>
    <mergeCell ref="H36:L37"/>
    <mergeCell ref="M36:M37"/>
  </mergeCells>
  <pageMargins left="0.7" right="0.7" top="0.75" bottom="0.75" header="0.3" footer="0.3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0047-EA93-447E-AA99-EF4FFA06F989}">
  <sheetPr>
    <tabColor rgb="FF00B0F0"/>
  </sheetPr>
  <dimension ref="A1:D13"/>
  <sheetViews>
    <sheetView workbookViewId="0">
      <selection activeCell="D5" sqref="D5"/>
    </sheetView>
  </sheetViews>
  <sheetFormatPr defaultRowHeight="15" x14ac:dyDescent="0.25"/>
  <cols>
    <col min="1" max="1" width="8.85546875" bestFit="1" customWidth="1"/>
    <col min="2" max="2" width="55.7109375" customWidth="1"/>
    <col min="3" max="4" width="16.85546875" bestFit="1" customWidth="1"/>
  </cols>
  <sheetData>
    <row r="1" spans="1:4" ht="16.5" thickTop="1" x14ac:dyDescent="0.25">
      <c r="A1" s="379" t="s">
        <v>154</v>
      </c>
      <c r="B1" s="380"/>
      <c r="C1" s="380"/>
      <c r="D1" s="381"/>
    </row>
    <row r="2" spans="1:4" ht="48" customHeight="1" x14ac:dyDescent="0.25">
      <c r="A2" s="476" t="s">
        <v>137</v>
      </c>
      <c r="B2" s="477"/>
      <c r="C2" s="477"/>
      <c r="D2" s="478"/>
    </row>
    <row r="3" spans="1:4" ht="16.5" thickBot="1" x14ac:dyDescent="0.3">
      <c r="A3" s="450" t="s">
        <v>0</v>
      </c>
      <c r="B3" s="451"/>
      <c r="C3" s="451"/>
      <c r="D3" s="452"/>
    </row>
    <row r="4" spans="1:4" ht="33" thickTop="1" thickBot="1" x14ac:dyDescent="0.3">
      <c r="A4" s="50" t="s">
        <v>106</v>
      </c>
      <c r="B4" s="51" t="s">
        <v>138</v>
      </c>
      <c r="C4" s="52" t="s">
        <v>157</v>
      </c>
      <c r="D4" s="52" t="s">
        <v>397</v>
      </c>
    </row>
    <row r="5" spans="1:4" ht="17.25" thickTop="1" thickBot="1" x14ac:dyDescent="0.3">
      <c r="A5" s="37">
        <v>1</v>
      </c>
      <c r="B5" s="38">
        <v>2</v>
      </c>
      <c r="C5" s="39">
        <v>3</v>
      </c>
      <c r="D5" s="39">
        <v>3</v>
      </c>
    </row>
    <row r="6" spans="1:4" ht="15.75" x14ac:dyDescent="0.25">
      <c r="A6" s="31" t="s">
        <v>108</v>
      </c>
      <c r="B6" s="3" t="s">
        <v>139</v>
      </c>
      <c r="C6" s="32">
        <v>1020000</v>
      </c>
      <c r="D6" s="32">
        <v>1020000</v>
      </c>
    </row>
    <row r="7" spans="1:4" ht="47.25" x14ac:dyDescent="0.25">
      <c r="A7" s="33" t="s">
        <v>109</v>
      </c>
      <c r="B7" s="4" t="s">
        <v>140</v>
      </c>
      <c r="C7" s="34"/>
      <c r="D7" s="34"/>
    </row>
    <row r="8" spans="1:4" ht="15.75" x14ac:dyDescent="0.25">
      <c r="A8" s="33" t="s">
        <v>110</v>
      </c>
      <c r="B8" s="5" t="s">
        <v>141</v>
      </c>
      <c r="C8" s="34">
        <v>5000</v>
      </c>
      <c r="D8" s="34">
        <v>5000</v>
      </c>
    </row>
    <row r="9" spans="1:4" ht="31.5" x14ac:dyDescent="0.25">
      <c r="A9" s="33" t="s">
        <v>142</v>
      </c>
      <c r="B9" s="5" t="s">
        <v>143</v>
      </c>
      <c r="C9" s="34"/>
      <c r="D9" s="34"/>
    </row>
    <row r="10" spans="1:4" ht="16.5" thickBot="1" x14ac:dyDescent="0.3">
      <c r="A10" s="35" t="s">
        <v>144</v>
      </c>
      <c r="B10" s="6" t="s">
        <v>74</v>
      </c>
      <c r="C10" s="36">
        <v>0</v>
      </c>
      <c r="D10" s="36">
        <v>0</v>
      </c>
    </row>
    <row r="11" spans="1:4" ht="17.25" thickTop="1" thickBot="1" x14ac:dyDescent="0.3">
      <c r="A11" s="474" t="s">
        <v>145</v>
      </c>
      <c r="B11" s="475"/>
      <c r="C11" s="53">
        <f>SUM(C6:C10)</f>
        <v>1025000</v>
      </c>
      <c r="D11" s="53">
        <f>SUM(D6:D10)</f>
        <v>1025000</v>
      </c>
    </row>
    <row r="12" spans="1:4" ht="42.75" customHeight="1" thickTop="1" thickBot="1" x14ac:dyDescent="0.3">
      <c r="A12" s="479" t="s">
        <v>146</v>
      </c>
      <c r="B12" s="480"/>
      <c r="C12" s="480"/>
      <c r="D12" s="481"/>
    </row>
    <row r="13" spans="1:4" ht="15.75" thickTop="1" x14ac:dyDescent="0.25"/>
  </sheetData>
  <mergeCells count="5">
    <mergeCell ref="A11:B11"/>
    <mergeCell ref="A1:D1"/>
    <mergeCell ref="A2:D2"/>
    <mergeCell ref="A3:D3"/>
    <mergeCell ref="A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C188-5A43-4E98-95C7-3E2204F5058E}">
  <sheetPr>
    <tabColor rgb="FF00B0F0"/>
    <pageSetUpPr fitToPage="1"/>
  </sheetPr>
  <dimension ref="A1:C48"/>
  <sheetViews>
    <sheetView workbookViewId="0">
      <selection activeCell="F46" sqref="F46"/>
    </sheetView>
  </sheetViews>
  <sheetFormatPr defaultRowHeight="15" x14ac:dyDescent="0.25"/>
  <cols>
    <col min="1" max="1" width="47.5703125" customWidth="1"/>
    <col min="2" max="3" width="20.7109375" customWidth="1"/>
  </cols>
  <sheetData>
    <row r="1" spans="1:3" ht="16.5" thickTop="1" x14ac:dyDescent="0.25">
      <c r="A1" s="379" t="s">
        <v>350</v>
      </c>
      <c r="B1" s="380"/>
      <c r="C1" s="381"/>
    </row>
    <row r="2" spans="1:3" ht="15.75" x14ac:dyDescent="0.25">
      <c r="A2" s="382" t="s">
        <v>353</v>
      </c>
      <c r="B2" s="383"/>
      <c r="C2" s="384"/>
    </row>
    <row r="3" spans="1:3" ht="16.5" thickBot="1" x14ac:dyDescent="0.3">
      <c r="A3" s="385" t="s">
        <v>0</v>
      </c>
      <c r="B3" s="386"/>
      <c r="C3" s="387"/>
    </row>
    <row r="4" spans="1:3" ht="45" customHeight="1" thickTop="1" thickBot="1" x14ac:dyDescent="0.3">
      <c r="A4" s="204" t="s">
        <v>214</v>
      </c>
      <c r="B4" s="205" t="s">
        <v>354</v>
      </c>
      <c r="C4" s="205" t="s">
        <v>392</v>
      </c>
    </row>
    <row r="5" spans="1:3" ht="17.25" thickTop="1" thickBot="1" x14ac:dyDescent="0.3">
      <c r="A5" s="202" t="s">
        <v>1</v>
      </c>
      <c r="B5" s="203"/>
      <c r="C5" s="203"/>
    </row>
    <row r="6" spans="1:3" ht="16.5" thickTop="1" x14ac:dyDescent="0.25">
      <c r="A6" s="194" t="s">
        <v>215</v>
      </c>
      <c r="B6" s="195">
        <f>SUM(B7:B12)</f>
        <v>0</v>
      </c>
      <c r="C6" s="195">
        <f>SUM(C7:C12)</f>
        <v>22000</v>
      </c>
    </row>
    <row r="7" spans="1:3" ht="15.75" x14ac:dyDescent="0.25">
      <c r="A7" s="169" t="s">
        <v>216</v>
      </c>
      <c r="B7" s="170"/>
      <c r="C7" s="170">
        <v>22000</v>
      </c>
    </row>
    <row r="8" spans="1:3" ht="15.75" x14ac:dyDescent="0.25">
      <c r="A8" s="169" t="s">
        <v>217</v>
      </c>
      <c r="B8" s="170"/>
      <c r="C8" s="170"/>
    </row>
    <row r="9" spans="1:3" ht="15.75" x14ac:dyDescent="0.25">
      <c r="A9" s="169" t="s">
        <v>218</v>
      </c>
      <c r="B9" s="170"/>
      <c r="C9" s="170"/>
    </row>
    <row r="10" spans="1:3" ht="15.75" x14ac:dyDescent="0.25">
      <c r="A10" s="169" t="s">
        <v>219</v>
      </c>
      <c r="B10" s="170"/>
      <c r="C10" s="170"/>
    </row>
    <row r="11" spans="1:3" ht="15.75" x14ac:dyDescent="0.25">
      <c r="A11" s="169" t="s">
        <v>220</v>
      </c>
      <c r="B11" s="170"/>
      <c r="C11" s="170"/>
    </row>
    <row r="12" spans="1:3" ht="16.5" thickBot="1" x14ac:dyDescent="0.3">
      <c r="A12" s="171" t="s">
        <v>221</v>
      </c>
      <c r="B12" s="172"/>
      <c r="C12" s="172"/>
    </row>
    <row r="13" spans="1:3" ht="32.25" thickBot="1" x14ac:dyDescent="0.3">
      <c r="A13" s="173" t="s">
        <v>222</v>
      </c>
      <c r="B13" s="174">
        <f>SUM(B14:B15)</f>
        <v>13866166</v>
      </c>
      <c r="C13" s="174">
        <f>SUM(C14:C15)</f>
        <v>16538886</v>
      </c>
    </row>
    <row r="14" spans="1:3" ht="31.5" x14ac:dyDescent="0.25">
      <c r="A14" s="175" t="s">
        <v>223</v>
      </c>
      <c r="B14" s="176">
        <v>13866166</v>
      </c>
      <c r="C14" s="176">
        <v>16538886</v>
      </c>
    </row>
    <row r="15" spans="1:3" ht="16.5" thickBot="1" x14ac:dyDescent="0.3">
      <c r="A15" s="175" t="s">
        <v>224</v>
      </c>
      <c r="B15" s="177"/>
      <c r="C15" s="177"/>
    </row>
    <row r="16" spans="1:3" ht="16.5" thickBot="1" x14ac:dyDescent="0.3">
      <c r="A16" s="178" t="s">
        <v>225</v>
      </c>
      <c r="B16" s="179">
        <v>1025000</v>
      </c>
      <c r="C16" s="179">
        <v>1025000</v>
      </c>
    </row>
    <row r="17" spans="1:3" ht="32.25" thickBot="1" x14ac:dyDescent="0.3">
      <c r="A17" s="178" t="s">
        <v>226</v>
      </c>
      <c r="B17" s="174">
        <f>SUM(B18:B19)</f>
        <v>0</v>
      </c>
      <c r="C17" s="174">
        <f>SUM(C18:C19)</f>
        <v>29994891</v>
      </c>
    </row>
    <row r="18" spans="1:3" ht="31.5" x14ac:dyDescent="0.25">
      <c r="A18" s="175" t="s">
        <v>227</v>
      </c>
      <c r="B18" s="176"/>
      <c r="C18" s="176">
        <v>29994891</v>
      </c>
    </row>
    <row r="19" spans="1:3" ht="16.5" thickBot="1" x14ac:dyDescent="0.3">
      <c r="A19" s="180" t="s">
        <v>228</v>
      </c>
      <c r="B19" s="181"/>
      <c r="C19" s="181"/>
    </row>
    <row r="20" spans="1:3" ht="16.5" thickBot="1" x14ac:dyDescent="0.3">
      <c r="A20" s="178" t="s">
        <v>229</v>
      </c>
      <c r="B20" s="179"/>
      <c r="C20" s="179"/>
    </row>
    <row r="21" spans="1:3" ht="16.5" thickBot="1" x14ac:dyDescent="0.3">
      <c r="A21" s="178" t="s">
        <v>230</v>
      </c>
      <c r="B21" s="179"/>
      <c r="C21" s="179"/>
    </row>
    <row r="22" spans="1:3" ht="32.25" thickBot="1" x14ac:dyDescent="0.3">
      <c r="A22" s="178" t="s">
        <v>231</v>
      </c>
      <c r="B22" s="179"/>
      <c r="C22" s="179"/>
    </row>
    <row r="23" spans="1:3" ht="16.5" thickBot="1" x14ac:dyDescent="0.3">
      <c r="A23" s="178" t="s">
        <v>232</v>
      </c>
      <c r="B23" s="174">
        <f>SUM(B6,B13,B16:B17,B20:B21:B22)</f>
        <v>14891166</v>
      </c>
      <c r="C23" s="174">
        <f>SUM(C6,C13,C16:C17,C20:C21:C22)</f>
        <v>47580777</v>
      </c>
    </row>
    <row r="24" spans="1:3" ht="16.5" thickBot="1" x14ac:dyDescent="0.3">
      <c r="A24" s="182" t="s">
        <v>233</v>
      </c>
      <c r="B24" s="183">
        <f>SUM(B25:B27)</f>
        <v>15333909</v>
      </c>
      <c r="C24" s="183">
        <f>SUM(C25:C27)</f>
        <v>15333909</v>
      </c>
    </row>
    <row r="25" spans="1:3" ht="15.75" x14ac:dyDescent="0.25">
      <c r="A25" s="184" t="s">
        <v>234</v>
      </c>
      <c r="B25" s="185"/>
      <c r="C25" s="185"/>
    </row>
    <row r="26" spans="1:3" ht="15.75" x14ac:dyDescent="0.25">
      <c r="A26" s="186" t="s">
        <v>235</v>
      </c>
      <c r="B26" s="177">
        <v>10635436</v>
      </c>
      <c r="C26" s="177">
        <v>10635436</v>
      </c>
    </row>
    <row r="27" spans="1:3" ht="16.5" thickBot="1" x14ac:dyDescent="0.3">
      <c r="A27" s="186" t="s">
        <v>148</v>
      </c>
      <c r="B27" s="177">
        <v>4698473</v>
      </c>
      <c r="C27" s="177">
        <v>4698473</v>
      </c>
    </row>
    <row r="28" spans="1:3" ht="16.5" thickBot="1" x14ac:dyDescent="0.3">
      <c r="A28" s="196" t="s">
        <v>236</v>
      </c>
      <c r="B28" s="197">
        <f>SUM(B23:B24)</f>
        <v>30225075</v>
      </c>
      <c r="C28" s="197">
        <f>SUM(C23:C24)</f>
        <v>62914686</v>
      </c>
    </row>
    <row r="29" spans="1:3" ht="17.25" thickTop="1" thickBot="1" x14ac:dyDescent="0.3">
      <c r="A29" s="198"/>
      <c r="B29" s="199"/>
      <c r="C29" s="199"/>
    </row>
    <row r="30" spans="1:3" ht="17.25" thickTop="1" thickBot="1" x14ac:dyDescent="0.3">
      <c r="A30" s="202" t="s">
        <v>3</v>
      </c>
      <c r="B30" s="203"/>
      <c r="C30" s="203"/>
    </row>
    <row r="31" spans="1:3" ht="33" thickTop="1" thickBot="1" x14ac:dyDescent="0.3">
      <c r="A31" s="200" t="s">
        <v>237</v>
      </c>
      <c r="B31" s="201">
        <f>SUM(B32:B38)</f>
        <v>20620958</v>
      </c>
      <c r="C31" s="201">
        <f>SUM(C32:C38)</f>
        <v>23349881</v>
      </c>
    </row>
    <row r="32" spans="1:3" ht="15.75" x14ac:dyDescent="0.25">
      <c r="A32" s="186" t="s">
        <v>238</v>
      </c>
      <c r="B32" s="177">
        <v>4301000</v>
      </c>
      <c r="C32" s="177">
        <v>4322600</v>
      </c>
    </row>
    <row r="33" spans="1:3" ht="31.5" x14ac:dyDescent="0.25">
      <c r="A33" s="187" t="s">
        <v>239</v>
      </c>
      <c r="B33" s="170">
        <v>730000</v>
      </c>
      <c r="C33" s="170">
        <v>820000</v>
      </c>
    </row>
    <row r="34" spans="1:3" ht="15.75" x14ac:dyDescent="0.25">
      <c r="A34" s="187" t="s">
        <v>240</v>
      </c>
      <c r="B34" s="170">
        <v>6830000</v>
      </c>
      <c r="C34" s="170">
        <v>10732720</v>
      </c>
    </row>
    <row r="35" spans="1:3" ht="15.75" x14ac:dyDescent="0.25">
      <c r="A35" s="187" t="s">
        <v>241</v>
      </c>
      <c r="B35" s="170">
        <v>947000</v>
      </c>
      <c r="C35" s="170">
        <v>947000</v>
      </c>
    </row>
    <row r="36" spans="1:3" ht="15.75" x14ac:dyDescent="0.25">
      <c r="A36" s="187" t="s">
        <v>242</v>
      </c>
      <c r="B36" s="170"/>
      <c r="C36" s="170">
        <v>478527</v>
      </c>
    </row>
    <row r="37" spans="1:3" ht="15.75" x14ac:dyDescent="0.25">
      <c r="A37" s="187" t="s">
        <v>243</v>
      </c>
      <c r="B37" s="170">
        <v>1190000</v>
      </c>
      <c r="C37" s="170">
        <v>1310000</v>
      </c>
    </row>
    <row r="38" spans="1:3" ht="16.5" thickBot="1" x14ac:dyDescent="0.3">
      <c r="A38" s="187" t="s">
        <v>244</v>
      </c>
      <c r="B38" s="170">
        <v>6622958</v>
      </c>
      <c r="C38" s="170">
        <v>4739034</v>
      </c>
    </row>
    <row r="39" spans="1:3" ht="32.25" thickBot="1" x14ac:dyDescent="0.3">
      <c r="A39" s="182" t="s">
        <v>245</v>
      </c>
      <c r="B39" s="168">
        <f>SUM(B40:B44)</f>
        <v>9604117</v>
      </c>
      <c r="C39" s="168">
        <f>SUM(C40:C43)</f>
        <v>39010158</v>
      </c>
    </row>
    <row r="40" spans="1:3" ht="15.75" x14ac:dyDescent="0.25">
      <c r="A40" s="184" t="s">
        <v>246</v>
      </c>
      <c r="B40" s="176">
        <v>3000000</v>
      </c>
      <c r="C40" s="176">
        <v>5499293</v>
      </c>
    </row>
    <row r="41" spans="1:3" ht="15.75" x14ac:dyDescent="0.25">
      <c r="A41" s="187" t="s">
        <v>247</v>
      </c>
      <c r="B41" s="170"/>
      <c r="C41" s="170">
        <v>26995598</v>
      </c>
    </row>
    <row r="42" spans="1:3" ht="16.5" thickBot="1" x14ac:dyDescent="0.3">
      <c r="A42" s="188" t="s">
        <v>248</v>
      </c>
      <c r="B42" s="189"/>
      <c r="C42" s="189"/>
    </row>
    <row r="43" spans="1:3" ht="16.5" thickBot="1" x14ac:dyDescent="0.3">
      <c r="A43" s="191" t="s">
        <v>182</v>
      </c>
      <c r="B43" s="181">
        <v>6049470</v>
      </c>
      <c r="C43" s="181">
        <v>6515267</v>
      </c>
    </row>
    <row r="44" spans="1:3" ht="16.5" thickBot="1" x14ac:dyDescent="0.3">
      <c r="A44" s="182" t="s">
        <v>249</v>
      </c>
      <c r="B44" s="179">
        <f>SUM(B45:B46)</f>
        <v>554647</v>
      </c>
      <c r="C44" s="179">
        <f>SUM(C45:C46)</f>
        <v>554647</v>
      </c>
    </row>
    <row r="45" spans="1:3" ht="15.75" x14ac:dyDescent="0.25">
      <c r="A45" s="186" t="s">
        <v>250</v>
      </c>
      <c r="B45" s="177">
        <v>554647</v>
      </c>
      <c r="C45" s="177">
        <v>554647</v>
      </c>
    </row>
    <row r="46" spans="1:3" ht="16.5" thickBot="1" x14ac:dyDescent="0.3">
      <c r="A46" s="190" t="s">
        <v>251</v>
      </c>
      <c r="B46" s="172"/>
      <c r="C46" s="172"/>
    </row>
    <row r="47" spans="1:3" ht="16.5" thickBot="1" x14ac:dyDescent="0.3">
      <c r="A47" s="192" t="s">
        <v>252</v>
      </c>
      <c r="B47" s="193">
        <f>SUM(B31,B39)</f>
        <v>30225075</v>
      </c>
      <c r="C47" s="193">
        <f>SUM(C31,C39,C44)</f>
        <v>62914686</v>
      </c>
    </row>
    <row r="48" spans="1:3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  <pageSetup paperSize="9" scale="8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A4C8-BCD8-484A-9C38-15954F0C9D63}">
  <sheetPr>
    <tabColor rgb="FF00B0F0"/>
  </sheetPr>
  <dimension ref="A1:H42"/>
  <sheetViews>
    <sheetView workbookViewId="0">
      <selection activeCell="G13" sqref="G13:H13"/>
    </sheetView>
  </sheetViews>
  <sheetFormatPr defaultRowHeight="15" x14ac:dyDescent="0.25"/>
  <cols>
    <col min="1" max="1" width="2.5703125" bestFit="1" customWidth="1"/>
    <col min="2" max="2" width="3.5703125" bestFit="1" customWidth="1"/>
    <col min="3" max="3" width="10.140625" bestFit="1" customWidth="1"/>
    <col min="4" max="4" width="54.28515625" customWidth="1"/>
    <col min="5" max="8" width="16.7109375" customWidth="1"/>
  </cols>
  <sheetData>
    <row r="1" spans="1:8" ht="15.75" thickTop="1" x14ac:dyDescent="0.25">
      <c r="A1" s="393" t="s">
        <v>351</v>
      </c>
      <c r="B1" s="394"/>
      <c r="C1" s="394"/>
      <c r="D1" s="394"/>
      <c r="E1" s="394"/>
      <c r="F1" s="394"/>
      <c r="G1" s="394"/>
      <c r="H1" s="395"/>
    </row>
    <row r="2" spans="1:8" x14ac:dyDescent="0.25">
      <c r="A2" s="396" t="s">
        <v>1</v>
      </c>
      <c r="B2" s="397"/>
      <c r="C2" s="397"/>
      <c r="D2" s="397"/>
      <c r="E2" s="397"/>
      <c r="F2" s="397"/>
      <c r="G2" s="397"/>
      <c r="H2" s="398"/>
    </row>
    <row r="3" spans="1:8" ht="15.75" thickBot="1" x14ac:dyDescent="0.3">
      <c r="A3" s="399" t="s">
        <v>0</v>
      </c>
      <c r="B3" s="400"/>
      <c r="C3" s="400"/>
      <c r="D3" s="400"/>
      <c r="E3" s="400"/>
      <c r="F3" s="400"/>
      <c r="G3" s="400"/>
      <c r="H3" s="401"/>
    </row>
    <row r="4" spans="1:8" ht="30" thickTop="1" thickBot="1" x14ac:dyDescent="0.3">
      <c r="A4" s="403" t="s">
        <v>106</v>
      </c>
      <c r="B4" s="404"/>
      <c r="C4" s="404"/>
      <c r="D4" s="265" t="s">
        <v>150</v>
      </c>
      <c r="E4" s="208" t="s">
        <v>253</v>
      </c>
      <c r="F4" s="209" t="s">
        <v>254</v>
      </c>
      <c r="G4" s="208" t="s">
        <v>393</v>
      </c>
      <c r="H4" s="209" t="s">
        <v>394</v>
      </c>
    </row>
    <row r="5" spans="1:8" ht="30" thickTop="1" thickBot="1" x14ac:dyDescent="0.3">
      <c r="A5" s="206" t="s">
        <v>108</v>
      </c>
      <c r="B5" s="405" t="s">
        <v>255</v>
      </c>
      <c r="C5" s="405"/>
      <c r="D5" s="405"/>
      <c r="E5" s="122">
        <f>SUM(E6,E8,E10:E11)</f>
        <v>1025000</v>
      </c>
      <c r="F5" s="122">
        <f>SUM(F6,F8,F10:F11)</f>
        <v>1025000</v>
      </c>
      <c r="G5" s="122">
        <f>SUM(G6,G8,G10:G11)</f>
        <v>1025000</v>
      </c>
      <c r="H5" s="154">
        <f>SUM(H6,H8,H10:H11)</f>
        <v>1025000</v>
      </c>
    </row>
    <row r="6" spans="1:8" x14ac:dyDescent="0.25">
      <c r="A6" s="144"/>
      <c r="B6" s="111" t="s">
        <v>256</v>
      </c>
      <c r="C6" s="389" t="s">
        <v>257</v>
      </c>
      <c r="D6" s="389"/>
      <c r="E6" s="112">
        <f>SUM(E7)</f>
        <v>220000</v>
      </c>
      <c r="F6" s="145">
        <f>SUM(F7)</f>
        <v>220000</v>
      </c>
      <c r="G6" s="112">
        <f>SUM(G7)</f>
        <v>220000</v>
      </c>
      <c r="H6" s="145">
        <f>SUM(H7)</f>
        <v>220000</v>
      </c>
    </row>
    <row r="7" spans="1:8" x14ac:dyDescent="0.25">
      <c r="A7" s="146"/>
      <c r="B7" s="113"/>
      <c r="C7" s="113" t="s">
        <v>258</v>
      </c>
      <c r="D7" s="114" t="s">
        <v>259</v>
      </c>
      <c r="E7" s="115">
        <v>220000</v>
      </c>
      <c r="F7" s="115">
        <v>220000</v>
      </c>
      <c r="G7" s="115">
        <v>220000</v>
      </c>
      <c r="H7" s="275">
        <v>220000</v>
      </c>
    </row>
    <row r="8" spans="1:8" x14ac:dyDescent="0.25">
      <c r="A8" s="147"/>
      <c r="B8" s="267" t="s">
        <v>260</v>
      </c>
      <c r="C8" s="406" t="s">
        <v>261</v>
      </c>
      <c r="D8" s="406"/>
      <c r="E8" s="116">
        <f>SUM(E9)</f>
        <v>600000</v>
      </c>
      <c r="F8" s="148">
        <f>SUM(F9)</f>
        <v>600000</v>
      </c>
      <c r="G8" s="116">
        <f>SUM(G9)</f>
        <v>600000</v>
      </c>
      <c r="H8" s="148">
        <f>SUM(H9)</f>
        <v>600000</v>
      </c>
    </row>
    <row r="9" spans="1:8" x14ac:dyDescent="0.25">
      <c r="A9" s="146"/>
      <c r="B9" s="113"/>
      <c r="C9" s="113" t="s">
        <v>262</v>
      </c>
      <c r="D9" s="113" t="s">
        <v>263</v>
      </c>
      <c r="E9" s="117">
        <v>600000</v>
      </c>
      <c r="F9" s="117">
        <v>600000</v>
      </c>
      <c r="G9" s="117">
        <v>600000</v>
      </c>
      <c r="H9" s="276">
        <v>600000</v>
      </c>
    </row>
    <row r="10" spans="1:8" x14ac:dyDescent="0.25">
      <c r="A10" s="147"/>
      <c r="B10" s="267" t="s">
        <v>264</v>
      </c>
      <c r="C10" s="390" t="s">
        <v>265</v>
      </c>
      <c r="D10" s="390"/>
      <c r="E10" s="116">
        <v>200000</v>
      </c>
      <c r="F10" s="116">
        <v>200000</v>
      </c>
      <c r="G10" s="116">
        <v>200000</v>
      </c>
      <c r="H10" s="148">
        <v>200000</v>
      </c>
    </row>
    <row r="11" spans="1:8" ht="15.75" thickBot="1" x14ac:dyDescent="0.3">
      <c r="A11" s="149"/>
      <c r="B11" s="118" t="s">
        <v>266</v>
      </c>
      <c r="C11" s="391" t="s">
        <v>267</v>
      </c>
      <c r="D11" s="391"/>
      <c r="E11" s="116">
        <v>5000</v>
      </c>
      <c r="F11" s="116">
        <v>5000</v>
      </c>
      <c r="G11" s="116">
        <v>5000</v>
      </c>
      <c r="H11" s="148">
        <v>5000</v>
      </c>
    </row>
    <row r="12" spans="1:8" ht="29.25" thickBot="1" x14ac:dyDescent="0.3">
      <c r="A12" s="143" t="s">
        <v>109</v>
      </c>
      <c r="B12" s="388" t="s">
        <v>268</v>
      </c>
      <c r="C12" s="388"/>
      <c r="D12" s="388"/>
      <c r="E12" s="119">
        <f>SUM(E13:E14)</f>
        <v>0</v>
      </c>
      <c r="F12" s="150">
        <f>SUM(F13:F14)</f>
        <v>0</v>
      </c>
      <c r="G12" s="119">
        <f>SUM(G13:G14)</f>
        <v>22000</v>
      </c>
      <c r="H12" s="150">
        <f>SUM(H13:H14)</f>
        <v>22000</v>
      </c>
    </row>
    <row r="13" spans="1:8" x14ac:dyDescent="0.25">
      <c r="A13" s="144"/>
      <c r="B13" s="111" t="s">
        <v>269</v>
      </c>
      <c r="C13" s="389" t="s">
        <v>270</v>
      </c>
      <c r="D13" s="389"/>
      <c r="E13" s="120"/>
      <c r="F13" s="151"/>
      <c r="G13" s="120">
        <v>22000</v>
      </c>
      <c r="H13" s="120">
        <v>22000</v>
      </c>
    </row>
    <row r="14" spans="1:8" ht="15.75" thickBot="1" x14ac:dyDescent="0.3">
      <c r="A14" s="147"/>
      <c r="B14" s="111" t="s">
        <v>271</v>
      </c>
      <c r="C14" s="390" t="s">
        <v>272</v>
      </c>
      <c r="D14" s="390"/>
      <c r="E14" s="121"/>
      <c r="F14" s="152"/>
      <c r="G14" s="121"/>
      <c r="H14" s="152"/>
    </row>
    <row r="15" spans="1:8" ht="15.75" thickBot="1" x14ac:dyDescent="0.3">
      <c r="A15" s="153" t="s">
        <v>110</v>
      </c>
      <c r="B15" s="388" t="s">
        <v>273</v>
      </c>
      <c r="C15" s="388"/>
      <c r="D15" s="388"/>
      <c r="E15" s="122">
        <f>SUM(E16:E19)</f>
        <v>13866166</v>
      </c>
      <c r="F15" s="154">
        <f>SUM(F16:F19)</f>
        <v>13866166</v>
      </c>
      <c r="G15" s="122">
        <f>SUM(G16:G19)</f>
        <v>16538886</v>
      </c>
      <c r="H15" s="154">
        <f>SUM(H16:H19)</f>
        <v>16538886</v>
      </c>
    </row>
    <row r="16" spans="1:8" x14ac:dyDescent="0.25">
      <c r="A16" s="144"/>
      <c r="B16" s="123" t="s">
        <v>274</v>
      </c>
      <c r="C16" s="389" t="s">
        <v>275</v>
      </c>
      <c r="D16" s="389"/>
      <c r="E16" s="124">
        <v>13866166</v>
      </c>
      <c r="F16" s="124">
        <v>13866166</v>
      </c>
      <c r="G16" s="124">
        <v>16538886</v>
      </c>
      <c r="H16" s="124">
        <v>16538886</v>
      </c>
    </row>
    <row r="17" spans="1:8" x14ac:dyDescent="0.25">
      <c r="A17" s="147"/>
      <c r="B17" s="123" t="s">
        <v>276</v>
      </c>
      <c r="C17" s="390" t="s">
        <v>277</v>
      </c>
      <c r="D17" s="390"/>
      <c r="E17" s="125"/>
      <c r="F17" s="156"/>
      <c r="G17" s="125"/>
      <c r="H17" s="156"/>
    </row>
    <row r="18" spans="1:8" x14ac:dyDescent="0.25">
      <c r="A18" s="147"/>
      <c r="B18" s="123" t="s">
        <v>278</v>
      </c>
      <c r="C18" s="390" t="s">
        <v>100</v>
      </c>
      <c r="D18" s="390"/>
      <c r="E18" s="125"/>
      <c r="F18" s="156"/>
      <c r="G18" s="125"/>
      <c r="H18" s="156"/>
    </row>
    <row r="19" spans="1:8" x14ac:dyDescent="0.25">
      <c r="A19" s="144"/>
      <c r="B19" s="123" t="s">
        <v>279</v>
      </c>
      <c r="C19" s="389" t="s">
        <v>280</v>
      </c>
      <c r="D19" s="389"/>
      <c r="E19" s="126">
        <f>SUM(E20:E22)</f>
        <v>0</v>
      </c>
      <c r="F19" s="157">
        <f>SUM(F20:F22)</f>
        <v>0</v>
      </c>
      <c r="G19" s="126">
        <f>SUM(G20:G22)</f>
        <v>0</v>
      </c>
      <c r="H19" s="157">
        <f>SUM(H20:H22)</f>
        <v>0</v>
      </c>
    </row>
    <row r="20" spans="1:8" x14ac:dyDescent="0.25">
      <c r="A20" s="144"/>
      <c r="B20" s="123"/>
      <c r="C20" s="113" t="s">
        <v>356</v>
      </c>
      <c r="D20" s="114" t="s">
        <v>281</v>
      </c>
      <c r="E20" s="126"/>
      <c r="F20" s="157"/>
      <c r="G20" s="126"/>
      <c r="H20" s="157"/>
    </row>
    <row r="21" spans="1:8" ht="30" x14ac:dyDescent="0.25">
      <c r="A21" s="158"/>
      <c r="B21" s="113"/>
      <c r="C21" s="113" t="s">
        <v>282</v>
      </c>
      <c r="D21" s="114" t="s">
        <v>283</v>
      </c>
      <c r="E21" s="127"/>
      <c r="F21" s="159"/>
      <c r="G21" s="127"/>
      <c r="H21" s="159"/>
    </row>
    <row r="22" spans="1:8" ht="15.75" thickBot="1" x14ac:dyDescent="0.3">
      <c r="A22" s="160"/>
      <c r="B22" s="128"/>
      <c r="C22" s="128" t="s">
        <v>284</v>
      </c>
      <c r="D22" s="129" t="s">
        <v>285</v>
      </c>
      <c r="E22" s="127"/>
      <c r="F22" s="159"/>
      <c r="G22" s="127"/>
      <c r="H22" s="159"/>
    </row>
    <row r="23" spans="1:8" ht="15.75" thickBot="1" x14ac:dyDescent="0.3">
      <c r="A23" s="153" t="s">
        <v>142</v>
      </c>
      <c r="B23" s="392" t="s">
        <v>286</v>
      </c>
      <c r="C23" s="392"/>
      <c r="D23" s="392"/>
      <c r="E23" s="122">
        <f>SUM(E24:E25)</f>
        <v>0</v>
      </c>
      <c r="F23" s="154">
        <f>SUM(F24:F25)</f>
        <v>0</v>
      </c>
      <c r="G23" s="122">
        <f>SUM(G24:G25)</f>
        <v>29994891</v>
      </c>
      <c r="H23" s="154">
        <f>SUM(H24:H25)</f>
        <v>29994891</v>
      </c>
    </row>
    <row r="24" spans="1:8" x14ac:dyDescent="0.25">
      <c r="A24" s="161"/>
      <c r="B24" s="266" t="s">
        <v>287</v>
      </c>
      <c r="C24" s="407" t="s">
        <v>288</v>
      </c>
      <c r="D24" s="407"/>
      <c r="E24" s="124"/>
      <c r="F24" s="155"/>
      <c r="G24" s="124">
        <v>29994891</v>
      </c>
      <c r="H24" s="124">
        <v>29994891</v>
      </c>
    </row>
    <row r="25" spans="1:8" x14ac:dyDescent="0.25">
      <c r="A25" s="144"/>
      <c r="B25" s="111" t="s">
        <v>289</v>
      </c>
      <c r="C25" s="389" t="s">
        <v>290</v>
      </c>
      <c r="D25" s="389"/>
      <c r="E25" s="124"/>
      <c r="F25" s="155"/>
      <c r="G25" s="124"/>
      <c r="H25" s="155"/>
    </row>
    <row r="26" spans="1:8" ht="30" x14ac:dyDescent="0.25">
      <c r="A26" s="158"/>
      <c r="B26" s="113"/>
      <c r="C26" s="113" t="s">
        <v>291</v>
      </c>
      <c r="D26" s="114" t="s">
        <v>283</v>
      </c>
      <c r="E26" s="130"/>
      <c r="F26" s="162"/>
      <c r="G26" s="130"/>
      <c r="H26" s="162"/>
    </row>
    <row r="27" spans="1:8" x14ac:dyDescent="0.25">
      <c r="A27" s="146"/>
      <c r="B27" s="113"/>
      <c r="C27" s="113" t="s">
        <v>292</v>
      </c>
      <c r="D27" s="114" t="s">
        <v>293</v>
      </c>
      <c r="E27" s="130"/>
      <c r="F27" s="162"/>
      <c r="G27" s="130"/>
      <c r="H27" s="162"/>
    </row>
    <row r="28" spans="1:8" ht="15.75" thickBot="1" x14ac:dyDescent="0.3">
      <c r="A28" s="160"/>
      <c r="B28" s="128"/>
      <c r="C28" s="113" t="s">
        <v>294</v>
      </c>
      <c r="D28" s="129" t="s">
        <v>295</v>
      </c>
      <c r="E28" s="130"/>
      <c r="F28" s="162"/>
      <c r="G28" s="130"/>
      <c r="H28" s="162"/>
    </row>
    <row r="29" spans="1:8" ht="15.75" thickBot="1" x14ac:dyDescent="0.3">
      <c r="A29" s="153" t="s">
        <v>144</v>
      </c>
      <c r="B29" s="388" t="s">
        <v>296</v>
      </c>
      <c r="C29" s="388"/>
      <c r="D29" s="388"/>
      <c r="E29" s="122">
        <f>SUM(E30:E32)</f>
        <v>0</v>
      </c>
      <c r="F29" s="154">
        <f>SUM(F30:F32)</f>
        <v>0</v>
      </c>
      <c r="G29" s="122">
        <f>SUM(G30:G32)</f>
        <v>0</v>
      </c>
      <c r="H29" s="154">
        <f>SUM(H30:H32)</f>
        <v>0</v>
      </c>
    </row>
    <row r="30" spans="1:8" x14ac:dyDescent="0.25">
      <c r="A30" s="163"/>
      <c r="B30" s="111" t="s">
        <v>297</v>
      </c>
      <c r="C30" s="389" t="s">
        <v>298</v>
      </c>
      <c r="D30" s="389"/>
      <c r="E30" s="120"/>
      <c r="F30" s="151"/>
      <c r="G30" s="120"/>
      <c r="H30" s="151"/>
    </row>
    <row r="31" spans="1:8" x14ac:dyDescent="0.25">
      <c r="A31" s="149"/>
      <c r="B31" s="118" t="s">
        <v>299</v>
      </c>
      <c r="C31" s="391" t="s">
        <v>300</v>
      </c>
      <c r="D31" s="391"/>
      <c r="E31" s="125"/>
      <c r="F31" s="164"/>
      <c r="G31" s="125"/>
      <c r="H31" s="164"/>
    </row>
    <row r="32" spans="1:8" ht="15.75" thickBot="1" x14ac:dyDescent="0.3">
      <c r="A32" s="165"/>
      <c r="B32" s="166" t="s">
        <v>301</v>
      </c>
      <c r="C32" s="391" t="s">
        <v>302</v>
      </c>
      <c r="D32" s="391"/>
      <c r="E32" s="127"/>
      <c r="F32" s="159"/>
      <c r="G32" s="127"/>
      <c r="H32" s="159"/>
    </row>
    <row r="33" spans="1:8" ht="29.25" thickBot="1" x14ac:dyDescent="0.3">
      <c r="A33" s="143" t="s">
        <v>303</v>
      </c>
      <c r="B33" s="388" t="s">
        <v>304</v>
      </c>
      <c r="C33" s="388"/>
      <c r="D33" s="388"/>
      <c r="E33" s="122"/>
      <c r="F33" s="154"/>
      <c r="G33" s="122"/>
      <c r="H33" s="154"/>
    </row>
    <row r="34" spans="1:8" x14ac:dyDescent="0.25">
      <c r="A34" s="144"/>
      <c r="B34" s="111" t="s">
        <v>305</v>
      </c>
      <c r="C34" s="389" t="s">
        <v>306</v>
      </c>
      <c r="D34" s="389"/>
      <c r="E34" s="124"/>
      <c r="F34" s="155"/>
      <c r="G34" s="124"/>
      <c r="H34" s="155"/>
    </row>
    <row r="35" spans="1:8" ht="15.75" thickBot="1" x14ac:dyDescent="0.3">
      <c r="A35" s="167"/>
      <c r="B35" s="111" t="s">
        <v>307</v>
      </c>
      <c r="C35" s="390" t="s">
        <v>308</v>
      </c>
      <c r="D35" s="390"/>
      <c r="E35" s="124"/>
      <c r="F35" s="155"/>
      <c r="G35" s="124"/>
      <c r="H35" s="155"/>
    </row>
    <row r="36" spans="1:8" ht="15.75" thickBot="1" x14ac:dyDescent="0.3">
      <c r="A36" s="153" t="s">
        <v>309</v>
      </c>
      <c r="B36" s="409" t="s">
        <v>310</v>
      </c>
      <c r="C36" s="409"/>
      <c r="D36" s="409"/>
      <c r="E36" s="122">
        <f>SUM(E5,E12,E15,E23,E29)</f>
        <v>14891166</v>
      </c>
      <c r="F36" s="154">
        <f>SUM(F5,F12,F15,F23,F29)</f>
        <v>14891166</v>
      </c>
      <c r="G36" s="122">
        <f>SUM(G5,G12,G15,G23,G29)</f>
        <v>47580777</v>
      </c>
      <c r="H36" s="154">
        <f>SUM(H5,H12,H15,H23,H29)</f>
        <v>47580777</v>
      </c>
    </row>
    <row r="37" spans="1:8" ht="29.25" thickBot="1" x14ac:dyDescent="0.3">
      <c r="A37" s="143" t="s">
        <v>311</v>
      </c>
      <c r="B37" s="388" t="s">
        <v>312</v>
      </c>
      <c r="C37" s="388"/>
      <c r="D37" s="388"/>
      <c r="E37" s="122">
        <f>SUM(E38:E40)</f>
        <v>15333909</v>
      </c>
      <c r="F37" s="154">
        <f>SUM(F38:F40)</f>
        <v>15333909</v>
      </c>
      <c r="G37" s="122">
        <f>SUM(G38:G40)</f>
        <v>15333909</v>
      </c>
      <c r="H37" s="154">
        <f>SUM(H38:H40)</f>
        <v>15333909</v>
      </c>
    </row>
    <row r="38" spans="1:8" x14ac:dyDescent="0.25">
      <c r="A38" s="144"/>
      <c r="B38" s="111" t="s">
        <v>313</v>
      </c>
      <c r="C38" s="389" t="s">
        <v>314</v>
      </c>
      <c r="D38" s="389"/>
      <c r="E38" s="131">
        <v>4698473</v>
      </c>
      <c r="F38" s="131">
        <v>4698473</v>
      </c>
      <c r="G38" s="131">
        <v>4698473</v>
      </c>
      <c r="H38" s="277">
        <v>4698473</v>
      </c>
    </row>
    <row r="39" spans="1:8" x14ac:dyDescent="0.25">
      <c r="A39" s="144"/>
      <c r="B39" s="111" t="s">
        <v>315</v>
      </c>
      <c r="C39" s="410" t="s">
        <v>316</v>
      </c>
      <c r="D39" s="410"/>
      <c r="E39" s="125">
        <v>10635436</v>
      </c>
      <c r="F39" s="125">
        <v>10635436</v>
      </c>
      <c r="G39" s="125">
        <v>10635436</v>
      </c>
      <c r="H39" s="156">
        <v>10635436</v>
      </c>
    </row>
    <row r="40" spans="1:8" ht="15.75" thickBot="1" x14ac:dyDescent="0.3">
      <c r="A40" s="149"/>
      <c r="B40" s="166" t="s">
        <v>317</v>
      </c>
      <c r="C40" s="402" t="s">
        <v>234</v>
      </c>
      <c r="D40" s="402"/>
      <c r="E40" s="207"/>
      <c r="F40" s="164"/>
      <c r="G40" s="207"/>
      <c r="H40" s="164"/>
    </row>
    <row r="41" spans="1:8" ht="31.5" customHeight="1" thickTop="1" thickBot="1" x14ac:dyDescent="0.3">
      <c r="A41" s="210" t="s">
        <v>318</v>
      </c>
      <c r="B41" s="408" t="s">
        <v>319</v>
      </c>
      <c r="C41" s="408"/>
      <c r="D41" s="408"/>
      <c r="E41" s="211">
        <f>SUM(E36:E37)</f>
        <v>30225075</v>
      </c>
      <c r="F41" s="212">
        <f>SUM(F36:F37)</f>
        <v>30225075</v>
      </c>
      <c r="G41" s="211">
        <f>SUM(G36:G37)</f>
        <v>62914686</v>
      </c>
      <c r="H41" s="212">
        <f>SUM(H36:H37)</f>
        <v>62914686</v>
      </c>
    </row>
    <row r="42" spans="1:8" ht="15.75" thickTop="1" x14ac:dyDescent="0.25"/>
  </sheetData>
  <mergeCells count="33">
    <mergeCell ref="B41:D41"/>
    <mergeCell ref="C34:D34"/>
    <mergeCell ref="C35:D35"/>
    <mergeCell ref="B36:D36"/>
    <mergeCell ref="B37:D37"/>
    <mergeCell ref="C38:D38"/>
    <mergeCell ref="C39:D39"/>
    <mergeCell ref="B23:D23"/>
    <mergeCell ref="A1:H1"/>
    <mergeCell ref="A2:H2"/>
    <mergeCell ref="A3:H3"/>
    <mergeCell ref="C40:D40"/>
    <mergeCell ref="C25:D25"/>
    <mergeCell ref="B29:D29"/>
    <mergeCell ref="C30:D30"/>
    <mergeCell ref="C31:D31"/>
    <mergeCell ref="C32:D32"/>
    <mergeCell ref="A4:C4"/>
    <mergeCell ref="B5:D5"/>
    <mergeCell ref="C6:D6"/>
    <mergeCell ref="C8:D8"/>
    <mergeCell ref="B33:D33"/>
    <mergeCell ref="C24:D24"/>
    <mergeCell ref="C10:D10"/>
    <mergeCell ref="C11:D11"/>
    <mergeCell ref="B12:D12"/>
    <mergeCell ref="C13:D13"/>
    <mergeCell ref="C14:D14"/>
    <mergeCell ref="B15:D15"/>
    <mergeCell ref="C16:D16"/>
    <mergeCell ref="C17:D17"/>
    <mergeCell ref="C18:D18"/>
    <mergeCell ref="C19:D1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179FD-D15D-4220-876C-516DA6365EF1}">
  <sheetPr>
    <tabColor rgb="FF00B0F0"/>
  </sheetPr>
  <dimension ref="A1:H29"/>
  <sheetViews>
    <sheetView workbookViewId="0">
      <selection activeCell="G13" sqref="G13:H13"/>
    </sheetView>
  </sheetViews>
  <sheetFormatPr defaultRowHeight="15" x14ac:dyDescent="0.25"/>
  <cols>
    <col min="1" max="1" width="3.5703125" bestFit="1" customWidth="1"/>
    <col min="2" max="2" width="8" customWidth="1"/>
    <col min="3" max="3" width="22" customWidth="1"/>
    <col min="4" max="4" width="20.28515625" customWidth="1"/>
    <col min="5" max="8" width="20.7109375" customWidth="1"/>
  </cols>
  <sheetData>
    <row r="1" spans="1:8" ht="16.5" thickTop="1" x14ac:dyDescent="0.25">
      <c r="A1" s="411" t="s">
        <v>352</v>
      </c>
      <c r="B1" s="412"/>
      <c r="C1" s="412"/>
      <c r="D1" s="412"/>
      <c r="E1" s="412"/>
      <c r="F1" s="412"/>
      <c r="G1" s="412"/>
      <c r="H1" s="413"/>
    </row>
    <row r="2" spans="1:8" ht="15.75" x14ac:dyDescent="0.25">
      <c r="A2" s="414" t="s">
        <v>355</v>
      </c>
      <c r="B2" s="415"/>
      <c r="C2" s="415"/>
      <c r="D2" s="415"/>
      <c r="E2" s="415"/>
      <c r="F2" s="415"/>
      <c r="G2" s="415"/>
      <c r="H2" s="416"/>
    </row>
    <row r="3" spans="1:8" ht="16.5" thickBot="1" x14ac:dyDescent="0.3">
      <c r="A3" s="417" t="s">
        <v>0</v>
      </c>
      <c r="B3" s="418"/>
      <c r="C3" s="418"/>
      <c r="D3" s="418"/>
      <c r="E3" s="418"/>
      <c r="F3" s="418"/>
      <c r="G3" s="418"/>
      <c r="H3" s="419"/>
    </row>
    <row r="4" spans="1:8" ht="32.25" thickBot="1" x14ac:dyDescent="0.3">
      <c r="A4" s="420" t="s">
        <v>72</v>
      </c>
      <c r="B4" s="421"/>
      <c r="C4" s="421"/>
      <c r="D4" s="421"/>
      <c r="E4" s="226" t="s">
        <v>253</v>
      </c>
      <c r="F4" s="227" t="s">
        <v>254</v>
      </c>
      <c r="G4" s="226" t="s">
        <v>393</v>
      </c>
      <c r="H4" s="227" t="s">
        <v>395</v>
      </c>
    </row>
    <row r="5" spans="1:8" ht="15.75" x14ac:dyDescent="0.25">
      <c r="A5" s="135" t="s">
        <v>108</v>
      </c>
      <c r="B5" s="422" t="s">
        <v>149</v>
      </c>
      <c r="C5" s="422"/>
      <c r="D5" s="422"/>
      <c r="E5" s="132">
        <v>4301000</v>
      </c>
      <c r="F5" s="132">
        <v>4301000</v>
      </c>
      <c r="G5" s="132">
        <v>4322600</v>
      </c>
      <c r="H5" s="132">
        <v>4322600</v>
      </c>
    </row>
    <row r="6" spans="1:8" ht="33.75" customHeight="1" x14ac:dyDescent="0.25">
      <c r="A6" s="135" t="s">
        <v>109</v>
      </c>
      <c r="B6" s="423" t="s">
        <v>320</v>
      </c>
      <c r="C6" s="423"/>
      <c r="D6" s="423"/>
      <c r="E6" s="132">
        <v>730000</v>
      </c>
      <c r="F6" s="132">
        <v>730000</v>
      </c>
      <c r="G6" s="132">
        <v>820000</v>
      </c>
      <c r="H6" s="132">
        <v>820000</v>
      </c>
    </row>
    <row r="7" spans="1:8" ht="15.75" x14ac:dyDescent="0.25">
      <c r="A7" s="135" t="s">
        <v>110</v>
      </c>
      <c r="B7" s="423" t="s">
        <v>321</v>
      </c>
      <c r="C7" s="423"/>
      <c r="D7" s="423"/>
      <c r="E7" s="132">
        <v>6830000</v>
      </c>
      <c r="F7" s="132">
        <v>6830000</v>
      </c>
      <c r="G7" s="132">
        <v>10732720</v>
      </c>
      <c r="H7" s="132">
        <v>10732720</v>
      </c>
    </row>
    <row r="8" spans="1:8" ht="15.75" x14ac:dyDescent="0.25">
      <c r="A8" s="135" t="s">
        <v>142</v>
      </c>
      <c r="B8" s="423" t="s">
        <v>241</v>
      </c>
      <c r="C8" s="423"/>
      <c r="D8" s="423"/>
      <c r="E8" s="132">
        <v>947000</v>
      </c>
      <c r="F8" s="132">
        <v>947000</v>
      </c>
      <c r="G8" s="132">
        <v>947000</v>
      </c>
      <c r="H8" s="136">
        <v>947000</v>
      </c>
    </row>
    <row r="9" spans="1:8" ht="15.75" x14ac:dyDescent="0.25">
      <c r="A9" s="135" t="s">
        <v>144</v>
      </c>
      <c r="B9" s="423" t="s">
        <v>322</v>
      </c>
      <c r="C9" s="425"/>
      <c r="D9" s="425"/>
      <c r="E9" s="132"/>
      <c r="F9" s="136"/>
      <c r="G9" s="132">
        <v>478527</v>
      </c>
      <c r="H9" s="132">
        <v>478527</v>
      </c>
    </row>
    <row r="10" spans="1:8" ht="15.75" x14ac:dyDescent="0.25">
      <c r="A10" s="135" t="s">
        <v>303</v>
      </c>
      <c r="B10" s="426" t="s">
        <v>243</v>
      </c>
      <c r="C10" s="426"/>
      <c r="D10" s="426"/>
      <c r="E10" s="132">
        <f>SUM(E11:E12)</f>
        <v>1190000</v>
      </c>
      <c r="F10" s="132">
        <f>SUM(F11:F12)</f>
        <v>1190000</v>
      </c>
      <c r="G10" s="132">
        <f>SUM(G11:G12)</f>
        <v>1310000</v>
      </c>
      <c r="H10" s="136">
        <f>SUM(H11:H12)</f>
        <v>1310000</v>
      </c>
    </row>
    <row r="11" spans="1:8" ht="32.25" customHeight="1" x14ac:dyDescent="0.25">
      <c r="A11" s="137"/>
      <c r="B11" s="228" t="s">
        <v>305</v>
      </c>
      <c r="C11" s="424" t="s">
        <v>323</v>
      </c>
      <c r="D11" s="424"/>
      <c r="E11" s="229">
        <v>1120000</v>
      </c>
      <c r="F11" s="229">
        <v>1120000</v>
      </c>
      <c r="G11" s="229">
        <v>1120000</v>
      </c>
      <c r="H11" s="230">
        <v>1120000</v>
      </c>
    </row>
    <row r="12" spans="1:8" ht="28.5" customHeight="1" x14ac:dyDescent="0.25">
      <c r="A12" s="138"/>
      <c r="B12" s="228" t="s">
        <v>307</v>
      </c>
      <c r="C12" s="424" t="s">
        <v>324</v>
      </c>
      <c r="D12" s="424"/>
      <c r="E12" s="229">
        <v>70000</v>
      </c>
      <c r="F12" s="229">
        <v>70000</v>
      </c>
      <c r="G12" s="229">
        <v>190000</v>
      </c>
      <c r="H12" s="230">
        <v>190000</v>
      </c>
    </row>
    <row r="13" spans="1:8" ht="15.75" x14ac:dyDescent="0.25">
      <c r="A13" s="135" t="s">
        <v>309</v>
      </c>
      <c r="B13" s="427" t="s">
        <v>246</v>
      </c>
      <c r="C13" s="427"/>
      <c r="D13" s="427"/>
      <c r="E13" s="132">
        <v>3000000</v>
      </c>
      <c r="F13" s="132">
        <v>3000000</v>
      </c>
      <c r="G13" s="132">
        <v>5499293</v>
      </c>
      <c r="H13" s="132">
        <v>5499293</v>
      </c>
    </row>
    <row r="14" spans="1:8" ht="15.75" x14ac:dyDescent="0.25">
      <c r="A14" s="135" t="s">
        <v>311</v>
      </c>
      <c r="B14" s="428" t="s">
        <v>247</v>
      </c>
      <c r="C14" s="428"/>
      <c r="D14" s="428"/>
      <c r="E14" s="132"/>
      <c r="F14" s="136"/>
      <c r="G14" s="132">
        <v>26995598</v>
      </c>
      <c r="H14" s="136">
        <v>26995598</v>
      </c>
    </row>
    <row r="15" spans="1:8" ht="15.75" x14ac:dyDescent="0.25">
      <c r="A15" s="135" t="s">
        <v>325</v>
      </c>
      <c r="B15" s="423" t="s">
        <v>326</v>
      </c>
      <c r="C15" s="423"/>
      <c r="D15" s="423"/>
      <c r="E15" s="132">
        <f>SUM(E16:E19)</f>
        <v>6049470</v>
      </c>
      <c r="F15" s="132">
        <f>SUM(F16:F19)</f>
        <v>6049470</v>
      </c>
      <c r="G15" s="132">
        <f>SUM(G16:G19)</f>
        <v>6515267</v>
      </c>
      <c r="H15" s="136">
        <f>SUM(H16:H19)</f>
        <v>6515267</v>
      </c>
    </row>
    <row r="16" spans="1:8" ht="15.75" x14ac:dyDescent="0.25">
      <c r="A16" s="139"/>
      <c r="B16" s="228" t="s">
        <v>327</v>
      </c>
      <c r="C16" s="424" t="s">
        <v>328</v>
      </c>
      <c r="D16" s="424"/>
      <c r="E16" s="229"/>
      <c r="F16" s="230"/>
      <c r="G16" s="229"/>
      <c r="H16" s="230"/>
    </row>
    <row r="17" spans="1:8" ht="15.75" x14ac:dyDescent="0.25">
      <c r="A17" s="139"/>
      <c r="B17" s="228" t="s">
        <v>329</v>
      </c>
      <c r="C17" s="424" t="s">
        <v>330</v>
      </c>
      <c r="D17" s="424"/>
      <c r="E17" s="229">
        <v>6049470</v>
      </c>
      <c r="F17" s="229">
        <v>6049470</v>
      </c>
      <c r="G17" s="229">
        <v>6515267</v>
      </c>
      <c r="H17" s="230">
        <v>6515267</v>
      </c>
    </row>
    <row r="18" spans="1:8" ht="15.75" x14ac:dyDescent="0.25">
      <c r="A18" s="140"/>
      <c r="B18" s="228" t="s">
        <v>331</v>
      </c>
      <c r="C18" s="424" t="s">
        <v>332</v>
      </c>
      <c r="D18" s="424"/>
      <c r="E18" s="229"/>
      <c r="F18" s="230"/>
      <c r="G18" s="229"/>
      <c r="H18" s="230"/>
    </row>
    <row r="19" spans="1:8" ht="15.75" x14ac:dyDescent="0.25">
      <c r="A19" s="141"/>
      <c r="B19" s="228" t="s">
        <v>333</v>
      </c>
      <c r="C19" s="433" t="s">
        <v>334</v>
      </c>
      <c r="D19" s="433"/>
      <c r="E19" s="229"/>
      <c r="F19" s="230"/>
      <c r="G19" s="229"/>
      <c r="H19" s="230"/>
    </row>
    <row r="20" spans="1:8" ht="15.75" x14ac:dyDescent="0.25">
      <c r="A20" s="137" t="s">
        <v>335</v>
      </c>
      <c r="B20" s="423" t="s">
        <v>336</v>
      </c>
      <c r="C20" s="423"/>
      <c r="D20" s="423"/>
      <c r="E20" s="132"/>
      <c r="F20" s="136"/>
      <c r="G20" s="132"/>
      <c r="H20" s="136"/>
    </row>
    <row r="21" spans="1:8" ht="15.75" x14ac:dyDescent="0.25">
      <c r="A21" s="137"/>
      <c r="B21" s="133" t="s">
        <v>337</v>
      </c>
      <c r="C21" s="423" t="s">
        <v>338</v>
      </c>
      <c r="D21" s="423"/>
      <c r="E21" s="132">
        <v>6622958</v>
      </c>
      <c r="F21" s="132">
        <v>6622958</v>
      </c>
      <c r="G21" s="132">
        <v>4739034</v>
      </c>
      <c r="H21" s="136">
        <v>4739034</v>
      </c>
    </row>
    <row r="22" spans="1:8" ht="16.5" thickBot="1" x14ac:dyDescent="0.3">
      <c r="A22" s="137"/>
      <c r="B22" s="133" t="s">
        <v>339</v>
      </c>
      <c r="C22" s="423" t="s">
        <v>340</v>
      </c>
      <c r="D22" s="423"/>
      <c r="E22" s="132"/>
      <c r="F22" s="136"/>
      <c r="G22" s="132"/>
      <c r="H22" s="136"/>
    </row>
    <row r="23" spans="1:8" ht="16.5" thickBot="1" x14ac:dyDescent="0.3">
      <c r="A23" s="434" t="s">
        <v>341</v>
      </c>
      <c r="B23" s="435"/>
      <c r="C23" s="435"/>
      <c r="D23" s="435"/>
      <c r="E23" s="134">
        <f>SUM(E5:E10,E13:E15,E20:E22)</f>
        <v>29670428</v>
      </c>
      <c r="F23" s="142">
        <f>SUM(F5:F10,F13:F15,F20:F22)</f>
        <v>29670428</v>
      </c>
      <c r="G23" s="134">
        <f>SUM(G5:G10,G13:G15,G20:G22)</f>
        <v>62360039</v>
      </c>
      <c r="H23" s="142">
        <f>SUM(H5:H10,H13:H15,H20:H22)</f>
        <v>62360039</v>
      </c>
    </row>
    <row r="24" spans="1:8" ht="16.5" thickBot="1" x14ac:dyDescent="0.3">
      <c r="A24" s="213" t="s">
        <v>342</v>
      </c>
      <c r="B24" s="436" t="s">
        <v>343</v>
      </c>
      <c r="C24" s="436"/>
      <c r="D24" s="436"/>
      <c r="E24" s="214">
        <f>SUM(E25:E27)</f>
        <v>554647</v>
      </c>
      <c r="F24" s="214">
        <f>SUM(F25:F27)</f>
        <v>554647</v>
      </c>
      <c r="G24" s="214">
        <f>SUM(G25:G27)</f>
        <v>554647</v>
      </c>
      <c r="H24" s="278">
        <f>SUM(H25:H27)</f>
        <v>554647</v>
      </c>
    </row>
    <row r="25" spans="1:8" ht="33.75" customHeight="1" thickTop="1" x14ac:dyDescent="0.25">
      <c r="A25" s="215"/>
      <c r="B25" s="216" t="s">
        <v>344</v>
      </c>
      <c r="C25" s="437" t="s">
        <v>345</v>
      </c>
      <c r="D25" s="438"/>
      <c r="E25" s="221"/>
      <c r="F25" s="222"/>
      <c r="G25" s="221"/>
      <c r="H25" s="222"/>
    </row>
    <row r="26" spans="1:8" ht="16.5" customHeight="1" x14ac:dyDescent="0.25">
      <c r="A26" s="217"/>
      <c r="B26" s="218" t="s">
        <v>346</v>
      </c>
      <c r="C26" s="439" t="s">
        <v>347</v>
      </c>
      <c r="D26" s="440"/>
      <c r="E26" s="223">
        <v>554647</v>
      </c>
      <c r="F26" s="223">
        <v>554647</v>
      </c>
      <c r="G26" s="223">
        <v>554647</v>
      </c>
      <c r="H26" s="279">
        <v>554647</v>
      </c>
    </row>
    <row r="27" spans="1:8" ht="16.5" thickBot="1" x14ac:dyDescent="0.3">
      <c r="A27" s="219"/>
      <c r="B27" s="220" t="s">
        <v>348</v>
      </c>
      <c r="C27" s="429" t="s">
        <v>349</v>
      </c>
      <c r="D27" s="430"/>
      <c r="E27" s="224"/>
      <c r="F27" s="225"/>
      <c r="G27" s="224"/>
      <c r="H27" s="225"/>
    </row>
    <row r="28" spans="1:8" ht="17.25" thickTop="1" thickBot="1" x14ac:dyDescent="0.3">
      <c r="A28" s="431" t="s">
        <v>47</v>
      </c>
      <c r="B28" s="432"/>
      <c r="C28" s="432"/>
      <c r="D28" s="432"/>
      <c r="E28" s="280">
        <f>SUM(E23,E24)</f>
        <v>30225075</v>
      </c>
      <c r="F28" s="280">
        <f>SUM(F23,F24)</f>
        <v>30225075</v>
      </c>
      <c r="G28" s="280">
        <f>SUM(G23,G24)</f>
        <v>62914686</v>
      </c>
      <c r="H28" s="281">
        <f>SUM(H23,H24)</f>
        <v>62914686</v>
      </c>
    </row>
    <row r="29" spans="1:8" ht="15.75" thickTop="1" x14ac:dyDescent="0.25"/>
  </sheetData>
  <mergeCells count="28">
    <mergeCell ref="C27:D27"/>
    <mergeCell ref="A28:D28"/>
    <mergeCell ref="C19:D19"/>
    <mergeCell ref="B20:D20"/>
    <mergeCell ref="C21:D21"/>
    <mergeCell ref="C22:D22"/>
    <mergeCell ref="A23:D23"/>
    <mergeCell ref="B24:D24"/>
    <mergeCell ref="C25:D25"/>
    <mergeCell ref="C26:D26"/>
    <mergeCell ref="B6:D6"/>
    <mergeCell ref="C18:D18"/>
    <mergeCell ref="B7:D7"/>
    <mergeCell ref="B8:D8"/>
    <mergeCell ref="B9:D9"/>
    <mergeCell ref="B10:D10"/>
    <mergeCell ref="C11:D11"/>
    <mergeCell ref="C12:D12"/>
    <mergeCell ref="B13:D13"/>
    <mergeCell ref="B14:D14"/>
    <mergeCell ref="B15:D15"/>
    <mergeCell ref="C16:D16"/>
    <mergeCell ref="C17:D17"/>
    <mergeCell ref="A1:H1"/>
    <mergeCell ref="A2:H2"/>
    <mergeCell ref="A3:H3"/>
    <mergeCell ref="A4:D4"/>
    <mergeCell ref="B5:D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16B0-CBF0-4D22-AF98-5339F747DCAC}">
  <sheetPr>
    <tabColor rgb="FF00B0F0"/>
  </sheetPr>
  <dimension ref="A1:F53"/>
  <sheetViews>
    <sheetView topLeftCell="A4" workbookViewId="0">
      <selection activeCell="F41" sqref="F41"/>
    </sheetView>
  </sheetViews>
  <sheetFormatPr defaultRowHeight="15" x14ac:dyDescent="0.25"/>
  <cols>
    <col min="1" max="1" width="59.5703125" bestFit="1" customWidth="1"/>
    <col min="2" max="3" width="15.5703125" bestFit="1" customWidth="1"/>
    <col min="4" max="4" width="49.85546875" bestFit="1" customWidth="1"/>
    <col min="5" max="6" width="15.5703125" bestFit="1" customWidth="1"/>
  </cols>
  <sheetData>
    <row r="1" spans="1:6" ht="16.5" thickTop="1" x14ac:dyDescent="0.25">
      <c r="A1" s="349" t="s">
        <v>183</v>
      </c>
      <c r="B1" s="350"/>
      <c r="C1" s="350"/>
      <c r="D1" s="350"/>
      <c r="E1" s="350"/>
      <c r="F1" s="351"/>
    </row>
    <row r="2" spans="1:6" ht="18.75" x14ac:dyDescent="0.3">
      <c r="A2" s="443" t="s">
        <v>213</v>
      </c>
      <c r="B2" s="444"/>
      <c r="C2" s="444"/>
      <c r="D2" s="444"/>
      <c r="E2" s="444"/>
      <c r="F2" s="445"/>
    </row>
    <row r="3" spans="1:6" ht="4.5" customHeight="1" x14ac:dyDescent="0.25">
      <c r="A3" s="446" t="s">
        <v>184</v>
      </c>
      <c r="B3" s="447"/>
      <c r="C3" s="447"/>
      <c r="D3" s="447"/>
      <c r="E3" s="447"/>
      <c r="F3" s="448"/>
    </row>
    <row r="4" spans="1:6" x14ac:dyDescent="0.25">
      <c r="A4" s="446"/>
      <c r="B4" s="447"/>
      <c r="C4" s="447"/>
      <c r="D4" s="447"/>
      <c r="E4" s="447"/>
      <c r="F4" s="448"/>
    </row>
    <row r="5" spans="1:6" ht="15.75" thickBot="1" x14ac:dyDescent="0.3">
      <c r="A5" s="446"/>
      <c r="B5" s="447"/>
      <c r="C5" s="447"/>
      <c r="D5" s="447"/>
      <c r="E5" s="447"/>
      <c r="F5" s="448"/>
    </row>
    <row r="6" spans="1:6" ht="15.75" hidden="1" customHeight="1" thickBot="1" x14ac:dyDescent="0.3">
      <c r="A6" s="446"/>
      <c r="B6" s="447"/>
      <c r="C6" s="447"/>
      <c r="D6" s="447"/>
      <c r="E6" s="447"/>
      <c r="F6" s="448"/>
    </row>
    <row r="7" spans="1:6" ht="17.25" thickTop="1" thickBot="1" x14ac:dyDescent="0.3">
      <c r="A7" s="449" t="s">
        <v>1</v>
      </c>
      <c r="B7" s="449"/>
      <c r="C7" s="449"/>
      <c r="D7" s="449" t="s">
        <v>3</v>
      </c>
      <c r="E7" s="449"/>
      <c r="F7" s="449"/>
    </row>
    <row r="8" spans="1:6" ht="15" customHeight="1" thickTop="1" x14ac:dyDescent="0.25">
      <c r="A8" s="441" t="s">
        <v>86</v>
      </c>
      <c r="B8" s="441" t="s">
        <v>2</v>
      </c>
      <c r="C8" s="441" t="s">
        <v>390</v>
      </c>
      <c r="D8" s="441" t="s">
        <v>86</v>
      </c>
      <c r="E8" s="441" t="s">
        <v>2</v>
      </c>
      <c r="F8" s="441" t="s">
        <v>388</v>
      </c>
    </row>
    <row r="9" spans="1:6" ht="15.75" customHeight="1" thickBot="1" x14ac:dyDescent="0.3">
      <c r="A9" s="442"/>
      <c r="B9" s="442"/>
      <c r="C9" s="442"/>
      <c r="D9" s="442"/>
      <c r="E9" s="442"/>
      <c r="F9" s="442"/>
    </row>
    <row r="10" spans="1:6" ht="16.5" thickTop="1" x14ac:dyDescent="0.25">
      <c r="A10" s="304" t="s">
        <v>357</v>
      </c>
      <c r="B10" s="305">
        <v>11119166</v>
      </c>
      <c r="C10" s="306">
        <v>11119166</v>
      </c>
      <c r="D10" s="302" t="s">
        <v>372</v>
      </c>
      <c r="E10" s="300">
        <v>979000</v>
      </c>
      <c r="F10" s="301">
        <v>979000</v>
      </c>
    </row>
    <row r="11" spans="1:6" ht="15.75" x14ac:dyDescent="0.25">
      <c r="A11" s="100" t="s">
        <v>358</v>
      </c>
      <c r="B11" s="90"/>
      <c r="C11" s="99"/>
      <c r="D11" s="288" t="s">
        <v>373</v>
      </c>
      <c r="E11" s="282">
        <v>3322000</v>
      </c>
      <c r="F11" s="99">
        <v>3343600</v>
      </c>
    </row>
    <row r="12" spans="1:6" ht="16.5" customHeight="1" x14ac:dyDescent="0.25">
      <c r="A12" s="283" t="s">
        <v>359</v>
      </c>
      <c r="B12" s="90">
        <v>947000</v>
      </c>
      <c r="C12" s="99">
        <v>947000</v>
      </c>
      <c r="D12" s="303" t="s">
        <v>374</v>
      </c>
      <c r="E12" s="298">
        <f>SUM(E10:E11)</f>
        <v>4301000</v>
      </c>
      <c r="F12" s="101">
        <f>SUM(F10:F11)</f>
        <v>4322600</v>
      </c>
    </row>
    <row r="13" spans="1:6" ht="15.75" x14ac:dyDescent="0.25">
      <c r="A13" s="284" t="s">
        <v>360</v>
      </c>
      <c r="B13" s="90">
        <v>1800000</v>
      </c>
      <c r="C13" s="99">
        <v>1800000</v>
      </c>
      <c r="D13" s="288" t="s">
        <v>375</v>
      </c>
      <c r="E13" s="286">
        <v>730000</v>
      </c>
      <c r="F13" s="102">
        <v>820000</v>
      </c>
    </row>
    <row r="14" spans="1:6" ht="15.75" x14ac:dyDescent="0.25">
      <c r="A14" s="284" t="s">
        <v>403</v>
      </c>
      <c r="B14" s="90"/>
      <c r="C14" s="99">
        <v>172720</v>
      </c>
      <c r="D14" s="288"/>
      <c r="E14" s="286"/>
      <c r="F14" s="102"/>
    </row>
    <row r="15" spans="1:6" ht="15.75" x14ac:dyDescent="0.25">
      <c r="A15" s="284" t="s">
        <v>370</v>
      </c>
      <c r="B15" s="90"/>
      <c r="C15" s="99">
        <v>2500000</v>
      </c>
      <c r="D15" s="288"/>
      <c r="E15" s="286"/>
      <c r="F15" s="102"/>
    </row>
    <row r="16" spans="1:6" ht="15.75" x14ac:dyDescent="0.25">
      <c r="A16" s="285" t="s">
        <v>185</v>
      </c>
      <c r="B16" s="88">
        <f>SUM(B10:B15)</f>
        <v>13866166</v>
      </c>
      <c r="C16" s="88">
        <f>SUM(C10:C15)</f>
        <v>16538886</v>
      </c>
      <c r="D16" s="287" t="s">
        <v>376</v>
      </c>
      <c r="E16" s="282">
        <v>1300000</v>
      </c>
      <c r="F16" s="99">
        <v>1462000</v>
      </c>
    </row>
    <row r="17" spans="1:6" ht="15.75" x14ac:dyDescent="0.25">
      <c r="A17" s="284" t="s">
        <v>362</v>
      </c>
      <c r="B17" s="90">
        <v>220000</v>
      </c>
      <c r="C17" s="99">
        <v>220000</v>
      </c>
      <c r="D17" s="287" t="s">
        <v>377</v>
      </c>
      <c r="E17" s="282">
        <v>200000</v>
      </c>
      <c r="F17" s="99">
        <v>200000</v>
      </c>
    </row>
    <row r="18" spans="1:6" ht="15.75" x14ac:dyDescent="0.25">
      <c r="A18" s="284" t="s">
        <v>361</v>
      </c>
      <c r="B18" s="90">
        <v>600000</v>
      </c>
      <c r="C18" s="99">
        <v>600000</v>
      </c>
      <c r="D18" s="287" t="s">
        <v>378</v>
      </c>
      <c r="E18" s="282">
        <v>4100000</v>
      </c>
      <c r="F18" s="99">
        <v>7804000</v>
      </c>
    </row>
    <row r="19" spans="1:6" ht="15.75" x14ac:dyDescent="0.25">
      <c r="A19" s="284" t="s">
        <v>363</v>
      </c>
      <c r="B19" s="90">
        <v>200000</v>
      </c>
      <c r="C19" s="99">
        <v>200000</v>
      </c>
      <c r="D19" s="287" t="s">
        <v>186</v>
      </c>
      <c r="E19" s="282">
        <v>1230000</v>
      </c>
      <c r="F19" s="99">
        <v>1266720</v>
      </c>
    </row>
    <row r="20" spans="1:6" ht="15.75" x14ac:dyDescent="0.25">
      <c r="A20" s="284" t="s">
        <v>364</v>
      </c>
      <c r="B20" s="90">
        <v>5000</v>
      </c>
      <c r="C20" s="99">
        <v>5000</v>
      </c>
      <c r="D20" s="288" t="s">
        <v>379</v>
      </c>
      <c r="E20" s="286">
        <f>SUM(E16:E19)</f>
        <v>6830000</v>
      </c>
      <c r="F20" s="102">
        <f>SUM(F16:F19)</f>
        <v>10732720</v>
      </c>
    </row>
    <row r="21" spans="1:6" ht="15.75" x14ac:dyDescent="0.25">
      <c r="A21" s="285" t="s">
        <v>73</v>
      </c>
      <c r="B21" s="88">
        <f>SUM(B17:B20)</f>
        <v>1025000</v>
      </c>
      <c r="C21" s="102">
        <f>SUM(C17:C20)</f>
        <v>1025000</v>
      </c>
      <c r="D21" s="287" t="s">
        <v>380</v>
      </c>
      <c r="E21" s="282">
        <v>947000</v>
      </c>
      <c r="F21" s="99">
        <v>947000</v>
      </c>
    </row>
    <row r="22" spans="1:6" ht="15.75" x14ac:dyDescent="0.25">
      <c r="A22" s="284" t="s">
        <v>365</v>
      </c>
      <c r="B22" s="90"/>
      <c r="C22" s="99"/>
      <c r="D22" s="288" t="s">
        <v>381</v>
      </c>
      <c r="E22" s="286">
        <f>E21</f>
        <v>947000</v>
      </c>
      <c r="F22" s="102">
        <f>F21</f>
        <v>947000</v>
      </c>
    </row>
    <row r="23" spans="1:6" ht="15.75" x14ac:dyDescent="0.25">
      <c r="A23" s="284" t="s">
        <v>366</v>
      </c>
      <c r="B23" s="90"/>
      <c r="C23" s="99">
        <v>22000</v>
      </c>
      <c r="D23" s="287" t="s">
        <v>382</v>
      </c>
      <c r="E23" s="282">
        <v>70000</v>
      </c>
      <c r="F23" s="99">
        <v>190000</v>
      </c>
    </row>
    <row r="24" spans="1:6" ht="15.75" x14ac:dyDescent="0.25">
      <c r="A24" s="284" t="s">
        <v>367</v>
      </c>
      <c r="B24" s="90"/>
      <c r="C24" s="99"/>
      <c r="D24" s="287" t="s">
        <v>383</v>
      </c>
      <c r="E24" s="282">
        <v>1120000</v>
      </c>
      <c r="F24" s="99">
        <v>1120000</v>
      </c>
    </row>
    <row r="25" spans="1:6" ht="15.75" x14ac:dyDescent="0.25">
      <c r="A25" s="284" t="s">
        <v>368</v>
      </c>
      <c r="B25" s="90"/>
      <c r="C25" s="99"/>
      <c r="D25" s="287" t="s">
        <v>384</v>
      </c>
      <c r="E25" s="282">
        <v>6622958</v>
      </c>
      <c r="F25" s="99">
        <v>4739034</v>
      </c>
    </row>
    <row r="26" spans="1:6" ht="15.75" x14ac:dyDescent="0.25">
      <c r="A26" s="284" t="s">
        <v>369</v>
      </c>
      <c r="B26" s="90"/>
      <c r="C26" s="99"/>
      <c r="D26" s="287" t="s">
        <v>187</v>
      </c>
      <c r="E26" s="282"/>
      <c r="F26" s="99">
        <v>478527</v>
      </c>
    </row>
    <row r="27" spans="1:6" ht="15.75" x14ac:dyDescent="0.25">
      <c r="A27" s="285" t="s">
        <v>147</v>
      </c>
      <c r="B27" s="88">
        <f>SUM(B22:B26)</f>
        <v>0</v>
      </c>
      <c r="C27" s="102">
        <f>SUM(C22:C26)</f>
        <v>22000</v>
      </c>
      <c r="D27" s="288" t="s">
        <v>385</v>
      </c>
      <c r="E27" s="89">
        <f>E23+E24+E25+E26</f>
        <v>7812958</v>
      </c>
      <c r="F27" s="290">
        <f>F23+F24+F25+F26</f>
        <v>6527561</v>
      </c>
    </row>
    <row r="28" spans="1:6" ht="15.75" x14ac:dyDescent="0.25">
      <c r="A28" s="285" t="s">
        <v>371</v>
      </c>
      <c r="B28" s="88"/>
      <c r="C28" s="102"/>
      <c r="D28" s="289"/>
      <c r="E28" s="297"/>
      <c r="F28" s="105"/>
    </row>
    <row r="29" spans="1:6" ht="22.5" customHeight="1" x14ac:dyDescent="0.25">
      <c r="A29" s="106" t="s">
        <v>188</v>
      </c>
      <c r="B29" s="89">
        <f>SUM(B16+B21+B27+B28)</f>
        <v>14891166</v>
      </c>
      <c r="C29" s="103">
        <f>SUM(C16+C21+C27+C28)</f>
        <v>17585886</v>
      </c>
      <c r="D29" s="93" t="s">
        <v>189</v>
      </c>
      <c r="E29" s="89">
        <f>E12+E13+E20+E22+E27</f>
        <v>20620958</v>
      </c>
      <c r="F29" s="290">
        <f>F12+F13+F20+F22+F27</f>
        <v>23349881</v>
      </c>
    </row>
    <row r="30" spans="1:6" ht="15.75" x14ac:dyDescent="0.25">
      <c r="A30" s="106" t="s">
        <v>190</v>
      </c>
      <c r="B30" s="89">
        <v>10635436</v>
      </c>
      <c r="C30" s="103">
        <v>10635436</v>
      </c>
      <c r="D30" s="93"/>
      <c r="E30" s="89"/>
      <c r="F30" s="290"/>
    </row>
    <row r="31" spans="1:6" ht="15.75" x14ac:dyDescent="0.25">
      <c r="A31" s="107" t="s">
        <v>191</v>
      </c>
      <c r="B31" s="89"/>
      <c r="C31" s="103"/>
      <c r="D31" s="91" t="s">
        <v>192</v>
      </c>
      <c r="E31" s="92"/>
      <c r="F31" s="105"/>
    </row>
    <row r="32" spans="1:6" ht="15.75" x14ac:dyDescent="0.25">
      <c r="A32" s="107" t="s">
        <v>193</v>
      </c>
      <c r="B32" s="92"/>
      <c r="C32" s="104"/>
      <c r="D32" s="91" t="s">
        <v>194</v>
      </c>
      <c r="E32" s="92"/>
      <c r="F32" s="105"/>
    </row>
    <row r="33" spans="1:6" ht="15.75" x14ac:dyDescent="0.25">
      <c r="A33" s="107" t="s">
        <v>195</v>
      </c>
      <c r="B33" s="92">
        <v>0</v>
      </c>
      <c r="C33" s="104">
        <v>0</v>
      </c>
      <c r="D33" s="94" t="s">
        <v>196</v>
      </c>
      <c r="E33" s="92">
        <v>554647</v>
      </c>
      <c r="F33" s="105">
        <v>554647</v>
      </c>
    </row>
    <row r="34" spans="1:6" ht="16.5" thickBot="1" x14ac:dyDescent="0.3">
      <c r="A34" s="108" t="s">
        <v>197</v>
      </c>
      <c r="B34" s="95">
        <f>B30+B31+B32+B33</f>
        <v>10635436</v>
      </c>
      <c r="C34" s="109">
        <f>C30+C31+C32+C33</f>
        <v>10635436</v>
      </c>
      <c r="D34" s="96" t="s">
        <v>198</v>
      </c>
      <c r="E34" s="95">
        <f>SUM(E31:E33)</f>
        <v>554647</v>
      </c>
      <c r="F34" s="291">
        <f>SUM(F31:F33)</f>
        <v>554647</v>
      </c>
    </row>
    <row r="35" spans="1:6" ht="16.5" thickBot="1" x14ac:dyDescent="0.3">
      <c r="A35" s="231" t="s">
        <v>199</v>
      </c>
      <c r="B35" s="232">
        <f>B29+B34</f>
        <v>25526602</v>
      </c>
      <c r="C35" s="234">
        <f>C29+C34</f>
        <v>28221322</v>
      </c>
      <c r="D35" s="233" t="s">
        <v>200</v>
      </c>
      <c r="E35" s="232">
        <f>E29+E34</f>
        <v>21175605</v>
      </c>
      <c r="F35" s="292">
        <f>F29+F34</f>
        <v>23904528</v>
      </c>
    </row>
    <row r="36" spans="1:6" ht="16.5" thickBot="1" x14ac:dyDescent="0.3">
      <c r="A36" s="231" t="s">
        <v>201</v>
      </c>
      <c r="B36" s="232">
        <f>B29-E29</f>
        <v>-5729792</v>
      </c>
      <c r="C36" s="234">
        <f>C29-F29</f>
        <v>-5763995</v>
      </c>
      <c r="D36" s="235" t="s">
        <v>202</v>
      </c>
      <c r="E36" s="268"/>
      <c r="F36" s="293"/>
    </row>
    <row r="37" spans="1:6" ht="15.75" x14ac:dyDescent="0.25">
      <c r="A37" s="110" t="s">
        <v>203</v>
      </c>
      <c r="B37" s="97"/>
      <c r="C37" s="307"/>
      <c r="D37" s="98" t="s">
        <v>181</v>
      </c>
      <c r="E37" s="299"/>
      <c r="F37" s="294">
        <v>26995598</v>
      </c>
    </row>
    <row r="38" spans="1:6" ht="15.75" x14ac:dyDescent="0.25">
      <c r="A38" s="107" t="s">
        <v>75</v>
      </c>
      <c r="B38" s="92"/>
      <c r="C38" s="104"/>
      <c r="D38" s="91" t="s">
        <v>180</v>
      </c>
      <c r="E38" s="92">
        <v>3000000</v>
      </c>
      <c r="F38" s="105">
        <v>5499293</v>
      </c>
    </row>
    <row r="39" spans="1:6" ht="15.75" x14ac:dyDescent="0.25">
      <c r="A39" s="107" t="s">
        <v>76</v>
      </c>
      <c r="B39" s="92"/>
      <c r="C39" s="104"/>
      <c r="D39" s="91" t="s">
        <v>77</v>
      </c>
      <c r="E39" s="92"/>
      <c r="F39" s="105"/>
    </row>
    <row r="40" spans="1:6" ht="15.75" x14ac:dyDescent="0.25">
      <c r="A40" s="107" t="s">
        <v>204</v>
      </c>
      <c r="B40" s="92"/>
      <c r="C40" s="104">
        <v>29994891</v>
      </c>
      <c r="D40" s="91" t="s">
        <v>78</v>
      </c>
      <c r="E40" s="92">
        <v>6049470</v>
      </c>
      <c r="F40" s="105">
        <v>6515267</v>
      </c>
    </row>
    <row r="41" spans="1:6" ht="15.75" x14ac:dyDescent="0.25">
      <c r="A41" s="107" t="s">
        <v>386</v>
      </c>
      <c r="B41" s="92"/>
      <c r="C41" s="104"/>
      <c r="D41" s="91" t="s">
        <v>79</v>
      </c>
      <c r="E41" s="92"/>
      <c r="F41" s="105"/>
    </row>
    <row r="42" spans="1:6" ht="15.75" x14ac:dyDescent="0.25">
      <c r="A42" s="107" t="s">
        <v>205</v>
      </c>
      <c r="B42" s="92"/>
      <c r="C42" s="104"/>
      <c r="D42" s="91"/>
      <c r="E42" s="92"/>
      <c r="F42" s="105"/>
    </row>
    <row r="43" spans="1:6" ht="15.75" x14ac:dyDescent="0.25">
      <c r="A43" s="107"/>
      <c r="B43" s="89"/>
      <c r="C43" s="103"/>
      <c r="D43" s="91" t="s">
        <v>206</v>
      </c>
      <c r="E43" s="92"/>
      <c r="F43" s="105"/>
    </row>
    <row r="44" spans="1:6" ht="15.75" x14ac:dyDescent="0.25">
      <c r="A44" s="106" t="s">
        <v>207</v>
      </c>
      <c r="B44" s="89">
        <f>SUM(B37:B42)</f>
        <v>0</v>
      </c>
      <c r="C44" s="103">
        <f>SUM(C37:C42)</f>
        <v>29994891</v>
      </c>
      <c r="D44" s="93" t="s">
        <v>208</v>
      </c>
      <c r="E44" s="89">
        <f>SUM(E37:E41)</f>
        <v>9049470</v>
      </c>
      <c r="F44" s="290">
        <f>SUM(F37:F41)</f>
        <v>39010158</v>
      </c>
    </row>
    <row r="45" spans="1:6" ht="15.75" x14ac:dyDescent="0.25">
      <c r="A45" s="106" t="s">
        <v>209</v>
      </c>
      <c r="B45" s="89">
        <v>0</v>
      </c>
      <c r="C45" s="103">
        <v>0</v>
      </c>
      <c r="D45" s="93" t="s">
        <v>80</v>
      </c>
      <c r="E45" s="89"/>
      <c r="F45" s="290"/>
    </row>
    <row r="46" spans="1:6" ht="15.75" x14ac:dyDescent="0.25">
      <c r="A46" s="107" t="s">
        <v>81</v>
      </c>
      <c r="B46" s="92"/>
      <c r="C46" s="104"/>
      <c r="D46" s="91" t="s">
        <v>82</v>
      </c>
      <c r="E46" s="92"/>
      <c r="F46" s="105"/>
    </row>
    <row r="47" spans="1:6" ht="15.75" x14ac:dyDescent="0.25">
      <c r="A47" s="107"/>
      <c r="B47" s="92"/>
      <c r="C47" s="104"/>
      <c r="D47" s="91" t="s">
        <v>210</v>
      </c>
      <c r="E47" s="92"/>
      <c r="F47" s="105"/>
    </row>
    <row r="48" spans="1:6" ht="15.75" x14ac:dyDescent="0.25">
      <c r="A48" s="107" t="s">
        <v>195</v>
      </c>
      <c r="B48" s="92">
        <v>4698473</v>
      </c>
      <c r="C48" s="104">
        <v>4698473</v>
      </c>
      <c r="D48" s="91" t="s">
        <v>211</v>
      </c>
      <c r="E48" s="92"/>
      <c r="F48" s="105"/>
    </row>
    <row r="49" spans="1:6" ht="16.5" thickBot="1" x14ac:dyDescent="0.3">
      <c r="A49" s="106" t="s">
        <v>212</v>
      </c>
      <c r="B49" s="89">
        <f>B45+B48</f>
        <v>4698473</v>
      </c>
      <c r="C49" s="103">
        <f>C45+C48</f>
        <v>4698473</v>
      </c>
      <c r="D49" s="93" t="s">
        <v>198</v>
      </c>
      <c r="E49" s="89"/>
      <c r="F49" s="290"/>
    </row>
    <row r="50" spans="1:6" ht="16.5" thickBot="1" x14ac:dyDescent="0.3">
      <c r="A50" s="231" t="s">
        <v>83</v>
      </c>
      <c r="B50" s="232">
        <f>B44+B49</f>
        <v>4698473</v>
      </c>
      <c r="C50" s="234">
        <f>C44+C49</f>
        <v>34693364</v>
      </c>
      <c r="D50" s="233" t="s">
        <v>387</v>
      </c>
      <c r="E50" s="232">
        <f>E44</f>
        <v>9049470</v>
      </c>
      <c r="F50" s="292">
        <f>F44</f>
        <v>39010158</v>
      </c>
    </row>
    <row r="51" spans="1:6" ht="15.75" x14ac:dyDescent="0.25">
      <c r="A51" s="236" t="s">
        <v>201</v>
      </c>
      <c r="B51" s="237">
        <f>B44-E44</f>
        <v>-9049470</v>
      </c>
      <c r="C51" s="239">
        <f>C44-F44</f>
        <v>-9015267</v>
      </c>
      <c r="D51" s="238" t="s">
        <v>202</v>
      </c>
      <c r="E51" s="237"/>
      <c r="F51" s="295"/>
    </row>
    <row r="52" spans="1:6" ht="16.5" thickBot="1" x14ac:dyDescent="0.3">
      <c r="A52" s="240" t="s">
        <v>84</v>
      </c>
      <c r="B52" s="241">
        <f>B35+B50</f>
        <v>30225075</v>
      </c>
      <c r="C52" s="243">
        <f>C35+C50</f>
        <v>62914686</v>
      </c>
      <c r="D52" s="242" t="s">
        <v>85</v>
      </c>
      <c r="E52" s="241">
        <f>E35+E50</f>
        <v>30225075</v>
      </c>
      <c r="F52" s="296">
        <f>F35+F50</f>
        <v>62914686</v>
      </c>
    </row>
    <row r="53" spans="1:6" ht="15.75" thickTop="1" x14ac:dyDescent="0.25"/>
  </sheetData>
  <mergeCells count="11">
    <mergeCell ref="F8:F9"/>
    <mergeCell ref="A1:F1"/>
    <mergeCell ref="A2:F2"/>
    <mergeCell ref="A3:F6"/>
    <mergeCell ref="D7:F7"/>
    <mergeCell ref="A7:C7"/>
    <mergeCell ref="A8:A9"/>
    <mergeCell ref="B8:B9"/>
    <mergeCell ref="D8:D9"/>
    <mergeCell ref="E8:E9"/>
    <mergeCell ref="C8:C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E0C3-957E-4C6E-A692-30779BD7F942}">
  <sheetPr>
    <tabColor rgb="FF00B0F0"/>
  </sheetPr>
  <dimension ref="A1:C24"/>
  <sheetViews>
    <sheetView workbookViewId="0">
      <selection activeCell="C19" sqref="C19"/>
    </sheetView>
  </sheetViews>
  <sheetFormatPr defaultRowHeight="15" x14ac:dyDescent="0.25"/>
  <cols>
    <col min="1" max="1" width="61.85546875" customWidth="1"/>
    <col min="2" max="3" width="18.42578125" bestFit="1" customWidth="1"/>
  </cols>
  <sheetData>
    <row r="1" spans="1:3" ht="16.5" thickTop="1" x14ac:dyDescent="0.25">
      <c r="A1" s="411" t="s">
        <v>152</v>
      </c>
      <c r="B1" s="412"/>
      <c r="C1" s="413"/>
    </row>
    <row r="2" spans="1:3" ht="15.75" x14ac:dyDescent="0.25">
      <c r="A2" s="382" t="s">
        <v>155</v>
      </c>
      <c r="B2" s="383"/>
      <c r="C2" s="384"/>
    </row>
    <row r="3" spans="1:3" ht="16.5" thickBot="1" x14ac:dyDescent="0.3">
      <c r="A3" s="450" t="s">
        <v>0</v>
      </c>
      <c r="B3" s="451"/>
      <c r="C3" s="452"/>
    </row>
    <row r="4" spans="1:3" ht="33" thickTop="1" thickBot="1" x14ac:dyDescent="0.3">
      <c r="A4" s="40" t="s">
        <v>86</v>
      </c>
      <c r="B4" s="41" t="s">
        <v>156</v>
      </c>
      <c r="C4" s="41" t="s">
        <v>396</v>
      </c>
    </row>
    <row r="5" spans="1:3" ht="16.5" thickTop="1" x14ac:dyDescent="0.25">
      <c r="A5" s="9" t="s">
        <v>87</v>
      </c>
      <c r="B5" s="77">
        <v>394710</v>
      </c>
      <c r="C5" s="77">
        <v>394710</v>
      </c>
    </row>
    <row r="6" spans="1:3" ht="15.75" x14ac:dyDescent="0.25">
      <c r="A6" s="10" t="s">
        <v>88</v>
      </c>
      <c r="B6" s="78">
        <v>672000</v>
      </c>
      <c r="C6" s="78">
        <v>672000</v>
      </c>
    </row>
    <row r="7" spans="1:3" ht="15.75" x14ac:dyDescent="0.25">
      <c r="A7" s="10" t="s">
        <v>89</v>
      </c>
      <c r="B7" s="78">
        <v>200031</v>
      </c>
      <c r="C7" s="78">
        <v>200031</v>
      </c>
    </row>
    <row r="8" spans="1:3" ht="16.5" thickBot="1" x14ac:dyDescent="0.3">
      <c r="A8" s="11" t="s">
        <v>90</v>
      </c>
      <c r="B8" s="79">
        <v>653760</v>
      </c>
      <c r="C8" s="79">
        <v>653760</v>
      </c>
    </row>
    <row r="9" spans="1:3" ht="17.25" thickTop="1" thickBot="1" x14ac:dyDescent="0.3">
      <c r="A9" s="7" t="s">
        <v>91</v>
      </c>
      <c r="B9" s="80">
        <f>SUM(B5:B8)</f>
        <v>1920501</v>
      </c>
      <c r="C9" s="80">
        <f>SUM(C5:C8)</f>
        <v>1920501</v>
      </c>
    </row>
    <row r="10" spans="1:3" ht="17.25" thickTop="1" thickBot="1" x14ac:dyDescent="0.3">
      <c r="A10" s="7" t="s">
        <v>92</v>
      </c>
      <c r="B10" s="80">
        <f>SUM(B5:B8)</f>
        <v>1920501</v>
      </c>
      <c r="C10" s="80">
        <f>SUM(C5:C8)</f>
        <v>1920501</v>
      </c>
    </row>
    <row r="11" spans="1:3" ht="17.25" thickTop="1" thickBot="1" x14ac:dyDescent="0.3">
      <c r="A11" s="12" t="s">
        <v>93</v>
      </c>
      <c r="B11" s="81">
        <v>5000000</v>
      </c>
      <c r="C11" s="81">
        <v>7500000</v>
      </c>
    </row>
    <row r="12" spans="1:3" ht="17.25" thickTop="1" thickBot="1" x14ac:dyDescent="0.3">
      <c r="A12" s="7" t="s">
        <v>94</v>
      </c>
      <c r="B12" s="80">
        <f>SUM(B10:B11)</f>
        <v>6920501</v>
      </c>
      <c r="C12" s="80">
        <f>SUM(C10:C11)</f>
        <v>9420501</v>
      </c>
    </row>
    <row r="13" spans="1:3" ht="16.5" thickTop="1" x14ac:dyDescent="0.25">
      <c r="A13" s="13" t="s">
        <v>95</v>
      </c>
      <c r="B13" s="82">
        <v>947000</v>
      </c>
      <c r="C13" s="82">
        <v>947000</v>
      </c>
    </row>
    <row r="14" spans="1:3" ht="16.5" thickBot="1" x14ac:dyDescent="0.3">
      <c r="A14" s="14" t="s">
        <v>96</v>
      </c>
      <c r="B14" s="74" t="s">
        <v>163</v>
      </c>
      <c r="C14" s="74" t="s">
        <v>163</v>
      </c>
    </row>
    <row r="15" spans="1:3" ht="17.25" thickTop="1" thickBot="1" x14ac:dyDescent="0.3">
      <c r="A15" s="7" t="s">
        <v>97</v>
      </c>
      <c r="B15" s="80">
        <f>SUM(B13:B14)</f>
        <v>947000</v>
      </c>
      <c r="C15" s="80">
        <f>SUM(C13:C14)</f>
        <v>947000</v>
      </c>
    </row>
    <row r="16" spans="1:3" ht="17.25" thickTop="1" thickBot="1" x14ac:dyDescent="0.3">
      <c r="A16" s="15" t="s">
        <v>98</v>
      </c>
      <c r="B16" s="83">
        <v>1800000</v>
      </c>
      <c r="C16" s="83">
        <v>1800000</v>
      </c>
    </row>
    <row r="17" spans="1:3" ht="17.25" thickTop="1" thickBot="1" x14ac:dyDescent="0.3">
      <c r="A17" s="7" t="s">
        <v>99</v>
      </c>
      <c r="B17" s="80">
        <f>SUM(B16)</f>
        <v>1800000</v>
      </c>
      <c r="C17" s="80">
        <f>SUM(C16)</f>
        <v>1800000</v>
      </c>
    </row>
    <row r="18" spans="1:3" ht="16.5" thickTop="1" x14ac:dyDescent="0.25">
      <c r="A18" s="16" t="s">
        <v>100</v>
      </c>
      <c r="B18" s="84">
        <v>4198665</v>
      </c>
      <c r="C18" s="84">
        <v>4371385</v>
      </c>
    </row>
    <row r="19" spans="1:3" ht="15.75" x14ac:dyDescent="0.25">
      <c r="A19" s="17" t="s">
        <v>101</v>
      </c>
      <c r="B19" s="75" t="s">
        <v>163</v>
      </c>
      <c r="C19" s="75" t="s">
        <v>163</v>
      </c>
    </row>
    <row r="20" spans="1:3" ht="15.75" x14ac:dyDescent="0.25">
      <c r="A20" s="18" t="s">
        <v>102</v>
      </c>
      <c r="B20" s="76" t="s">
        <v>163</v>
      </c>
      <c r="C20" s="76" t="s">
        <v>163</v>
      </c>
    </row>
    <row r="21" spans="1:3" ht="16.5" thickBot="1" x14ac:dyDescent="0.3">
      <c r="A21" s="19" t="s">
        <v>103</v>
      </c>
      <c r="B21" s="73" t="s">
        <v>163</v>
      </c>
      <c r="C21" s="73" t="s">
        <v>163</v>
      </c>
    </row>
    <row r="22" spans="1:3" ht="17.25" thickTop="1" thickBot="1" x14ac:dyDescent="0.3">
      <c r="A22" s="7" t="s">
        <v>104</v>
      </c>
      <c r="B22" s="80">
        <f>SUM(B18:B21)</f>
        <v>4198665</v>
      </c>
      <c r="C22" s="80">
        <f>SUM(C18:C21)</f>
        <v>4371385</v>
      </c>
    </row>
    <row r="23" spans="1:3" ht="17.25" thickTop="1" thickBot="1" x14ac:dyDescent="0.3">
      <c r="A23" s="42" t="s">
        <v>105</v>
      </c>
      <c r="B23" s="85">
        <f>SUM(B12,B15,B17,B22)</f>
        <v>13866166</v>
      </c>
      <c r="C23" s="85">
        <f>SUM(C12,C15,C17,C22)</f>
        <v>16538886</v>
      </c>
    </row>
    <row r="24" spans="1:3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3317D-457D-4162-8F79-82E34D10575A}">
  <sheetPr>
    <tabColor rgb="FF00B0F0"/>
  </sheetPr>
  <dimension ref="A1:D14"/>
  <sheetViews>
    <sheetView workbookViewId="0">
      <selection activeCell="G15" sqref="G15"/>
    </sheetView>
  </sheetViews>
  <sheetFormatPr defaultRowHeight="15" x14ac:dyDescent="0.25"/>
  <cols>
    <col min="1" max="1" width="16" customWidth="1"/>
    <col min="2" max="2" width="43.140625" customWidth="1"/>
    <col min="3" max="4" width="37.7109375" customWidth="1"/>
  </cols>
  <sheetData>
    <row r="1" spans="1:4" ht="16.5" thickTop="1" x14ac:dyDescent="0.25">
      <c r="A1" s="379" t="s">
        <v>151</v>
      </c>
      <c r="B1" s="380"/>
      <c r="C1" s="380"/>
      <c r="D1" s="381"/>
    </row>
    <row r="2" spans="1:4" ht="15.75" x14ac:dyDescent="0.25">
      <c r="A2" s="382" t="s">
        <v>158</v>
      </c>
      <c r="B2" s="383"/>
      <c r="C2" s="383"/>
      <c r="D2" s="384"/>
    </row>
    <row r="3" spans="1:4" ht="16.5" thickBot="1" x14ac:dyDescent="0.3">
      <c r="A3" s="456" t="s">
        <v>0</v>
      </c>
      <c r="B3" s="457"/>
      <c r="C3" s="457"/>
      <c r="D3" s="458"/>
    </row>
    <row r="4" spans="1:4" ht="15" customHeight="1" x14ac:dyDescent="0.25">
      <c r="A4" s="459" t="s">
        <v>106</v>
      </c>
      <c r="B4" s="462" t="s">
        <v>107</v>
      </c>
      <c r="C4" s="453" t="s">
        <v>157</v>
      </c>
      <c r="D4" s="453" t="s">
        <v>397</v>
      </c>
    </row>
    <row r="5" spans="1:4" ht="15" customHeight="1" x14ac:dyDescent="0.25">
      <c r="A5" s="460"/>
      <c r="B5" s="463"/>
      <c r="C5" s="454"/>
      <c r="D5" s="454"/>
    </row>
    <row r="6" spans="1:4" ht="15.75" customHeight="1" thickBot="1" x14ac:dyDescent="0.3">
      <c r="A6" s="461"/>
      <c r="B6" s="464"/>
      <c r="C6" s="455"/>
      <c r="D6" s="455"/>
    </row>
    <row r="7" spans="1:4" ht="15.75" x14ac:dyDescent="0.25">
      <c r="A7" s="20" t="s">
        <v>108</v>
      </c>
      <c r="B7" s="2" t="s">
        <v>174</v>
      </c>
      <c r="C7" s="21">
        <v>1000000</v>
      </c>
      <c r="D7" s="21">
        <v>1000000</v>
      </c>
    </row>
    <row r="8" spans="1:4" ht="15.75" x14ac:dyDescent="0.25">
      <c r="A8" s="20" t="s">
        <v>109</v>
      </c>
      <c r="B8" s="2" t="s">
        <v>175</v>
      </c>
      <c r="C8" s="21">
        <v>2000000</v>
      </c>
      <c r="D8" s="21">
        <v>1500000</v>
      </c>
    </row>
    <row r="9" spans="1:4" ht="15.75" x14ac:dyDescent="0.25">
      <c r="A9" s="20" t="s">
        <v>110</v>
      </c>
      <c r="B9" s="2" t="s">
        <v>401</v>
      </c>
      <c r="C9" s="21"/>
      <c r="D9" s="21">
        <v>2999293</v>
      </c>
    </row>
    <row r="10" spans="1:4" ht="15.75" x14ac:dyDescent="0.25">
      <c r="A10" s="20"/>
      <c r="B10" s="86" t="s">
        <v>176</v>
      </c>
      <c r="C10" s="87">
        <f>SUM(C7:C9)</f>
        <v>3000000</v>
      </c>
      <c r="D10" s="87">
        <f>SUM(D7:D9)</f>
        <v>5499293</v>
      </c>
    </row>
    <row r="11" spans="1:4" ht="15.75" x14ac:dyDescent="0.25">
      <c r="A11" s="20" t="s">
        <v>108</v>
      </c>
      <c r="B11" s="2" t="s">
        <v>399</v>
      </c>
      <c r="C11" s="22"/>
      <c r="D11" s="21">
        <v>26995598</v>
      </c>
    </row>
    <row r="12" spans="1:4" ht="16.5" thickBot="1" x14ac:dyDescent="0.3">
      <c r="A12" s="311"/>
      <c r="B12" s="312" t="s">
        <v>400</v>
      </c>
      <c r="C12" s="313">
        <f>SUM(C11)</f>
        <v>0</v>
      </c>
      <c r="D12" s="313">
        <f>SUM(D11)</f>
        <v>26995598</v>
      </c>
    </row>
    <row r="13" spans="1:4" ht="16.5" thickBot="1" x14ac:dyDescent="0.3">
      <c r="A13" s="43"/>
      <c r="B13" s="44" t="s">
        <v>111</v>
      </c>
      <c r="C13" s="45">
        <f>SUM(C12,C10)</f>
        <v>3000000</v>
      </c>
      <c r="D13" s="45">
        <f>SUM(D12,D10)</f>
        <v>32494891</v>
      </c>
    </row>
    <row r="14" spans="1:4" ht="15.75" thickTop="1" x14ac:dyDescent="0.25"/>
  </sheetData>
  <mergeCells count="7">
    <mergeCell ref="D4:D6"/>
    <mergeCell ref="A1:D1"/>
    <mergeCell ref="A2:D2"/>
    <mergeCell ref="A3:D3"/>
    <mergeCell ref="A4:A6"/>
    <mergeCell ref="B4:B6"/>
    <mergeCell ref="C4:C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0149-9A70-43BC-851A-08238E3E4699}">
  <sheetPr>
    <tabColor rgb="FF00B0F0"/>
  </sheetPr>
  <dimension ref="A1:C23"/>
  <sheetViews>
    <sheetView workbookViewId="0">
      <selection activeCell="D14" sqref="D14"/>
    </sheetView>
  </sheetViews>
  <sheetFormatPr defaultRowHeight="15" x14ac:dyDescent="0.25"/>
  <cols>
    <col min="1" max="1" width="47" bestFit="1" customWidth="1"/>
    <col min="2" max="2" width="28" customWidth="1"/>
    <col min="3" max="3" width="29.7109375" bestFit="1" customWidth="1"/>
  </cols>
  <sheetData>
    <row r="1" spans="1:3" ht="15.75" thickTop="1" x14ac:dyDescent="0.25">
      <c r="A1" s="465" t="s">
        <v>172</v>
      </c>
      <c r="B1" s="466"/>
      <c r="C1" s="467"/>
    </row>
    <row r="2" spans="1:3" x14ac:dyDescent="0.25">
      <c r="A2" s="468" t="s">
        <v>159</v>
      </c>
      <c r="B2" s="469"/>
      <c r="C2" s="470"/>
    </row>
    <row r="3" spans="1:3" ht="15.75" thickBot="1" x14ac:dyDescent="0.3">
      <c r="A3" s="471" t="s">
        <v>0</v>
      </c>
      <c r="B3" s="472"/>
      <c r="C3" s="473"/>
    </row>
    <row r="4" spans="1:3" ht="16.5" thickTop="1" thickBot="1" x14ac:dyDescent="0.3">
      <c r="A4" s="60" t="s">
        <v>86</v>
      </c>
      <c r="B4" s="61" t="s">
        <v>156</v>
      </c>
      <c r="C4" s="308" t="s">
        <v>396</v>
      </c>
    </row>
    <row r="5" spans="1:3" ht="15.75" thickTop="1" x14ac:dyDescent="0.25">
      <c r="A5" s="57" t="s">
        <v>112</v>
      </c>
      <c r="B5" s="58">
        <v>3000</v>
      </c>
      <c r="C5" s="58">
        <v>3000</v>
      </c>
    </row>
    <row r="6" spans="1:3" x14ac:dyDescent="0.25">
      <c r="A6" s="54" t="s">
        <v>113</v>
      </c>
      <c r="B6" s="55">
        <v>5500</v>
      </c>
      <c r="C6" s="55">
        <v>5500</v>
      </c>
    </row>
    <row r="7" spans="1:3" x14ac:dyDescent="0.25">
      <c r="A7" s="54" t="s">
        <v>166</v>
      </c>
      <c r="B7" s="55">
        <v>14200</v>
      </c>
      <c r="C7" s="55">
        <v>14200</v>
      </c>
    </row>
    <row r="8" spans="1:3" x14ac:dyDescent="0.25">
      <c r="A8" s="54" t="s">
        <v>114</v>
      </c>
      <c r="B8" s="55">
        <v>22000</v>
      </c>
      <c r="C8" s="55">
        <v>43600</v>
      </c>
    </row>
    <row r="9" spans="1:3" x14ac:dyDescent="0.25">
      <c r="A9" s="54" t="s">
        <v>167</v>
      </c>
      <c r="B9" s="55">
        <v>12000</v>
      </c>
      <c r="C9" s="55">
        <v>12000</v>
      </c>
    </row>
    <row r="10" spans="1:3" x14ac:dyDescent="0.25">
      <c r="A10" s="56" t="s">
        <v>168</v>
      </c>
      <c r="B10" s="55">
        <v>9000</v>
      </c>
      <c r="C10" s="55">
        <v>9000</v>
      </c>
    </row>
    <row r="11" spans="1:3" x14ac:dyDescent="0.25">
      <c r="A11" s="54" t="s">
        <v>115</v>
      </c>
      <c r="B11" s="55">
        <v>2100</v>
      </c>
      <c r="C11" s="55">
        <v>32253</v>
      </c>
    </row>
    <row r="12" spans="1:3" x14ac:dyDescent="0.25">
      <c r="A12" s="56" t="s">
        <v>169</v>
      </c>
      <c r="B12" s="59">
        <v>2200</v>
      </c>
      <c r="C12" s="59">
        <v>2200</v>
      </c>
    </row>
    <row r="13" spans="1:3" ht="15.75" thickBot="1" x14ac:dyDescent="0.3">
      <c r="A13" s="56" t="s">
        <v>402</v>
      </c>
      <c r="B13" s="59"/>
      <c r="C13" s="59">
        <v>68247</v>
      </c>
    </row>
    <row r="14" spans="1:3" ht="16.5" thickTop="1" thickBot="1" x14ac:dyDescent="0.3">
      <c r="A14" s="64" t="s">
        <v>116</v>
      </c>
      <c r="B14" s="65">
        <f>SUM(B5:B12)</f>
        <v>70000</v>
      </c>
      <c r="C14" s="65">
        <f>SUM(C5:C13)</f>
        <v>190000</v>
      </c>
    </row>
    <row r="15" spans="1:3" ht="15.75" thickTop="1" x14ac:dyDescent="0.25">
      <c r="A15" s="57" t="s">
        <v>170</v>
      </c>
      <c r="B15" s="58">
        <v>250000</v>
      </c>
      <c r="C15" s="58">
        <v>250000</v>
      </c>
    </row>
    <row r="16" spans="1:3" x14ac:dyDescent="0.25">
      <c r="A16" s="54" t="s">
        <v>117</v>
      </c>
      <c r="B16" s="55">
        <v>250000</v>
      </c>
      <c r="C16" s="55">
        <v>250000</v>
      </c>
    </row>
    <row r="17" spans="1:3" x14ac:dyDescent="0.25">
      <c r="A17" s="56" t="s">
        <v>177</v>
      </c>
      <c r="B17" s="59">
        <v>200000</v>
      </c>
      <c r="C17" s="59">
        <v>200000</v>
      </c>
    </row>
    <row r="18" spans="1:3" x14ac:dyDescent="0.25">
      <c r="A18" s="56" t="s">
        <v>178</v>
      </c>
      <c r="B18" s="59">
        <v>200000</v>
      </c>
      <c r="C18" s="59">
        <v>200000</v>
      </c>
    </row>
    <row r="19" spans="1:3" x14ac:dyDescent="0.25">
      <c r="A19" s="56" t="s">
        <v>179</v>
      </c>
      <c r="B19" s="59">
        <v>200000</v>
      </c>
      <c r="C19" s="59">
        <v>200000</v>
      </c>
    </row>
    <row r="20" spans="1:3" ht="15.75" thickBot="1" x14ac:dyDescent="0.3">
      <c r="A20" s="56" t="s">
        <v>171</v>
      </c>
      <c r="B20" s="59">
        <v>20000</v>
      </c>
      <c r="C20" s="59">
        <v>20000</v>
      </c>
    </row>
    <row r="21" spans="1:3" ht="16.5" thickTop="1" thickBot="1" x14ac:dyDescent="0.3">
      <c r="A21" s="66" t="s">
        <v>118</v>
      </c>
      <c r="B21" s="67">
        <f>SUM(B15:B20)</f>
        <v>1120000</v>
      </c>
      <c r="C21" s="67">
        <f>SUM(C15:C20)</f>
        <v>1120000</v>
      </c>
    </row>
    <row r="22" spans="1:3" ht="15.75" thickBot="1" x14ac:dyDescent="0.3">
      <c r="A22" s="62" t="s">
        <v>119</v>
      </c>
      <c r="B22" s="63">
        <f>SUM(B14+B21)</f>
        <v>1190000</v>
      </c>
      <c r="C22" s="63">
        <f>SUM(C14+C21)</f>
        <v>1310000</v>
      </c>
    </row>
    <row r="23" spans="1:3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B579-6894-4B3E-BE4A-53E9AB4910F6}">
  <sheetPr>
    <tabColor rgb="FF00B0F0"/>
  </sheetPr>
  <dimension ref="A1:C25"/>
  <sheetViews>
    <sheetView workbookViewId="0">
      <selection activeCell="H15" sqref="H15"/>
    </sheetView>
  </sheetViews>
  <sheetFormatPr defaultRowHeight="15" x14ac:dyDescent="0.25"/>
  <cols>
    <col min="1" max="1" width="48.42578125" customWidth="1"/>
    <col min="2" max="3" width="32.7109375" customWidth="1"/>
  </cols>
  <sheetData>
    <row r="1" spans="1:3" ht="16.5" thickTop="1" x14ac:dyDescent="0.25">
      <c r="A1" s="411" t="s">
        <v>153</v>
      </c>
      <c r="B1" s="412"/>
      <c r="C1" s="413"/>
    </row>
    <row r="2" spans="1:3" ht="15.75" x14ac:dyDescent="0.25">
      <c r="A2" s="382" t="s">
        <v>160</v>
      </c>
      <c r="B2" s="383"/>
      <c r="C2" s="384"/>
    </row>
    <row r="3" spans="1:3" ht="16.5" thickBot="1" x14ac:dyDescent="0.3">
      <c r="A3" s="450" t="s">
        <v>0</v>
      </c>
      <c r="B3" s="451"/>
      <c r="C3" s="452"/>
    </row>
    <row r="4" spans="1:3" ht="17.25" thickTop="1" thickBot="1" x14ac:dyDescent="0.3">
      <c r="A4" s="46" t="s">
        <v>72</v>
      </c>
      <c r="B4" s="47" t="s">
        <v>157</v>
      </c>
      <c r="C4" s="47" t="s">
        <v>398</v>
      </c>
    </row>
    <row r="5" spans="1:3" ht="16.5" thickTop="1" x14ac:dyDescent="0.25">
      <c r="A5" s="23" t="s">
        <v>120</v>
      </c>
      <c r="B5" s="68" t="s">
        <v>163</v>
      </c>
      <c r="C5" s="68" t="s">
        <v>163</v>
      </c>
    </row>
    <row r="6" spans="1:3" ht="15.75" x14ac:dyDescent="0.25">
      <c r="A6" s="24" t="s">
        <v>121</v>
      </c>
      <c r="B6" s="69" t="s">
        <v>163</v>
      </c>
      <c r="C6" s="69" t="s">
        <v>163</v>
      </c>
    </row>
    <row r="7" spans="1:3" ht="15.75" x14ac:dyDescent="0.25">
      <c r="A7" s="24" t="s">
        <v>122</v>
      </c>
      <c r="B7" s="69">
        <v>144000</v>
      </c>
      <c r="C7" s="69">
        <v>144000</v>
      </c>
    </row>
    <row r="8" spans="1:3" ht="16.5" thickBot="1" x14ac:dyDescent="0.3">
      <c r="A8" s="25" t="s">
        <v>123</v>
      </c>
      <c r="B8" s="70" t="s">
        <v>163</v>
      </c>
      <c r="C8" s="70" t="s">
        <v>163</v>
      </c>
    </row>
    <row r="9" spans="1:3" ht="17.25" thickTop="1" thickBot="1" x14ac:dyDescent="0.3">
      <c r="A9" s="29" t="s">
        <v>124</v>
      </c>
      <c r="B9" s="30">
        <f>SUM(B5:B8)</f>
        <v>144000</v>
      </c>
      <c r="C9" s="30">
        <f>SUM(C5:C8)</f>
        <v>144000</v>
      </c>
    </row>
    <row r="10" spans="1:3" ht="16.5" thickTop="1" x14ac:dyDescent="0.25">
      <c r="A10" s="26" t="s">
        <v>125</v>
      </c>
      <c r="B10" s="68">
        <v>193000</v>
      </c>
      <c r="C10" s="68">
        <v>193000</v>
      </c>
    </row>
    <row r="11" spans="1:3" ht="15.75" x14ac:dyDescent="0.25">
      <c r="A11" s="24" t="s">
        <v>126</v>
      </c>
      <c r="B11" s="69" t="s">
        <v>163</v>
      </c>
      <c r="C11" s="69" t="s">
        <v>163</v>
      </c>
    </row>
    <row r="12" spans="1:3" ht="15.75" x14ac:dyDescent="0.25">
      <c r="A12" s="24" t="s">
        <v>127</v>
      </c>
      <c r="B12" s="69">
        <v>200000</v>
      </c>
      <c r="C12" s="69">
        <v>200000</v>
      </c>
    </row>
    <row r="13" spans="1:3" ht="15.75" x14ac:dyDescent="0.25">
      <c r="A13" s="24" t="s">
        <v>128</v>
      </c>
      <c r="B13" s="69" t="s">
        <v>163</v>
      </c>
      <c r="C13" s="69" t="s">
        <v>163</v>
      </c>
    </row>
    <row r="14" spans="1:3" ht="15.75" x14ac:dyDescent="0.25">
      <c r="A14" s="24" t="s">
        <v>129</v>
      </c>
      <c r="B14" s="69" t="s">
        <v>163</v>
      </c>
      <c r="C14" s="69" t="s">
        <v>163</v>
      </c>
    </row>
    <row r="15" spans="1:3" ht="15.75" x14ac:dyDescent="0.25">
      <c r="A15" s="24" t="s">
        <v>130</v>
      </c>
      <c r="B15" s="69" t="s">
        <v>163</v>
      </c>
      <c r="C15" s="69" t="s">
        <v>163</v>
      </c>
    </row>
    <row r="16" spans="1:3" ht="15.75" x14ac:dyDescent="0.25">
      <c r="A16" s="24" t="s">
        <v>131</v>
      </c>
      <c r="B16" s="69">
        <v>80000</v>
      </c>
      <c r="C16" s="69">
        <v>80000</v>
      </c>
    </row>
    <row r="17" spans="1:3" ht="16.5" thickBot="1" x14ac:dyDescent="0.3">
      <c r="A17" s="27" t="s">
        <v>132</v>
      </c>
      <c r="B17" s="70">
        <v>130000</v>
      </c>
      <c r="C17" s="70">
        <v>130000</v>
      </c>
    </row>
    <row r="18" spans="1:3" ht="17.25" thickTop="1" thickBot="1" x14ac:dyDescent="0.3">
      <c r="A18" s="29" t="s">
        <v>133</v>
      </c>
      <c r="B18" s="30">
        <f>SUM(B10:B17)</f>
        <v>603000</v>
      </c>
      <c r="C18" s="30">
        <f>SUM(C10:C17)</f>
        <v>603000</v>
      </c>
    </row>
    <row r="19" spans="1:3" ht="16.5" thickTop="1" x14ac:dyDescent="0.25">
      <c r="A19" s="26" t="s">
        <v>134</v>
      </c>
      <c r="B19" s="71" t="s">
        <v>163</v>
      </c>
      <c r="C19" s="71" t="s">
        <v>163</v>
      </c>
    </row>
    <row r="20" spans="1:3" ht="15.75" x14ac:dyDescent="0.25">
      <c r="A20" s="28" t="s">
        <v>135</v>
      </c>
      <c r="B20" s="68">
        <v>130000</v>
      </c>
      <c r="C20" s="68">
        <v>130000</v>
      </c>
    </row>
    <row r="21" spans="1:3" ht="15.75" x14ac:dyDescent="0.25">
      <c r="A21" s="28" t="s">
        <v>173</v>
      </c>
      <c r="B21" s="8">
        <v>70000</v>
      </c>
      <c r="C21" s="8">
        <v>70000</v>
      </c>
    </row>
    <row r="22" spans="1:3" ht="16.5" thickBot="1" x14ac:dyDescent="0.3">
      <c r="A22" s="27" t="s">
        <v>126</v>
      </c>
      <c r="B22" s="72" t="s">
        <v>163</v>
      </c>
      <c r="C22" s="72" t="s">
        <v>163</v>
      </c>
    </row>
    <row r="23" spans="1:3" ht="17.25" thickTop="1" thickBot="1" x14ac:dyDescent="0.3">
      <c r="A23" s="29" t="s">
        <v>136</v>
      </c>
      <c r="B23" s="30">
        <f>SUM(B19:B22)</f>
        <v>200000</v>
      </c>
      <c r="C23" s="30">
        <f>SUM(C19:C22)</f>
        <v>200000</v>
      </c>
    </row>
    <row r="24" spans="1:3" ht="17.25" thickTop="1" thickBot="1" x14ac:dyDescent="0.3">
      <c r="A24" s="48" t="s">
        <v>161</v>
      </c>
      <c r="B24" s="49">
        <f>SUM(B23,B18,B9)</f>
        <v>947000</v>
      </c>
      <c r="C24" s="49">
        <f>SUM(C23,C18,C9)</f>
        <v>947000</v>
      </c>
    </row>
    <row r="25" spans="1:3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1.sz. melléklet</vt:lpstr>
      <vt:lpstr>1.1.sz. melléklet</vt:lpstr>
      <vt:lpstr>1.2.sz. melléklet</vt:lpstr>
      <vt:lpstr>1.3.sz. melléklet</vt:lpstr>
      <vt:lpstr>2.sz. melléklet</vt:lpstr>
      <vt:lpstr>2.1.sz. melléklet</vt:lpstr>
      <vt:lpstr>2.2.sz. melléklet</vt:lpstr>
      <vt:lpstr>2.3.sz. melléklet</vt:lpstr>
      <vt:lpstr>2.4.sz. melléklet</vt:lpstr>
      <vt:lpstr>3.sz.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gep1</dc:creator>
  <cp:lastModifiedBy>gep1</cp:lastModifiedBy>
  <cp:lastPrinted>2019-11-26T08:24:51Z</cp:lastPrinted>
  <dcterms:created xsi:type="dcterms:W3CDTF">2018-11-27T10:45:20Z</dcterms:created>
  <dcterms:modified xsi:type="dcterms:W3CDTF">2019-12-03T09:30:00Z</dcterms:modified>
</cp:coreProperties>
</file>