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Regöly Önkormányzat\2020\11. 2020. 06. 29\3. napirend 2019. évi zárszámadás\"/>
    </mc:Choice>
  </mc:AlternateContent>
  <xr:revisionPtr revIDLastSave="0" documentId="13_ncr:1_{DDF284F4-09AF-493F-A3D9-17210B14D695}" xr6:coauthVersionLast="45" xr6:coauthVersionMax="45" xr10:uidLastSave="{00000000-0000-0000-0000-000000000000}"/>
  <bookViews>
    <workbookView xWindow="-120" yWindow="-120" windowWidth="29040" windowHeight="15840" firstSheet="11" activeTab="14" xr2:uid="{00000000-000D-0000-FFFF-FFFF00000000}"/>
  </bookViews>
  <sheets>
    <sheet name="1.sz.mell. Működési mérleg" sheetId="1" r:id="rId1"/>
    <sheet name="2.sz.mell Felhalm. mérleg" sheetId="2" r:id="rId2"/>
    <sheet name="3.sz.mell. Összevont mérleg" sheetId="3" r:id="rId3"/>
    <sheet name="4.sz.mell. Vagyonmérleg" sheetId="4" r:id="rId4"/>
    <sheet name="5.sz.mell. Pénzeszközök" sheetId="5" r:id="rId5"/>
    <sheet name="6.sz.mell. Maradvány kimutatás" sheetId="6" r:id="rId6"/>
    <sheet name="7.sz.mell. Eredménykimutatás" sheetId="7" r:id="rId7"/>
    <sheet name="8.sz.mell. KÖH Műk.bev.kiad." sheetId="8" r:id="rId8"/>
    <sheet name="9.sz.mell. KÖH Felhalm.bev.kiad" sheetId="9" r:id="rId9"/>
    <sheet name="10.sz.mell. KÖH Összevont.mérl " sheetId="10" r:id="rId10"/>
    <sheet name="11.sz.mell. KÖH Vagyonmérleg" sheetId="11" r:id="rId11"/>
    <sheet name="12.sz.mell. KÖH Pénzeszközök" sheetId="12" r:id="rId12"/>
    <sheet name="13.sz.mell. KÖH Maradványkimut." sheetId="13" r:id="rId13"/>
    <sheet name="14.sz.mell. KÖH Eredménykimut." sheetId="14" r:id="rId14"/>
    <sheet name="15.sz.mell.EU Pályázatok" sheetId="15" r:id="rId15"/>
  </sheets>
  <definedNames>
    <definedName name="_xlnm.Print_Area" localSheetId="0">'1.sz.mell. Működési mérleg'!$A$1:$I$26</definedName>
    <definedName name="_xlnm.Print_Area" localSheetId="9">'10.sz.mell. KÖH Összevont.mérl '!$A$1:$E$153</definedName>
    <definedName name="_xlnm.Print_Area" localSheetId="2">'3.sz.mell. Összevont mérleg'!$A$1:$E$153</definedName>
    <definedName name="_xlnm.Print_Area" localSheetId="4">'5.sz.mell. Pénzeszközök'!$A$1:$N$32</definedName>
    <definedName name="_xlnm.Print_Area" localSheetId="5">'6.sz.mell. Maradvány kimutatás'!$A$1:$C$26</definedName>
    <definedName name="_xlnm.Print_Area" localSheetId="6">'7.sz.mell. Eredménykimutatás'!$A$1:$E$47</definedName>
    <definedName name="_xlnm.Print_Area" localSheetId="7">'8.sz.mell. KÖH Műk.bev.kiad.'!$A$1:$I$26</definedName>
    <definedName name="_xlnm.Print_Area" localSheetId="8">'9.sz.mell. KÖH Felhalm.bev.kiad'!$A$1:$I$30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6" i="15" l="1"/>
  <c r="Y16" i="15"/>
  <c r="X16" i="15"/>
  <c r="Z7" i="15"/>
  <c r="Z26" i="15" s="1"/>
  <c r="Y7" i="15"/>
  <c r="X7" i="15"/>
  <c r="X26" i="15" l="1"/>
  <c r="Y26" i="15"/>
  <c r="W16" i="15"/>
  <c r="V16" i="15"/>
  <c r="U16" i="15"/>
  <c r="W7" i="15"/>
  <c r="V7" i="15"/>
  <c r="U7" i="15"/>
  <c r="T16" i="15"/>
  <c r="S16" i="15"/>
  <c r="R16" i="15"/>
  <c r="T7" i="15"/>
  <c r="S7" i="15"/>
  <c r="R7" i="15"/>
  <c r="R26" i="15" s="1"/>
  <c r="Q16" i="15"/>
  <c r="P16" i="15"/>
  <c r="O16" i="15"/>
  <c r="Q7" i="15"/>
  <c r="P7" i="15"/>
  <c r="O7" i="15"/>
  <c r="N16" i="15"/>
  <c r="M16" i="15"/>
  <c r="L16" i="15"/>
  <c r="N7" i="15"/>
  <c r="M7" i="15"/>
  <c r="L7" i="15"/>
  <c r="D16" i="15"/>
  <c r="P26" i="15" l="1"/>
  <c r="O26" i="15"/>
  <c r="U26" i="15"/>
  <c r="W26" i="15"/>
  <c r="V26" i="15"/>
  <c r="T26" i="15"/>
  <c r="S26" i="15"/>
  <c r="Q26" i="15"/>
  <c r="L26" i="15"/>
  <c r="N26" i="15"/>
  <c r="M26" i="15"/>
  <c r="D7" i="15"/>
  <c r="D26" i="15" s="1"/>
  <c r="E14" i="2" l="1"/>
  <c r="D14" i="2"/>
  <c r="C14" i="2"/>
  <c r="E15" i="2"/>
  <c r="D15" i="2"/>
  <c r="D73" i="3"/>
  <c r="C73" i="3"/>
  <c r="E33" i="3"/>
  <c r="E27" i="3"/>
  <c r="D27" i="3"/>
  <c r="C14" i="8" l="1"/>
  <c r="D14" i="8"/>
  <c r="E14" i="8"/>
  <c r="C88" i="11" l="1"/>
  <c r="E7" i="4" l="1"/>
  <c r="E65" i="4"/>
  <c r="K16" i="15" l="1"/>
  <c r="J16" i="15"/>
  <c r="I16" i="15"/>
  <c r="H16" i="15"/>
  <c r="G16" i="15"/>
  <c r="F16" i="15"/>
  <c r="E16" i="15"/>
  <c r="C16" i="15"/>
  <c r="K7" i="15"/>
  <c r="J7" i="15"/>
  <c r="I7" i="15"/>
  <c r="I26" i="15" s="1"/>
  <c r="H7" i="15"/>
  <c r="G7" i="15"/>
  <c r="F7" i="15"/>
  <c r="F26" i="15" s="1"/>
  <c r="E7" i="15"/>
  <c r="C7" i="15"/>
  <c r="C26" i="15" s="1"/>
  <c r="J26" i="15" l="1"/>
  <c r="K26" i="15"/>
  <c r="H26" i="15"/>
  <c r="G26" i="15"/>
  <c r="E26" i="15"/>
  <c r="C41" i="14"/>
  <c r="E40" i="14"/>
  <c r="E41" i="14" s="1"/>
  <c r="D40" i="14"/>
  <c r="C40" i="14"/>
  <c r="D35" i="14"/>
  <c r="E27" i="14"/>
  <c r="D27" i="14"/>
  <c r="C27" i="14"/>
  <c r="E23" i="14"/>
  <c r="D23" i="14"/>
  <c r="C23" i="14"/>
  <c r="E18" i="14"/>
  <c r="D18" i="14"/>
  <c r="C18" i="14"/>
  <c r="E10" i="14"/>
  <c r="D10" i="14"/>
  <c r="C10" i="14"/>
  <c r="E30" i="14" l="1"/>
  <c r="E42" i="14" s="1"/>
  <c r="C30" i="14"/>
  <c r="C42" i="14" s="1"/>
  <c r="D41" i="14"/>
  <c r="D30" i="14"/>
  <c r="D42" i="14" s="1"/>
  <c r="C25" i="13" l="1"/>
  <c r="C12" i="13"/>
  <c r="C9" i="13"/>
  <c r="C13" i="13" s="1"/>
  <c r="C21" i="13" l="1"/>
  <c r="C23" i="13"/>
  <c r="M30" i="12" l="1"/>
  <c r="L30" i="12"/>
  <c r="K30" i="12"/>
  <c r="J30" i="12"/>
  <c r="I30" i="12"/>
  <c r="H30" i="12"/>
  <c r="G30" i="12"/>
  <c r="F30" i="12"/>
  <c r="E30" i="12"/>
  <c r="D30" i="12"/>
  <c r="C30" i="12"/>
  <c r="B30" i="12"/>
  <c r="N29" i="12"/>
  <c r="N28" i="12"/>
  <c r="N27" i="12"/>
  <c r="N26" i="12"/>
  <c r="N25" i="12"/>
  <c r="N24" i="12"/>
  <c r="N23" i="12"/>
  <c r="N22" i="12"/>
  <c r="N21" i="12"/>
  <c r="N20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N14" i="12"/>
  <c r="N13" i="12"/>
  <c r="N12" i="12"/>
  <c r="N11" i="12"/>
  <c r="N10" i="12"/>
  <c r="N9" i="12"/>
  <c r="N8" i="12"/>
  <c r="N7" i="12"/>
  <c r="N6" i="12"/>
  <c r="N15" i="12" l="1"/>
  <c r="N30" i="12"/>
  <c r="E156" i="11"/>
  <c r="E154" i="11"/>
  <c r="D103" i="11"/>
  <c r="D158" i="11" s="1"/>
  <c r="C103" i="11"/>
  <c r="C158" i="11" s="1"/>
  <c r="E102" i="11"/>
  <c r="E101" i="11"/>
  <c r="E100" i="11"/>
  <c r="D94" i="11"/>
  <c r="C94" i="11"/>
  <c r="D88" i="11"/>
  <c r="D61" i="11"/>
  <c r="C61" i="11"/>
  <c r="C89" i="11" s="1"/>
  <c r="D47" i="11"/>
  <c r="C47" i="11"/>
  <c r="E43" i="11"/>
  <c r="D89" i="11" l="1"/>
  <c r="N32" i="12"/>
  <c r="E103" i="11"/>
  <c r="E158" i="11"/>
  <c r="C95" i="11"/>
  <c r="E47" i="11"/>
  <c r="D95" i="11"/>
  <c r="E89" i="11"/>
  <c r="E95" i="11" l="1"/>
  <c r="E134" i="10"/>
  <c r="E144" i="10" s="1"/>
  <c r="D134" i="10"/>
  <c r="D144" i="10" s="1"/>
  <c r="C134" i="10"/>
  <c r="C144" i="10" s="1"/>
  <c r="E121" i="10"/>
  <c r="D121" i="10"/>
  <c r="C121" i="10"/>
  <c r="E107" i="10"/>
  <c r="D107" i="10"/>
  <c r="C107" i="10"/>
  <c r="E91" i="10"/>
  <c r="D91" i="10"/>
  <c r="C91" i="10"/>
  <c r="E74" i="10"/>
  <c r="D74" i="10"/>
  <c r="C74" i="10"/>
  <c r="E71" i="10"/>
  <c r="D71" i="10"/>
  <c r="C71" i="10"/>
  <c r="E56" i="10"/>
  <c r="D56" i="10"/>
  <c r="C56" i="10"/>
  <c r="E51" i="10"/>
  <c r="E45" i="10" s="1"/>
  <c r="D45" i="10"/>
  <c r="C45" i="10"/>
  <c r="E34" i="10"/>
  <c r="D34" i="10"/>
  <c r="C34" i="10"/>
  <c r="E27" i="10"/>
  <c r="D27" i="10"/>
  <c r="C27" i="10"/>
  <c r="E20" i="10"/>
  <c r="D20" i="10"/>
  <c r="C20" i="10"/>
  <c r="E13" i="10"/>
  <c r="D13" i="10"/>
  <c r="C13" i="10"/>
  <c r="E6" i="10"/>
  <c r="D6" i="10"/>
  <c r="C6" i="10"/>
  <c r="H28" i="9"/>
  <c r="E27" i="9"/>
  <c r="D27" i="9"/>
  <c r="C27" i="9"/>
  <c r="I14" i="9"/>
  <c r="I28" i="9" s="1"/>
  <c r="H14" i="9"/>
  <c r="G14" i="9"/>
  <c r="G28" i="9" s="1"/>
  <c r="E14" i="9"/>
  <c r="E28" i="9" s="1"/>
  <c r="D14" i="9"/>
  <c r="C14" i="9"/>
  <c r="C28" i="9" s="1"/>
  <c r="I22" i="8"/>
  <c r="H22" i="8"/>
  <c r="G22" i="8"/>
  <c r="C19" i="8"/>
  <c r="C22" i="8" s="1"/>
  <c r="E22" i="8"/>
  <c r="D22" i="8"/>
  <c r="I13" i="8"/>
  <c r="H13" i="8"/>
  <c r="H23" i="8" s="1"/>
  <c r="G13" i="8"/>
  <c r="G23" i="8" s="1"/>
  <c r="E13" i="8"/>
  <c r="D13" i="8"/>
  <c r="C13" i="8"/>
  <c r="E45" i="7"/>
  <c r="E43" i="7"/>
  <c r="D43" i="7"/>
  <c r="D45" i="7" s="1"/>
  <c r="C43" i="7"/>
  <c r="C45" i="7" s="1"/>
  <c r="D38" i="7"/>
  <c r="E33" i="7"/>
  <c r="E39" i="7" s="1"/>
  <c r="D33" i="7"/>
  <c r="C33" i="7"/>
  <c r="C39" i="7" s="1"/>
  <c r="E25" i="7"/>
  <c r="D25" i="7"/>
  <c r="C25" i="7"/>
  <c r="E21" i="7"/>
  <c r="C21" i="7"/>
  <c r="D17" i="7"/>
  <c r="D21" i="7" s="1"/>
  <c r="E16" i="7"/>
  <c r="D16" i="7"/>
  <c r="C16" i="7"/>
  <c r="E12" i="7"/>
  <c r="C12" i="7"/>
  <c r="E9" i="7"/>
  <c r="D9" i="7"/>
  <c r="C9" i="7"/>
  <c r="D39" i="7" l="1"/>
  <c r="I23" i="8"/>
  <c r="D28" i="9"/>
  <c r="C23" i="8"/>
  <c r="E23" i="8"/>
  <c r="D23" i="8"/>
  <c r="C28" i="7"/>
  <c r="C40" i="7" s="1"/>
  <c r="C46" i="7" s="1"/>
  <c r="E28" i="7"/>
  <c r="E40" i="7" s="1"/>
  <c r="E46" i="7" s="1"/>
  <c r="C124" i="10"/>
  <c r="C145" i="10" s="1"/>
  <c r="D61" i="10"/>
  <c r="C85" i="10"/>
  <c r="C153" i="10" s="1"/>
  <c r="E124" i="10"/>
  <c r="E145" i="10" s="1"/>
  <c r="C61" i="10"/>
  <c r="C152" i="10" s="1"/>
  <c r="D85" i="10"/>
  <c r="D153" i="10" s="1"/>
  <c r="E85" i="10"/>
  <c r="E153" i="10" s="1"/>
  <c r="D124" i="10"/>
  <c r="D145" i="10" s="1"/>
  <c r="E61" i="10"/>
  <c r="D28" i="7"/>
  <c r="D40" i="7" s="1"/>
  <c r="D46" i="7" s="1"/>
  <c r="D152" i="10" l="1"/>
  <c r="C86" i="10"/>
  <c r="D86" i="10"/>
  <c r="E86" i="10"/>
  <c r="E152" i="10"/>
  <c r="C13" i="6"/>
  <c r="C10" i="6"/>
  <c r="C14" i="6" l="1"/>
  <c r="C24" i="6" s="1"/>
  <c r="C22" i="6" l="1"/>
  <c r="M32" i="5"/>
  <c r="L32" i="5"/>
  <c r="K32" i="5"/>
  <c r="J32" i="5"/>
  <c r="I32" i="5"/>
  <c r="H32" i="5"/>
  <c r="G32" i="5"/>
  <c r="F32" i="5"/>
  <c r="E32" i="5"/>
  <c r="D32" i="5"/>
  <c r="C32" i="5"/>
  <c r="B32" i="5"/>
  <c r="N31" i="5"/>
  <c r="N30" i="5"/>
  <c r="N29" i="5"/>
  <c r="N28" i="5"/>
  <c r="N27" i="5"/>
  <c r="N26" i="5"/>
  <c r="N25" i="5"/>
  <c r="N24" i="5"/>
  <c r="N23" i="5"/>
  <c r="N22" i="5"/>
  <c r="N21" i="5"/>
  <c r="M16" i="5"/>
  <c r="L16" i="5"/>
  <c r="K16" i="5"/>
  <c r="J16" i="5"/>
  <c r="I16" i="5"/>
  <c r="H16" i="5"/>
  <c r="G16" i="5"/>
  <c r="F16" i="5"/>
  <c r="E16" i="5"/>
  <c r="D16" i="5"/>
  <c r="C16" i="5"/>
  <c r="B16" i="5"/>
  <c r="N15" i="5"/>
  <c r="N14" i="5"/>
  <c r="N13" i="5"/>
  <c r="N12" i="5"/>
  <c r="N11" i="5"/>
  <c r="N10" i="5"/>
  <c r="N9" i="5"/>
  <c r="N8" i="5"/>
  <c r="N7" i="5"/>
  <c r="N6" i="5"/>
  <c r="N16" i="5" l="1"/>
  <c r="N32" i="5"/>
  <c r="E109" i="4"/>
  <c r="E107" i="4"/>
  <c r="C108" i="4"/>
  <c r="D82" i="4"/>
  <c r="C82" i="4"/>
  <c r="E81" i="4"/>
  <c r="E79" i="4"/>
  <c r="E78" i="4"/>
  <c r="E77" i="4"/>
  <c r="E76" i="4"/>
  <c r="E63" i="4"/>
  <c r="D61" i="4"/>
  <c r="D64" i="4" s="1"/>
  <c r="C61" i="4"/>
  <c r="C64" i="4" s="1"/>
  <c r="E60" i="4"/>
  <c r="E55" i="4"/>
  <c r="D52" i="4"/>
  <c r="C52" i="4"/>
  <c r="E50" i="4"/>
  <c r="E49" i="4"/>
  <c r="D46" i="4"/>
  <c r="E46" i="4" s="1"/>
  <c r="E48" i="4" s="1"/>
  <c r="E44" i="4"/>
  <c r="D43" i="4"/>
  <c r="C43" i="4"/>
  <c r="E40" i="4"/>
  <c r="E39" i="4"/>
  <c r="E34" i="4"/>
  <c r="E9" i="4"/>
  <c r="E8" i="4"/>
  <c r="C110" i="4" l="1"/>
  <c r="E95" i="4"/>
  <c r="E82" i="4"/>
  <c r="E61" i="4"/>
  <c r="E52" i="4"/>
  <c r="C67" i="4"/>
  <c r="D67" i="4"/>
  <c r="D108" i="4"/>
  <c r="E64" i="4"/>
  <c r="E43" i="4"/>
  <c r="E67" i="4" l="1"/>
  <c r="E108" i="4"/>
  <c r="D110" i="4"/>
  <c r="E110" i="4" s="1"/>
  <c r="E134" i="3" l="1"/>
  <c r="E144" i="3" s="1"/>
  <c r="D134" i="3"/>
  <c r="D144" i="3" s="1"/>
  <c r="C134" i="3"/>
  <c r="C144" i="3" s="1"/>
  <c r="E121" i="3"/>
  <c r="D121" i="3"/>
  <c r="C121" i="3"/>
  <c r="E107" i="3"/>
  <c r="D107" i="3"/>
  <c r="C107" i="3"/>
  <c r="E91" i="3"/>
  <c r="D91" i="3"/>
  <c r="C91" i="3"/>
  <c r="E73" i="3"/>
  <c r="E70" i="3"/>
  <c r="D70" i="3"/>
  <c r="D84" i="3" s="1"/>
  <c r="C70" i="3"/>
  <c r="E55" i="3"/>
  <c r="D55" i="3"/>
  <c r="C55" i="3"/>
  <c r="E50" i="3"/>
  <c r="E44" i="3"/>
  <c r="D44" i="3"/>
  <c r="C44" i="3"/>
  <c r="D33" i="3"/>
  <c r="C33" i="3"/>
  <c r="C27" i="3"/>
  <c r="C26" i="3" s="1"/>
  <c r="E26" i="3"/>
  <c r="D26" i="3"/>
  <c r="E19" i="3"/>
  <c r="D19" i="3"/>
  <c r="C19" i="3"/>
  <c r="E12" i="3"/>
  <c r="D12" i="3"/>
  <c r="C12" i="3"/>
  <c r="E5" i="3"/>
  <c r="D5" i="3"/>
  <c r="C5" i="3"/>
  <c r="E27" i="2"/>
  <c r="D27" i="2"/>
  <c r="C15" i="2"/>
  <c r="C27" i="2" s="1"/>
  <c r="I14" i="2"/>
  <c r="I28" i="2" s="1"/>
  <c r="H14" i="2"/>
  <c r="H28" i="2" s="1"/>
  <c r="G14" i="2"/>
  <c r="G28" i="2" s="1"/>
  <c r="E28" i="2"/>
  <c r="I29" i="2" s="1"/>
  <c r="I23" i="1"/>
  <c r="H23" i="1"/>
  <c r="G23" i="1"/>
  <c r="C20" i="1"/>
  <c r="E15" i="1"/>
  <c r="E23" i="1" s="1"/>
  <c r="D15" i="1"/>
  <c r="D23" i="1" s="1"/>
  <c r="C15" i="1"/>
  <c r="I14" i="1"/>
  <c r="I24" i="1" s="1"/>
  <c r="H14" i="1"/>
  <c r="G14" i="1"/>
  <c r="E14" i="1"/>
  <c r="D14" i="1"/>
  <c r="C14" i="1"/>
  <c r="D60" i="3" l="1"/>
  <c r="D85" i="3" s="1"/>
  <c r="C23" i="1"/>
  <c r="C24" i="1" s="1"/>
  <c r="H24" i="1"/>
  <c r="G24" i="1"/>
  <c r="D28" i="2"/>
  <c r="D29" i="2" s="1"/>
  <c r="C124" i="3"/>
  <c r="C145" i="3" s="1"/>
  <c r="C84" i="3"/>
  <c r="C153" i="3" s="1"/>
  <c r="E124" i="3"/>
  <c r="E145" i="3" s="1"/>
  <c r="E84" i="3"/>
  <c r="E153" i="3" s="1"/>
  <c r="C60" i="3"/>
  <c r="E60" i="3"/>
  <c r="D124" i="3"/>
  <c r="D145" i="3" s="1"/>
  <c r="C28" i="2"/>
  <c r="D24" i="1"/>
  <c r="E24" i="1"/>
  <c r="I25" i="1" s="1"/>
  <c r="H25" i="1" l="1"/>
  <c r="C152" i="3"/>
  <c r="E152" i="3"/>
  <c r="E85" i="3"/>
  <c r="C85" i="3"/>
</calcChain>
</file>

<file path=xl/sharedStrings.xml><?xml version="1.0" encoding="utf-8"?>
<sst xmlns="http://schemas.openxmlformats.org/spreadsheetml/2006/main" count="1804" uniqueCount="1043">
  <si>
    <t>I. Működési célú bevételek és kiadások mérlege</t>
  </si>
  <si>
    <t>Regöly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</si>
  <si>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</si>
  <si>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</si>
  <si>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</si>
  <si>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</si>
  <si>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</si>
  <si>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</si>
  <si>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</si>
  <si>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</si>
  <si>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</si>
  <si>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</si>
  <si>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</si>
  <si>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</si>
  <si>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</si>
  <si>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</si>
  <si>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</si>
  <si>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</si>
  <si>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</si>
  <si>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</si>
  <si>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</si>
  <si>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</si>
  <si>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</si>
  <si>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</si>
  <si>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</si>
  <si>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</si>
  <si>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</si>
  <si>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</si>
  <si>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</si>
  <si>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</si>
  <si>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</si>
  <si>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</si>
  <si>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</si>
  <si>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Költségvetési bevételek összesen (1.+2.+4.+5.+7.)</t>
  </si>
  <si>
    <t>Költségvetési kiadások összesen (1.+...+7.)</t>
  </si>
  <si>
    <t>Hiány belső finanszírozásának bevételei (10.+…+13.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</si>
  <si>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</si>
  <si>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</si>
  <si>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</si>
  <si>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</si>
  <si>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</si>
  <si>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</si>
  <si>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</si>
  <si>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>Irányítószervi támogatás (intézményfinanszírozás)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</si>
  <si>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</si>
  <si>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</si>
  <si>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</si>
  <si>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</si>
  <si>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</si>
  <si>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</si>
  <si>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AHB megelőlegezések visszafizetése</t>
  </si>
  <si>
    <t>16.</t>
  </si>
  <si>
    <t xml:space="preserve">Megelőlegezés 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</si>
  <si>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</si>
  <si>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</si>
  <si>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</si>
  <si>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(9.+...+16.)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</si>
  <si>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</si>
  <si>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</si>
  <si>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</si>
  <si>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</si>
  <si>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</si>
  <si>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</si>
  <si>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</si>
  <si>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</si>
  <si>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</si>
  <si>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Összesített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</si>
  <si>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</si>
  <si>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</si>
  <si>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</si>
  <si>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</si>
  <si>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</si>
  <si>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</si>
  <si>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</si>
  <si>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</si>
  <si>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</si>
  <si>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</si>
  <si>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</si>
  <si>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</si>
  <si>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AHB felhalmozási célú kiadások</t>
  </si>
  <si>
    <t>Költségvetési bevételek összesen: (1.+3.+4.+6.+7.)</t>
  </si>
  <si>
    <t>Költségvetési kiadások összesen: (1.+3.+5.+...+7.)</t>
  </si>
  <si>
    <t>Hiány belső finanszírozás bevételei ( 10.+…+14.)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</si>
  <si>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</si>
  <si>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</si>
  <si>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</si>
  <si>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</si>
  <si>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</si>
  <si>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</si>
  <si>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</si>
  <si>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(16.+…+20.)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</si>
  <si>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</si>
  <si>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</si>
  <si>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</si>
  <si>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</si>
  <si>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</si>
  <si>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</si>
  <si>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</si>
  <si>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21.</t>
  </si>
  <si>
    <t>Felhalmozási célú finanszírozási bevételek összesen (9.+15..)</t>
  </si>
  <si>
    <t>Felhalmozási célú finanszírozási kiadások összesen (9.+…20.)</t>
  </si>
  <si>
    <t>22.</t>
  </si>
  <si>
    <t>BEVÉTEL ÖSSZESEN (8.+21.)</t>
  </si>
  <si>
    <t>KIADÁSOK ÖSSZESEN (8.+21.)</t>
  </si>
  <si>
    <t>23.</t>
  </si>
  <si>
    <t>24.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</si>
  <si>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</si>
  <si>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</si>
  <si>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</si>
  <si>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</si>
  <si>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</si>
  <si>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</si>
  <si>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</si>
  <si>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</si>
  <si>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</si>
  <si>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</si>
  <si>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</si>
  <si>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</si>
  <si>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</si>
  <si>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</si>
  <si>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</si>
  <si>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</si>
  <si>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</si>
  <si>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</si>
  <si>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</si>
  <si>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</si>
  <si>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</si>
  <si>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</si>
  <si>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</si>
  <si>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</si>
  <si>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</si>
  <si>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</si>
  <si>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</si>
  <si>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</si>
  <si>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</si>
  <si>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</si>
  <si>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</si>
  <si>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</si>
  <si>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</si>
  <si>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</si>
  <si>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</si>
  <si>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</si>
  <si>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</si>
  <si>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</si>
  <si>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</si>
  <si>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</si>
  <si>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</si>
  <si>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</si>
  <si>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</si>
  <si>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</si>
  <si>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</si>
  <si>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</si>
  <si>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</si>
  <si>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</si>
  <si>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</si>
  <si>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</si>
  <si>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</si>
  <si>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</si>
  <si>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</si>
  <si>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</si>
  <si>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</si>
  <si>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</si>
  <si>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</si>
  <si>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</si>
  <si>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</si>
  <si>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</si>
  <si>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</si>
  <si>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</si>
  <si>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</si>
  <si>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</si>
  <si>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</si>
  <si>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</si>
  <si>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</si>
  <si>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</si>
  <si>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</si>
  <si>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</si>
  <si>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</si>
  <si>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</si>
  <si>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</si>
  <si>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</si>
  <si>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</si>
  <si>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</si>
  <si>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</si>
  <si>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</si>
  <si>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</si>
  <si>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</si>
  <si>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</si>
  <si>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</si>
  <si>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</si>
  <si>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</si>
  <si>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</si>
  <si>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</si>
  <si>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</si>
  <si>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</si>
  <si>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</si>
  <si>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</si>
  <si>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</si>
  <si>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</si>
  <si>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</si>
  <si>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</si>
  <si>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</si>
  <si>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</si>
  <si>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</si>
  <si>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</si>
  <si>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</si>
  <si>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</si>
  <si>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</si>
  <si>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</si>
  <si>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</si>
  <si>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</si>
  <si>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</si>
  <si>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</si>
  <si>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</si>
  <si>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</si>
  <si>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</si>
  <si>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</si>
  <si>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</si>
  <si>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</si>
  <si>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</si>
  <si>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</si>
  <si>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</si>
  <si>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</si>
  <si>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</si>
  <si>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</si>
  <si>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</si>
  <si>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</si>
  <si>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</si>
  <si>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</si>
  <si>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</si>
  <si>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</si>
  <si>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</si>
  <si>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</si>
  <si>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</si>
  <si>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</si>
  <si>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</si>
  <si>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</si>
  <si>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</si>
  <si>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</si>
  <si>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</si>
  <si>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</t>
  </si>
  <si>
    <t>Betétek megszüntetése</t>
  </si>
  <si>
    <t>13.4.</t>
  </si>
  <si>
    <t>irányítószervi támogatás (intézményfinanszírozás)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</si>
  <si>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</si>
  <si>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</si>
  <si>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</si>
  <si>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</si>
  <si>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</si>
  <si>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</si>
  <si>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</si>
  <si>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</si>
  <si>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</si>
  <si>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</si>
  <si>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</si>
  <si>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</si>
  <si>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</si>
  <si>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</si>
  <si>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 xml:space="preserve"> Forintban!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</si>
  <si>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</si>
  <si>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</si>
  <si>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</si>
  <si>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</si>
  <si>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</si>
  <si>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</si>
  <si>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</si>
  <si>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</si>
  <si>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</si>
  <si>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</si>
  <si>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</si>
  <si>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</si>
  <si>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</si>
  <si>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</si>
  <si>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</si>
  <si>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</si>
  <si>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</si>
  <si>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</si>
  <si>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</si>
  <si>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</si>
  <si>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</si>
  <si>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</si>
  <si>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</si>
  <si>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</si>
  <si>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</si>
  <si>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</si>
  <si>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</si>
  <si>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</si>
  <si>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</si>
  <si>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</si>
  <si>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</si>
  <si>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</si>
  <si>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</si>
  <si>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</si>
  <si>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</si>
  <si>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</si>
  <si>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</si>
  <si>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</si>
  <si>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</si>
  <si>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</si>
  <si>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</si>
  <si>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</si>
  <si>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</si>
  <si>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</si>
  <si>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</si>
  <si>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</si>
  <si>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</si>
  <si>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</si>
  <si>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</si>
  <si>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</si>
  <si>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</si>
  <si>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</si>
  <si>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</si>
  <si>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</si>
  <si>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</si>
  <si>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</si>
  <si>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</si>
  <si>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</si>
  <si>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</si>
  <si>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</si>
  <si>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</si>
  <si>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</si>
  <si>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</si>
  <si>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</si>
  <si>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</si>
  <si>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</si>
  <si>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</si>
  <si>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</si>
  <si>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</si>
  <si>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</si>
  <si>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Sor-szám</t>
  </si>
  <si>
    <t>Regölyi Közös Önkormányzati Hivatal</t>
  </si>
  <si>
    <t>9. sz. melléklet</t>
  </si>
  <si>
    <t>1.sz. melléklet</t>
  </si>
  <si>
    <t>II. Felhalmozási célú bevételek és kiadások mérlege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</si>
  <si>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</si>
  <si>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</si>
  <si>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</si>
  <si>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</si>
  <si>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</si>
  <si>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</si>
  <si>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</si>
  <si>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</si>
  <si>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</si>
  <si>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</si>
  <si>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</si>
  <si>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 I. Immateriális javak </t>
  </si>
  <si>
    <t>01.</t>
  </si>
  <si>
    <t>II. Tárgyi eszközök (3+23+27)</t>
  </si>
  <si>
    <t>02.</t>
  </si>
  <si>
    <t>II/1. Ingatlanok és kapcsolódó vagyoni értékű jogok</t>
  </si>
  <si>
    <t>03.</t>
  </si>
  <si>
    <t xml:space="preserve">   a/ Forgalomképtelen ingatlanok (5-től 10-ig)</t>
  </si>
  <si>
    <t>04.</t>
  </si>
  <si>
    <t xml:space="preserve">      1. Földterület</t>
  </si>
  <si>
    <t>05.</t>
  </si>
  <si>
    <t xml:space="preserve">      2. Telek</t>
  </si>
  <si>
    <t>06.</t>
  </si>
  <si>
    <t xml:space="preserve">      3. Épület</t>
  </si>
  <si>
    <t>07.</t>
  </si>
  <si>
    <t xml:space="preserve">      4. Építmény</t>
  </si>
  <si>
    <t>08.</t>
  </si>
  <si>
    <t xml:space="preserve">      5. Ingatlanhoz kapcs. vagyon ért. jog</t>
  </si>
  <si>
    <t>09.</t>
  </si>
  <si>
    <t xml:space="preserve">      6. Egyéb ingatlanok</t>
  </si>
  <si>
    <t xml:space="preserve">    b/Korlátozottan forgalomképes ingatlanok (12-tól 22-ig)</t>
  </si>
  <si>
    <t xml:space="preserve">      7.</t>
  </si>
  <si>
    <t xml:space="preserve">      8.</t>
  </si>
  <si>
    <t xml:space="preserve">      9. </t>
  </si>
  <si>
    <t xml:space="preserve">      10.</t>
  </si>
  <si>
    <t xml:space="preserve">      11.</t>
  </si>
  <si>
    <t>II/2.Forgalomképes ingatlanok (24+25+26)</t>
  </si>
  <si>
    <t xml:space="preserve">      1. Telkek, zártkerti- és külterületi földterületek</t>
  </si>
  <si>
    <t xml:space="preserve">      2. Épületek</t>
  </si>
  <si>
    <t xml:space="preserve">      3. Építmények</t>
  </si>
  <si>
    <t>II/3. Egyéb tárgyi eszközök (28+29+30+31+32)</t>
  </si>
  <si>
    <t xml:space="preserve">      1. Gépek berendezések felszerlések</t>
  </si>
  <si>
    <t xml:space="preserve">      2. Járművek</t>
  </si>
  <si>
    <t xml:space="preserve">      3. Tenyészállatok</t>
  </si>
  <si>
    <t>25.</t>
  </si>
  <si>
    <t xml:space="preserve">      4. Beruházásra adott előlegek</t>
  </si>
  <si>
    <t>26.</t>
  </si>
  <si>
    <t xml:space="preserve">      5. Beruházások</t>
  </si>
  <si>
    <t>27.</t>
  </si>
  <si>
    <t>III.Befektetett pénzügyi eszközök</t>
  </si>
  <si>
    <t>28.</t>
  </si>
  <si>
    <t xml:space="preserve">     1.Tartós részesedések</t>
  </si>
  <si>
    <t>29.</t>
  </si>
  <si>
    <t xml:space="preserve">     2.Tartósan adott kölcsönök</t>
  </si>
  <si>
    <t>30.</t>
  </si>
  <si>
    <t>IV.Üzemeltetésre, kezelésre átadott, koncesszióba adott eszk.</t>
  </si>
  <si>
    <t>31.</t>
  </si>
  <si>
    <t>A) Nemzeti vagyonba tartozó befektetett eszközök(1+2+33+35)</t>
  </si>
  <si>
    <t>32.</t>
  </si>
  <si>
    <t xml:space="preserve"> I. Készletek (21-23)</t>
  </si>
  <si>
    <t>33.</t>
  </si>
  <si>
    <t>II.Értékpapírok (24)</t>
  </si>
  <si>
    <t>34.</t>
  </si>
  <si>
    <t>B) Nemzeti vagyonba tartozó forgóeszközök</t>
  </si>
  <si>
    <t>35.</t>
  </si>
  <si>
    <t>I. Hosszúlejáratú betétek (31)</t>
  </si>
  <si>
    <t>36.</t>
  </si>
  <si>
    <t>37.</t>
  </si>
  <si>
    <t>III.Forint pénztárak (331,332,339)</t>
  </si>
  <si>
    <t>38.</t>
  </si>
  <si>
    <t>IV.Kincstáron kívüli forintszámlák</t>
  </si>
  <si>
    <t>39.</t>
  </si>
  <si>
    <t>V. Idegen pénzeszközök (34)</t>
  </si>
  <si>
    <t>40.</t>
  </si>
  <si>
    <t>C) Pénzeszközök (31-34)</t>
  </si>
  <si>
    <t>41.</t>
  </si>
  <si>
    <t xml:space="preserve">      1. Követelések áruszállításból, szolgáltatásból (vevők)</t>
  </si>
  <si>
    <t>42.</t>
  </si>
  <si>
    <t xml:space="preserve">      2. Adósok</t>
  </si>
  <si>
    <t>43.</t>
  </si>
  <si>
    <t xml:space="preserve">          Ebből:               - helyi adóhátralék</t>
  </si>
  <si>
    <t>44.</t>
  </si>
  <si>
    <t xml:space="preserve">                                    - lakbér hátralék</t>
  </si>
  <si>
    <t>45.</t>
  </si>
  <si>
    <t xml:space="preserve">                                    - téritési díj hátralékok</t>
  </si>
  <si>
    <t>46.</t>
  </si>
  <si>
    <t xml:space="preserve">                                    - egyéb hátralékok</t>
  </si>
  <si>
    <t>47.</t>
  </si>
  <si>
    <t xml:space="preserve">      3. Rövid lejáratú kölcsönök</t>
  </si>
  <si>
    <t>48.</t>
  </si>
  <si>
    <t xml:space="preserve">      4. Egyéb követelések</t>
  </si>
  <si>
    <t>49.</t>
  </si>
  <si>
    <t>I. Költségvetési évben esedékes követelések (351)</t>
  </si>
  <si>
    <t>50.</t>
  </si>
  <si>
    <t>II.Kv-i évet követően esedékes követelések (352)</t>
  </si>
  <si>
    <t>51.</t>
  </si>
  <si>
    <t>D/III Követelés jellegű sajátos elszámolások</t>
  </si>
  <si>
    <t>52.</t>
  </si>
  <si>
    <t>D) Követelések (365)</t>
  </si>
  <si>
    <t>53.</t>
  </si>
  <si>
    <t>E) Egyéb sajátos eszközoldali elsz.(361-364,366)</t>
  </si>
  <si>
    <t>54.</t>
  </si>
  <si>
    <t>F) Altív időbeli elhatárolások (37)</t>
  </si>
  <si>
    <t>55.</t>
  </si>
  <si>
    <t>ESZKÖZÖK ÖSSZESEN  (36+50)</t>
  </si>
  <si>
    <t>56.</t>
  </si>
  <si>
    <t>4. sz. melléklet</t>
  </si>
  <si>
    <t>FORRÁSOK</t>
  </si>
  <si>
    <t>Előző év   (nyitó)</t>
  </si>
  <si>
    <t>Változás</t>
  </si>
  <si>
    <t>%-a</t>
  </si>
  <si>
    <t xml:space="preserve">I. Nemzeti vagyon induláskori értéke (411) </t>
  </si>
  <si>
    <t>57.</t>
  </si>
  <si>
    <t xml:space="preserve">II.Nemzeti vagyon változásai (412) </t>
  </si>
  <si>
    <t>58.</t>
  </si>
  <si>
    <t>III. Egyéb eszközök indulás.értéke és vált. (413)</t>
  </si>
  <si>
    <t>59.</t>
  </si>
  <si>
    <t>IV.Felhalmozási eredmény (414)</t>
  </si>
  <si>
    <t>60.</t>
  </si>
  <si>
    <t>V.Eszközök értékhelyesbítésének forrása (415)</t>
  </si>
  <si>
    <t>61.</t>
  </si>
  <si>
    <t>VI. Mérleg szerinti eredmény (416)</t>
  </si>
  <si>
    <t>62.</t>
  </si>
  <si>
    <t>63.</t>
  </si>
  <si>
    <t>a/ Következő évben felhasználható pénzmaradvány (65+66)</t>
  </si>
  <si>
    <t>64.</t>
  </si>
  <si>
    <t xml:space="preserve"> 1. Tárgyévi költségvetési tartalék (pénzmaradvány) </t>
  </si>
  <si>
    <t>65.</t>
  </si>
  <si>
    <t xml:space="preserve"> 2. Előző év(ek) költségvetési tartalékai (pénzmaradvány)</t>
  </si>
  <si>
    <t>66.</t>
  </si>
  <si>
    <t>b/Következő évben felhasználható vállakozási eredmény (68+69)</t>
  </si>
  <si>
    <t>67.</t>
  </si>
  <si>
    <t xml:space="preserve"> 1. Tárgyévi vállakozási eredmény</t>
  </si>
  <si>
    <t>68.</t>
  </si>
  <si>
    <t xml:space="preserve"> 2. Előző év(ek) vállakozási eredménye</t>
  </si>
  <si>
    <t>69.</t>
  </si>
  <si>
    <t>E) TARTALÉKOK ÖSSZESEN (68+69)</t>
  </si>
  <si>
    <t>80.</t>
  </si>
  <si>
    <t>81.</t>
  </si>
  <si>
    <t>1. Hosszú lejáratra kapott kölcsönök</t>
  </si>
  <si>
    <t>2. Tartozás (fejlesztési célú) kötvénykibocsátásból</t>
  </si>
  <si>
    <t>83.</t>
  </si>
  <si>
    <t>3. Beruházási és fejlesztési hitelek</t>
  </si>
  <si>
    <t>84.</t>
  </si>
  <si>
    <t xml:space="preserve">4. Egyéb hosszú lejáratú kötelezettségek </t>
  </si>
  <si>
    <t>85.</t>
  </si>
  <si>
    <t>86.</t>
  </si>
  <si>
    <t>1. Kv-i évben esedékes kötelezettség dologi</t>
  </si>
  <si>
    <t>87.</t>
  </si>
  <si>
    <t>2. Kv-i évi kötelezettség személyi juttatás</t>
  </si>
  <si>
    <t>88.</t>
  </si>
  <si>
    <t>3. Kötelezettségek kv-i évet követően dologi</t>
  </si>
  <si>
    <t>89.</t>
  </si>
  <si>
    <t>4.kv-i évet követően esedékes finanszírozási kiadások</t>
  </si>
  <si>
    <t>90.</t>
  </si>
  <si>
    <t>5. Kötelezettség felújításokra</t>
  </si>
  <si>
    <t>91.</t>
  </si>
  <si>
    <t>4. Egyéb rövid lejáratú kötelezettségek</t>
  </si>
  <si>
    <t>92.</t>
  </si>
  <si>
    <t xml:space="preserve">          Kapott előlegek</t>
  </si>
  <si>
    <t>93.</t>
  </si>
  <si>
    <t xml:space="preserve"> Továbbadás céljából folyósított támogatások,ell. elsz                                </t>
  </si>
  <si>
    <t>94.</t>
  </si>
  <si>
    <t xml:space="preserve">    Más szervezetet megillető bevételek elsz.                             </t>
  </si>
  <si>
    <t>95.</t>
  </si>
  <si>
    <t xml:space="preserve">     letétre átvett pénzeszközök                      </t>
  </si>
  <si>
    <t>96.</t>
  </si>
  <si>
    <t xml:space="preserve">                                    - egyéb </t>
  </si>
  <si>
    <t>97.</t>
  </si>
  <si>
    <t>III.Kötelezettség jellegű sajátos elszámolások</t>
  </si>
  <si>
    <t>98.</t>
  </si>
  <si>
    <t>F) KÖTELEZETTSÉGEK ÖSSZESEN (81+86)</t>
  </si>
  <si>
    <t>99.</t>
  </si>
  <si>
    <t xml:space="preserve">G) Egyéb passzív pénzügyi elszámolások </t>
  </si>
  <si>
    <t>100.</t>
  </si>
  <si>
    <t>FORRÁSOK ÖSSZESEN  (63+80+98+99)</t>
  </si>
  <si>
    <t>101.</t>
  </si>
  <si>
    <t>Regöly Község Önkormányzat</t>
  </si>
  <si>
    <t>5. sz. melléklet</t>
  </si>
  <si>
    <t>1. oldal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</si>
  <si>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</si>
  <si>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</si>
  <si>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</si>
  <si>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</si>
  <si>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</si>
  <si>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</si>
  <si>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</si>
  <si>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</si>
  <si>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</si>
  <si>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</si>
  <si>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</si>
  <si>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</si>
  <si>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</si>
  <si>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</si>
  <si>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</si>
  <si>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</si>
  <si>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Közhatalmi bevétel</t>
  </si>
  <si>
    <t>Működési bevételek</t>
  </si>
  <si>
    <t>Felhalmozási bevétel</t>
  </si>
  <si>
    <t>Támogatásértékű felhalmozási bevétel</t>
  </si>
  <si>
    <t>Működés célú pénzeszköz átvétel</t>
  </si>
  <si>
    <t>Felh.c. v. tám. Kölcs.visszat. ÁHK</t>
  </si>
  <si>
    <t>Előző évi pénzmaradvány  /és vállalkozási maradvány alaptevékenység ellátására történő igénybevétele</t>
  </si>
  <si>
    <t>ÁH-on belüli megelőlegezés</t>
  </si>
  <si>
    <t>Bevételek összesen:</t>
  </si>
  <si>
    <t xml:space="preserve">K i a d á s o k </t>
  </si>
  <si>
    <t>Személyi kiadások</t>
  </si>
  <si>
    <t>Munkadókat terhelő járulékok</t>
  </si>
  <si>
    <t>Dologi kiadások</t>
  </si>
  <si>
    <t>Egyéb pénz.eszk.átad.ÁHK</t>
  </si>
  <si>
    <t>Felhalmozási kiadások</t>
  </si>
  <si>
    <t>Egyéb működési támogatás ÁHB</t>
  </si>
  <si>
    <t>Elvonások és befizetések</t>
  </si>
  <si>
    <t>Elátottak pénzbeli juttatása</t>
  </si>
  <si>
    <t>Központi,irányítószervi támogatás folyósítása</t>
  </si>
  <si>
    <t>Rövid lejáró hitelek törlesztése</t>
  </si>
  <si>
    <t>ÁHB-n belüli megelőlegezés visszafizetése</t>
  </si>
  <si>
    <t>Kiadások összesen:</t>
  </si>
  <si>
    <t>MARADVÁNYKIMUTATÁS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</si>
  <si>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</si>
  <si>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</si>
  <si>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</si>
  <si>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</si>
  <si>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</si>
  <si>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</si>
  <si>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</si>
  <si>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</si>
  <si>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</si>
  <si>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</si>
  <si>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</si>
  <si>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</si>
  <si>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</si>
  <si>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</si>
  <si>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</si>
  <si>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</si>
  <si>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</si>
  <si>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</si>
  <si>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</si>
  <si>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</si>
  <si>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</si>
  <si>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</si>
  <si>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</si>
  <si>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6. sz. melléklet</t>
  </si>
  <si>
    <t>EREDMÉNYKIMUTATÁS</t>
  </si>
  <si>
    <t>Előző időszak</t>
  </si>
  <si>
    <t>Módosítások</t>
  </si>
  <si>
    <t>Tárgyi időszak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</si>
  <si>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</si>
  <si>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</si>
  <si>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</si>
  <si>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</si>
  <si>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</si>
  <si>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</si>
  <si>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</si>
  <si>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</si>
  <si>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</si>
  <si>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</si>
  <si>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</si>
  <si>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</si>
  <si>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</si>
  <si>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</si>
  <si>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</si>
  <si>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</si>
  <si>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</si>
  <si>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</si>
  <si>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</si>
  <si>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</si>
  <si>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</si>
  <si>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</si>
  <si>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</si>
  <si>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</si>
  <si>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</si>
  <si>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</si>
  <si>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</si>
  <si>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</si>
  <si>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</si>
  <si>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</si>
  <si>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</si>
  <si>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</si>
  <si>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</si>
  <si>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</si>
  <si>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</si>
  <si>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</si>
  <si>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</si>
  <si>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</si>
  <si>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</si>
  <si>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</si>
  <si>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</si>
  <si>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</si>
  <si>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</si>
  <si>
    <t>7. sz. melléklet</t>
  </si>
  <si>
    <t>Regölyi Közös  Önkormányzati Hivatal</t>
  </si>
  <si>
    <t>8. sz. melléklet</t>
  </si>
  <si>
    <t xml:space="preserve">Regölyi Közös Önkormányzati  Hivatal </t>
  </si>
  <si>
    <t>Vagyonkimutatás</t>
  </si>
  <si>
    <t>Változás %</t>
  </si>
  <si>
    <t>96</t>
  </si>
  <si>
    <t>G/III/3     Pénzeszközökön kívüli egyéb eszközök ind.értéke és vált.</t>
  </si>
  <si>
    <t>97</t>
  </si>
  <si>
    <t>G/IV.Felhalmozott eredmény</t>
  </si>
  <si>
    <t>98</t>
  </si>
  <si>
    <t>G/VI        Mérleg szerinti eredmény</t>
  </si>
  <si>
    <t>99</t>
  </si>
  <si>
    <t>G)        SAJÁT TŐKE (=G/I+…+G/VI) (98=92+...+97)</t>
  </si>
  <si>
    <t>100</t>
  </si>
  <si>
    <t>H/I/1        Költségvetési évben esedékes kötelezettségek személyi juttatásokra</t>
  </si>
  <si>
    <t>101</t>
  </si>
  <si>
    <t>H/I/2        Költségvetési évben esedékes kötelezettségek munkaadókat terhelő járulékokra és szociális hozzájárulási adóra</t>
  </si>
  <si>
    <t>102</t>
  </si>
  <si>
    <t>H/I/3        Költségvetési évben esedékes kötelezettségek dologi kiadásokra</t>
  </si>
  <si>
    <t>103</t>
  </si>
  <si>
    <t>H/I/4        Költségvetési évben esedékes kötelezettségek ellátottak pénzbeli juttatásaira</t>
  </si>
  <si>
    <t>104</t>
  </si>
  <si>
    <t>H/I/5        Költségvetési évben esedékes kötelezettségek egyéb működési célú kiadásokra (103&gt;=104)</t>
  </si>
  <si>
    <t>105</t>
  </si>
  <si>
    <t>H/I/5a        - ebből: költségvetési évben esedékes kötelezettségek működési célú visszatérítendő támogatások, kölcsönök törlesztésére államháztartáson belülre</t>
  </si>
  <si>
    <t>106</t>
  </si>
  <si>
    <t>H/I/6        Költségvetési évben esedékes kötelezettségek beruházásokra</t>
  </si>
  <si>
    <t>107</t>
  </si>
  <si>
    <t>H/I/7        Költségvetési évben esedékes kötelezettségek felújításokra</t>
  </si>
  <si>
    <t>108</t>
  </si>
  <si>
    <t>H/I/8        Költségvetési évben esedékes kötelezettségek egyéb felhalmozási célú kiadásokra (107&gt;=108)</t>
  </si>
  <si>
    <t>109</t>
  </si>
  <si>
    <t>H/I/8a        - ebből: költségvetési évben esedékes kötelezettségek felhalmozási célú visszatérítendő támogatások, kölcsönök törlesztésére államháztartáson belülre</t>
  </si>
  <si>
    <t>110</t>
  </si>
  <si>
    <t>H/I/9        Költségvetési évben esedékes kötelezettségek finanszírozási kiadásokra (109&gt;=110+...+117)</t>
  </si>
  <si>
    <t>111</t>
  </si>
  <si>
    <t>H/I/9a        - ebből: költségvetési évben esedékes kötelezettségek államháztartáson belüli megelőlegezések visszafizetésére</t>
  </si>
  <si>
    <t>112</t>
  </si>
  <si>
    <t>H/I/9b        - ebből: költségvetési évben esedékes kötelezettségek hosszú lejáratú hitelek, kölcsönök törlesztésére</t>
  </si>
  <si>
    <t>113</t>
  </si>
  <si>
    <t>H/I/9c        - ebből: költségvetési évben esedékes kötelezettségek likviditási célú hitelek, kölcsönök törlesztésére pénzügyi vállalkozásoknak</t>
  </si>
  <si>
    <t>114</t>
  </si>
  <si>
    <t>H/I/9d        - ebből: költségvetési évben esedékes kötelezettségek rövid lejáratú hitelek, kölcsönök törlesztésére</t>
  </si>
  <si>
    <t>115</t>
  </si>
  <si>
    <t>H/I/9e        - ebből: költségvetési évben esedékes kötelezettségek külföldi hitelek, kölcsönök törlesztésére</t>
  </si>
  <si>
    <t>116</t>
  </si>
  <si>
    <t>H/I/9f        - ebből: költségvetési évben esedékes kötelezettségek forgatási célú belföldi értékpapírok beváltására</t>
  </si>
  <si>
    <t>117</t>
  </si>
  <si>
    <t>H/I/9g        - ebből: költségvetési évben esedékes kötelezettségek befektetési célú belföldi értékpapírok beváltására</t>
  </si>
  <si>
    <t>118</t>
  </si>
  <si>
    <t>H/I/9h        - ebből: költségvetési évben esedékes kötelezettségek külföldi értékpapírok beváltására</t>
  </si>
  <si>
    <t>119</t>
  </si>
  <si>
    <t>H/I        Költségvetési évben esedékes kötelezettségek (=H/I/1+…H/I/9) (118=99+...+103+105+...+107+109)</t>
  </si>
  <si>
    <t>120</t>
  </si>
  <si>
    <t>H/II/1        Költségvetési évet követően esedékes kötelezettségek személyi juttatásokra</t>
  </si>
  <si>
    <t>121</t>
  </si>
  <si>
    <t>H/II/2        Költségvetési évet követően esedékes kötelezettségek munkaadókat terhelő járulékokra és szociális hozzájárulási adóra</t>
  </si>
  <si>
    <t>122</t>
  </si>
  <si>
    <t>H/II/3        Költségvetési évet követően esedékes kötelezettségek dologi kiadásokra</t>
  </si>
  <si>
    <t>123</t>
  </si>
  <si>
    <t>H/II/4        Költségvetési évet követően esedékes kötelezettségek ellátottak pénzbeli juttatásaira</t>
  </si>
  <si>
    <t>124</t>
  </si>
  <si>
    <t>H/II/5        Költségvetési évet követően esedékes kötelezettségek egyéb működési célú kiadásokra (123&gt;=124)</t>
  </si>
  <si>
    <t>125</t>
  </si>
  <si>
    <t>H/II/5a        - ebből: költségvetési évet követően esedékes kötelezettségek működési célú visszatérítendő támogatások, kölcsönök törlesztésére államháztartáson belülre</t>
  </si>
  <si>
    <t>126</t>
  </si>
  <si>
    <t>H/II/6        Költségvetési évet követően esedékes kötelezettségek beruházásokra</t>
  </si>
  <si>
    <t>127</t>
  </si>
  <si>
    <t>H/II/7        Költségvetési évet követően esedékes kötelezettségek felújításokra</t>
  </si>
  <si>
    <t>128</t>
  </si>
  <si>
    <t>H/II/8        Költségvetési évet követően esedékes kötelezettségek egyéb felhalmozási célú kiadásokra (127&gt;=128)</t>
  </si>
  <si>
    <t>129</t>
  </si>
  <si>
    <t>H/II/8a        - ebből: költségvetési évet követően esedékes kötelezettségek felhalmozási célú visszatérítendő támogatások, kölcsönök törlesztésére államháztartáson belülre</t>
  </si>
  <si>
    <t>130</t>
  </si>
  <si>
    <t>H/II/9        Költségvetési évet követően esedékes kötelezettségek finanszírozási kiadásokra (129&gt;=130+...+137)</t>
  </si>
  <si>
    <t>131</t>
  </si>
  <si>
    <t>H/II/9a        - ebből: költségvetési évet követően esedékes kötelezettségek államháztartáson belüli megelőlegezések visszafizetésére</t>
  </si>
  <si>
    <t>132</t>
  </si>
  <si>
    <t>H/II/9b        - ebből: költségvetési évet követően esedékes kötelezettségek hosszú lejáratú hitelek, kölcsönök törlesztésére</t>
  </si>
  <si>
    <t>133</t>
  </si>
  <si>
    <t>H/II/9c        - ebből: költségvetési évet követően esedékes kötelezettségek likviditási célú hitelek, kölcsönök törlesztésére pénzügyi vállalkozásoknak</t>
  </si>
  <si>
    <t>134</t>
  </si>
  <si>
    <t>H/II/9d        - ebből: költségvetési évet követően esedékes kötelezettségek rövid lejáratú hitelek, kölcsönök törlesztésére</t>
  </si>
  <si>
    <t>135</t>
  </si>
  <si>
    <t>H/II/9e        - ebből: költségvetési évet követően esedékes kötelezettségek külföldi hitelek, kölcsönök törlesztésére</t>
  </si>
  <si>
    <t>136</t>
  </si>
  <si>
    <t>H/II/9f        - ebből: költségvetési évet követően esedékes kötelezettségek forgatási célú belföldi értékpapírok beváltására</t>
  </si>
  <si>
    <t>137</t>
  </si>
  <si>
    <t>H/II/9g        - ebből: költségvetési évet követően esedékes kötelezettségek befektetési célú belföldi értékpapírok beváltására</t>
  </si>
  <si>
    <t>138</t>
  </si>
  <si>
    <t>H/II/9h        - ebből: költségvetési évévet követően esedékes kötelezettségek külföldi értékpapírok beváltására</t>
  </si>
  <si>
    <t>139</t>
  </si>
  <si>
    <t>H/II        Költségvetési évet követően esedékes kötelezettségek (=H/II/1+…H/II/9) (138=119+...+123+125+...+127+129)</t>
  </si>
  <si>
    <t>140</t>
  </si>
  <si>
    <t>H/III/1        Kapott előlegek</t>
  </si>
  <si>
    <t>141</t>
  </si>
  <si>
    <t>H/III/2        Továbbadási célból folyósított támogatások, ellátások elszámolása</t>
  </si>
  <si>
    <t>142</t>
  </si>
  <si>
    <t>H/III/3        Más szervezetet megillető bevételek elszámolása</t>
  </si>
  <si>
    <t>143</t>
  </si>
  <si>
    <t>H/III/4        Forgótőke elszámolása (Kincstár)</t>
  </si>
  <si>
    <t>144</t>
  </si>
  <si>
    <t>H/III/5        Vagyonkezelésbe vett eszközökkel kapcsolatos visszapótlási kötelezettség elszámolása</t>
  </si>
  <si>
    <t>145</t>
  </si>
  <si>
    <t>H/III/6        Nem társadalombiztosítás pénzügyi alapjait terhelő kifizetett ellátások megtérítésének elszámolása</t>
  </si>
  <si>
    <t>146</t>
  </si>
  <si>
    <t>H/III/7        Munkáltató által korengedményes nyugdíjhoz megfizetett hozzájárulás elszámolása</t>
  </si>
  <si>
    <t>147</t>
  </si>
  <si>
    <t>H/III        Kötelezettség jellegű sajátos elszámolások (=H)/III/1+…+H)/III/7) (146=139+...+145)</t>
  </si>
  <si>
    <t>148</t>
  </si>
  <si>
    <t>H)        KÖTELEZETTSÉGEK (=H/I+H/II+H/III) (=118+138+146)</t>
  </si>
  <si>
    <t>149</t>
  </si>
  <si>
    <t>I)        EGYÉB SAJÁTOS FORRÁSOLDALI ELSZÁMOLÁSOK</t>
  </si>
  <si>
    <t>150</t>
  </si>
  <si>
    <t>J)        PASSZÍV IDŐBELI ELHATÁROLÁSOK (=K/1+K/2+K/3) (153=150+...+152)</t>
  </si>
  <si>
    <t>151</t>
  </si>
  <si>
    <t>J/1        Eredményszemléletű bevételek passzív időbeli elhatárolása</t>
  </si>
  <si>
    <t>152</t>
  </si>
  <si>
    <t>J/2        Költségek, ráfordítások passzív időbeli elhatárolása</t>
  </si>
  <si>
    <t>153</t>
  </si>
  <si>
    <t>J/3        Halasztott eredményszemléletű bevételek</t>
  </si>
  <si>
    <t>154</t>
  </si>
  <si>
    <t>FORRÁSOK ÖSSZESEN (=G+H+I+J+K) (=154=98+147+...+149+153)</t>
  </si>
  <si>
    <t>Változások °%</t>
  </si>
  <si>
    <t/>
  </si>
  <si>
    <t>01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</si>
  <si>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</si>
  <si>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</si>
  <si>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</si>
  <si>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</si>
  <si>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</si>
  <si>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</si>
  <si>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</si>
  <si>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</si>
  <si>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</si>
  <si>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</si>
  <si>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</si>
  <si>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</si>
  <si>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</si>
  <si>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</si>
  <si>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</si>
  <si>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</si>
  <si>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</si>
  <si>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</si>
  <si>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</si>
  <si>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</si>
  <si>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</si>
  <si>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</si>
  <si>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</si>
  <si>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</si>
  <si>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társulásban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</si>
  <si>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</si>
  <si>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</si>
  <si>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</si>
  <si>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</si>
  <si>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</si>
  <si>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</si>
  <si>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</si>
  <si>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</si>
  <si>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</si>
  <si>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</si>
  <si>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</si>
  <si>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</si>
  <si>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</si>
  <si>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</si>
  <si>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</si>
  <si>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</si>
  <si>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</si>
  <si>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</si>
  <si>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</si>
  <si>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</si>
  <si>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</si>
  <si>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</si>
  <si>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</si>
  <si>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</si>
  <si>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</si>
  <si>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</si>
  <si>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</si>
  <si>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</si>
  <si>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</si>
  <si>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</si>
  <si>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</si>
  <si>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</si>
  <si>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</si>
  <si>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</si>
  <si>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</si>
  <si>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</si>
  <si>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</si>
  <si>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</si>
  <si>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</si>
  <si>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</si>
  <si>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</si>
  <si>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</si>
  <si>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</si>
  <si>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</si>
  <si>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</si>
  <si>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</si>
  <si>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</si>
  <si>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</si>
  <si>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</si>
  <si>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</si>
  <si>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</si>
  <si>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</si>
  <si>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</si>
  <si>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</si>
  <si>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</si>
  <si>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</si>
  <si>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</si>
  <si>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</si>
  <si>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</si>
  <si>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</si>
  <si>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</si>
  <si>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</si>
  <si>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</si>
  <si>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</si>
  <si>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</si>
  <si>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</si>
  <si>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</si>
  <si>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</si>
  <si>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</si>
  <si>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</si>
  <si>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</si>
  <si>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</si>
  <si>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</si>
  <si>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</si>
  <si>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</si>
  <si>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</si>
  <si>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</si>
  <si>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</si>
  <si>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</si>
  <si>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</si>
  <si>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</si>
  <si>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</si>
  <si>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</si>
  <si>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</si>
  <si>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</si>
  <si>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</si>
  <si>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</si>
  <si>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</si>
  <si>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</si>
  <si>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</si>
  <si>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</si>
  <si>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</si>
  <si>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</si>
  <si>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</si>
  <si>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</si>
  <si>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</si>
  <si>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</si>
  <si>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</si>
  <si>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</si>
  <si>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</si>
  <si>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</si>
  <si>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</si>
  <si>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</si>
  <si>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</si>
  <si>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</si>
  <si>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</si>
  <si>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</si>
  <si>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</si>
  <si>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</si>
  <si>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</si>
  <si>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</si>
  <si>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</si>
  <si>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</si>
  <si>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</si>
  <si>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</si>
  <si>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</si>
  <si>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</si>
  <si>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</si>
  <si>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</si>
  <si>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</si>
  <si>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</si>
  <si>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</si>
  <si>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</si>
  <si>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</si>
  <si>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</si>
  <si>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</si>
  <si>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</si>
  <si>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</si>
  <si>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</si>
  <si>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</si>
  <si>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</si>
  <si>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</si>
  <si>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</si>
  <si>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</si>
  <si>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</si>
  <si>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</si>
  <si>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</si>
  <si>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</si>
  <si>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</si>
  <si>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</si>
  <si>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</si>
  <si>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</si>
  <si>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</si>
  <si>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</si>
  <si>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</si>
  <si>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</si>
  <si>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</si>
  <si>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</si>
  <si>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</si>
  <si>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</si>
  <si>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</si>
  <si>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</si>
  <si>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</si>
  <si>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</si>
  <si>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</si>
  <si>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</si>
  <si>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12. sz. melléklet</t>
  </si>
  <si>
    <t>Felhalm.c.visszat.tám. kölcs.visszat ÁHK</t>
  </si>
  <si>
    <t>Központi, irányító szervi támogatás</t>
  </si>
  <si>
    <t>Összes pénzeszköz változás</t>
  </si>
  <si>
    <t>13. sz. melléklet</t>
  </si>
  <si>
    <t xml:space="preserve"> MARADVÁNYKIMUTATÁS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</si>
  <si>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</si>
  <si>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</si>
  <si>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</si>
  <si>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</si>
  <si>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</si>
  <si>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</si>
  <si>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</si>
  <si>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</si>
  <si>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</si>
  <si>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</si>
  <si>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</si>
  <si>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</si>
  <si>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</si>
  <si>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</si>
  <si>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</si>
  <si>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</si>
  <si>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</si>
  <si>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</si>
  <si>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</si>
  <si>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14. sz. melléklet</t>
  </si>
  <si>
    <t xml:space="preserve"> Eredménykimutatás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</si>
  <si>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</si>
  <si>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</si>
  <si>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</si>
  <si>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</si>
  <si>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</si>
  <si>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</si>
  <si>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</si>
  <si>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</si>
  <si>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</si>
  <si>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Felhalmozás célú támogatások eredményszemléletű bevételei</t>
  </si>
  <si>
    <t>09        Különféle egyéb eredményszemléletű bevételek</t>
  </si>
  <si>
    <t>III        Egyéb eredményszemléletű bevételek (=06+07+08)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</si>
  <si>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</si>
  <si>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</si>
  <si>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</si>
  <si>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</si>
  <si>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(=09+10+11+12) (16=12+...+15)</t>
  </si>
  <si>
    <t>14        Bérköltség</t>
  </si>
  <si>
    <t>15        Személyi jellegű egyéb kifizetések</t>
  </si>
  <si>
    <t>16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</si>
  <si>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</si>
  <si>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</si>
  <si>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</si>
  <si>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</si>
  <si>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</si>
  <si>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</si>
  <si>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</si>
  <si>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</si>
  <si>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VIII        Pénzügyi műveletek eredményszemléletű bevételei (=16+17+18) (28=24+...+26)</t>
  </si>
  <si>
    <t>20        Fizetendő kamatok és kamatjellegű ráfordítások</t>
  </si>
  <si>
    <t>21        Részesedések, értékpapírok, pénzeszközök értékvesztése</t>
  </si>
  <si>
    <t>22        Pénzügyi műveletek egyéb ráfordításai (&gt;=21a) (31&gt;=32)</t>
  </si>
  <si>
    <t>22a        - ebből: árfolyamveszteség</t>
  </si>
  <si>
    <t>IX        Pénzügyi műveletek ráfordításai (=19+20+21) (33=29+...+31)</t>
  </si>
  <si>
    <t>B)        PÉNZÜGYI MŰVELETEK EREDMÉNYE (=VIII-IX) (34=28-33)</t>
  </si>
  <si>
    <t>C)        MÉRLEG SZERINTI EREDMÉNY (=±A±B)</t>
  </si>
  <si>
    <t>15. sz. melléklet</t>
  </si>
  <si>
    <t>Külterületi, helyi közutak fejlesztése 
VP6-7.2.1-7.4.1.2-16</t>
  </si>
  <si>
    <t>Orvosi rendelő pályázat 
TOP-4.1.-15-TL1-2016-00024</t>
  </si>
  <si>
    <t>Eredeti</t>
  </si>
  <si>
    <t>Módosított</t>
  </si>
  <si>
    <t>Teljesítés</t>
  </si>
  <si>
    <t xml:space="preserve">   B1</t>
  </si>
  <si>
    <t xml:space="preserve">   B2</t>
  </si>
  <si>
    <t xml:space="preserve">   B3</t>
  </si>
  <si>
    <t xml:space="preserve">   B4</t>
  </si>
  <si>
    <t xml:space="preserve">   B5</t>
  </si>
  <si>
    <t xml:space="preserve">   B6</t>
  </si>
  <si>
    <t xml:space="preserve">   B7</t>
  </si>
  <si>
    <t>Felhalmozási célú átvett pénzeszközök</t>
  </si>
  <si>
    <t xml:space="preserve">   B8</t>
  </si>
  <si>
    <t>Finanszírozási bevételek</t>
  </si>
  <si>
    <t xml:space="preserve">   K1</t>
  </si>
  <si>
    <t>Személyi juttatások összesen</t>
  </si>
  <si>
    <t xml:space="preserve">   K2</t>
  </si>
  <si>
    <t xml:space="preserve">   K3</t>
  </si>
  <si>
    <t xml:space="preserve">   K4</t>
  </si>
  <si>
    <t xml:space="preserve">   K5</t>
  </si>
  <si>
    <t xml:space="preserve">   K6</t>
  </si>
  <si>
    <t xml:space="preserve">   K7</t>
  </si>
  <si>
    <t xml:space="preserve">   K8</t>
  </si>
  <si>
    <t>Egyéb felhalmozási célú kiadások</t>
  </si>
  <si>
    <t xml:space="preserve">   K9</t>
  </si>
  <si>
    <t>Finanszírozási kiadások</t>
  </si>
  <si>
    <t>Bevétel - Kiadás</t>
  </si>
  <si>
    <r>
      <t>I</t>
    </r>
    <r>
      <rPr>
        <sz val="11"/>
        <color theme="1"/>
        <rFont val="Times New Roman CE"/>
        <charset val="238"/>
      </rPr>
      <t>I.Pénztárak, csekkek és betétkönyvek (32)</t>
    </r>
  </si>
  <si>
    <r>
      <t xml:space="preserve"> D) SAJÁT TŐKE ÖSSZESEN </t>
    </r>
    <r>
      <rPr>
        <b/>
        <sz val="9"/>
        <rFont val="Times New Roman CE"/>
        <charset val="238"/>
      </rPr>
      <t>(57+…62)</t>
    </r>
  </si>
  <si>
    <r>
      <t xml:space="preserve"> I. Hosszú lejáratú kötelezettségek összesen</t>
    </r>
    <r>
      <rPr>
        <b/>
        <i/>
        <sz val="9"/>
        <rFont val="Times New Roman CE"/>
        <charset val="238"/>
      </rPr>
      <t xml:space="preserve"> (81+….85)</t>
    </r>
  </si>
  <si>
    <r>
      <t xml:space="preserve"> II. Rövid lejáratú kötelezettségek összesen</t>
    </r>
    <r>
      <rPr>
        <b/>
        <i/>
        <sz val="9"/>
        <rFont val="Times New Roman CE"/>
        <charset val="238"/>
      </rPr>
      <t xml:space="preserve"> </t>
    </r>
    <r>
      <rPr>
        <b/>
        <i/>
        <sz val="8"/>
        <rFont val="Times New Roman CE"/>
        <charset val="238"/>
      </rPr>
      <t>(87+…97)</t>
    </r>
  </si>
  <si>
    <t>VAGYONKIMUTATÁS 2019. XII. 31.</t>
  </si>
  <si>
    <t>2019. évi pénzeszköz változása</t>
  </si>
  <si>
    <t>2019. évi eredeti előirányzat</t>
  </si>
  <si>
    <t>2019.évi II. módosítás 12.31.</t>
  </si>
  <si>
    <t>2019.évi teljesítés</t>
  </si>
  <si>
    <t>2019.évi II. módosítás      12.31.</t>
  </si>
  <si>
    <t>2019. év</t>
  </si>
  <si>
    <t>Konyha  pályázat 
VP-6-7.4.1.1.-16</t>
  </si>
  <si>
    <t>Óvoda energetika pályázat</t>
  </si>
  <si>
    <t>Tornaterem pályázat</t>
  </si>
  <si>
    <t>Buszmegálló</t>
  </si>
  <si>
    <t>Kilátó</t>
  </si>
  <si>
    <t xml:space="preserve">Művelődési ház </t>
  </si>
  <si>
    <t>2019. évi II. módosítás 12.31.</t>
  </si>
  <si>
    <t>2019. évi teljesítés</t>
  </si>
  <si>
    <t>Regöly Község Önkormányzat 
2019. évi Európai Uniós pályázatai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</si>
</sst>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F_t_-;\-* #,##0\ _F_t_-;_-* &quot;-&quot;\ _F_t_-;_-@_-"/>
    <numFmt numFmtId="165" formatCode="#,###"/>
    <numFmt numFmtId="166" formatCode="00"/>
    <numFmt numFmtId="167" formatCode="#,###\ _F_t;\-#,###\ _F_t"/>
    <numFmt numFmtId="168" formatCode="#,##0.00\ _F_t;\-\ #,##0.00\ _F_t"/>
    <numFmt numFmtId="169" formatCode="#\ ###\ ###\ ###\ ##0"/>
  </numFmts>
  <fonts count="57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11"/>
      <color theme="1"/>
      <name val="Times New Roman CE"/>
      <charset val="238"/>
    </font>
    <font>
      <sz val="1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</font>
    <font>
      <sz val="11"/>
      <color indexed="0"/>
      <name val="Times New Roman"/>
      <family val="1"/>
      <charset val="238"/>
    </font>
    <font>
      <sz val="10"/>
      <color indexed="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1"/>
      <color indexed="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0"/>
      <name val="Times New Roman"/>
      <family val="1"/>
    </font>
    <font>
      <b/>
      <i/>
      <sz val="16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9" fillId="0" borderId="0"/>
    <xf numFmtId="9" fontId="29" fillId="0" borderId="0" applyFont="0" applyFill="0" applyBorder="0" applyAlignment="0" applyProtection="0"/>
    <xf numFmtId="0" fontId="41" fillId="0" borderId="0"/>
    <xf numFmtId="0" fontId="46" fillId="0" borderId="0"/>
  </cellStyleXfs>
  <cellXfs count="490">
    <xf numFmtId="0" fontId="0" fillId="0" borderId="0" xfId="0"/>
    <xf numFmtId="165" fontId="0" fillId="0" borderId="0" xfId="0" applyNumberFormat="1" applyFill="1" applyAlignment="1" applyProtection="1">
      <alignment vertical="center" wrapText="1"/>
    </xf>
    <xf numFmtId="165" fontId="3" fillId="0" borderId="0" xfId="0" applyNumberFormat="1" applyFont="1" applyFill="1" applyAlignment="1" applyProtection="1">
      <alignment horizontal="right" vertical="center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6" fillId="0" borderId="0" xfId="0" applyNumberFormat="1" applyFont="1" applyFill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16" fillId="0" borderId="3" xfId="0" applyNumberFormat="1" applyFont="1" applyFill="1" applyBorder="1" applyAlignment="1" applyProtection="1">
      <alignment horizontal="center" vertical="center" wrapText="1"/>
    </xf>
    <xf numFmtId="165" fontId="16" fillId="0" borderId="4" xfId="0" applyNumberFormat="1" applyFont="1" applyFill="1" applyBorder="1" applyAlignment="1" applyProtection="1">
      <alignment horizontal="center" vertical="center" wrapText="1"/>
    </xf>
    <xf numFmtId="165" fontId="16" fillId="0" borderId="9" xfId="0" applyNumberFormat="1" applyFont="1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horizontal="center" vertical="center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7" fillId="0" borderId="11" xfId="0" applyNumberFormat="1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left" vertical="center" wrapText="1" indent="1"/>
    </xf>
    <xf numFmtId="165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5" xfId="0" applyNumberFormat="1" applyFont="1" applyFill="1" applyBorder="1" applyAlignment="1" applyProtection="1">
      <alignment horizontal="center" vertical="center" wrapText="1"/>
    </xf>
    <xf numFmtId="165" fontId="17" fillId="0" borderId="16" xfId="0" applyNumberFormat="1" applyFont="1" applyFill="1" applyBorder="1" applyAlignment="1" applyProtection="1">
      <alignment horizontal="left" vertical="center" wrapText="1" indent="1"/>
    </xf>
    <xf numFmtId="165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" xfId="0" applyNumberFormat="1" applyFont="1" applyFill="1" applyBorder="1" applyAlignment="1" applyProtection="1">
      <alignment horizontal="left" vertical="center" wrapText="1" indent="1"/>
    </xf>
    <xf numFmtId="165" fontId="16" fillId="0" borderId="4" xfId="0" applyNumberFormat="1" applyFont="1" applyFill="1" applyBorder="1" applyAlignment="1" applyProtection="1">
      <alignment horizontal="right" vertical="center" wrapText="1" indent="1"/>
    </xf>
    <xf numFmtId="165" fontId="16" fillId="0" borderId="9" xfId="0" applyNumberFormat="1" applyFont="1" applyFill="1" applyBorder="1" applyAlignment="1" applyProtection="1">
      <alignment horizontal="righ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5" fontId="18" fillId="0" borderId="19" xfId="0" applyNumberFormat="1" applyFont="1" applyFill="1" applyBorder="1" applyAlignment="1" applyProtection="1">
      <alignment horizontal="left" vertical="center" wrapText="1" indent="1"/>
    </xf>
    <xf numFmtId="165" fontId="18" fillId="0" borderId="13" xfId="0" applyNumberFormat="1" applyFont="1" applyFill="1" applyBorder="1" applyAlignment="1" applyProtection="1">
      <alignment horizontal="right" vertical="center" wrapText="1" indent="1"/>
    </xf>
    <xf numFmtId="165" fontId="18" fillId="0" borderId="14" xfId="0" applyNumberFormat="1" applyFont="1" applyFill="1" applyBorder="1" applyAlignment="1" applyProtection="1">
      <alignment horizontal="right" vertical="center" wrapText="1" indent="1"/>
    </xf>
    <xf numFmtId="165" fontId="17" fillId="0" borderId="16" xfId="0" applyNumberFormat="1" applyFont="1" applyFill="1" applyBorder="1" applyAlignment="1" applyProtection="1">
      <alignment horizontal="left" vertical="center" wrapText="1" indent="2"/>
    </xf>
    <xf numFmtId="165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9" xfId="0" applyNumberFormat="1" applyFont="1" applyFill="1" applyBorder="1" applyAlignment="1" applyProtection="1">
      <alignment horizontal="left" vertical="center" wrapText="1" indent="1"/>
    </xf>
    <xf numFmtId="165" fontId="18" fillId="0" borderId="16" xfId="0" applyNumberFormat="1" applyFont="1" applyFill="1" applyBorder="1" applyAlignment="1" applyProtection="1">
      <alignment horizontal="left" vertical="center" wrapText="1" indent="1"/>
    </xf>
    <xf numFmtId="165" fontId="18" fillId="0" borderId="17" xfId="0" applyNumberFormat="1" applyFont="1" applyFill="1" applyBorder="1" applyAlignment="1" applyProtection="1">
      <alignment horizontal="right" vertical="center" wrapText="1" indent="1"/>
    </xf>
    <xf numFmtId="165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2" xfId="0" applyNumberFormat="1" applyFont="1" applyFill="1" applyBorder="1" applyAlignment="1" applyProtection="1">
      <alignment horizontal="left" vertical="center" wrapText="1" indent="2"/>
    </xf>
    <xf numFmtId="165" fontId="17" fillId="0" borderId="25" xfId="0" applyNumberFormat="1" applyFont="1" applyFill="1" applyBorder="1" applyAlignment="1" applyProtection="1">
      <alignment horizontal="left" vertical="center" wrapText="1" indent="2"/>
    </xf>
    <xf numFmtId="165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1" applyFill="1" applyProtection="1"/>
    <xf numFmtId="0" fontId="19" fillId="0" borderId="0" xfId="1" applyFont="1" applyFill="1" applyAlignment="1" applyProtection="1">
      <alignment horizontal="right" vertical="center" indent="1"/>
    </xf>
    <xf numFmtId="0" fontId="21" fillId="0" borderId="1" xfId="0" applyFont="1" applyFill="1" applyBorder="1" applyAlignment="1" applyProtection="1">
      <alignment horizontal="right" vertical="center"/>
    </xf>
    <xf numFmtId="49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22" fillId="0" borderId="0" xfId="1" applyFont="1" applyFill="1" applyProtection="1"/>
    <xf numFmtId="0" fontId="1" fillId="0" borderId="10" xfId="1" applyFont="1" applyFill="1" applyBorder="1" applyAlignment="1" applyProtection="1">
      <alignment horizontal="left" vertical="center" wrapText="1" indent="1"/>
    </xf>
    <xf numFmtId="165" fontId="1" fillId="0" borderId="10" xfId="1" applyNumberFormat="1" applyFont="1" applyFill="1" applyBorder="1" applyAlignment="1" applyProtection="1">
      <alignment horizontal="right" vertical="center" wrapText="1"/>
    </xf>
    <xf numFmtId="49" fontId="23" fillId="0" borderId="11" xfId="1" applyNumberFormat="1" applyFont="1" applyFill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left" vertical="center" wrapText="1" indent="1"/>
    </xf>
    <xf numFmtId="165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23" fillId="0" borderId="15" xfId="1" applyNumberFormat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left" vertical="center" wrapText="1" indent="1"/>
    </xf>
    <xf numFmtId="165" fontId="23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15" xfId="1" applyFont="1" applyFill="1" applyBorder="1" applyProtection="1"/>
    <xf numFmtId="0" fontId="22" fillId="0" borderId="15" xfId="1" applyFont="1" applyFill="1" applyBorder="1" applyProtection="1"/>
    <xf numFmtId="3" fontId="23" fillId="0" borderId="15" xfId="1" applyNumberFormat="1" applyFont="1" applyFill="1" applyBorder="1" applyProtection="1"/>
    <xf numFmtId="165" fontId="23" fillId="0" borderId="15" xfId="1" applyNumberFormat="1" applyFont="1" applyFill="1" applyBorder="1" applyProtection="1"/>
    <xf numFmtId="49" fontId="23" fillId="0" borderId="32" xfId="1" applyNumberFormat="1" applyFont="1" applyFill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left" vertical="center" wrapText="1" indent="1"/>
    </xf>
    <xf numFmtId="0" fontId="22" fillId="0" borderId="32" xfId="1" applyFont="1" applyFill="1" applyBorder="1" applyProtection="1"/>
    <xf numFmtId="165" fontId="23" fillId="0" borderId="32" xfId="1" applyNumberFormat="1" applyFont="1" applyFill="1" applyBorder="1" applyProtection="1"/>
    <xf numFmtId="0" fontId="13" fillId="0" borderId="10" xfId="0" applyFont="1" applyBorder="1" applyAlignment="1" applyProtection="1">
      <alignment horizontal="left" vertical="center" wrapText="1" indent="1"/>
    </xf>
    <xf numFmtId="0" fontId="23" fillId="0" borderId="11" xfId="1" applyFont="1" applyFill="1" applyBorder="1" applyProtection="1"/>
    <xf numFmtId="0" fontId="22" fillId="0" borderId="11" xfId="1" applyFont="1" applyFill="1" applyBorder="1" applyProtection="1"/>
    <xf numFmtId="165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1" applyNumberFormat="1" applyFont="1" applyFill="1" applyBorder="1" applyProtection="1"/>
    <xf numFmtId="3" fontId="23" fillId="0" borderId="32" xfId="1" applyNumberFormat="1" applyFont="1" applyFill="1" applyBorder="1" applyProtection="1"/>
    <xf numFmtId="165" fontId="2" fillId="0" borderId="10" xfId="1" applyNumberFormat="1" applyFont="1" applyFill="1" applyBorder="1" applyAlignment="1" applyProtection="1">
      <alignment horizontal="right" vertical="center" wrapText="1"/>
    </xf>
    <xf numFmtId="0" fontId="22" fillId="0" borderId="10" xfId="1" applyFont="1" applyFill="1" applyBorder="1" applyProtection="1"/>
    <xf numFmtId="165" fontId="23" fillId="0" borderId="11" xfId="1" applyNumberFormat="1" applyFont="1" applyFill="1" applyBorder="1" applyAlignment="1" applyProtection="1">
      <alignment horizontal="right" vertical="center" wrapText="1"/>
    </xf>
    <xf numFmtId="165" fontId="19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19" fillId="0" borderId="32" xfId="1" applyNumberFormat="1" applyFont="1" applyFill="1" applyBorder="1" applyAlignment="1" applyProtection="1">
      <alignment horizontal="right" vertical="center" wrapText="1"/>
      <protection locked="0"/>
    </xf>
    <xf numFmtId="165" fontId="19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</xf>
    <xf numFmtId="3" fontId="23" fillId="0" borderId="11" xfId="1" applyNumberFormat="1" applyFont="1" applyFill="1" applyBorder="1" applyProtection="1"/>
    <xf numFmtId="49" fontId="24" fillId="0" borderId="11" xfId="0" applyNumberFormat="1" applyFont="1" applyBorder="1" applyAlignment="1" applyProtection="1">
      <alignment horizontal="center" vertical="center" wrapText="1"/>
    </xf>
    <xf numFmtId="49" fontId="24" fillId="0" borderId="15" xfId="0" applyNumberFormat="1" applyFont="1" applyBorder="1" applyAlignment="1" applyProtection="1">
      <alignment horizontal="center" vertical="center" wrapText="1"/>
    </xf>
    <xf numFmtId="49" fontId="24" fillId="0" borderId="32" xfId="0" applyNumberFormat="1" applyFont="1" applyBorder="1" applyAlignment="1" applyProtection="1">
      <alignment horizontal="center" vertical="center" wrapText="1"/>
    </xf>
    <xf numFmtId="165" fontId="1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left" vertical="center" wrapText="1" indent="1"/>
    </xf>
    <xf numFmtId="0" fontId="19" fillId="0" borderId="0" xfId="1" applyFill="1" applyAlignment="1" applyProtection="1"/>
    <xf numFmtId="0" fontId="21" fillId="0" borderId="1" xfId="0" applyFont="1" applyFill="1" applyBorder="1" applyAlignment="1" applyProtection="1">
      <alignment horizontal="right"/>
    </xf>
    <xf numFmtId="0" fontId="2" fillId="0" borderId="10" xfId="1" applyFont="1" applyFill="1" applyBorder="1" applyAlignment="1" applyProtection="1">
      <alignment horizontal="center"/>
    </xf>
    <xf numFmtId="0" fontId="25" fillId="0" borderId="0" xfId="1" applyFont="1" applyFill="1" applyProtection="1"/>
    <xf numFmtId="0" fontId="1" fillId="0" borderId="2" xfId="1" applyFont="1" applyFill="1" applyBorder="1" applyAlignment="1" applyProtection="1">
      <alignment vertical="center" wrapText="1"/>
    </xf>
    <xf numFmtId="165" fontId="1" fillId="0" borderId="2" xfId="1" applyNumberFormat="1" applyFont="1" applyFill="1" applyBorder="1" applyAlignment="1" applyProtection="1">
      <alignment horizontal="right" vertical="center" wrapText="1" indent="1"/>
    </xf>
    <xf numFmtId="165" fontId="1" fillId="0" borderId="10" xfId="1" applyNumberFormat="1" applyFont="1" applyFill="1" applyBorder="1" applyAlignment="1" applyProtection="1">
      <alignment horizontal="right" vertical="center" wrapText="1" indent="1"/>
    </xf>
    <xf numFmtId="49" fontId="23" fillId="0" borderId="28" xfId="1" applyNumberFormat="1" applyFont="1" applyFill="1" applyBorder="1" applyAlignment="1" applyProtection="1">
      <alignment horizontal="center" vertical="center" wrapText="1"/>
    </xf>
    <xf numFmtId="0" fontId="23" fillId="0" borderId="28" xfId="1" applyFont="1" applyFill="1" applyBorder="1" applyAlignment="1" applyProtection="1">
      <alignment horizontal="left" vertical="center" wrapText="1" indent="1"/>
    </xf>
    <xf numFmtId="165" fontId="2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11" xfId="1" applyNumberFormat="1" applyFill="1" applyBorder="1" applyProtection="1"/>
    <xf numFmtId="0" fontId="23" fillId="0" borderId="15" xfId="1" applyFont="1" applyFill="1" applyBorder="1" applyAlignment="1" applyProtection="1">
      <alignment horizontal="left" vertical="center" wrapText="1" indent="1"/>
    </xf>
    <xf numFmtId="165" fontId="2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15" xfId="1" applyNumberFormat="1" applyFill="1" applyBorder="1" applyProtection="1"/>
    <xf numFmtId="165" fontId="2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2" xfId="1" applyFont="1" applyFill="1" applyBorder="1" applyAlignment="1" applyProtection="1">
      <alignment horizontal="left" vertical="center" wrapText="1" indent="1"/>
    </xf>
    <xf numFmtId="0" fontId="19" fillId="0" borderId="15" xfId="1" applyFill="1" applyBorder="1" applyProtection="1"/>
    <xf numFmtId="0" fontId="23" fillId="0" borderId="15" xfId="1" applyFont="1" applyFill="1" applyBorder="1" applyAlignment="1" applyProtection="1">
      <alignment horizontal="left" indent="6"/>
    </xf>
    <xf numFmtId="0" fontId="23" fillId="0" borderId="15" xfId="1" applyFont="1" applyFill="1" applyBorder="1" applyAlignment="1" applyProtection="1">
      <alignment horizontal="left" vertical="center" wrapText="1" indent="6"/>
    </xf>
    <xf numFmtId="49" fontId="23" fillId="0" borderId="22" xfId="1" applyNumberFormat="1" applyFont="1" applyFill="1" applyBorder="1" applyAlignment="1" applyProtection="1">
      <alignment horizontal="center" vertical="center" wrapText="1"/>
    </xf>
    <xf numFmtId="0" fontId="23" fillId="0" borderId="32" xfId="1" applyFont="1" applyFill="1" applyBorder="1" applyAlignment="1" applyProtection="1">
      <alignment horizontal="left" vertical="center" wrapText="1" indent="6"/>
    </xf>
    <xf numFmtId="49" fontId="23" fillId="0" borderId="26" xfId="1" applyNumberFormat="1" applyFont="1" applyFill="1" applyBorder="1" applyAlignment="1" applyProtection="1">
      <alignment horizontal="center" vertical="center" wrapText="1"/>
    </xf>
    <xf numFmtId="0" fontId="23" fillId="0" borderId="26" xfId="1" applyFont="1" applyFill="1" applyBorder="1" applyAlignment="1" applyProtection="1">
      <alignment horizontal="left" vertical="center" wrapText="1" indent="6"/>
    </xf>
    <xf numFmtId="165" fontId="2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0" xfId="1" applyFont="1" applyFill="1" applyBorder="1" applyAlignment="1" applyProtection="1">
      <alignment vertical="center" wrapText="1"/>
    </xf>
    <xf numFmtId="165" fontId="2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6"/>
    </xf>
    <xf numFmtId="0" fontId="19" fillId="0" borderId="32" xfId="1" applyFill="1" applyBorder="1" applyProtection="1"/>
    <xf numFmtId="0" fontId="2" fillId="0" borderId="10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1"/>
    </xf>
    <xf numFmtId="0" fontId="19" fillId="0" borderId="10" xfId="1" applyFill="1" applyBorder="1" applyProtection="1"/>
    <xf numFmtId="0" fontId="19" fillId="0" borderId="11" xfId="1" applyFill="1" applyBorder="1" applyProtection="1"/>
    <xf numFmtId="165" fontId="2" fillId="0" borderId="10" xfId="1" applyNumberFormat="1" applyFont="1" applyFill="1" applyBorder="1" applyAlignment="1" applyProtection="1">
      <alignment horizontal="right" vertical="center" wrapText="1" indent="1"/>
    </xf>
    <xf numFmtId="165" fontId="13" fillId="0" borderId="10" xfId="0" applyNumberFormat="1" applyFont="1" applyBorder="1" applyAlignment="1" applyProtection="1">
      <alignment horizontal="right" vertical="center" wrapText="1" indent="1"/>
    </xf>
    <xf numFmtId="165" fontId="13" fillId="0" borderId="10" xfId="0" quotePrefix="1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49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165" fontId="13" fillId="0" borderId="0" xfId="0" quotePrefix="1" applyNumberFormat="1" applyFont="1" applyBorder="1" applyAlignment="1" applyProtection="1">
      <alignment horizontal="right" vertical="center" wrapText="1" indent="1"/>
    </xf>
    <xf numFmtId="49" fontId="19" fillId="0" borderId="0" xfId="1" applyNumberFormat="1" applyFont="1" applyFill="1" applyAlignment="1" applyProtection="1">
      <alignment horizontal="center" vertical="center"/>
    </xf>
    <xf numFmtId="0" fontId="19" fillId="0" borderId="0" xfId="1" applyFont="1" applyFill="1" applyProtection="1"/>
    <xf numFmtId="49" fontId="2" fillId="0" borderId="0" xfId="1" applyNumberFormat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vertical="center" wrapText="1"/>
    </xf>
    <xf numFmtId="165" fontId="5" fillId="0" borderId="10" xfId="1" applyNumberFormat="1" applyFont="1" applyFill="1" applyBorder="1" applyAlignment="1" applyProtection="1">
      <alignment horizontal="right" vertical="center" wrapText="1" indent="1"/>
    </xf>
    <xf numFmtId="0" fontId="2" fillId="0" borderId="10" xfId="1" applyFont="1" applyFill="1" applyBorder="1" applyProtection="1"/>
    <xf numFmtId="165" fontId="4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165" fontId="32" fillId="0" borderId="0" xfId="0" applyNumberFormat="1" applyFont="1" applyFill="1" applyAlignment="1" applyProtection="1">
      <alignment vertical="center" wrapText="1"/>
    </xf>
    <xf numFmtId="165" fontId="32" fillId="0" borderId="22" xfId="0" applyNumberFormat="1" applyFont="1" applyFill="1" applyBorder="1" applyAlignment="1" applyProtection="1">
      <alignment horizontal="center" vertical="center" wrapText="1"/>
    </xf>
    <xf numFmtId="165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right" vertical="center" wrapText="1" indent="1"/>
    </xf>
    <xf numFmtId="0" fontId="19" fillId="0" borderId="0" xfId="1" applyFill="1" applyBorder="1" applyProtection="1"/>
    <xf numFmtId="0" fontId="19" fillId="0" borderId="0" xfId="1" applyFill="1" applyBorder="1" applyAlignment="1" applyProtection="1"/>
    <xf numFmtId="3" fontId="2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26" xfId="1" applyNumberFormat="1" applyFill="1" applyBorder="1" applyProtection="1"/>
    <xf numFmtId="0" fontId="19" fillId="0" borderId="26" xfId="1" applyFill="1" applyBorder="1" applyProtection="1"/>
    <xf numFmtId="3" fontId="19" fillId="0" borderId="32" xfId="1" applyNumberFormat="1" applyFill="1" applyBorder="1" applyProtection="1"/>
    <xf numFmtId="0" fontId="22" fillId="0" borderId="0" xfId="1" applyFont="1" applyFill="1" applyBorder="1" applyProtection="1"/>
    <xf numFmtId="0" fontId="33" fillId="0" borderId="1" xfId="0" applyFont="1" applyFill="1" applyBorder="1" applyAlignment="1" applyProtection="1">
      <alignment horizontal="righ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34" fillId="0" borderId="10" xfId="0" applyFont="1" applyBorder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vertical="center" wrapText="1"/>
    </xf>
    <xf numFmtId="3" fontId="37" fillId="0" borderId="10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34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vertical="center" wrapText="1"/>
    </xf>
    <xf numFmtId="3" fontId="14" fillId="0" borderId="1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10" fillId="0" borderId="0" xfId="0" applyFont="1" applyBorder="1"/>
    <xf numFmtId="0" fontId="36" fillId="0" borderId="10" xfId="0" applyFont="1" applyBorder="1" applyAlignment="1">
      <alignment vertical="center"/>
    </xf>
    <xf numFmtId="3" fontId="37" fillId="0" borderId="33" xfId="0" applyNumberFormat="1" applyFont="1" applyFill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/>
    <xf numFmtId="0" fontId="30" fillId="0" borderId="0" xfId="0" applyFo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/>
    <xf numFmtId="3" fontId="0" fillId="0" borderId="0" xfId="0" applyNumberFormat="1"/>
    <xf numFmtId="165" fontId="40" fillId="0" borderId="0" xfId="0" applyNumberFormat="1" applyFont="1" applyFill="1" applyAlignment="1" applyProtection="1">
      <alignment horizontal="right" vertical="top" wrapText="1"/>
    </xf>
    <xf numFmtId="49" fontId="27" fillId="0" borderId="10" xfId="3" applyNumberFormat="1" applyFont="1" applyFill="1" applyBorder="1" applyAlignment="1">
      <alignment horizontal="center" vertical="center" wrapText="1"/>
    </xf>
    <xf numFmtId="0" fontId="27" fillId="0" borderId="10" xfId="3" applyFont="1" applyFill="1" applyBorder="1" applyAlignment="1">
      <alignment horizontal="center" vertical="center" wrapText="1"/>
    </xf>
    <xf numFmtId="49" fontId="13" fillId="0" borderId="10" xfId="3" applyNumberFormat="1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top" wrapText="1"/>
    </xf>
    <xf numFmtId="49" fontId="15" fillId="0" borderId="11" xfId="3" applyNumberFormat="1" applyFont="1" applyBorder="1" applyAlignment="1">
      <alignment horizontal="center" vertical="center" wrapText="1"/>
    </xf>
    <xf numFmtId="0" fontId="15" fillId="0" borderId="11" xfId="3" applyFont="1" applyBorder="1" applyAlignment="1">
      <alignment horizontal="left" vertical="center" wrapText="1"/>
    </xf>
    <xf numFmtId="3" fontId="14" fillId="0" borderId="11" xfId="3" applyNumberFormat="1" applyFont="1" applyBorder="1" applyAlignment="1">
      <alignment horizontal="right" vertical="top" wrapText="1"/>
    </xf>
    <xf numFmtId="49" fontId="15" fillId="0" borderId="15" xfId="3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left" vertical="center" wrapText="1"/>
    </xf>
    <xf numFmtId="3" fontId="14" fillId="0" borderId="15" xfId="3" applyNumberFormat="1" applyFont="1" applyBorder="1" applyAlignment="1">
      <alignment horizontal="right" vertical="top" wrapText="1"/>
    </xf>
    <xf numFmtId="0" fontId="14" fillId="0" borderId="15" xfId="3" applyFont="1" applyBorder="1" applyAlignment="1">
      <alignment horizontal="left" vertical="center" wrapText="1"/>
    </xf>
    <xf numFmtId="0" fontId="14" fillId="0" borderId="26" xfId="3" applyFont="1" applyBorder="1" applyAlignment="1">
      <alignment horizontal="left" vertical="center" wrapText="1"/>
    </xf>
    <xf numFmtId="3" fontId="14" fillId="0" borderId="26" xfId="3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top" wrapText="1"/>
    </xf>
    <xf numFmtId="0" fontId="14" fillId="0" borderId="6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5" fillId="0" borderId="5" xfId="3" applyFont="1" applyBorder="1"/>
    <xf numFmtId="0" fontId="15" fillId="0" borderId="7" xfId="3" applyFont="1" applyBorder="1"/>
    <xf numFmtId="0" fontId="15" fillId="0" borderId="11" xfId="3" applyFont="1" applyBorder="1" applyAlignment="1">
      <alignment horizontal="center" vertical="center" wrapText="1"/>
    </xf>
    <xf numFmtId="3" fontId="14" fillId="0" borderId="11" xfId="3" applyNumberFormat="1" applyFont="1" applyBorder="1" applyAlignment="1">
      <alignment vertical="center" wrapText="1"/>
    </xf>
    <xf numFmtId="0" fontId="15" fillId="0" borderId="15" xfId="3" applyFont="1" applyBorder="1" applyAlignment="1">
      <alignment horizontal="center" vertical="center" wrapText="1"/>
    </xf>
    <xf numFmtId="3" fontId="14" fillId="0" borderId="15" xfId="3" applyNumberFormat="1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 wrapText="1"/>
    </xf>
    <xf numFmtId="0" fontId="14" fillId="0" borderId="26" xfId="3" applyFont="1" applyBorder="1" applyAlignment="1">
      <alignment horizontal="center" vertical="center" wrapText="1"/>
    </xf>
    <xf numFmtId="3" fontId="14" fillId="0" borderId="26" xfId="3" applyNumberFormat="1" applyFont="1" applyBorder="1" applyAlignment="1">
      <alignment vertical="center" wrapText="1"/>
    </xf>
    <xf numFmtId="0" fontId="42" fillId="0" borderId="0" xfId="0" applyFont="1" applyAlignment="1">
      <alignment horizontal="right" vertical="center"/>
    </xf>
    <xf numFmtId="0" fontId="34" fillId="0" borderId="8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3" fontId="34" fillId="0" borderId="2" xfId="0" applyNumberFormat="1" applyFont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3" fontId="37" fillId="0" borderId="34" xfId="0" applyNumberFormat="1" applyFont="1" applyBorder="1" applyAlignment="1">
      <alignment horizontal="center" vertical="center"/>
    </xf>
    <xf numFmtId="0" fontId="36" fillId="0" borderId="8" xfId="0" applyFont="1" applyBorder="1" applyAlignment="1">
      <alignment horizontal="left" vertical="center" wrapText="1"/>
    </xf>
    <xf numFmtId="0" fontId="34" fillId="0" borderId="8" xfId="0" applyFont="1" applyBorder="1" applyAlignment="1">
      <alignment vertical="center" wrapText="1"/>
    </xf>
    <xf numFmtId="3" fontId="34" fillId="0" borderId="34" xfId="0" applyNumberFormat="1" applyFont="1" applyBorder="1" applyAlignment="1">
      <alignment horizontal="center" vertical="center"/>
    </xf>
    <xf numFmtId="0" fontId="36" fillId="0" borderId="8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horizontal="center" vertical="center"/>
    </xf>
    <xf numFmtId="3" fontId="34" fillId="0" borderId="27" xfId="0" applyNumberFormat="1" applyFont="1" applyBorder="1" applyAlignment="1">
      <alignment horizontal="center" vertical="center"/>
    </xf>
    <xf numFmtId="3" fontId="11" fillId="0" borderId="0" xfId="0" applyNumberFormat="1" applyFont="1"/>
    <xf numFmtId="0" fontId="43" fillId="0" borderId="0" xfId="0" applyFont="1" applyAlignment="1">
      <alignment horizontal="center" vertical="center"/>
    </xf>
    <xf numFmtId="0" fontId="10" fillId="0" borderId="0" xfId="0" applyFont="1" applyFill="1"/>
    <xf numFmtId="0" fontId="15" fillId="0" borderId="28" xfId="3" applyFont="1" applyFill="1" applyBorder="1" applyAlignment="1">
      <alignment horizontal="center" vertical="top" wrapText="1"/>
    </xf>
    <xf numFmtId="0" fontId="15" fillId="0" borderId="28" xfId="3" applyFont="1" applyFill="1" applyBorder="1" applyAlignment="1">
      <alignment horizontal="left" vertical="top" wrapText="1"/>
    </xf>
    <xf numFmtId="3" fontId="15" fillId="0" borderId="28" xfId="3" applyNumberFormat="1" applyFont="1" applyFill="1" applyBorder="1" applyAlignment="1">
      <alignment horizontal="right" vertical="top" wrapText="1"/>
    </xf>
    <xf numFmtId="0" fontId="15" fillId="0" borderId="15" xfId="3" applyFont="1" applyFill="1" applyBorder="1" applyAlignment="1">
      <alignment horizontal="center" vertical="top" wrapText="1"/>
    </xf>
    <xf numFmtId="0" fontId="15" fillId="0" borderId="15" xfId="3" applyFont="1" applyFill="1" applyBorder="1" applyAlignment="1">
      <alignment horizontal="left" vertical="top" wrapText="1"/>
    </xf>
    <xf numFmtId="3" fontId="15" fillId="0" borderId="15" xfId="3" applyNumberFormat="1" applyFont="1" applyFill="1" applyBorder="1" applyAlignment="1">
      <alignment horizontal="right" vertical="top" wrapText="1"/>
    </xf>
    <xf numFmtId="0" fontId="14" fillId="0" borderId="15" xfId="3" applyFont="1" applyFill="1" applyBorder="1" applyAlignment="1">
      <alignment horizontal="center" vertical="top" wrapText="1"/>
    </xf>
    <xf numFmtId="0" fontId="14" fillId="0" borderId="15" xfId="3" applyFont="1" applyFill="1" applyBorder="1" applyAlignment="1">
      <alignment horizontal="left" vertical="top" wrapText="1"/>
    </xf>
    <xf numFmtId="3" fontId="14" fillId="0" borderId="15" xfId="3" applyNumberFormat="1" applyFont="1" applyFill="1" applyBorder="1" applyAlignment="1">
      <alignment horizontal="right" vertical="top" wrapText="1"/>
    </xf>
    <xf numFmtId="0" fontId="14" fillId="0" borderId="26" xfId="3" applyFont="1" applyFill="1" applyBorder="1" applyAlignment="1">
      <alignment horizontal="center" vertical="top" wrapText="1"/>
    </xf>
    <xf numFmtId="0" fontId="14" fillId="0" borderId="26" xfId="3" applyFont="1" applyFill="1" applyBorder="1" applyAlignment="1">
      <alignment horizontal="left" vertical="top" wrapText="1"/>
    </xf>
    <xf numFmtId="3" fontId="14" fillId="0" borderId="26" xfId="3" applyNumberFormat="1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0" fillId="0" borderId="0" xfId="0" applyFill="1"/>
    <xf numFmtId="3" fontId="45" fillId="0" borderId="0" xfId="3" applyNumberFormat="1" applyFont="1" applyAlignment="1">
      <alignment horizontal="right" vertical="top" wrapText="1"/>
    </xf>
    <xf numFmtId="0" fontId="15" fillId="0" borderId="0" xfId="3" applyFont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3" fontId="15" fillId="0" borderId="0" xfId="3" applyNumberFormat="1" applyFont="1" applyAlignment="1">
      <alignment horizontal="right" vertical="center" wrapText="1"/>
    </xf>
    <xf numFmtId="0" fontId="14" fillId="0" borderId="0" xfId="3" applyFont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3" fontId="14" fillId="0" borderId="0" xfId="3" applyNumberFormat="1" applyFont="1" applyAlignment="1">
      <alignment horizontal="right" vertical="center" wrapText="1"/>
    </xf>
    <xf numFmtId="0" fontId="45" fillId="0" borderId="0" xfId="3" applyFont="1" applyAlignment="1">
      <alignment horizontal="center" vertical="center" wrapText="1"/>
    </xf>
    <xf numFmtId="0" fontId="45" fillId="0" borderId="0" xfId="3" applyFont="1" applyAlignment="1">
      <alignment horizontal="left" vertical="center" wrapText="1"/>
    </xf>
    <xf numFmtId="3" fontId="45" fillId="0" borderId="0" xfId="3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7" fillId="0" borderId="0" xfId="4" applyFont="1" applyFill="1"/>
    <xf numFmtId="0" fontId="47" fillId="0" borderId="0" xfId="4" applyFont="1" applyFill="1" applyAlignment="1">
      <alignment wrapText="1"/>
    </xf>
    <xf numFmtId="0" fontId="47" fillId="0" borderId="0" xfId="0" applyFont="1" applyFill="1"/>
    <xf numFmtId="0" fontId="50" fillId="0" borderId="22" xfId="4" applyFont="1" applyFill="1" applyBorder="1" applyAlignment="1">
      <alignment horizontal="center" vertical="center"/>
    </xf>
    <xf numFmtId="0" fontId="53" fillId="0" borderId="10" xfId="4" applyFont="1" applyFill="1" applyBorder="1"/>
    <xf numFmtId="169" fontId="53" fillId="0" borderId="10" xfId="4" applyNumberFormat="1" applyFont="1" applyFill="1" applyBorder="1"/>
    <xf numFmtId="0" fontId="50" fillId="0" borderId="35" xfId="4" applyFont="1" applyFill="1" applyBorder="1"/>
    <xf numFmtId="169" fontId="50" fillId="0" borderId="35" xfId="4" applyNumberFormat="1" applyFont="1" applyFill="1" applyBorder="1"/>
    <xf numFmtId="0" fontId="50" fillId="0" borderId="36" xfId="4" applyFont="1" applyFill="1" applyBorder="1"/>
    <xf numFmtId="169" fontId="50" fillId="0" borderId="36" xfId="4" applyNumberFormat="1" applyFont="1" applyFill="1" applyBorder="1"/>
    <xf numFmtId="169" fontId="50" fillId="0" borderId="36" xfId="4" applyNumberFormat="1" applyFont="1" applyFill="1" applyBorder="1" applyAlignment="1">
      <alignment horizontal="right"/>
    </xf>
    <xf numFmtId="0" fontId="50" fillId="0" borderId="37" xfId="4" applyFont="1" applyFill="1" applyBorder="1"/>
    <xf numFmtId="169" fontId="50" fillId="0" borderId="37" xfId="4" applyNumberFormat="1" applyFont="1" applyFill="1" applyBorder="1"/>
    <xf numFmtId="0" fontId="47" fillId="0" borderId="0" xfId="4" applyFont="1" applyFill="1" applyBorder="1"/>
    <xf numFmtId="0" fontId="31" fillId="0" borderId="0" xfId="0" applyFont="1" applyAlignment="1" applyProtection="1">
      <alignment vertical="center" wrapText="1"/>
    </xf>
    <xf numFmtId="0" fontId="39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9" fontId="32" fillId="0" borderId="0" xfId="2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5" fontId="40" fillId="0" borderId="0" xfId="0" applyNumberFormat="1" applyFont="1" applyFill="1" applyAlignment="1" applyProtection="1">
      <alignment horizontal="right" vertical="center" wrapText="1"/>
    </xf>
    <xf numFmtId="165" fontId="4" fillId="0" borderId="10" xfId="0" applyNumberFormat="1" applyFont="1" applyFill="1" applyBorder="1" applyAlignment="1" applyProtection="1">
      <alignment horizontal="centerContinuous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1" xfId="0" applyNumberFormat="1" applyFont="1" applyFill="1" applyBorder="1" applyAlignment="1" applyProtection="1">
      <alignment vertical="center" wrapText="1"/>
    </xf>
    <xf numFmtId="165" fontId="7" fillId="0" borderId="15" xfId="0" applyNumberFormat="1" applyFont="1" applyFill="1" applyBorder="1" applyAlignment="1" applyProtection="1">
      <alignment horizontal="left" vertical="center" wrapText="1" indent="1"/>
    </xf>
    <xf numFmtId="165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5" xfId="0" applyNumberFormat="1" applyFont="1" applyFill="1" applyBorder="1" applyAlignment="1" applyProtection="1">
      <alignment vertical="center" wrapText="1"/>
    </xf>
    <xf numFmtId="165" fontId="7" fillId="0" borderId="22" xfId="0" applyNumberFormat="1" applyFont="1" applyFill="1" applyBorder="1" applyAlignment="1" applyProtection="1">
      <alignment horizontal="left" vertical="center" wrapText="1" indent="1"/>
    </xf>
    <xf numFmtId="165" fontId="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32" xfId="0" applyNumberFormat="1" applyFont="1" applyFill="1" applyBorder="1" applyAlignment="1" applyProtection="1">
      <alignment vertical="center" wrapText="1"/>
    </xf>
    <xf numFmtId="165" fontId="4" fillId="0" borderId="10" xfId="0" applyNumberFormat="1" applyFont="1" applyFill="1" applyBorder="1" applyAlignment="1" applyProtection="1">
      <alignment horizontal="left" vertical="center" wrapText="1" indent="1"/>
    </xf>
    <xf numFmtId="165" fontId="4" fillId="0" borderId="10" xfId="0" applyNumberFormat="1" applyFont="1" applyFill="1" applyBorder="1" applyAlignment="1" applyProtection="1">
      <alignment horizontal="right" vertical="center" wrapText="1" indent="1"/>
    </xf>
    <xf numFmtId="164" fontId="4" fillId="0" borderId="10" xfId="0" applyNumberFormat="1" applyFont="1" applyFill="1" applyBorder="1" applyAlignment="1" applyProtection="1">
      <alignment vertical="center" wrapText="1"/>
    </xf>
    <xf numFmtId="165" fontId="8" fillId="0" borderId="22" xfId="0" applyNumberFormat="1" applyFont="1" applyFill="1" applyBorder="1" applyAlignment="1" applyProtection="1">
      <alignment horizontal="left" vertical="center" wrapText="1" indent="1"/>
    </xf>
    <xf numFmtId="165" fontId="32" fillId="0" borderId="22" xfId="0" applyNumberFormat="1" applyFont="1" applyFill="1" applyBorder="1" applyAlignment="1" applyProtection="1">
      <alignment horizontal="right" vertical="center" wrapText="1" indent="1"/>
    </xf>
    <xf numFmtId="165" fontId="32" fillId="0" borderId="2" xfId="0" applyNumberFormat="1" applyFont="1" applyFill="1" applyBorder="1" applyAlignment="1" applyProtection="1">
      <alignment horizontal="right" vertical="center" wrapText="1" indent="1"/>
    </xf>
    <xf numFmtId="165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5" xfId="0" applyNumberFormat="1" applyFont="1" applyFill="1" applyBorder="1" applyAlignment="1" applyProtection="1">
      <alignment horizontal="left" vertical="center" wrapText="1" indent="1"/>
    </xf>
    <xf numFmtId="165" fontId="8" fillId="0" borderId="15" xfId="0" applyNumberFormat="1" applyFont="1" applyFill="1" applyBorder="1" applyAlignment="1" applyProtection="1">
      <alignment horizontal="left" vertical="center" wrapText="1" indent="1"/>
    </xf>
    <xf numFmtId="165" fontId="8" fillId="0" borderId="15" xfId="0" applyNumberFormat="1" applyFont="1" applyFill="1" applyBorder="1" applyAlignment="1" applyProtection="1">
      <alignment horizontal="right" vertical="center" wrapText="1" indent="1"/>
    </xf>
    <xf numFmtId="165" fontId="32" fillId="0" borderId="11" xfId="0" applyNumberFormat="1" applyFont="1" applyFill="1" applyBorder="1" applyAlignment="1" applyProtection="1">
      <alignment horizontal="lef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10" xfId="0" applyNumberFormat="1" applyFont="1" applyFill="1" applyBorder="1" applyAlignment="1" applyProtection="1">
      <alignment vertical="center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0" fontId="54" fillId="0" borderId="17" xfId="0" applyFont="1" applyBorder="1" applyAlignment="1" applyProtection="1">
      <alignment horizontal="centerContinuous" vertical="center" wrapText="1"/>
    </xf>
    <xf numFmtId="0" fontId="55" fillId="0" borderId="17" xfId="0" applyFont="1" applyBorder="1" applyAlignment="1" applyProtection="1">
      <alignment horizontal="center" textRotation="90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Continuous" vertical="center" wrapText="1"/>
    </xf>
    <xf numFmtId="0" fontId="32" fillId="0" borderId="17" xfId="0" applyFont="1" applyBorder="1" applyAlignment="1">
      <alignment horizontal="centerContinuous" vertical="center" wrapText="1"/>
    </xf>
    <xf numFmtId="0" fontId="20" fillId="0" borderId="17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Continuous" vertical="center"/>
    </xf>
    <xf numFmtId="0" fontId="3" fillId="0" borderId="17" xfId="0" applyFont="1" applyBorder="1" applyAlignment="1" applyProtection="1">
      <alignment horizontal="centerContinuous" vertical="center"/>
    </xf>
    <xf numFmtId="0" fontId="32" fillId="0" borderId="17" xfId="0" applyFont="1" applyBorder="1" applyAlignment="1">
      <alignment horizontal="centerContinuous" vertical="center"/>
    </xf>
    <xf numFmtId="49" fontId="3" fillId="0" borderId="17" xfId="0" applyNumberFormat="1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left" vertical="center" wrapText="1"/>
    </xf>
    <xf numFmtId="166" fontId="39" fillId="0" borderId="17" xfId="0" applyNumberFormat="1" applyFont="1" applyBorder="1" applyAlignment="1" applyProtection="1">
      <alignment horizontal="center" vertical="center"/>
    </xf>
    <xf numFmtId="167" fontId="7" fillId="0" borderId="17" xfId="0" applyNumberFormat="1" applyFont="1" applyFill="1" applyBorder="1" applyAlignment="1" applyProtection="1">
      <alignment horizontal="right" vertical="center"/>
      <protection locked="0"/>
    </xf>
    <xf numFmtId="168" fontId="32" fillId="0" borderId="17" xfId="0" applyNumberFormat="1" applyFont="1" applyBorder="1" applyAlignment="1" applyProtection="1">
      <alignment horizontal="right" vertical="center"/>
    </xf>
    <xf numFmtId="167" fontId="7" fillId="0" borderId="17" xfId="0" applyNumberFormat="1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 wrapText="1"/>
    </xf>
    <xf numFmtId="2" fontId="7" fillId="0" borderId="17" xfId="0" applyNumberFormat="1" applyFont="1" applyFill="1" applyBorder="1" applyAlignment="1" applyProtection="1">
      <alignment horizontal="center" vertical="center"/>
    </xf>
    <xf numFmtId="0" fontId="32" fillId="0" borderId="17" xfId="0" applyFont="1" applyBorder="1" applyAlignment="1" applyProtection="1">
      <alignment horizontal="left" vertical="center" wrapText="1"/>
    </xf>
    <xf numFmtId="167" fontId="32" fillId="0" borderId="17" xfId="0" applyNumberFormat="1" applyFont="1" applyBorder="1" applyAlignment="1" applyProtection="1">
      <alignment horizontal="right" vertical="center"/>
      <protection locked="0"/>
    </xf>
    <xf numFmtId="2" fontId="32" fillId="0" borderId="17" xfId="0" applyNumberFormat="1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center" wrapText="1"/>
    </xf>
    <xf numFmtId="167" fontId="32" fillId="0" borderId="17" xfId="0" applyNumberFormat="1" applyFont="1" applyFill="1" applyBorder="1" applyAlignment="1" applyProtection="1">
      <alignment horizontal="right" vertical="center"/>
      <protection locked="0"/>
    </xf>
    <xf numFmtId="167" fontId="32" fillId="0" borderId="17" xfId="0" applyNumberFormat="1" applyFont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167" fontId="7" fillId="0" borderId="17" xfId="0" applyNumberFormat="1" applyFont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left" vertical="center" wrapText="1"/>
    </xf>
    <xf numFmtId="167" fontId="32" fillId="0" borderId="17" xfId="0" applyNumberFormat="1" applyFont="1" applyFill="1" applyBorder="1" applyAlignment="1" applyProtection="1">
      <alignment horizontal="right" vertical="center"/>
    </xf>
    <xf numFmtId="0" fontId="32" fillId="0" borderId="17" xfId="0" applyFont="1" applyBorder="1" applyAlignment="1" applyProtection="1">
      <alignment horizontal="left" vertical="center"/>
      <protection locked="0"/>
    </xf>
    <xf numFmtId="0" fontId="54" fillId="0" borderId="17" xfId="0" applyFont="1" applyBorder="1" applyAlignment="1" applyProtection="1">
      <alignment horizontal="center" vertical="center" wrapText="1"/>
    </xf>
    <xf numFmtId="0" fontId="32" fillId="0" borderId="17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167" fontId="32" fillId="0" borderId="17" xfId="0" applyNumberFormat="1" applyFont="1" applyBorder="1" applyAlignment="1" applyProtection="1">
      <alignment vertical="center"/>
      <protection locked="0"/>
    </xf>
    <xf numFmtId="167" fontId="32" fillId="0" borderId="17" xfId="0" applyNumberFormat="1" applyFont="1" applyFill="1" applyBorder="1" applyAlignment="1" applyProtection="1">
      <alignment vertical="center"/>
    </xf>
    <xf numFmtId="0" fontId="39" fillId="0" borderId="17" xfId="0" applyFont="1" applyBorder="1" applyAlignment="1" applyProtection="1">
      <alignment horizontal="left" vertical="center" wrapText="1"/>
    </xf>
    <xf numFmtId="167" fontId="32" fillId="0" borderId="17" xfId="0" applyNumberFormat="1" applyFont="1" applyFill="1" applyBorder="1" applyAlignment="1" applyProtection="1">
      <alignment vertical="center"/>
      <protection locked="0"/>
    </xf>
    <xf numFmtId="0" fontId="38" fillId="0" borderId="17" xfId="0" applyFont="1" applyBorder="1" applyAlignment="1" applyProtection="1">
      <alignment vertical="center" wrapText="1"/>
    </xf>
    <xf numFmtId="0" fontId="32" fillId="0" borderId="17" xfId="0" applyFont="1" applyBorder="1" applyAlignment="1" applyProtection="1">
      <alignment vertical="center" wrapText="1"/>
    </xf>
    <xf numFmtId="0" fontId="32" fillId="0" borderId="17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vertical="center" wrapText="1"/>
    </xf>
    <xf numFmtId="167" fontId="4" fillId="0" borderId="17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7" fillId="0" borderId="17" xfId="0" applyFont="1" applyBorder="1"/>
    <xf numFmtId="3" fontId="17" fillId="0" borderId="17" xfId="0" applyNumberFormat="1" applyFont="1" applyBorder="1"/>
    <xf numFmtId="0" fontId="16" fillId="0" borderId="17" xfId="0" applyFont="1" applyBorder="1" applyAlignment="1">
      <alignment horizontal="center"/>
    </xf>
    <xf numFmtId="0" fontId="16" fillId="0" borderId="17" xfId="0" applyFont="1" applyBorder="1"/>
    <xf numFmtId="3" fontId="16" fillId="0" borderId="17" xfId="0" applyNumberFormat="1" applyFont="1" applyBorder="1"/>
    <xf numFmtId="0" fontId="6" fillId="0" borderId="17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0" fontId="39" fillId="0" borderId="17" xfId="0" applyFont="1" applyBorder="1" applyAlignment="1">
      <alignment horizontal="center"/>
    </xf>
    <xf numFmtId="0" fontId="39" fillId="0" borderId="17" xfId="0" applyFont="1" applyBorder="1"/>
    <xf numFmtId="3" fontId="7" fillId="0" borderId="17" xfId="0" applyNumberFormat="1" applyFont="1" applyBorder="1"/>
    <xf numFmtId="0" fontId="26" fillId="0" borderId="17" xfId="0" applyFont="1" applyBorder="1"/>
    <xf numFmtId="0" fontId="38" fillId="0" borderId="17" xfId="0" applyFont="1" applyBorder="1"/>
    <xf numFmtId="3" fontId="4" fillId="0" borderId="17" xfId="0" applyNumberFormat="1" applyFont="1" applyBorder="1"/>
    <xf numFmtId="165" fontId="32" fillId="0" borderId="10" xfId="0" applyNumberFormat="1" applyFont="1" applyFill="1" applyBorder="1" applyAlignment="1" applyProtection="1">
      <alignment vertical="center" wrapText="1"/>
    </xf>
    <xf numFmtId="165" fontId="32" fillId="0" borderId="0" xfId="0" applyNumberFormat="1" applyFont="1" applyFill="1" applyAlignment="1" applyProtection="1">
      <alignment horizontal="center" vertical="center" wrapText="1"/>
    </xf>
    <xf numFmtId="165" fontId="16" fillId="0" borderId="10" xfId="0" applyNumberFormat="1" applyFont="1" applyFill="1" applyBorder="1" applyAlignment="1" applyProtection="1">
      <alignment horizontal="centerContinuous" vertical="center" wrapText="1"/>
    </xf>
    <xf numFmtId="164" fontId="16" fillId="0" borderId="10" xfId="0" applyNumberFormat="1" applyFont="1" applyFill="1" applyBorder="1" applyAlignment="1" applyProtection="1">
      <alignment horizontal="center" vertical="center" wrapText="1"/>
    </xf>
    <xf numFmtId="165" fontId="17" fillId="0" borderId="11" xfId="0" applyNumberFormat="1" applyFont="1" applyFill="1" applyBorder="1" applyAlignment="1" applyProtection="1">
      <alignment horizontal="left" vertical="center" wrapText="1" indent="1"/>
    </xf>
    <xf numFmtId="165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5" xfId="0" applyNumberFormat="1" applyFont="1" applyFill="1" applyBorder="1" applyAlignment="1" applyProtection="1">
      <alignment horizontal="left" vertical="center" wrapText="1" indent="1"/>
    </xf>
    <xf numFmtId="165" fontId="1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0" xfId="0" applyNumberFormat="1" applyFont="1" applyFill="1" applyBorder="1" applyAlignment="1" applyProtection="1">
      <alignment horizontal="left" vertical="center" wrapText="1" indent="1"/>
    </xf>
    <xf numFmtId="165" fontId="16" fillId="0" borderId="10" xfId="0" applyNumberFormat="1" applyFont="1" applyFill="1" applyBorder="1" applyAlignment="1" applyProtection="1">
      <alignment horizontal="right" vertical="center" wrapText="1" indent="1"/>
    </xf>
    <xf numFmtId="164" fontId="16" fillId="0" borderId="10" xfId="0" applyNumberFormat="1" applyFont="1" applyFill="1" applyBorder="1" applyAlignment="1" applyProtection="1">
      <alignment horizontal="right" vertical="center" wrapText="1" indent="1"/>
    </xf>
    <xf numFmtId="165" fontId="18" fillId="0" borderId="22" xfId="0" applyNumberFormat="1" applyFont="1" applyFill="1" applyBorder="1" applyAlignment="1" applyProtection="1">
      <alignment horizontal="left" vertical="center" wrapText="1" indent="1"/>
    </xf>
    <xf numFmtId="165" fontId="18" fillId="0" borderId="11" xfId="0" applyNumberFormat="1" applyFont="1" applyFill="1" applyBorder="1" applyAlignment="1" applyProtection="1">
      <alignment horizontal="right" vertical="center" wrapText="1" indent="1"/>
    </xf>
    <xf numFmtId="165" fontId="18" fillId="0" borderId="28" xfId="0" applyNumberFormat="1" applyFont="1" applyFill="1" applyBorder="1" applyAlignment="1" applyProtection="1">
      <alignment horizontal="right" vertical="center" wrapText="1" indent="1"/>
    </xf>
    <xf numFmtId="165" fontId="17" fillId="0" borderId="15" xfId="0" applyNumberFormat="1" applyFont="1" applyFill="1" applyBorder="1" applyAlignment="1" applyProtection="1">
      <alignment horizontal="left" vertical="center" wrapText="1" indent="2"/>
    </xf>
    <xf numFmtId="165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2" xfId="0" applyNumberFormat="1" applyFont="1" applyFill="1" applyBorder="1" applyAlignment="1" applyProtection="1">
      <alignment horizontal="left" vertical="center" wrapText="1" indent="1"/>
    </xf>
    <xf numFmtId="165" fontId="18" fillId="0" borderId="15" xfId="0" applyNumberFormat="1" applyFont="1" applyFill="1" applyBorder="1" applyAlignment="1" applyProtection="1">
      <alignment horizontal="left" vertical="center" wrapText="1" indent="1"/>
    </xf>
    <xf numFmtId="165" fontId="18" fillId="0" borderId="15" xfId="0" applyNumberFormat="1" applyFont="1" applyFill="1" applyBorder="1" applyAlignment="1" applyProtection="1">
      <alignment horizontal="right" vertical="center" wrapText="1" indent="1"/>
    </xf>
    <xf numFmtId="165" fontId="1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1" xfId="0" applyNumberFormat="1" applyFont="1" applyFill="1" applyBorder="1" applyAlignment="1" applyProtection="1">
      <alignment horizontal="left" vertical="center" wrapText="1" indent="2"/>
    </xf>
    <xf numFmtId="165" fontId="17" fillId="0" borderId="32" xfId="0" applyNumberFormat="1" applyFont="1" applyFill="1" applyBorder="1" applyAlignment="1" applyProtection="1">
      <alignment horizontal="left" vertical="center" wrapText="1" indent="2"/>
    </xf>
    <xf numFmtId="165" fontId="1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0" xfId="0" applyNumberFormat="1" applyFont="1" applyFill="1" applyAlignment="1" applyProtection="1">
      <alignment horizontal="centerContinuous" vertical="center" wrapText="1"/>
    </xf>
    <xf numFmtId="165" fontId="32" fillId="0" borderId="0" xfId="0" applyNumberFormat="1" applyFont="1" applyFill="1" applyAlignment="1" applyProtection="1">
      <alignment horizontal="centerContinuous" vertical="center"/>
    </xf>
    <xf numFmtId="165" fontId="9" fillId="0" borderId="27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Alignment="1" applyProtection="1">
      <alignment horizontal="left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65" fontId="4" fillId="0" borderId="8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Alignment="1" applyProtection="1">
      <alignment horizontal="center" vertical="center" wrapText="1"/>
    </xf>
    <xf numFmtId="165" fontId="4" fillId="0" borderId="6" xfId="0" applyNumberFormat="1" applyFont="1" applyFill="1" applyBorder="1" applyAlignment="1" applyProtection="1">
      <alignment horizontal="center" vertical="center" wrapText="1"/>
    </xf>
    <xf numFmtId="165" fontId="4" fillId="0" borderId="5" xfId="0" applyNumberFormat="1" applyFont="1" applyFill="1" applyBorder="1" applyAlignment="1" applyProtection="1">
      <alignment horizontal="center" vertical="center" wrapText="1"/>
    </xf>
    <xf numFmtId="165" fontId="4" fillId="0" borderId="7" xfId="0" applyNumberFormat="1" applyFont="1" applyFill="1" applyBorder="1" applyAlignment="1" applyProtection="1">
      <alignment horizontal="center" vertical="center" wrapText="1"/>
    </xf>
    <xf numFmtId="165" fontId="16" fillId="0" borderId="28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6" fillId="0" borderId="6" xfId="0" applyNumberFormat="1" applyFont="1" applyFill="1" applyBorder="1" applyAlignment="1" applyProtection="1">
      <alignment horizontal="center" vertical="center" wrapText="1"/>
    </xf>
    <xf numFmtId="165" fontId="16" fillId="0" borderId="5" xfId="0" applyNumberFormat="1" applyFont="1" applyFill="1" applyBorder="1" applyAlignment="1" applyProtection="1">
      <alignment horizontal="center" vertical="center" wrapText="1"/>
    </xf>
    <xf numFmtId="165" fontId="16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/>
    </xf>
    <xf numFmtId="165" fontId="20" fillId="0" borderId="1" xfId="1" applyNumberFormat="1" applyFont="1" applyFill="1" applyBorder="1" applyAlignment="1" applyProtection="1">
      <alignment horizontal="left"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165" fontId="20" fillId="0" borderId="1" xfId="1" applyNumberFormat="1" applyFont="1" applyFill="1" applyBorder="1" applyAlignment="1" applyProtection="1">
      <alignment horizontal="left"/>
    </xf>
    <xf numFmtId="0" fontId="2" fillId="0" borderId="10" xfId="1" applyFont="1" applyFill="1" applyBorder="1" applyAlignment="1" applyProtection="1">
      <alignment horizontal="left"/>
    </xf>
    <xf numFmtId="0" fontId="31" fillId="0" borderId="0" xfId="0" applyFont="1" applyAlignment="1" applyProtection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165" fontId="4" fillId="0" borderId="10" xfId="0" applyNumberFormat="1" applyFont="1" applyFill="1" applyBorder="1" applyAlignment="1" applyProtection="1">
      <alignment horizontal="center" vertical="center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3" fillId="0" borderId="0" xfId="3" applyFont="1" applyFill="1" applyAlignment="1">
      <alignment horizontal="center" vertical="center" wrapText="1"/>
    </xf>
    <xf numFmtId="0" fontId="14" fillId="0" borderId="0" xfId="3" applyFont="1" applyFill="1" applyAlignment="1">
      <alignment vertical="center"/>
    </xf>
    <xf numFmtId="0" fontId="13" fillId="0" borderId="0" xfId="3" applyFont="1" applyFill="1" applyAlignment="1">
      <alignment horizontal="center" vertical="top" wrapText="1"/>
    </xf>
    <xf numFmtId="0" fontId="13" fillId="0" borderId="0" xfId="3" applyFont="1" applyFill="1"/>
    <xf numFmtId="0" fontId="35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12" fillId="0" borderId="0" xfId="0" applyFont="1" applyFill="1" applyAlignment="1">
      <alignment horizontal="right"/>
    </xf>
    <xf numFmtId="0" fontId="43" fillId="0" borderId="0" xfId="0" applyFont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3" fillId="0" borderId="0" xfId="3" applyFont="1" applyFill="1" applyAlignment="1">
      <alignment vertical="center"/>
    </xf>
    <xf numFmtId="0" fontId="49" fillId="0" borderId="0" xfId="0" applyFont="1" applyFill="1" applyAlignment="1">
      <alignment horizontal="center" vertical="center" wrapText="1"/>
    </xf>
    <xf numFmtId="0" fontId="47" fillId="0" borderId="1" xfId="4" applyFont="1" applyFill="1" applyBorder="1" applyAlignment="1">
      <alignment horizontal="right"/>
    </xf>
    <xf numFmtId="0" fontId="51" fillId="0" borderId="6" xfId="4" applyFont="1" applyFill="1" applyBorder="1" applyAlignment="1">
      <alignment horizontal="center" vertical="center"/>
    </xf>
    <xf numFmtId="0" fontId="52" fillId="0" borderId="10" xfId="4" applyFont="1" applyFill="1" applyBorder="1" applyAlignment="1">
      <alignment horizontal="center" vertical="center" wrapText="1"/>
    </xf>
    <xf numFmtId="0" fontId="52" fillId="0" borderId="10" xfId="4" applyFont="1" applyFill="1" applyBorder="1" applyAlignment="1">
      <alignment horizontal="center" vertical="center"/>
    </xf>
    <xf numFmtId="0" fontId="15" fillId="0" borderId="26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left" vertical="center" wrapText="1"/>
    </xf>
    <xf numFmtId="0" fontId="15" fillId="0" borderId="28" xfId="3" applyFont="1" applyBorder="1" applyAlignment="1">
      <alignment horizontal="center" vertical="center" wrapText="1"/>
    </xf>
    <xf numFmtId="0" fontId="15" fillId="0" borderId="28" xfId="3" applyFont="1" applyBorder="1" applyAlignment="1">
      <alignment horizontal="left" vertical="center" wrapText="1"/>
    </xf>
    <xf numFmtId="3" fontId="14" fillId="0" borderId="28" xfId="3" applyNumberFormat="1" applyFont="1" applyBorder="1" applyAlignment="1">
      <alignment vertical="center" wrapText="1"/>
    </xf>
    <xf numFmtId="0" fontId="13" fillId="0" borderId="17" xfId="3" applyFont="1" applyFill="1" applyBorder="1" applyAlignment="1">
      <alignment horizontal="center" vertical="center" wrapText="1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7" xfId="3" applyFont="1" applyFill="1" applyBorder="1" applyAlignment="1">
      <alignment horizontal="left" vertical="center" wrapText="1"/>
    </xf>
    <xf numFmtId="3" fontId="15" fillId="0" borderId="17" xfId="3" applyNumberFormat="1" applyFont="1" applyFill="1" applyBorder="1" applyAlignment="1">
      <alignment horizontal="right" vertical="center" wrapText="1"/>
    </xf>
    <xf numFmtId="0" fontId="14" fillId="0" borderId="17" xfId="3" applyFont="1" applyBorder="1" applyAlignment="1">
      <alignment horizontal="center" vertical="center" wrapText="1"/>
    </xf>
    <xf numFmtId="0" fontId="44" fillId="0" borderId="17" xfId="3" applyFont="1" applyBorder="1" applyAlignment="1">
      <alignment horizontal="left" vertical="center" wrapText="1"/>
    </xf>
    <xf numFmtId="3" fontId="14" fillId="0" borderId="17" xfId="3" applyNumberFormat="1" applyFont="1" applyBorder="1" applyAlignment="1">
      <alignment horizontal="right" vertical="center" wrapText="1"/>
    </xf>
    <xf numFmtId="0" fontId="15" fillId="0" borderId="17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left" vertical="center" wrapText="1"/>
    </xf>
    <xf numFmtId="3" fontId="15" fillId="0" borderId="17" xfId="3" applyNumberFormat="1" applyFont="1" applyBorder="1" applyAlignment="1">
      <alignment horizontal="right" vertical="center" wrapText="1"/>
    </xf>
    <xf numFmtId="0" fontId="14" fillId="0" borderId="17" xfId="3" applyFont="1" applyBorder="1" applyAlignment="1">
      <alignment horizontal="left" vertical="center" wrapText="1"/>
    </xf>
    <xf numFmtId="0" fontId="48" fillId="0" borderId="0" xfId="4" applyFont="1" applyFill="1" applyAlignment="1">
      <alignment horizontal="right" vertical="center"/>
    </xf>
    <xf numFmtId="0" fontId="53" fillId="0" borderId="10" xfId="4" applyFont="1" applyFill="1" applyBorder="1" applyAlignment="1">
      <alignment wrapText="1"/>
    </xf>
    <xf numFmtId="0" fontId="50" fillId="0" borderId="35" xfId="4" applyFont="1" applyFill="1" applyBorder="1" applyAlignment="1">
      <alignment wrapText="1"/>
    </xf>
    <xf numFmtId="0" fontId="50" fillId="0" borderId="36" xfId="4" applyFont="1" applyFill="1" applyBorder="1" applyAlignment="1">
      <alignment wrapText="1"/>
    </xf>
    <xf numFmtId="0" fontId="50" fillId="0" borderId="37" xfId="4" applyFont="1" applyFill="1" applyBorder="1" applyAlignment="1">
      <alignment wrapText="1"/>
    </xf>
    <xf numFmtId="0" fontId="47" fillId="0" borderId="0" xfId="4" applyFont="1" applyFill="1" applyBorder="1" applyAlignment="1">
      <alignment wrapText="1"/>
    </xf>
    <xf numFmtId="0" fontId="47" fillId="0" borderId="0" xfId="0" applyFont="1" applyFill="1" applyAlignment="1">
      <alignment wrapText="1"/>
    </xf>
    <xf numFmtId="0" fontId="50" fillId="0" borderId="38" xfId="4" applyFont="1" applyFill="1" applyBorder="1" applyAlignment="1">
      <alignment horizontal="center" vertical="center"/>
    </xf>
    <xf numFmtId="0" fontId="50" fillId="0" borderId="39" xfId="4" applyFont="1" applyFill="1" applyBorder="1" applyAlignment="1">
      <alignment horizontal="center" vertical="center"/>
    </xf>
    <xf numFmtId="0" fontId="50" fillId="0" borderId="33" xfId="4" applyFont="1" applyFill="1" applyBorder="1" applyAlignment="1">
      <alignment horizontal="center" vertical="center"/>
    </xf>
    <xf numFmtId="0" fontId="50" fillId="0" borderId="40" xfId="4" applyFont="1" applyFill="1" applyBorder="1" applyAlignment="1">
      <alignment horizontal="center" vertical="center"/>
    </xf>
    <xf numFmtId="0" fontId="50" fillId="0" borderId="41" xfId="4" applyFont="1" applyFill="1" applyBorder="1"/>
    <xf numFmtId="0" fontId="50" fillId="0" borderId="34" xfId="4" applyFont="1" applyFill="1" applyBorder="1" applyAlignment="1">
      <alignment wrapText="1"/>
    </xf>
    <xf numFmtId="0" fontId="51" fillId="0" borderId="5" xfId="4" applyFont="1" applyFill="1" applyBorder="1" applyAlignment="1">
      <alignment horizontal="center" vertical="center"/>
    </xf>
    <xf numFmtId="0" fontId="51" fillId="0" borderId="7" xfId="4" applyFont="1" applyFill="1" applyBorder="1" applyAlignment="1">
      <alignment horizontal="center" vertical="center"/>
    </xf>
  </cellXfs>
  <cellStyles count="5">
    <cellStyle name="Normál" xfId="0" builtinId="0"/>
    <cellStyle name="Normál 11" xfId="4" xr:uid="{00000000-0005-0000-0000-000001000000}"/>
    <cellStyle name="Normál 3" xfId="3" xr:uid="{00000000-0005-0000-0000-000002000000}"/>
    <cellStyle name="Normál_KVRENMUNKA" xfId="1" xr:uid="{00000000-0005-0000-0000-000003000000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zoomScaleNormal="100" zoomScaleSheetLayoutView="100" workbookViewId="0">
      <selection activeCell="F4" sqref="F4:I4"/>
    </sheetView>
  </sheetViews>
  <sheetFormatPr defaultRowHeight="15" x14ac:dyDescent="0.25"/>
  <cols>
    <col min="1" max="1" width="5.85546875" style="1" customWidth="1"/>
    <col min="2" max="2" width="47.28515625" style="5" customWidth="1"/>
    <col min="3" max="5" width="14" style="1" customWidth="1"/>
    <col min="6" max="6" width="47.28515625" style="1" customWidth="1"/>
    <col min="7" max="7" width="14" style="1" customWidth="1"/>
    <col min="8" max="9" width="15.5703125" style="1" customWidth="1"/>
    <col min="10" max="256" width="9.140625" style="1"/>
    <col min="257" max="257" width="5.85546875" style="1" customWidth="1"/>
    <col min="258" max="258" width="47.28515625" style="1" customWidth="1"/>
    <col min="259" max="261" width="14" style="1" customWidth="1"/>
    <col min="262" max="262" width="47.28515625" style="1" customWidth="1"/>
    <col min="263" max="263" width="14" style="1" customWidth="1"/>
    <col min="264" max="264" width="13.42578125" style="1" customWidth="1"/>
    <col min="265" max="265" width="13" style="1" customWidth="1"/>
    <col min="266" max="512" width="9.140625" style="1"/>
    <col min="513" max="513" width="5.85546875" style="1" customWidth="1"/>
    <col min="514" max="514" width="47.28515625" style="1" customWidth="1"/>
    <col min="515" max="517" width="14" style="1" customWidth="1"/>
    <col min="518" max="518" width="47.28515625" style="1" customWidth="1"/>
    <col min="519" max="519" width="14" style="1" customWidth="1"/>
    <col min="520" max="520" width="13.42578125" style="1" customWidth="1"/>
    <col min="521" max="521" width="13" style="1" customWidth="1"/>
    <col min="522" max="768" width="9.140625" style="1"/>
    <col min="769" max="769" width="5.85546875" style="1" customWidth="1"/>
    <col min="770" max="770" width="47.28515625" style="1" customWidth="1"/>
    <col min="771" max="773" width="14" style="1" customWidth="1"/>
    <col min="774" max="774" width="47.28515625" style="1" customWidth="1"/>
    <col min="775" max="775" width="14" style="1" customWidth="1"/>
    <col min="776" max="776" width="13.42578125" style="1" customWidth="1"/>
    <col min="777" max="777" width="13" style="1" customWidth="1"/>
    <col min="778" max="1024" width="9.140625" style="1"/>
    <col min="1025" max="1025" width="5.85546875" style="1" customWidth="1"/>
    <col min="1026" max="1026" width="47.28515625" style="1" customWidth="1"/>
    <col min="1027" max="1029" width="14" style="1" customWidth="1"/>
    <col min="1030" max="1030" width="47.28515625" style="1" customWidth="1"/>
    <col min="1031" max="1031" width="14" style="1" customWidth="1"/>
    <col min="1032" max="1032" width="13.42578125" style="1" customWidth="1"/>
    <col min="1033" max="1033" width="13" style="1" customWidth="1"/>
    <col min="1034" max="1280" width="9.140625" style="1"/>
    <col min="1281" max="1281" width="5.85546875" style="1" customWidth="1"/>
    <col min="1282" max="1282" width="47.28515625" style="1" customWidth="1"/>
    <col min="1283" max="1285" width="14" style="1" customWidth="1"/>
    <col min="1286" max="1286" width="47.28515625" style="1" customWidth="1"/>
    <col min="1287" max="1287" width="14" style="1" customWidth="1"/>
    <col min="1288" max="1288" width="13.42578125" style="1" customWidth="1"/>
    <col min="1289" max="1289" width="13" style="1" customWidth="1"/>
    <col min="1290" max="1536" width="9.140625" style="1"/>
    <col min="1537" max="1537" width="5.85546875" style="1" customWidth="1"/>
    <col min="1538" max="1538" width="47.28515625" style="1" customWidth="1"/>
    <col min="1539" max="1541" width="14" style="1" customWidth="1"/>
    <col min="1542" max="1542" width="47.28515625" style="1" customWidth="1"/>
    <col min="1543" max="1543" width="14" style="1" customWidth="1"/>
    <col min="1544" max="1544" width="13.42578125" style="1" customWidth="1"/>
    <col min="1545" max="1545" width="13" style="1" customWidth="1"/>
    <col min="1546" max="1792" width="9.140625" style="1"/>
    <col min="1793" max="1793" width="5.85546875" style="1" customWidth="1"/>
    <col min="1794" max="1794" width="47.28515625" style="1" customWidth="1"/>
    <col min="1795" max="1797" width="14" style="1" customWidth="1"/>
    <col min="1798" max="1798" width="47.28515625" style="1" customWidth="1"/>
    <col min="1799" max="1799" width="14" style="1" customWidth="1"/>
    <col min="1800" max="1800" width="13.42578125" style="1" customWidth="1"/>
    <col min="1801" max="1801" width="13" style="1" customWidth="1"/>
    <col min="1802" max="2048" width="9.140625" style="1"/>
    <col min="2049" max="2049" width="5.85546875" style="1" customWidth="1"/>
    <col min="2050" max="2050" width="47.28515625" style="1" customWidth="1"/>
    <col min="2051" max="2053" width="14" style="1" customWidth="1"/>
    <col min="2054" max="2054" width="47.28515625" style="1" customWidth="1"/>
    <col min="2055" max="2055" width="14" style="1" customWidth="1"/>
    <col min="2056" max="2056" width="13.42578125" style="1" customWidth="1"/>
    <col min="2057" max="2057" width="13" style="1" customWidth="1"/>
    <col min="2058" max="2304" width="9.140625" style="1"/>
    <col min="2305" max="2305" width="5.85546875" style="1" customWidth="1"/>
    <col min="2306" max="2306" width="47.28515625" style="1" customWidth="1"/>
    <col min="2307" max="2309" width="14" style="1" customWidth="1"/>
    <col min="2310" max="2310" width="47.28515625" style="1" customWidth="1"/>
    <col min="2311" max="2311" width="14" style="1" customWidth="1"/>
    <col min="2312" max="2312" width="13.42578125" style="1" customWidth="1"/>
    <col min="2313" max="2313" width="13" style="1" customWidth="1"/>
    <col min="2314" max="2560" width="9.140625" style="1"/>
    <col min="2561" max="2561" width="5.85546875" style="1" customWidth="1"/>
    <col min="2562" max="2562" width="47.28515625" style="1" customWidth="1"/>
    <col min="2563" max="2565" width="14" style="1" customWidth="1"/>
    <col min="2566" max="2566" width="47.28515625" style="1" customWidth="1"/>
    <col min="2567" max="2567" width="14" style="1" customWidth="1"/>
    <col min="2568" max="2568" width="13.42578125" style="1" customWidth="1"/>
    <col min="2569" max="2569" width="13" style="1" customWidth="1"/>
    <col min="2570" max="2816" width="9.140625" style="1"/>
    <col min="2817" max="2817" width="5.85546875" style="1" customWidth="1"/>
    <col min="2818" max="2818" width="47.28515625" style="1" customWidth="1"/>
    <col min="2819" max="2821" width="14" style="1" customWidth="1"/>
    <col min="2822" max="2822" width="47.28515625" style="1" customWidth="1"/>
    <col min="2823" max="2823" width="14" style="1" customWidth="1"/>
    <col min="2824" max="2824" width="13.42578125" style="1" customWidth="1"/>
    <col min="2825" max="2825" width="13" style="1" customWidth="1"/>
    <col min="2826" max="3072" width="9.140625" style="1"/>
    <col min="3073" max="3073" width="5.85546875" style="1" customWidth="1"/>
    <col min="3074" max="3074" width="47.28515625" style="1" customWidth="1"/>
    <col min="3075" max="3077" width="14" style="1" customWidth="1"/>
    <col min="3078" max="3078" width="47.28515625" style="1" customWidth="1"/>
    <col min="3079" max="3079" width="14" style="1" customWidth="1"/>
    <col min="3080" max="3080" width="13.42578125" style="1" customWidth="1"/>
    <col min="3081" max="3081" width="13" style="1" customWidth="1"/>
    <col min="3082" max="3328" width="9.140625" style="1"/>
    <col min="3329" max="3329" width="5.85546875" style="1" customWidth="1"/>
    <col min="3330" max="3330" width="47.28515625" style="1" customWidth="1"/>
    <col min="3331" max="3333" width="14" style="1" customWidth="1"/>
    <col min="3334" max="3334" width="47.28515625" style="1" customWidth="1"/>
    <col min="3335" max="3335" width="14" style="1" customWidth="1"/>
    <col min="3336" max="3336" width="13.42578125" style="1" customWidth="1"/>
    <col min="3337" max="3337" width="13" style="1" customWidth="1"/>
    <col min="3338" max="3584" width="9.140625" style="1"/>
    <col min="3585" max="3585" width="5.85546875" style="1" customWidth="1"/>
    <col min="3586" max="3586" width="47.28515625" style="1" customWidth="1"/>
    <col min="3587" max="3589" width="14" style="1" customWidth="1"/>
    <col min="3590" max="3590" width="47.28515625" style="1" customWidth="1"/>
    <col min="3591" max="3591" width="14" style="1" customWidth="1"/>
    <col min="3592" max="3592" width="13.42578125" style="1" customWidth="1"/>
    <col min="3593" max="3593" width="13" style="1" customWidth="1"/>
    <col min="3594" max="3840" width="9.140625" style="1"/>
    <col min="3841" max="3841" width="5.85546875" style="1" customWidth="1"/>
    <col min="3842" max="3842" width="47.28515625" style="1" customWidth="1"/>
    <col min="3843" max="3845" width="14" style="1" customWidth="1"/>
    <col min="3846" max="3846" width="47.28515625" style="1" customWidth="1"/>
    <col min="3847" max="3847" width="14" style="1" customWidth="1"/>
    <col min="3848" max="3848" width="13.42578125" style="1" customWidth="1"/>
    <col min="3849" max="3849" width="13" style="1" customWidth="1"/>
    <col min="3850" max="4096" width="9.140625" style="1"/>
    <col min="4097" max="4097" width="5.85546875" style="1" customWidth="1"/>
    <col min="4098" max="4098" width="47.28515625" style="1" customWidth="1"/>
    <col min="4099" max="4101" width="14" style="1" customWidth="1"/>
    <col min="4102" max="4102" width="47.28515625" style="1" customWidth="1"/>
    <col min="4103" max="4103" width="14" style="1" customWidth="1"/>
    <col min="4104" max="4104" width="13.42578125" style="1" customWidth="1"/>
    <col min="4105" max="4105" width="13" style="1" customWidth="1"/>
    <col min="4106" max="4352" width="9.140625" style="1"/>
    <col min="4353" max="4353" width="5.85546875" style="1" customWidth="1"/>
    <col min="4354" max="4354" width="47.28515625" style="1" customWidth="1"/>
    <col min="4355" max="4357" width="14" style="1" customWidth="1"/>
    <col min="4358" max="4358" width="47.28515625" style="1" customWidth="1"/>
    <col min="4359" max="4359" width="14" style="1" customWidth="1"/>
    <col min="4360" max="4360" width="13.42578125" style="1" customWidth="1"/>
    <col min="4361" max="4361" width="13" style="1" customWidth="1"/>
    <col min="4362" max="4608" width="9.140625" style="1"/>
    <col min="4609" max="4609" width="5.85546875" style="1" customWidth="1"/>
    <col min="4610" max="4610" width="47.28515625" style="1" customWidth="1"/>
    <col min="4611" max="4613" width="14" style="1" customWidth="1"/>
    <col min="4614" max="4614" width="47.28515625" style="1" customWidth="1"/>
    <col min="4615" max="4615" width="14" style="1" customWidth="1"/>
    <col min="4616" max="4616" width="13.42578125" style="1" customWidth="1"/>
    <col min="4617" max="4617" width="13" style="1" customWidth="1"/>
    <col min="4618" max="4864" width="9.140625" style="1"/>
    <col min="4865" max="4865" width="5.85546875" style="1" customWidth="1"/>
    <col min="4866" max="4866" width="47.28515625" style="1" customWidth="1"/>
    <col min="4867" max="4869" width="14" style="1" customWidth="1"/>
    <col min="4870" max="4870" width="47.28515625" style="1" customWidth="1"/>
    <col min="4871" max="4871" width="14" style="1" customWidth="1"/>
    <col min="4872" max="4872" width="13.42578125" style="1" customWidth="1"/>
    <col min="4873" max="4873" width="13" style="1" customWidth="1"/>
    <col min="4874" max="5120" width="9.140625" style="1"/>
    <col min="5121" max="5121" width="5.85546875" style="1" customWidth="1"/>
    <col min="5122" max="5122" width="47.28515625" style="1" customWidth="1"/>
    <col min="5123" max="5125" width="14" style="1" customWidth="1"/>
    <col min="5126" max="5126" width="47.28515625" style="1" customWidth="1"/>
    <col min="5127" max="5127" width="14" style="1" customWidth="1"/>
    <col min="5128" max="5128" width="13.42578125" style="1" customWidth="1"/>
    <col min="5129" max="5129" width="13" style="1" customWidth="1"/>
    <col min="5130" max="5376" width="9.140625" style="1"/>
    <col min="5377" max="5377" width="5.85546875" style="1" customWidth="1"/>
    <col min="5378" max="5378" width="47.28515625" style="1" customWidth="1"/>
    <col min="5379" max="5381" width="14" style="1" customWidth="1"/>
    <col min="5382" max="5382" width="47.28515625" style="1" customWidth="1"/>
    <col min="5383" max="5383" width="14" style="1" customWidth="1"/>
    <col min="5384" max="5384" width="13.42578125" style="1" customWidth="1"/>
    <col min="5385" max="5385" width="13" style="1" customWidth="1"/>
    <col min="5386" max="5632" width="9.140625" style="1"/>
    <col min="5633" max="5633" width="5.85546875" style="1" customWidth="1"/>
    <col min="5634" max="5634" width="47.28515625" style="1" customWidth="1"/>
    <col min="5635" max="5637" width="14" style="1" customWidth="1"/>
    <col min="5638" max="5638" width="47.28515625" style="1" customWidth="1"/>
    <col min="5639" max="5639" width="14" style="1" customWidth="1"/>
    <col min="5640" max="5640" width="13.42578125" style="1" customWidth="1"/>
    <col min="5641" max="5641" width="13" style="1" customWidth="1"/>
    <col min="5642" max="5888" width="9.140625" style="1"/>
    <col min="5889" max="5889" width="5.85546875" style="1" customWidth="1"/>
    <col min="5890" max="5890" width="47.28515625" style="1" customWidth="1"/>
    <col min="5891" max="5893" width="14" style="1" customWidth="1"/>
    <col min="5894" max="5894" width="47.28515625" style="1" customWidth="1"/>
    <col min="5895" max="5895" width="14" style="1" customWidth="1"/>
    <col min="5896" max="5896" width="13.42578125" style="1" customWidth="1"/>
    <col min="5897" max="5897" width="13" style="1" customWidth="1"/>
    <col min="5898" max="6144" width="9.140625" style="1"/>
    <col min="6145" max="6145" width="5.85546875" style="1" customWidth="1"/>
    <col min="6146" max="6146" width="47.28515625" style="1" customWidth="1"/>
    <col min="6147" max="6149" width="14" style="1" customWidth="1"/>
    <col min="6150" max="6150" width="47.28515625" style="1" customWidth="1"/>
    <col min="6151" max="6151" width="14" style="1" customWidth="1"/>
    <col min="6152" max="6152" width="13.42578125" style="1" customWidth="1"/>
    <col min="6153" max="6153" width="13" style="1" customWidth="1"/>
    <col min="6154" max="6400" width="9.140625" style="1"/>
    <col min="6401" max="6401" width="5.85546875" style="1" customWidth="1"/>
    <col min="6402" max="6402" width="47.28515625" style="1" customWidth="1"/>
    <col min="6403" max="6405" width="14" style="1" customWidth="1"/>
    <col min="6406" max="6406" width="47.28515625" style="1" customWidth="1"/>
    <col min="6407" max="6407" width="14" style="1" customWidth="1"/>
    <col min="6408" max="6408" width="13.42578125" style="1" customWidth="1"/>
    <col min="6409" max="6409" width="13" style="1" customWidth="1"/>
    <col min="6410" max="6656" width="9.140625" style="1"/>
    <col min="6657" max="6657" width="5.85546875" style="1" customWidth="1"/>
    <col min="6658" max="6658" width="47.28515625" style="1" customWidth="1"/>
    <col min="6659" max="6661" width="14" style="1" customWidth="1"/>
    <col min="6662" max="6662" width="47.28515625" style="1" customWidth="1"/>
    <col min="6663" max="6663" width="14" style="1" customWidth="1"/>
    <col min="6664" max="6664" width="13.42578125" style="1" customWidth="1"/>
    <col min="6665" max="6665" width="13" style="1" customWidth="1"/>
    <col min="6666" max="6912" width="9.140625" style="1"/>
    <col min="6913" max="6913" width="5.85546875" style="1" customWidth="1"/>
    <col min="6914" max="6914" width="47.28515625" style="1" customWidth="1"/>
    <col min="6915" max="6917" width="14" style="1" customWidth="1"/>
    <col min="6918" max="6918" width="47.28515625" style="1" customWidth="1"/>
    <col min="6919" max="6919" width="14" style="1" customWidth="1"/>
    <col min="6920" max="6920" width="13.42578125" style="1" customWidth="1"/>
    <col min="6921" max="6921" width="13" style="1" customWidth="1"/>
    <col min="6922" max="7168" width="9.140625" style="1"/>
    <col min="7169" max="7169" width="5.85546875" style="1" customWidth="1"/>
    <col min="7170" max="7170" width="47.28515625" style="1" customWidth="1"/>
    <col min="7171" max="7173" width="14" style="1" customWidth="1"/>
    <col min="7174" max="7174" width="47.28515625" style="1" customWidth="1"/>
    <col min="7175" max="7175" width="14" style="1" customWidth="1"/>
    <col min="7176" max="7176" width="13.42578125" style="1" customWidth="1"/>
    <col min="7177" max="7177" width="13" style="1" customWidth="1"/>
    <col min="7178" max="7424" width="9.140625" style="1"/>
    <col min="7425" max="7425" width="5.85546875" style="1" customWidth="1"/>
    <col min="7426" max="7426" width="47.28515625" style="1" customWidth="1"/>
    <col min="7427" max="7429" width="14" style="1" customWidth="1"/>
    <col min="7430" max="7430" width="47.28515625" style="1" customWidth="1"/>
    <col min="7431" max="7431" width="14" style="1" customWidth="1"/>
    <col min="7432" max="7432" width="13.42578125" style="1" customWidth="1"/>
    <col min="7433" max="7433" width="13" style="1" customWidth="1"/>
    <col min="7434" max="7680" width="9.140625" style="1"/>
    <col min="7681" max="7681" width="5.85546875" style="1" customWidth="1"/>
    <col min="7682" max="7682" width="47.28515625" style="1" customWidth="1"/>
    <col min="7683" max="7685" width="14" style="1" customWidth="1"/>
    <col min="7686" max="7686" width="47.28515625" style="1" customWidth="1"/>
    <col min="7687" max="7687" width="14" style="1" customWidth="1"/>
    <col min="7688" max="7688" width="13.42578125" style="1" customWidth="1"/>
    <col min="7689" max="7689" width="13" style="1" customWidth="1"/>
    <col min="7690" max="7936" width="9.140625" style="1"/>
    <col min="7937" max="7937" width="5.85546875" style="1" customWidth="1"/>
    <col min="7938" max="7938" width="47.28515625" style="1" customWidth="1"/>
    <col min="7939" max="7941" width="14" style="1" customWidth="1"/>
    <col min="7942" max="7942" width="47.28515625" style="1" customWidth="1"/>
    <col min="7943" max="7943" width="14" style="1" customWidth="1"/>
    <col min="7944" max="7944" width="13.42578125" style="1" customWidth="1"/>
    <col min="7945" max="7945" width="13" style="1" customWidth="1"/>
    <col min="7946" max="8192" width="9.140625" style="1"/>
    <col min="8193" max="8193" width="5.85546875" style="1" customWidth="1"/>
    <col min="8194" max="8194" width="47.28515625" style="1" customWidth="1"/>
    <col min="8195" max="8197" width="14" style="1" customWidth="1"/>
    <col min="8198" max="8198" width="47.28515625" style="1" customWidth="1"/>
    <col min="8199" max="8199" width="14" style="1" customWidth="1"/>
    <col min="8200" max="8200" width="13.42578125" style="1" customWidth="1"/>
    <col min="8201" max="8201" width="13" style="1" customWidth="1"/>
    <col min="8202" max="8448" width="9.140625" style="1"/>
    <col min="8449" max="8449" width="5.85546875" style="1" customWidth="1"/>
    <col min="8450" max="8450" width="47.28515625" style="1" customWidth="1"/>
    <col min="8451" max="8453" width="14" style="1" customWidth="1"/>
    <col min="8454" max="8454" width="47.28515625" style="1" customWidth="1"/>
    <col min="8455" max="8455" width="14" style="1" customWidth="1"/>
    <col min="8456" max="8456" width="13.42578125" style="1" customWidth="1"/>
    <col min="8457" max="8457" width="13" style="1" customWidth="1"/>
    <col min="8458" max="8704" width="9.140625" style="1"/>
    <col min="8705" max="8705" width="5.85546875" style="1" customWidth="1"/>
    <col min="8706" max="8706" width="47.28515625" style="1" customWidth="1"/>
    <col min="8707" max="8709" width="14" style="1" customWidth="1"/>
    <col min="8710" max="8710" width="47.28515625" style="1" customWidth="1"/>
    <col min="8711" max="8711" width="14" style="1" customWidth="1"/>
    <col min="8712" max="8712" width="13.42578125" style="1" customWidth="1"/>
    <col min="8713" max="8713" width="13" style="1" customWidth="1"/>
    <col min="8714" max="8960" width="9.140625" style="1"/>
    <col min="8961" max="8961" width="5.85546875" style="1" customWidth="1"/>
    <col min="8962" max="8962" width="47.28515625" style="1" customWidth="1"/>
    <col min="8963" max="8965" width="14" style="1" customWidth="1"/>
    <col min="8966" max="8966" width="47.28515625" style="1" customWidth="1"/>
    <col min="8967" max="8967" width="14" style="1" customWidth="1"/>
    <col min="8968" max="8968" width="13.42578125" style="1" customWidth="1"/>
    <col min="8969" max="8969" width="13" style="1" customWidth="1"/>
    <col min="8970" max="9216" width="9.140625" style="1"/>
    <col min="9217" max="9217" width="5.85546875" style="1" customWidth="1"/>
    <col min="9218" max="9218" width="47.28515625" style="1" customWidth="1"/>
    <col min="9219" max="9221" width="14" style="1" customWidth="1"/>
    <col min="9222" max="9222" width="47.28515625" style="1" customWidth="1"/>
    <col min="9223" max="9223" width="14" style="1" customWidth="1"/>
    <col min="9224" max="9224" width="13.42578125" style="1" customWidth="1"/>
    <col min="9225" max="9225" width="13" style="1" customWidth="1"/>
    <col min="9226" max="9472" width="9.140625" style="1"/>
    <col min="9473" max="9473" width="5.85546875" style="1" customWidth="1"/>
    <col min="9474" max="9474" width="47.28515625" style="1" customWidth="1"/>
    <col min="9475" max="9477" width="14" style="1" customWidth="1"/>
    <col min="9478" max="9478" width="47.28515625" style="1" customWidth="1"/>
    <col min="9479" max="9479" width="14" style="1" customWidth="1"/>
    <col min="9480" max="9480" width="13.42578125" style="1" customWidth="1"/>
    <col min="9481" max="9481" width="13" style="1" customWidth="1"/>
    <col min="9482" max="9728" width="9.140625" style="1"/>
    <col min="9729" max="9729" width="5.85546875" style="1" customWidth="1"/>
    <col min="9730" max="9730" width="47.28515625" style="1" customWidth="1"/>
    <col min="9731" max="9733" width="14" style="1" customWidth="1"/>
    <col min="9734" max="9734" width="47.28515625" style="1" customWidth="1"/>
    <col min="9735" max="9735" width="14" style="1" customWidth="1"/>
    <col min="9736" max="9736" width="13.42578125" style="1" customWidth="1"/>
    <col min="9737" max="9737" width="13" style="1" customWidth="1"/>
    <col min="9738" max="9984" width="9.140625" style="1"/>
    <col min="9985" max="9985" width="5.85546875" style="1" customWidth="1"/>
    <col min="9986" max="9986" width="47.28515625" style="1" customWidth="1"/>
    <col min="9987" max="9989" width="14" style="1" customWidth="1"/>
    <col min="9990" max="9990" width="47.28515625" style="1" customWidth="1"/>
    <col min="9991" max="9991" width="14" style="1" customWidth="1"/>
    <col min="9992" max="9992" width="13.42578125" style="1" customWidth="1"/>
    <col min="9993" max="9993" width="13" style="1" customWidth="1"/>
    <col min="9994" max="10240" width="9.140625" style="1"/>
    <col min="10241" max="10241" width="5.85546875" style="1" customWidth="1"/>
    <col min="10242" max="10242" width="47.28515625" style="1" customWidth="1"/>
    <col min="10243" max="10245" width="14" style="1" customWidth="1"/>
    <col min="10246" max="10246" width="47.28515625" style="1" customWidth="1"/>
    <col min="10247" max="10247" width="14" style="1" customWidth="1"/>
    <col min="10248" max="10248" width="13.42578125" style="1" customWidth="1"/>
    <col min="10249" max="10249" width="13" style="1" customWidth="1"/>
    <col min="10250" max="10496" width="9.140625" style="1"/>
    <col min="10497" max="10497" width="5.85546875" style="1" customWidth="1"/>
    <col min="10498" max="10498" width="47.28515625" style="1" customWidth="1"/>
    <col min="10499" max="10501" width="14" style="1" customWidth="1"/>
    <col min="10502" max="10502" width="47.28515625" style="1" customWidth="1"/>
    <col min="10503" max="10503" width="14" style="1" customWidth="1"/>
    <col min="10504" max="10504" width="13.42578125" style="1" customWidth="1"/>
    <col min="10505" max="10505" width="13" style="1" customWidth="1"/>
    <col min="10506" max="10752" width="9.140625" style="1"/>
    <col min="10753" max="10753" width="5.85546875" style="1" customWidth="1"/>
    <col min="10754" max="10754" width="47.28515625" style="1" customWidth="1"/>
    <col min="10755" max="10757" width="14" style="1" customWidth="1"/>
    <col min="10758" max="10758" width="47.28515625" style="1" customWidth="1"/>
    <col min="10759" max="10759" width="14" style="1" customWidth="1"/>
    <col min="10760" max="10760" width="13.42578125" style="1" customWidth="1"/>
    <col min="10761" max="10761" width="13" style="1" customWidth="1"/>
    <col min="10762" max="11008" width="9.140625" style="1"/>
    <col min="11009" max="11009" width="5.85546875" style="1" customWidth="1"/>
    <col min="11010" max="11010" width="47.28515625" style="1" customWidth="1"/>
    <col min="11011" max="11013" width="14" style="1" customWidth="1"/>
    <col min="11014" max="11014" width="47.28515625" style="1" customWidth="1"/>
    <col min="11015" max="11015" width="14" style="1" customWidth="1"/>
    <col min="11016" max="11016" width="13.42578125" style="1" customWidth="1"/>
    <col min="11017" max="11017" width="13" style="1" customWidth="1"/>
    <col min="11018" max="11264" width="9.140625" style="1"/>
    <col min="11265" max="11265" width="5.85546875" style="1" customWidth="1"/>
    <col min="11266" max="11266" width="47.28515625" style="1" customWidth="1"/>
    <col min="11267" max="11269" width="14" style="1" customWidth="1"/>
    <col min="11270" max="11270" width="47.28515625" style="1" customWidth="1"/>
    <col min="11271" max="11271" width="14" style="1" customWidth="1"/>
    <col min="11272" max="11272" width="13.42578125" style="1" customWidth="1"/>
    <col min="11273" max="11273" width="13" style="1" customWidth="1"/>
    <col min="11274" max="11520" width="9.140625" style="1"/>
    <col min="11521" max="11521" width="5.85546875" style="1" customWidth="1"/>
    <col min="11522" max="11522" width="47.28515625" style="1" customWidth="1"/>
    <col min="11523" max="11525" width="14" style="1" customWidth="1"/>
    <col min="11526" max="11526" width="47.28515625" style="1" customWidth="1"/>
    <col min="11527" max="11527" width="14" style="1" customWidth="1"/>
    <col min="11528" max="11528" width="13.42578125" style="1" customWidth="1"/>
    <col min="11529" max="11529" width="13" style="1" customWidth="1"/>
    <col min="11530" max="11776" width="9.140625" style="1"/>
    <col min="11777" max="11777" width="5.85546875" style="1" customWidth="1"/>
    <col min="11778" max="11778" width="47.28515625" style="1" customWidth="1"/>
    <col min="11779" max="11781" width="14" style="1" customWidth="1"/>
    <col min="11782" max="11782" width="47.28515625" style="1" customWidth="1"/>
    <col min="11783" max="11783" width="14" style="1" customWidth="1"/>
    <col min="11784" max="11784" width="13.42578125" style="1" customWidth="1"/>
    <col min="11785" max="11785" width="13" style="1" customWidth="1"/>
    <col min="11786" max="12032" width="9.140625" style="1"/>
    <col min="12033" max="12033" width="5.85546875" style="1" customWidth="1"/>
    <col min="12034" max="12034" width="47.28515625" style="1" customWidth="1"/>
    <col min="12035" max="12037" width="14" style="1" customWidth="1"/>
    <col min="12038" max="12038" width="47.28515625" style="1" customWidth="1"/>
    <col min="12039" max="12039" width="14" style="1" customWidth="1"/>
    <col min="12040" max="12040" width="13.42578125" style="1" customWidth="1"/>
    <col min="12041" max="12041" width="13" style="1" customWidth="1"/>
    <col min="12042" max="12288" width="9.140625" style="1"/>
    <col min="12289" max="12289" width="5.85546875" style="1" customWidth="1"/>
    <col min="12290" max="12290" width="47.28515625" style="1" customWidth="1"/>
    <col min="12291" max="12293" width="14" style="1" customWidth="1"/>
    <col min="12294" max="12294" width="47.28515625" style="1" customWidth="1"/>
    <col min="12295" max="12295" width="14" style="1" customWidth="1"/>
    <col min="12296" max="12296" width="13.42578125" style="1" customWidth="1"/>
    <col min="12297" max="12297" width="13" style="1" customWidth="1"/>
    <col min="12298" max="12544" width="9.140625" style="1"/>
    <col min="12545" max="12545" width="5.85546875" style="1" customWidth="1"/>
    <col min="12546" max="12546" width="47.28515625" style="1" customWidth="1"/>
    <col min="12547" max="12549" width="14" style="1" customWidth="1"/>
    <col min="12550" max="12550" width="47.28515625" style="1" customWidth="1"/>
    <col min="12551" max="12551" width="14" style="1" customWidth="1"/>
    <col min="12552" max="12552" width="13.42578125" style="1" customWidth="1"/>
    <col min="12553" max="12553" width="13" style="1" customWidth="1"/>
    <col min="12554" max="12800" width="9.140625" style="1"/>
    <col min="12801" max="12801" width="5.85546875" style="1" customWidth="1"/>
    <col min="12802" max="12802" width="47.28515625" style="1" customWidth="1"/>
    <col min="12803" max="12805" width="14" style="1" customWidth="1"/>
    <col min="12806" max="12806" width="47.28515625" style="1" customWidth="1"/>
    <col min="12807" max="12807" width="14" style="1" customWidth="1"/>
    <col min="12808" max="12808" width="13.42578125" style="1" customWidth="1"/>
    <col min="12809" max="12809" width="13" style="1" customWidth="1"/>
    <col min="12810" max="13056" width="9.140625" style="1"/>
    <col min="13057" max="13057" width="5.85546875" style="1" customWidth="1"/>
    <col min="13058" max="13058" width="47.28515625" style="1" customWidth="1"/>
    <col min="13059" max="13061" width="14" style="1" customWidth="1"/>
    <col min="13062" max="13062" width="47.28515625" style="1" customWidth="1"/>
    <col min="13063" max="13063" width="14" style="1" customWidth="1"/>
    <col min="13064" max="13064" width="13.42578125" style="1" customWidth="1"/>
    <col min="13065" max="13065" width="13" style="1" customWidth="1"/>
    <col min="13066" max="13312" width="9.140625" style="1"/>
    <col min="13313" max="13313" width="5.85546875" style="1" customWidth="1"/>
    <col min="13314" max="13314" width="47.28515625" style="1" customWidth="1"/>
    <col min="13315" max="13317" width="14" style="1" customWidth="1"/>
    <col min="13318" max="13318" width="47.28515625" style="1" customWidth="1"/>
    <col min="13319" max="13319" width="14" style="1" customWidth="1"/>
    <col min="13320" max="13320" width="13.42578125" style="1" customWidth="1"/>
    <col min="13321" max="13321" width="13" style="1" customWidth="1"/>
    <col min="13322" max="13568" width="9.140625" style="1"/>
    <col min="13569" max="13569" width="5.85546875" style="1" customWidth="1"/>
    <col min="13570" max="13570" width="47.28515625" style="1" customWidth="1"/>
    <col min="13571" max="13573" width="14" style="1" customWidth="1"/>
    <col min="13574" max="13574" width="47.28515625" style="1" customWidth="1"/>
    <col min="13575" max="13575" width="14" style="1" customWidth="1"/>
    <col min="13576" max="13576" width="13.42578125" style="1" customWidth="1"/>
    <col min="13577" max="13577" width="13" style="1" customWidth="1"/>
    <col min="13578" max="13824" width="9.140625" style="1"/>
    <col min="13825" max="13825" width="5.85546875" style="1" customWidth="1"/>
    <col min="13826" max="13826" width="47.28515625" style="1" customWidth="1"/>
    <col min="13827" max="13829" width="14" style="1" customWidth="1"/>
    <col min="13830" max="13830" width="47.28515625" style="1" customWidth="1"/>
    <col min="13831" max="13831" width="14" style="1" customWidth="1"/>
    <col min="13832" max="13832" width="13.42578125" style="1" customWidth="1"/>
    <col min="13833" max="13833" width="13" style="1" customWidth="1"/>
    <col min="13834" max="14080" width="9.140625" style="1"/>
    <col min="14081" max="14081" width="5.85546875" style="1" customWidth="1"/>
    <col min="14082" max="14082" width="47.28515625" style="1" customWidth="1"/>
    <col min="14083" max="14085" width="14" style="1" customWidth="1"/>
    <col min="14086" max="14086" width="47.28515625" style="1" customWidth="1"/>
    <col min="14087" max="14087" width="14" style="1" customWidth="1"/>
    <col min="14088" max="14088" width="13.42578125" style="1" customWidth="1"/>
    <col min="14089" max="14089" width="13" style="1" customWidth="1"/>
    <col min="14090" max="14336" width="9.140625" style="1"/>
    <col min="14337" max="14337" width="5.85546875" style="1" customWidth="1"/>
    <col min="14338" max="14338" width="47.28515625" style="1" customWidth="1"/>
    <col min="14339" max="14341" width="14" style="1" customWidth="1"/>
    <col min="14342" max="14342" width="47.28515625" style="1" customWidth="1"/>
    <col min="14343" max="14343" width="14" style="1" customWidth="1"/>
    <col min="14344" max="14344" width="13.42578125" style="1" customWidth="1"/>
    <col min="14345" max="14345" width="13" style="1" customWidth="1"/>
    <col min="14346" max="14592" width="9.140625" style="1"/>
    <col min="14593" max="14593" width="5.85546875" style="1" customWidth="1"/>
    <col min="14594" max="14594" width="47.28515625" style="1" customWidth="1"/>
    <col min="14595" max="14597" width="14" style="1" customWidth="1"/>
    <col min="14598" max="14598" width="47.28515625" style="1" customWidth="1"/>
    <col min="14599" max="14599" width="14" style="1" customWidth="1"/>
    <col min="14600" max="14600" width="13.42578125" style="1" customWidth="1"/>
    <col min="14601" max="14601" width="13" style="1" customWidth="1"/>
    <col min="14602" max="14848" width="9.140625" style="1"/>
    <col min="14849" max="14849" width="5.85546875" style="1" customWidth="1"/>
    <col min="14850" max="14850" width="47.28515625" style="1" customWidth="1"/>
    <col min="14851" max="14853" width="14" style="1" customWidth="1"/>
    <col min="14854" max="14854" width="47.28515625" style="1" customWidth="1"/>
    <col min="14855" max="14855" width="14" style="1" customWidth="1"/>
    <col min="14856" max="14856" width="13.42578125" style="1" customWidth="1"/>
    <col min="14857" max="14857" width="13" style="1" customWidth="1"/>
    <col min="14858" max="15104" width="9.140625" style="1"/>
    <col min="15105" max="15105" width="5.85546875" style="1" customWidth="1"/>
    <col min="15106" max="15106" width="47.28515625" style="1" customWidth="1"/>
    <col min="15107" max="15109" width="14" style="1" customWidth="1"/>
    <col min="15110" max="15110" width="47.28515625" style="1" customWidth="1"/>
    <col min="15111" max="15111" width="14" style="1" customWidth="1"/>
    <col min="15112" max="15112" width="13.42578125" style="1" customWidth="1"/>
    <col min="15113" max="15113" width="13" style="1" customWidth="1"/>
    <col min="15114" max="15360" width="9.140625" style="1"/>
    <col min="15361" max="15361" width="5.85546875" style="1" customWidth="1"/>
    <col min="15362" max="15362" width="47.28515625" style="1" customWidth="1"/>
    <col min="15363" max="15365" width="14" style="1" customWidth="1"/>
    <col min="15366" max="15366" width="47.28515625" style="1" customWidth="1"/>
    <col min="15367" max="15367" width="14" style="1" customWidth="1"/>
    <col min="15368" max="15368" width="13.42578125" style="1" customWidth="1"/>
    <col min="15369" max="15369" width="13" style="1" customWidth="1"/>
    <col min="15370" max="15616" width="9.140625" style="1"/>
    <col min="15617" max="15617" width="5.85546875" style="1" customWidth="1"/>
    <col min="15618" max="15618" width="47.28515625" style="1" customWidth="1"/>
    <col min="15619" max="15621" width="14" style="1" customWidth="1"/>
    <col min="15622" max="15622" width="47.28515625" style="1" customWidth="1"/>
    <col min="15623" max="15623" width="14" style="1" customWidth="1"/>
    <col min="15624" max="15624" width="13.42578125" style="1" customWidth="1"/>
    <col min="15625" max="15625" width="13" style="1" customWidth="1"/>
    <col min="15626" max="15872" width="9.140625" style="1"/>
    <col min="15873" max="15873" width="5.85546875" style="1" customWidth="1"/>
    <col min="15874" max="15874" width="47.28515625" style="1" customWidth="1"/>
    <col min="15875" max="15877" width="14" style="1" customWidth="1"/>
    <col min="15878" max="15878" width="47.28515625" style="1" customWidth="1"/>
    <col min="15879" max="15879" width="14" style="1" customWidth="1"/>
    <col min="15880" max="15880" width="13.42578125" style="1" customWidth="1"/>
    <col min="15881" max="15881" width="13" style="1" customWidth="1"/>
    <col min="15882" max="16128" width="9.140625" style="1"/>
    <col min="16129" max="16129" width="5.85546875" style="1" customWidth="1"/>
    <col min="16130" max="16130" width="47.28515625" style="1" customWidth="1"/>
    <col min="16131" max="16133" width="14" style="1" customWidth="1"/>
    <col min="16134" max="16134" width="47.28515625" style="1" customWidth="1"/>
    <col min="16135" max="16135" width="14" style="1" customWidth="1"/>
    <col min="16136" max="16136" width="13.42578125" style="1" customWidth="1"/>
    <col min="16137" max="16137" width="13" style="1" customWidth="1"/>
    <col min="16138" max="16384" width="9.140625" style="1"/>
  </cols>
  <sheetData>
    <row r="1" spans="1:9" ht="15" customHeight="1" x14ac:dyDescent="0.25">
      <c r="A1" s="409" t="s">
        <v>66</v>
      </c>
      <c r="B1" s="409"/>
      <c r="C1" s="137"/>
      <c r="D1" s="137"/>
      <c r="E1" s="137"/>
      <c r="F1" s="137"/>
      <c r="G1" s="137"/>
      <c r="H1" s="137"/>
      <c r="I1" s="284" t="s">
        <v>331</v>
      </c>
    </row>
    <row r="2" spans="1:9" ht="15" customHeight="1" x14ac:dyDescent="0.25">
      <c r="A2" s="413" t="s">
        <v>0</v>
      </c>
      <c r="B2" s="413"/>
      <c r="C2" s="413"/>
      <c r="D2" s="413"/>
      <c r="E2" s="413"/>
      <c r="F2" s="413"/>
      <c r="G2" s="413"/>
      <c r="H2" s="413"/>
      <c r="I2" s="413"/>
    </row>
    <row r="3" spans="1:9" ht="16.5" thickBot="1" x14ac:dyDescent="0.3">
      <c r="A3" s="410" t="s">
        <v>1</v>
      </c>
      <c r="B3" s="410"/>
      <c r="C3" s="137"/>
      <c r="D3" s="137"/>
      <c r="E3" s="137"/>
      <c r="F3" s="137"/>
      <c r="G3" s="137"/>
      <c r="H3" s="137"/>
      <c r="I3" s="2" t="s">
        <v>2</v>
      </c>
    </row>
    <row r="4" spans="1:9" ht="15.75" customHeight="1" thickBot="1" x14ac:dyDescent="0.3">
      <c r="A4" s="411" t="s">
        <v>3</v>
      </c>
      <c r="B4" s="285" t="s">
        <v>4</v>
      </c>
      <c r="C4" s="285"/>
      <c r="D4" s="285"/>
      <c r="E4" s="285"/>
      <c r="F4" s="414" t="s">
        <v>5</v>
      </c>
      <c r="G4" s="415"/>
      <c r="H4" s="415"/>
      <c r="I4" s="416"/>
    </row>
    <row r="5" spans="1:9" s="3" customFormat="1" ht="48" customHeight="1" thickBot="1" x14ac:dyDescent="0.3">
      <c r="A5" s="412"/>
      <c r="B5" s="134" t="s">
        <v>6</v>
      </c>
      <c r="C5" s="134" t="s">
        <v>1029</v>
      </c>
      <c r="D5" s="134" t="s">
        <v>1032</v>
      </c>
      <c r="E5" s="134" t="s">
        <v>1031</v>
      </c>
      <c r="F5" s="134" t="s">
        <v>6</v>
      </c>
      <c r="G5" s="134" t="s">
        <v>1029</v>
      </c>
      <c r="H5" s="134" t="s">
        <v>1032</v>
      </c>
      <c r="I5" s="134" t="s">
        <v>1031</v>
      </c>
    </row>
    <row r="6" spans="1:9" s="4" customFormat="1" ht="15.75" customHeight="1" thickBot="1" x14ac:dyDescent="0.3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134">
        <v>6</v>
      </c>
      <c r="G6" s="134">
        <v>7</v>
      </c>
      <c r="H6" s="286">
        <v>8</v>
      </c>
      <c r="I6" s="286">
        <v>9</v>
      </c>
    </row>
    <row r="7" spans="1:9" x14ac:dyDescent="0.25">
      <c r="A7" s="135" t="s">
        <v>18</v>
      </c>
      <c r="B7" s="287" t="s">
        <v>19</v>
      </c>
      <c r="C7" s="288">
        <v>70535612</v>
      </c>
      <c r="D7" s="288">
        <v>82663353</v>
      </c>
      <c r="E7" s="289">
        <v>82663353</v>
      </c>
      <c r="F7" s="287" t="s">
        <v>20</v>
      </c>
      <c r="G7" s="288">
        <v>68074692</v>
      </c>
      <c r="H7" s="290">
        <v>86817887</v>
      </c>
      <c r="I7" s="290">
        <v>78476496</v>
      </c>
    </row>
    <row r="8" spans="1:9" ht="25.5" x14ac:dyDescent="0.25">
      <c r="A8" s="136" t="s">
        <v>21</v>
      </c>
      <c r="B8" s="291" t="s">
        <v>22</v>
      </c>
      <c r="C8" s="292">
        <v>38080381</v>
      </c>
      <c r="D8" s="292">
        <v>56594653</v>
      </c>
      <c r="E8" s="292">
        <v>51522439</v>
      </c>
      <c r="F8" s="291" t="s">
        <v>23</v>
      </c>
      <c r="G8" s="292">
        <v>12398898</v>
      </c>
      <c r="H8" s="293">
        <v>15851956</v>
      </c>
      <c r="I8" s="293">
        <v>13963312</v>
      </c>
    </row>
    <row r="9" spans="1:9" x14ac:dyDescent="0.25">
      <c r="A9" s="136" t="s">
        <v>7</v>
      </c>
      <c r="B9" s="291" t="s">
        <v>24</v>
      </c>
      <c r="C9" s="292"/>
      <c r="D9" s="292"/>
      <c r="E9" s="292"/>
      <c r="F9" s="291" t="s">
        <v>25</v>
      </c>
      <c r="G9" s="292">
        <v>45071918</v>
      </c>
      <c r="H9" s="293">
        <v>70785300</v>
      </c>
      <c r="I9" s="293">
        <v>38524650</v>
      </c>
    </row>
    <row r="10" spans="1:9" x14ac:dyDescent="0.25">
      <c r="A10" s="136" t="s">
        <v>8</v>
      </c>
      <c r="B10" s="291" t="s">
        <v>26</v>
      </c>
      <c r="C10" s="292">
        <v>22600000</v>
      </c>
      <c r="D10" s="292">
        <v>22600000</v>
      </c>
      <c r="E10" s="292">
        <v>23228540</v>
      </c>
      <c r="F10" s="291" t="s">
        <v>27</v>
      </c>
      <c r="G10" s="292">
        <v>4870000</v>
      </c>
      <c r="H10" s="293">
        <v>6495921</v>
      </c>
      <c r="I10" s="293">
        <v>6246065</v>
      </c>
    </row>
    <row r="11" spans="1:9" x14ac:dyDescent="0.25">
      <c r="A11" s="136" t="s">
        <v>9</v>
      </c>
      <c r="B11" s="294" t="s">
        <v>28</v>
      </c>
      <c r="C11" s="292"/>
      <c r="D11" s="292"/>
      <c r="E11" s="292"/>
      <c r="F11" s="291" t="s">
        <v>29</v>
      </c>
      <c r="G11" s="292">
        <v>9244205</v>
      </c>
      <c r="H11" s="293">
        <v>9648785</v>
      </c>
      <c r="I11" s="293">
        <v>9647085</v>
      </c>
    </row>
    <row r="12" spans="1:9" x14ac:dyDescent="0.25">
      <c r="A12" s="136" t="s">
        <v>10</v>
      </c>
      <c r="B12" s="291" t="s">
        <v>30</v>
      </c>
      <c r="C12" s="292"/>
      <c r="D12" s="292"/>
      <c r="E12" s="292"/>
      <c r="F12" s="291" t="s">
        <v>31</v>
      </c>
      <c r="G12" s="292">
        <v>30629196</v>
      </c>
      <c r="H12" s="293">
        <v>21567860</v>
      </c>
      <c r="I12" s="293"/>
    </row>
    <row r="13" spans="1:9" ht="15.75" thickBot="1" x14ac:dyDescent="0.3">
      <c r="A13" s="136" t="s">
        <v>11</v>
      </c>
      <c r="B13" s="291" t="s">
        <v>32</v>
      </c>
      <c r="C13" s="292">
        <v>9457300</v>
      </c>
      <c r="D13" s="292">
        <v>9457300</v>
      </c>
      <c r="E13" s="295">
        <v>11081782</v>
      </c>
      <c r="F13" s="296"/>
      <c r="G13" s="292"/>
      <c r="H13" s="297"/>
      <c r="I13" s="297"/>
    </row>
    <row r="14" spans="1:9" ht="15.75" thickBot="1" x14ac:dyDescent="0.3">
      <c r="A14" s="134" t="s">
        <v>12</v>
      </c>
      <c r="B14" s="298" t="s">
        <v>33</v>
      </c>
      <c r="C14" s="299">
        <f>SUM(C7+C8+C10+C11+C13)</f>
        <v>140673293</v>
      </c>
      <c r="D14" s="299">
        <f>SUM(D7+D8+D10+D11+D13)</f>
        <v>171315306</v>
      </c>
      <c r="E14" s="299">
        <f>SUM(E7+E8+E10+E11+E13)</f>
        <v>168496114</v>
      </c>
      <c r="F14" s="298" t="s">
        <v>34</v>
      </c>
      <c r="G14" s="299">
        <f>SUM(G7:G13)</f>
        <v>170288909</v>
      </c>
      <c r="H14" s="300">
        <f>SUM(H7:H12)</f>
        <v>211167709</v>
      </c>
      <c r="I14" s="300">
        <f>SUM(I7:I12)</f>
        <v>146857608</v>
      </c>
    </row>
    <row r="15" spans="1:9" x14ac:dyDescent="0.25">
      <c r="A15" s="138" t="s">
        <v>13</v>
      </c>
      <c r="B15" s="301" t="s">
        <v>35</v>
      </c>
      <c r="C15" s="302">
        <f>SUM(C16:C19)</f>
        <v>75852640</v>
      </c>
      <c r="D15" s="302">
        <f>D16+D19</f>
        <v>86483220</v>
      </c>
      <c r="E15" s="303">
        <f>E16+E19</f>
        <v>114863137</v>
      </c>
      <c r="F15" s="291" t="s">
        <v>36</v>
      </c>
      <c r="G15" s="304"/>
      <c r="H15" s="290"/>
      <c r="I15" s="290"/>
    </row>
    <row r="16" spans="1:9" x14ac:dyDescent="0.25">
      <c r="A16" s="138" t="s">
        <v>14</v>
      </c>
      <c r="B16" s="291" t="s">
        <v>37</v>
      </c>
      <c r="C16" s="305">
        <v>32167040</v>
      </c>
      <c r="D16" s="305">
        <v>42667827</v>
      </c>
      <c r="E16" s="305">
        <v>71047744</v>
      </c>
      <c r="F16" s="291" t="s">
        <v>38</v>
      </c>
      <c r="G16" s="292"/>
      <c r="H16" s="293"/>
      <c r="I16" s="293"/>
    </row>
    <row r="17" spans="1:9" x14ac:dyDescent="0.25">
      <c r="A17" s="138" t="s">
        <v>15</v>
      </c>
      <c r="B17" s="291" t="s">
        <v>39</v>
      </c>
      <c r="C17" s="305"/>
      <c r="D17" s="305"/>
      <c r="E17" s="305"/>
      <c r="F17" s="291" t="s">
        <v>40</v>
      </c>
      <c r="G17" s="292"/>
      <c r="H17" s="293"/>
      <c r="I17" s="293"/>
    </row>
    <row r="18" spans="1:9" x14ac:dyDescent="0.25">
      <c r="A18" s="138" t="s">
        <v>16</v>
      </c>
      <c r="B18" s="291" t="s">
        <v>41</v>
      </c>
      <c r="C18" s="305"/>
      <c r="D18" s="305"/>
      <c r="E18" s="305"/>
      <c r="F18" s="291" t="s">
        <v>42</v>
      </c>
      <c r="G18" s="292"/>
      <c r="H18" s="293"/>
      <c r="I18" s="293"/>
    </row>
    <row r="19" spans="1:9" x14ac:dyDescent="0.25">
      <c r="A19" s="138" t="s">
        <v>17</v>
      </c>
      <c r="B19" s="306" t="s">
        <v>43</v>
      </c>
      <c r="C19" s="292">
        <v>43685600</v>
      </c>
      <c r="D19" s="304">
        <v>43815393</v>
      </c>
      <c r="E19" s="304">
        <v>43815393</v>
      </c>
      <c r="F19" s="294" t="s">
        <v>44</v>
      </c>
      <c r="G19" s="292"/>
      <c r="H19" s="293"/>
      <c r="I19" s="293"/>
    </row>
    <row r="20" spans="1:9" x14ac:dyDescent="0.25">
      <c r="A20" s="138" t="s">
        <v>45</v>
      </c>
      <c r="B20" s="307" t="s">
        <v>46</v>
      </c>
      <c r="C20" s="308">
        <f>SUM(C21:C22)</f>
        <v>0</v>
      </c>
      <c r="D20" s="308"/>
      <c r="E20" s="308"/>
      <c r="F20" s="291" t="s">
        <v>47</v>
      </c>
      <c r="G20" s="292"/>
      <c r="H20" s="293"/>
      <c r="I20" s="293"/>
    </row>
    <row r="21" spans="1:9" x14ac:dyDescent="0.25">
      <c r="A21" s="138" t="s">
        <v>48</v>
      </c>
      <c r="B21" s="294" t="s">
        <v>49</v>
      </c>
      <c r="C21" s="304"/>
      <c r="D21" s="304"/>
      <c r="E21" s="304"/>
      <c r="F21" s="309" t="s">
        <v>50</v>
      </c>
      <c r="G21" s="304">
        <v>2815424</v>
      </c>
      <c r="H21" s="310">
        <v>2815424</v>
      </c>
      <c r="I21" s="310">
        <v>2815424</v>
      </c>
    </row>
    <row r="22" spans="1:9" ht="15.75" thickBot="1" x14ac:dyDescent="0.3">
      <c r="A22" s="138" t="s">
        <v>51</v>
      </c>
      <c r="B22" s="306" t="s">
        <v>52</v>
      </c>
      <c r="C22" s="292"/>
      <c r="D22" s="292"/>
      <c r="E22" s="295">
        <v>3018371</v>
      </c>
      <c r="F22" s="311" t="s">
        <v>53</v>
      </c>
      <c r="G22" s="292">
        <v>43685600</v>
      </c>
      <c r="H22" s="292">
        <v>43815393</v>
      </c>
      <c r="I22" s="292">
        <v>43815393</v>
      </c>
    </row>
    <row r="23" spans="1:9" ht="26.25" thickBot="1" x14ac:dyDescent="0.3">
      <c r="A23" s="134" t="s">
        <v>54</v>
      </c>
      <c r="B23" s="298" t="s">
        <v>55</v>
      </c>
      <c r="C23" s="299">
        <f>SUM(C15,C20)</f>
        <v>75852640</v>
      </c>
      <c r="D23" s="299">
        <f>SUM(D15,D20)</f>
        <v>86483220</v>
      </c>
      <c r="E23" s="299">
        <f>SUM(E15,E20,E22)</f>
        <v>117881508</v>
      </c>
      <c r="F23" s="298" t="s">
        <v>56</v>
      </c>
      <c r="G23" s="299">
        <f>SUM(G15:G22)</f>
        <v>46501024</v>
      </c>
      <c r="H23" s="299">
        <f>SUM(H15:H22)</f>
        <v>46630817</v>
      </c>
      <c r="I23" s="299">
        <f>SUM(I15:I22)</f>
        <v>46630817</v>
      </c>
    </row>
    <row r="24" spans="1:9" ht="15.75" thickBot="1" x14ac:dyDescent="0.3">
      <c r="A24" s="134" t="s">
        <v>57</v>
      </c>
      <c r="B24" s="298" t="s">
        <v>58</v>
      </c>
      <c r="C24" s="299">
        <f>SUM(C14,C23)</f>
        <v>216525933</v>
      </c>
      <c r="D24" s="299">
        <f>D14+D23</f>
        <v>257798526</v>
      </c>
      <c r="E24" s="299">
        <f>E14+E23</f>
        <v>286377622</v>
      </c>
      <c r="F24" s="298" t="s">
        <v>59</v>
      </c>
      <c r="G24" s="299">
        <f>SUM(G14,G23)</f>
        <v>216789933</v>
      </c>
      <c r="H24" s="300">
        <f>H14+H23</f>
        <v>257798526</v>
      </c>
      <c r="I24" s="300">
        <f>I14+I23</f>
        <v>193488425</v>
      </c>
    </row>
    <row r="25" spans="1:9" ht="15.75" thickBot="1" x14ac:dyDescent="0.3">
      <c r="A25" s="134" t="s">
        <v>60</v>
      </c>
      <c r="B25" s="298" t="s">
        <v>61</v>
      </c>
      <c r="C25" s="299"/>
      <c r="D25" s="299"/>
      <c r="E25" s="299"/>
      <c r="F25" s="298" t="s">
        <v>62</v>
      </c>
      <c r="G25" s="299"/>
      <c r="H25" s="312">
        <f>D24-H24</f>
        <v>0</v>
      </c>
      <c r="I25" s="312">
        <f>E24-I24</f>
        <v>92889197</v>
      </c>
    </row>
    <row r="26" spans="1:9" ht="15.75" thickBot="1" x14ac:dyDescent="0.3">
      <c r="A26" s="134" t="s">
        <v>63</v>
      </c>
      <c r="B26" s="298" t="s">
        <v>64</v>
      </c>
      <c r="C26" s="299"/>
      <c r="D26" s="299"/>
      <c r="E26" s="299"/>
      <c r="F26" s="298" t="s">
        <v>65</v>
      </c>
      <c r="G26" s="299"/>
      <c r="H26" s="312"/>
      <c r="I26" s="312"/>
    </row>
    <row r="27" spans="1:9" ht="18.75" x14ac:dyDescent="0.25">
      <c r="B27" s="408"/>
      <c r="C27" s="408"/>
      <c r="D27" s="408"/>
      <c r="E27" s="408"/>
      <c r="F27" s="408"/>
    </row>
  </sheetData>
  <mergeCells count="6">
    <mergeCell ref="B27:F27"/>
    <mergeCell ref="A1:B1"/>
    <mergeCell ref="A3:B3"/>
    <mergeCell ref="A4:A5"/>
    <mergeCell ref="A2:I2"/>
    <mergeCell ref="F4:I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53"/>
  <sheetViews>
    <sheetView view="pageBreakPreview" zoomScale="60" zoomScaleNormal="100" workbookViewId="0">
      <selection activeCell="C155" sqref="C155"/>
    </sheetView>
  </sheetViews>
  <sheetFormatPr defaultRowHeight="15.75" x14ac:dyDescent="0.25"/>
  <cols>
    <col min="1" max="1" width="8.140625" style="126" customWidth="1"/>
    <col min="2" max="2" width="89.140625" style="127" customWidth="1"/>
    <col min="3" max="3" width="18.28515625" style="42" bestFit="1" customWidth="1"/>
    <col min="4" max="4" width="22.7109375" style="144" bestFit="1" customWidth="1"/>
    <col min="5" max="5" width="16.7109375" style="41" customWidth="1"/>
    <col min="6" max="256" width="9.140625" style="41"/>
    <col min="257" max="257" width="8.140625" style="41" customWidth="1"/>
    <col min="258" max="258" width="78.5703125" style="41" customWidth="1"/>
    <col min="259" max="259" width="18.5703125" style="41" customWidth="1"/>
    <col min="260" max="260" width="16" style="41" customWidth="1"/>
    <col min="261" max="261" width="16.7109375" style="41" customWidth="1"/>
    <col min="262" max="512" width="9.140625" style="41"/>
    <col min="513" max="513" width="8.140625" style="41" customWidth="1"/>
    <col min="514" max="514" width="78.5703125" style="41" customWidth="1"/>
    <col min="515" max="515" width="18.5703125" style="41" customWidth="1"/>
    <col min="516" max="516" width="16" style="41" customWidth="1"/>
    <col min="517" max="517" width="16.7109375" style="41" customWidth="1"/>
    <col min="518" max="768" width="9.140625" style="41"/>
    <col min="769" max="769" width="8.140625" style="41" customWidth="1"/>
    <col min="770" max="770" width="78.5703125" style="41" customWidth="1"/>
    <col min="771" max="771" width="18.5703125" style="41" customWidth="1"/>
    <col min="772" max="772" width="16" style="41" customWidth="1"/>
    <col min="773" max="773" width="16.7109375" style="41" customWidth="1"/>
    <col min="774" max="1024" width="9.140625" style="41"/>
    <col min="1025" max="1025" width="8.140625" style="41" customWidth="1"/>
    <col min="1026" max="1026" width="78.5703125" style="41" customWidth="1"/>
    <col min="1027" max="1027" width="18.5703125" style="41" customWidth="1"/>
    <col min="1028" max="1028" width="16" style="41" customWidth="1"/>
    <col min="1029" max="1029" width="16.7109375" style="41" customWidth="1"/>
    <col min="1030" max="1280" width="9.140625" style="41"/>
    <col min="1281" max="1281" width="8.140625" style="41" customWidth="1"/>
    <col min="1282" max="1282" width="78.5703125" style="41" customWidth="1"/>
    <col min="1283" max="1283" width="18.5703125" style="41" customWidth="1"/>
    <col min="1284" max="1284" width="16" style="41" customWidth="1"/>
    <col min="1285" max="1285" width="16.7109375" style="41" customWidth="1"/>
    <col min="1286" max="1536" width="9.140625" style="41"/>
    <col min="1537" max="1537" width="8.140625" style="41" customWidth="1"/>
    <col min="1538" max="1538" width="78.5703125" style="41" customWidth="1"/>
    <col min="1539" max="1539" width="18.5703125" style="41" customWidth="1"/>
    <col min="1540" max="1540" width="16" style="41" customWidth="1"/>
    <col min="1541" max="1541" width="16.7109375" style="41" customWidth="1"/>
    <col min="1542" max="1792" width="9.140625" style="41"/>
    <col min="1793" max="1793" width="8.140625" style="41" customWidth="1"/>
    <col min="1794" max="1794" width="78.5703125" style="41" customWidth="1"/>
    <col min="1795" max="1795" width="18.5703125" style="41" customWidth="1"/>
    <col min="1796" max="1796" width="16" style="41" customWidth="1"/>
    <col min="1797" max="1797" width="16.7109375" style="41" customWidth="1"/>
    <col min="1798" max="2048" width="9.140625" style="41"/>
    <col min="2049" max="2049" width="8.140625" style="41" customWidth="1"/>
    <col min="2050" max="2050" width="78.5703125" style="41" customWidth="1"/>
    <col min="2051" max="2051" width="18.5703125" style="41" customWidth="1"/>
    <col min="2052" max="2052" width="16" style="41" customWidth="1"/>
    <col min="2053" max="2053" width="16.7109375" style="41" customWidth="1"/>
    <col min="2054" max="2304" width="9.140625" style="41"/>
    <col min="2305" max="2305" width="8.140625" style="41" customWidth="1"/>
    <col min="2306" max="2306" width="78.5703125" style="41" customWidth="1"/>
    <col min="2307" max="2307" width="18.5703125" style="41" customWidth="1"/>
    <col min="2308" max="2308" width="16" style="41" customWidth="1"/>
    <col min="2309" max="2309" width="16.7109375" style="41" customWidth="1"/>
    <col min="2310" max="2560" width="9.140625" style="41"/>
    <col min="2561" max="2561" width="8.140625" style="41" customWidth="1"/>
    <col min="2562" max="2562" width="78.5703125" style="41" customWidth="1"/>
    <col min="2563" max="2563" width="18.5703125" style="41" customWidth="1"/>
    <col min="2564" max="2564" width="16" style="41" customWidth="1"/>
    <col min="2565" max="2565" width="16.7109375" style="41" customWidth="1"/>
    <col min="2566" max="2816" width="9.140625" style="41"/>
    <col min="2817" max="2817" width="8.140625" style="41" customWidth="1"/>
    <col min="2818" max="2818" width="78.5703125" style="41" customWidth="1"/>
    <col min="2819" max="2819" width="18.5703125" style="41" customWidth="1"/>
    <col min="2820" max="2820" width="16" style="41" customWidth="1"/>
    <col min="2821" max="2821" width="16.7109375" style="41" customWidth="1"/>
    <col min="2822" max="3072" width="9.140625" style="41"/>
    <col min="3073" max="3073" width="8.140625" style="41" customWidth="1"/>
    <col min="3074" max="3074" width="78.5703125" style="41" customWidth="1"/>
    <col min="3075" max="3075" width="18.5703125" style="41" customWidth="1"/>
    <col min="3076" max="3076" width="16" style="41" customWidth="1"/>
    <col min="3077" max="3077" width="16.7109375" style="41" customWidth="1"/>
    <col min="3078" max="3328" width="9.140625" style="41"/>
    <col min="3329" max="3329" width="8.140625" style="41" customWidth="1"/>
    <col min="3330" max="3330" width="78.5703125" style="41" customWidth="1"/>
    <col min="3331" max="3331" width="18.5703125" style="41" customWidth="1"/>
    <col min="3332" max="3332" width="16" style="41" customWidth="1"/>
    <col min="3333" max="3333" width="16.7109375" style="41" customWidth="1"/>
    <col min="3334" max="3584" width="9.140625" style="41"/>
    <col min="3585" max="3585" width="8.140625" style="41" customWidth="1"/>
    <col min="3586" max="3586" width="78.5703125" style="41" customWidth="1"/>
    <col min="3587" max="3587" width="18.5703125" style="41" customWidth="1"/>
    <col min="3588" max="3588" width="16" style="41" customWidth="1"/>
    <col min="3589" max="3589" width="16.7109375" style="41" customWidth="1"/>
    <col min="3590" max="3840" width="9.140625" style="41"/>
    <col min="3841" max="3841" width="8.140625" style="41" customWidth="1"/>
    <col min="3842" max="3842" width="78.5703125" style="41" customWidth="1"/>
    <col min="3843" max="3843" width="18.5703125" style="41" customWidth="1"/>
    <col min="3844" max="3844" width="16" style="41" customWidth="1"/>
    <col min="3845" max="3845" width="16.7109375" style="41" customWidth="1"/>
    <col min="3846" max="4096" width="9.140625" style="41"/>
    <col min="4097" max="4097" width="8.140625" style="41" customWidth="1"/>
    <col min="4098" max="4098" width="78.5703125" style="41" customWidth="1"/>
    <col min="4099" max="4099" width="18.5703125" style="41" customWidth="1"/>
    <col min="4100" max="4100" width="16" style="41" customWidth="1"/>
    <col min="4101" max="4101" width="16.7109375" style="41" customWidth="1"/>
    <col min="4102" max="4352" width="9.140625" style="41"/>
    <col min="4353" max="4353" width="8.140625" style="41" customWidth="1"/>
    <col min="4354" max="4354" width="78.5703125" style="41" customWidth="1"/>
    <col min="4355" max="4355" width="18.5703125" style="41" customWidth="1"/>
    <col min="4356" max="4356" width="16" style="41" customWidth="1"/>
    <col min="4357" max="4357" width="16.7109375" style="41" customWidth="1"/>
    <col min="4358" max="4608" width="9.140625" style="41"/>
    <col min="4609" max="4609" width="8.140625" style="41" customWidth="1"/>
    <col min="4610" max="4610" width="78.5703125" style="41" customWidth="1"/>
    <col min="4611" max="4611" width="18.5703125" style="41" customWidth="1"/>
    <col min="4612" max="4612" width="16" style="41" customWidth="1"/>
    <col min="4613" max="4613" width="16.7109375" style="41" customWidth="1"/>
    <col min="4614" max="4864" width="9.140625" style="41"/>
    <col min="4865" max="4865" width="8.140625" style="41" customWidth="1"/>
    <col min="4866" max="4866" width="78.5703125" style="41" customWidth="1"/>
    <col min="4867" max="4867" width="18.5703125" style="41" customWidth="1"/>
    <col min="4868" max="4868" width="16" style="41" customWidth="1"/>
    <col min="4869" max="4869" width="16.7109375" style="41" customWidth="1"/>
    <col min="4870" max="5120" width="9.140625" style="41"/>
    <col min="5121" max="5121" width="8.140625" style="41" customWidth="1"/>
    <col min="5122" max="5122" width="78.5703125" style="41" customWidth="1"/>
    <col min="5123" max="5123" width="18.5703125" style="41" customWidth="1"/>
    <col min="5124" max="5124" width="16" style="41" customWidth="1"/>
    <col min="5125" max="5125" width="16.7109375" style="41" customWidth="1"/>
    <col min="5126" max="5376" width="9.140625" style="41"/>
    <col min="5377" max="5377" width="8.140625" style="41" customWidth="1"/>
    <col min="5378" max="5378" width="78.5703125" style="41" customWidth="1"/>
    <col min="5379" max="5379" width="18.5703125" style="41" customWidth="1"/>
    <col min="5380" max="5380" width="16" style="41" customWidth="1"/>
    <col min="5381" max="5381" width="16.7109375" style="41" customWidth="1"/>
    <col min="5382" max="5632" width="9.140625" style="41"/>
    <col min="5633" max="5633" width="8.140625" style="41" customWidth="1"/>
    <col min="5634" max="5634" width="78.5703125" style="41" customWidth="1"/>
    <col min="5635" max="5635" width="18.5703125" style="41" customWidth="1"/>
    <col min="5636" max="5636" width="16" style="41" customWidth="1"/>
    <col min="5637" max="5637" width="16.7109375" style="41" customWidth="1"/>
    <col min="5638" max="5888" width="9.140625" style="41"/>
    <col min="5889" max="5889" width="8.140625" style="41" customWidth="1"/>
    <col min="5890" max="5890" width="78.5703125" style="41" customWidth="1"/>
    <col min="5891" max="5891" width="18.5703125" style="41" customWidth="1"/>
    <col min="5892" max="5892" width="16" style="41" customWidth="1"/>
    <col min="5893" max="5893" width="16.7109375" style="41" customWidth="1"/>
    <col min="5894" max="6144" width="9.140625" style="41"/>
    <col min="6145" max="6145" width="8.140625" style="41" customWidth="1"/>
    <col min="6146" max="6146" width="78.5703125" style="41" customWidth="1"/>
    <col min="6147" max="6147" width="18.5703125" style="41" customWidth="1"/>
    <col min="6148" max="6148" width="16" style="41" customWidth="1"/>
    <col min="6149" max="6149" width="16.7109375" style="41" customWidth="1"/>
    <col min="6150" max="6400" width="9.140625" style="41"/>
    <col min="6401" max="6401" width="8.140625" style="41" customWidth="1"/>
    <col min="6402" max="6402" width="78.5703125" style="41" customWidth="1"/>
    <col min="6403" max="6403" width="18.5703125" style="41" customWidth="1"/>
    <col min="6404" max="6404" width="16" style="41" customWidth="1"/>
    <col min="6405" max="6405" width="16.7109375" style="41" customWidth="1"/>
    <col min="6406" max="6656" width="9.140625" style="41"/>
    <col min="6657" max="6657" width="8.140625" style="41" customWidth="1"/>
    <col min="6658" max="6658" width="78.5703125" style="41" customWidth="1"/>
    <col min="6659" max="6659" width="18.5703125" style="41" customWidth="1"/>
    <col min="6660" max="6660" width="16" style="41" customWidth="1"/>
    <col min="6661" max="6661" width="16.7109375" style="41" customWidth="1"/>
    <col min="6662" max="6912" width="9.140625" style="41"/>
    <col min="6913" max="6913" width="8.140625" style="41" customWidth="1"/>
    <col min="6914" max="6914" width="78.5703125" style="41" customWidth="1"/>
    <col min="6915" max="6915" width="18.5703125" style="41" customWidth="1"/>
    <col min="6916" max="6916" width="16" style="41" customWidth="1"/>
    <col min="6917" max="6917" width="16.7109375" style="41" customWidth="1"/>
    <col min="6918" max="7168" width="9.140625" style="41"/>
    <col min="7169" max="7169" width="8.140625" style="41" customWidth="1"/>
    <col min="7170" max="7170" width="78.5703125" style="41" customWidth="1"/>
    <col min="7171" max="7171" width="18.5703125" style="41" customWidth="1"/>
    <col min="7172" max="7172" width="16" style="41" customWidth="1"/>
    <col min="7173" max="7173" width="16.7109375" style="41" customWidth="1"/>
    <col min="7174" max="7424" width="9.140625" style="41"/>
    <col min="7425" max="7425" width="8.140625" style="41" customWidth="1"/>
    <col min="7426" max="7426" width="78.5703125" style="41" customWidth="1"/>
    <col min="7427" max="7427" width="18.5703125" style="41" customWidth="1"/>
    <col min="7428" max="7428" width="16" style="41" customWidth="1"/>
    <col min="7429" max="7429" width="16.7109375" style="41" customWidth="1"/>
    <col min="7430" max="7680" width="9.140625" style="41"/>
    <col min="7681" max="7681" width="8.140625" style="41" customWidth="1"/>
    <col min="7682" max="7682" width="78.5703125" style="41" customWidth="1"/>
    <col min="7683" max="7683" width="18.5703125" style="41" customWidth="1"/>
    <col min="7684" max="7684" width="16" style="41" customWidth="1"/>
    <col min="7685" max="7685" width="16.7109375" style="41" customWidth="1"/>
    <col min="7686" max="7936" width="9.140625" style="41"/>
    <col min="7937" max="7937" width="8.140625" style="41" customWidth="1"/>
    <col min="7938" max="7938" width="78.5703125" style="41" customWidth="1"/>
    <col min="7939" max="7939" width="18.5703125" style="41" customWidth="1"/>
    <col min="7940" max="7940" width="16" style="41" customWidth="1"/>
    <col min="7941" max="7941" width="16.7109375" style="41" customWidth="1"/>
    <col min="7942" max="8192" width="9.140625" style="41"/>
    <col min="8193" max="8193" width="8.140625" style="41" customWidth="1"/>
    <col min="8194" max="8194" width="78.5703125" style="41" customWidth="1"/>
    <col min="8195" max="8195" width="18.5703125" style="41" customWidth="1"/>
    <col min="8196" max="8196" width="16" style="41" customWidth="1"/>
    <col min="8197" max="8197" width="16.7109375" style="41" customWidth="1"/>
    <col min="8198" max="8448" width="9.140625" style="41"/>
    <col min="8449" max="8449" width="8.140625" style="41" customWidth="1"/>
    <col min="8450" max="8450" width="78.5703125" style="41" customWidth="1"/>
    <col min="8451" max="8451" width="18.5703125" style="41" customWidth="1"/>
    <col min="8452" max="8452" width="16" style="41" customWidth="1"/>
    <col min="8453" max="8453" width="16.7109375" style="41" customWidth="1"/>
    <col min="8454" max="8704" width="9.140625" style="41"/>
    <col min="8705" max="8705" width="8.140625" style="41" customWidth="1"/>
    <col min="8706" max="8706" width="78.5703125" style="41" customWidth="1"/>
    <col min="8707" max="8707" width="18.5703125" style="41" customWidth="1"/>
    <col min="8708" max="8708" width="16" style="41" customWidth="1"/>
    <col min="8709" max="8709" width="16.7109375" style="41" customWidth="1"/>
    <col min="8710" max="8960" width="9.140625" style="41"/>
    <col min="8961" max="8961" width="8.140625" style="41" customWidth="1"/>
    <col min="8962" max="8962" width="78.5703125" style="41" customWidth="1"/>
    <col min="8963" max="8963" width="18.5703125" style="41" customWidth="1"/>
    <col min="8964" max="8964" width="16" style="41" customWidth="1"/>
    <col min="8965" max="8965" width="16.7109375" style="41" customWidth="1"/>
    <col min="8966" max="9216" width="9.140625" style="41"/>
    <col min="9217" max="9217" width="8.140625" style="41" customWidth="1"/>
    <col min="9218" max="9218" width="78.5703125" style="41" customWidth="1"/>
    <col min="9219" max="9219" width="18.5703125" style="41" customWidth="1"/>
    <col min="9220" max="9220" width="16" style="41" customWidth="1"/>
    <col min="9221" max="9221" width="16.7109375" style="41" customWidth="1"/>
    <col min="9222" max="9472" width="9.140625" style="41"/>
    <col min="9473" max="9473" width="8.140625" style="41" customWidth="1"/>
    <col min="9474" max="9474" width="78.5703125" style="41" customWidth="1"/>
    <col min="9475" max="9475" width="18.5703125" style="41" customWidth="1"/>
    <col min="9476" max="9476" width="16" style="41" customWidth="1"/>
    <col min="9477" max="9477" width="16.7109375" style="41" customWidth="1"/>
    <col min="9478" max="9728" width="9.140625" style="41"/>
    <col min="9729" max="9729" width="8.140625" style="41" customWidth="1"/>
    <col min="9730" max="9730" width="78.5703125" style="41" customWidth="1"/>
    <col min="9731" max="9731" width="18.5703125" style="41" customWidth="1"/>
    <col min="9732" max="9732" width="16" style="41" customWidth="1"/>
    <col min="9733" max="9733" width="16.7109375" style="41" customWidth="1"/>
    <col min="9734" max="9984" width="9.140625" style="41"/>
    <col min="9985" max="9985" width="8.140625" style="41" customWidth="1"/>
    <col min="9986" max="9986" width="78.5703125" style="41" customWidth="1"/>
    <col min="9987" max="9987" width="18.5703125" style="41" customWidth="1"/>
    <col min="9988" max="9988" width="16" style="41" customWidth="1"/>
    <col min="9989" max="9989" width="16.7109375" style="41" customWidth="1"/>
    <col min="9990" max="10240" width="9.140625" style="41"/>
    <col min="10241" max="10241" width="8.140625" style="41" customWidth="1"/>
    <col min="10242" max="10242" width="78.5703125" style="41" customWidth="1"/>
    <col min="10243" max="10243" width="18.5703125" style="41" customWidth="1"/>
    <col min="10244" max="10244" width="16" style="41" customWidth="1"/>
    <col min="10245" max="10245" width="16.7109375" style="41" customWidth="1"/>
    <col min="10246" max="10496" width="9.140625" style="41"/>
    <col min="10497" max="10497" width="8.140625" style="41" customWidth="1"/>
    <col min="10498" max="10498" width="78.5703125" style="41" customWidth="1"/>
    <col min="10499" max="10499" width="18.5703125" style="41" customWidth="1"/>
    <col min="10500" max="10500" width="16" style="41" customWidth="1"/>
    <col min="10501" max="10501" width="16.7109375" style="41" customWidth="1"/>
    <col min="10502" max="10752" width="9.140625" style="41"/>
    <col min="10753" max="10753" width="8.140625" style="41" customWidth="1"/>
    <col min="10754" max="10754" width="78.5703125" style="41" customWidth="1"/>
    <col min="10755" max="10755" width="18.5703125" style="41" customWidth="1"/>
    <col min="10756" max="10756" width="16" style="41" customWidth="1"/>
    <col min="10757" max="10757" width="16.7109375" style="41" customWidth="1"/>
    <col min="10758" max="11008" width="9.140625" style="41"/>
    <col min="11009" max="11009" width="8.140625" style="41" customWidth="1"/>
    <col min="11010" max="11010" width="78.5703125" style="41" customWidth="1"/>
    <col min="11011" max="11011" width="18.5703125" style="41" customWidth="1"/>
    <col min="11012" max="11012" width="16" style="41" customWidth="1"/>
    <col min="11013" max="11013" width="16.7109375" style="41" customWidth="1"/>
    <col min="11014" max="11264" width="9.140625" style="41"/>
    <col min="11265" max="11265" width="8.140625" style="41" customWidth="1"/>
    <col min="11266" max="11266" width="78.5703125" style="41" customWidth="1"/>
    <col min="11267" max="11267" width="18.5703125" style="41" customWidth="1"/>
    <col min="11268" max="11268" width="16" style="41" customWidth="1"/>
    <col min="11269" max="11269" width="16.7109375" style="41" customWidth="1"/>
    <col min="11270" max="11520" width="9.140625" style="41"/>
    <col min="11521" max="11521" width="8.140625" style="41" customWidth="1"/>
    <col min="11522" max="11522" width="78.5703125" style="41" customWidth="1"/>
    <col min="11523" max="11523" width="18.5703125" style="41" customWidth="1"/>
    <col min="11524" max="11524" width="16" style="41" customWidth="1"/>
    <col min="11525" max="11525" width="16.7109375" style="41" customWidth="1"/>
    <col min="11526" max="11776" width="9.140625" style="41"/>
    <col min="11777" max="11777" width="8.140625" style="41" customWidth="1"/>
    <col min="11778" max="11778" width="78.5703125" style="41" customWidth="1"/>
    <col min="11779" max="11779" width="18.5703125" style="41" customWidth="1"/>
    <col min="11780" max="11780" width="16" style="41" customWidth="1"/>
    <col min="11781" max="11781" width="16.7109375" style="41" customWidth="1"/>
    <col min="11782" max="12032" width="9.140625" style="41"/>
    <col min="12033" max="12033" width="8.140625" style="41" customWidth="1"/>
    <col min="12034" max="12034" width="78.5703125" style="41" customWidth="1"/>
    <col min="12035" max="12035" width="18.5703125" style="41" customWidth="1"/>
    <col min="12036" max="12036" width="16" style="41" customWidth="1"/>
    <col min="12037" max="12037" width="16.7109375" style="41" customWidth="1"/>
    <col min="12038" max="12288" width="9.140625" style="41"/>
    <col min="12289" max="12289" width="8.140625" style="41" customWidth="1"/>
    <col min="12290" max="12290" width="78.5703125" style="41" customWidth="1"/>
    <col min="12291" max="12291" width="18.5703125" style="41" customWidth="1"/>
    <col min="12292" max="12292" width="16" style="41" customWidth="1"/>
    <col min="12293" max="12293" width="16.7109375" style="41" customWidth="1"/>
    <col min="12294" max="12544" width="9.140625" style="41"/>
    <col min="12545" max="12545" width="8.140625" style="41" customWidth="1"/>
    <col min="12546" max="12546" width="78.5703125" style="41" customWidth="1"/>
    <col min="12547" max="12547" width="18.5703125" style="41" customWidth="1"/>
    <col min="12548" max="12548" width="16" style="41" customWidth="1"/>
    <col min="12549" max="12549" width="16.7109375" style="41" customWidth="1"/>
    <col min="12550" max="12800" width="9.140625" style="41"/>
    <col min="12801" max="12801" width="8.140625" style="41" customWidth="1"/>
    <col min="12802" max="12802" width="78.5703125" style="41" customWidth="1"/>
    <col min="12803" max="12803" width="18.5703125" style="41" customWidth="1"/>
    <col min="12804" max="12804" width="16" style="41" customWidth="1"/>
    <col min="12805" max="12805" width="16.7109375" style="41" customWidth="1"/>
    <col min="12806" max="13056" width="9.140625" style="41"/>
    <col min="13057" max="13057" width="8.140625" style="41" customWidth="1"/>
    <col min="13058" max="13058" width="78.5703125" style="41" customWidth="1"/>
    <col min="13059" max="13059" width="18.5703125" style="41" customWidth="1"/>
    <col min="13060" max="13060" width="16" style="41" customWidth="1"/>
    <col min="13061" max="13061" width="16.7109375" style="41" customWidth="1"/>
    <col min="13062" max="13312" width="9.140625" style="41"/>
    <col min="13313" max="13313" width="8.140625" style="41" customWidth="1"/>
    <col min="13314" max="13314" width="78.5703125" style="41" customWidth="1"/>
    <col min="13315" max="13315" width="18.5703125" style="41" customWidth="1"/>
    <col min="13316" max="13316" width="16" style="41" customWidth="1"/>
    <col min="13317" max="13317" width="16.7109375" style="41" customWidth="1"/>
    <col min="13318" max="13568" width="9.140625" style="41"/>
    <col min="13569" max="13569" width="8.140625" style="41" customWidth="1"/>
    <col min="13570" max="13570" width="78.5703125" style="41" customWidth="1"/>
    <col min="13571" max="13571" width="18.5703125" style="41" customWidth="1"/>
    <col min="13572" max="13572" width="16" style="41" customWidth="1"/>
    <col min="13573" max="13573" width="16.7109375" style="41" customWidth="1"/>
    <col min="13574" max="13824" width="9.140625" style="41"/>
    <col min="13825" max="13825" width="8.140625" style="41" customWidth="1"/>
    <col min="13826" max="13826" width="78.5703125" style="41" customWidth="1"/>
    <col min="13827" max="13827" width="18.5703125" style="41" customWidth="1"/>
    <col min="13828" max="13828" width="16" style="41" customWidth="1"/>
    <col min="13829" max="13829" width="16.7109375" style="41" customWidth="1"/>
    <col min="13830" max="14080" width="9.140625" style="41"/>
    <col min="14081" max="14081" width="8.140625" style="41" customWidth="1"/>
    <col min="14082" max="14082" width="78.5703125" style="41" customWidth="1"/>
    <col min="14083" max="14083" width="18.5703125" style="41" customWidth="1"/>
    <col min="14084" max="14084" width="16" style="41" customWidth="1"/>
    <col min="14085" max="14085" width="16.7109375" style="41" customWidth="1"/>
    <col min="14086" max="14336" width="9.140625" style="41"/>
    <col min="14337" max="14337" width="8.140625" style="41" customWidth="1"/>
    <col min="14338" max="14338" width="78.5703125" style="41" customWidth="1"/>
    <col min="14339" max="14339" width="18.5703125" style="41" customWidth="1"/>
    <col min="14340" max="14340" width="16" style="41" customWidth="1"/>
    <col min="14341" max="14341" width="16.7109375" style="41" customWidth="1"/>
    <col min="14342" max="14592" width="9.140625" style="41"/>
    <col min="14593" max="14593" width="8.140625" style="41" customWidth="1"/>
    <col min="14594" max="14594" width="78.5703125" style="41" customWidth="1"/>
    <col min="14595" max="14595" width="18.5703125" style="41" customWidth="1"/>
    <col min="14596" max="14596" width="16" style="41" customWidth="1"/>
    <col min="14597" max="14597" width="16.7109375" style="41" customWidth="1"/>
    <col min="14598" max="14848" width="9.140625" style="41"/>
    <col min="14849" max="14849" width="8.140625" style="41" customWidth="1"/>
    <col min="14850" max="14850" width="78.5703125" style="41" customWidth="1"/>
    <col min="14851" max="14851" width="18.5703125" style="41" customWidth="1"/>
    <col min="14852" max="14852" width="16" style="41" customWidth="1"/>
    <col min="14853" max="14853" width="16.7109375" style="41" customWidth="1"/>
    <col min="14854" max="15104" width="9.140625" style="41"/>
    <col min="15105" max="15105" width="8.140625" style="41" customWidth="1"/>
    <col min="15106" max="15106" width="78.5703125" style="41" customWidth="1"/>
    <col min="15107" max="15107" width="18.5703125" style="41" customWidth="1"/>
    <col min="15108" max="15108" width="16" style="41" customWidth="1"/>
    <col min="15109" max="15109" width="16.7109375" style="41" customWidth="1"/>
    <col min="15110" max="15360" width="9.140625" style="41"/>
    <col min="15361" max="15361" width="8.140625" style="41" customWidth="1"/>
    <col min="15362" max="15362" width="78.5703125" style="41" customWidth="1"/>
    <col min="15363" max="15363" width="18.5703125" style="41" customWidth="1"/>
    <col min="15364" max="15364" width="16" style="41" customWidth="1"/>
    <col min="15365" max="15365" width="16.7109375" style="41" customWidth="1"/>
    <col min="15366" max="15616" width="9.140625" style="41"/>
    <col min="15617" max="15617" width="8.140625" style="41" customWidth="1"/>
    <col min="15618" max="15618" width="78.5703125" style="41" customWidth="1"/>
    <col min="15619" max="15619" width="18.5703125" style="41" customWidth="1"/>
    <col min="15620" max="15620" width="16" style="41" customWidth="1"/>
    <col min="15621" max="15621" width="16.7109375" style="41" customWidth="1"/>
    <col min="15622" max="15872" width="9.140625" style="41"/>
    <col min="15873" max="15873" width="8.140625" style="41" customWidth="1"/>
    <col min="15874" max="15874" width="78.5703125" style="41" customWidth="1"/>
    <col min="15875" max="15875" width="18.5703125" style="41" customWidth="1"/>
    <col min="15876" max="15876" width="16" style="41" customWidth="1"/>
    <col min="15877" max="15877" width="16.7109375" style="41" customWidth="1"/>
    <col min="15878" max="16128" width="9.140625" style="41"/>
    <col min="16129" max="16129" width="8.140625" style="41" customWidth="1"/>
    <col min="16130" max="16130" width="78.5703125" style="41" customWidth="1"/>
    <col min="16131" max="16131" width="18.5703125" style="41" customWidth="1"/>
    <col min="16132" max="16132" width="16" style="41" customWidth="1"/>
    <col min="16133" max="16133" width="16.7109375" style="41" customWidth="1"/>
    <col min="16134" max="16384" width="9.140625" style="41"/>
  </cols>
  <sheetData>
    <row r="2" spans="1:5" x14ac:dyDescent="0.25">
      <c r="A2" s="424" t="s">
        <v>107</v>
      </c>
      <c r="B2" s="424"/>
      <c r="C2" s="424"/>
    </row>
    <row r="3" spans="1:5" ht="16.5" thickBot="1" x14ac:dyDescent="0.3">
      <c r="A3" s="423"/>
      <c r="B3" s="423"/>
      <c r="E3" s="43" t="s">
        <v>2</v>
      </c>
    </row>
    <row r="4" spans="1:5" ht="32.25" thickBot="1" x14ac:dyDescent="0.3">
      <c r="A4" s="44" t="s">
        <v>3</v>
      </c>
      <c r="B4" s="45" t="s">
        <v>108</v>
      </c>
      <c r="C4" s="45" t="s">
        <v>1029</v>
      </c>
      <c r="D4" s="46" t="s">
        <v>1030</v>
      </c>
      <c r="E4" s="46" t="s">
        <v>1031</v>
      </c>
    </row>
    <row r="5" spans="1:5" s="49" customFormat="1" ht="16.5" thickBot="1" x14ac:dyDescent="0.25">
      <c r="A5" s="47">
        <v>1</v>
      </c>
      <c r="B5" s="48">
        <v>2</v>
      </c>
      <c r="C5" s="48">
        <v>3</v>
      </c>
      <c r="D5" s="48">
        <v>4</v>
      </c>
      <c r="E5" s="48">
        <v>5</v>
      </c>
    </row>
    <row r="6" spans="1:5" s="49" customFormat="1" ht="16.5" thickBot="1" x14ac:dyDescent="0.25">
      <c r="A6" s="44" t="s">
        <v>18</v>
      </c>
      <c r="B6" s="50" t="s">
        <v>109</v>
      </c>
      <c r="C6" s="51">
        <f>SUM(C7:C12)</f>
        <v>0</v>
      </c>
      <c r="D6" s="51">
        <f>SUM(D7:D12)</f>
        <v>0</v>
      </c>
      <c r="E6" s="51">
        <f>SUM(E7:E12)</f>
        <v>0</v>
      </c>
    </row>
    <row r="7" spans="1:5" s="49" customFormat="1" x14ac:dyDescent="0.2">
      <c r="A7" s="52" t="s">
        <v>110</v>
      </c>
      <c r="B7" s="53" t="s">
        <v>111</v>
      </c>
      <c r="C7" s="54"/>
      <c r="D7" s="54"/>
      <c r="E7" s="54"/>
    </row>
    <row r="8" spans="1:5" s="49" customFormat="1" x14ac:dyDescent="0.2">
      <c r="A8" s="55" t="s">
        <v>112</v>
      </c>
      <c r="B8" s="56" t="s">
        <v>113</v>
      </c>
      <c r="C8" s="57"/>
      <c r="D8" s="59"/>
      <c r="E8" s="59"/>
    </row>
    <row r="9" spans="1:5" s="49" customFormat="1" x14ac:dyDescent="0.25">
      <c r="A9" s="55" t="s">
        <v>114</v>
      </c>
      <c r="B9" s="56" t="s">
        <v>115</v>
      </c>
      <c r="C9" s="57"/>
      <c r="D9" s="60"/>
      <c r="E9" s="60"/>
    </row>
    <row r="10" spans="1:5" s="49" customFormat="1" x14ac:dyDescent="0.2">
      <c r="A10" s="55" t="s">
        <v>116</v>
      </c>
      <c r="B10" s="56" t="s">
        <v>117</v>
      </c>
      <c r="C10" s="57"/>
      <c r="D10" s="57"/>
      <c r="E10" s="57"/>
    </row>
    <row r="11" spans="1:5" s="49" customFormat="1" x14ac:dyDescent="0.25">
      <c r="A11" s="55" t="s">
        <v>118</v>
      </c>
      <c r="B11" s="56" t="s">
        <v>119</v>
      </c>
      <c r="C11" s="57"/>
      <c r="D11" s="61"/>
      <c r="E11" s="61"/>
    </row>
    <row r="12" spans="1:5" s="49" customFormat="1" ht="16.5" thickBot="1" x14ac:dyDescent="0.3">
      <c r="A12" s="62" t="s">
        <v>120</v>
      </c>
      <c r="B12" s="63" t="s">
        <v>121</v>
      </c>
      <c r="C12" s="57"/>
      <c r="D12" s="65"/>
      <c r="E12" s="65"/>
    </row>
    <row r="13" spans="1:5" s="49" customFormat="1" ht="16.5" thickBot="1" x14ac:dyDescent="0.25">
      <c r="A13" s="44" t="s">
        <v>21</v>
      </c>
      <c r="B13" s="66" t="s">
        <v>122</v>
      </c>
      <c r="C13" s="51">
        <f>SUM(C14:C18)</f>
        <v>0</v>
      </c>
      <c r="D13" s="51">
        <f>SUM(D14:D18)</f>
        <v>4709758</v>
      </c>
      <c r="E13" s="51">
        <f>SUM(E14:E18)</f>
        <v>4709760</v>
      </c>
    </row>
    <row r="14" spans="1:5" s="49" customFormat="1" x14ac:dyDescent="0.2">
      <c r="A14" s="52" t="s">
        <v>123</v>
      </c>
      <c r="B14" s="53" t="s">
        <v>124</v>
      </c>
      <c r="C14" s="54"/>
      <c r="D14" s="68"/>
      <c r="E14" s="68"/>
    </row>
    <row r="15" spans="1:5" s="49" customFormat="1" x14ac:dyDescent="0.2">
      <c r="A15" s="55" t="s">
        <v>125</v>
      </c>
      <c r="B15" s="56" t="s">
        <v>126</v>
      </c>
      <c r="C15" s="57"/>
      <c r="D15" s="59"/>
      <c r="E15" s="59"/>
    </row>
    <row r="16" spans="1:5" s="49" customFormat="1" x14ac:dyDescent="0.2">
      <c r="A16" s="55" t="s">
        <v>127</v>
      </c>
      <c r="B16" s="56" t="s">
        <v>128</v>
      </c>
      <c r="C16" s="57"/>
      <c r="D16" s="59"/>
      <c r="E16" s="59"/>
    </row>
    <row r="17" spans="1:5" s="49" customFormat="1" x14ac:dyDescent="0.2">
      <c r="A17" s="55" t="s">
        <v>129</v>
      </c>
      <c r="B17" s="56" t="s">
        <v>130</v>
      </c>
      <c r="C17" s="57"/>
      <c r="D17" s="59"/>
      <c r="E17" s="59"/>
    </row>
    <row r="18" spans="1:5" s="49" customFormat="1" x14ac:dyDescent="0.25">
      <c r="A18" s="55" t="s">
        <v>131</v>
      </c>
      <c r="B18" s="56" t="s">
        <v>132</v>
      </c>
      <c r="C18" s="57"/>
      <c r="D18" s="60">
        <v>4709758</v>
      </c>
      <c r="E18" s="60">
        <v>4709760</v>
      </c>
    </row>
    <row r="19" spans="1:5" s="49" customFormat="1" ht="16.5" thickBot="1" x14ac:dyDescent="0.25">
      <c r="A19" s="62" t="s">
        <v>133</v>
      </c>
      <c r="B19" s="63" t="s">
        <v>134</v>
      </c>
      <c r="C19" s="69"/>
      <c r="D19" s="64"/>
      <c r="E19" s="64"/>
    </row>
    <row r="20" spans="1:5" s="49" customFormat="1" ht="16.5" thickBot="1" x14ac:dyDescent="0.25">
      <c r="A20" s="44" t="s">
        <v>7</v>
      </c>
      <c r="B20" s="50" t="s">
        <v>135</v>
      </c>
      <c r="C20" s="51">
        <f>SUM(C21:C25)</f>
        <v>0</v>
      </c>
      <c r="D20" s="51">
        <f>SUM(D21:D25)</f>
        <v>0</v>
      </c>
      <c r="E20" s="51">
        <f>SUM(E21:E25)</f>
        <v>0</v>
      </c>
    </row>
    <row r="21" spans="1:5" s="49" customFormat="1" x14ac:dyDescent="0.2">
      <c r="A21" s="52" t="s">
        <v>136</v>
      </c>
      <c r="B21" s="53" t="s">
        <v>137</v>
      </c>
      <c r="C21" s="54"/>
      <c r="D21" s="68"/>
      <c r="E21" s="68"/>
    </row>
    <row r="22" spans="1:5" s="49" customFormat="1" x14ac:dyDescent="0.2">
      <c r="A22" s="55" t="s">
        <v>138</v>
      </c>
      <c r="B22" s="56" t="s">
        <v>139</v>
      </c>
      <c r="C22" s="57"/>
      <c r="D22" s="59"/>
      <c r="E22" s="59"/>
    </row>
    <row r="23" spans="1:5" s="49" customFormat="1" x14ac:dyDescent="0.2">
      <c r="A23" s="55" t="s">
        <v>140</v>
      </c>
      <c r="B23" s="56" t="s">
        <v>141</v>
      </c>
      <c r="C23" s="57"/>
      <c r="D23" s="59"/>
      <c r="E23" s="59"/>
    </row>
    <row r="24" spans="1:5" s="49" customFormat="1" x14ac:dyDescent="0.2">
      <c r="A24" s="55" t="s">
        <v>142</v>
      </c>
      <c r="B24" s="56" t="s">
        <v>143</v>
      </c>
      <c r="C24" s="57"/>
      <c r="D24" s="59"/>
      <c r="E24" s="59"/>
    </row>
    <row r="25" spans="1:5" s="49" customFormat="1" x14ac:dyDescent="0.25">
      <c r="A25" s="55" t="s">
        <v>144</v>
      </c>
      <c r="B25" s="56" t="s">
        <v>145</v>
      </c>
      <c r="C25" s="57"/>
      <c r="D25" s="60"/>
      <c r="E25" s="60"/>
    </row>
    <row r="26" spans="1:5" s="49" customFormat="1" ht="16.5" thickBot="1" x14ac:dyDescent="0.3">
      <c r="A26" s="62" t="s">
        <v>146</v>
      </c>
      <c r="B26" s="63" t="s">
        <v>147</v>
      </c>
      <c r="C26" s="69"/>
      <c r="D26" s="71"/>
      <c r="E26" s="71"/>
    </row>
    <row r="27" spans="1:5" s="49" customFormat="1" ht="16.5" thickBot="1" x14ac:dyDescent="0.25">
      <c r="A27" s="44" t="s">
        <v>148</v>
      </c>
      <c r="B27" s="50" t="s">
        <v>149</v>
      </c>
      <c r="C27" s="72">
        <f>SUM(C28,C31,C32,C33)</f>
        <v>0</v>
      </c>
      <c r="D27" s="72">
        <f>SUM(D28,D31,D32,D33)</f>
        <v>0</v>
      </c>
      <c r="E27" s="72">
        <f>SUM(E28,E31,E32,E33)</f>
        <v>5000</v>
      </c>
    </row>
    <row r="28" spans="1:5" s="49" customFormat="1" x14ac:dyDescent="0.2">
      <c r="A28" s="52" t="s">
        <v>150</v>
      </c>
      <c r="B28" s="53" t="s">
        <v>151</v>
      </c>
      <c r="C28" s="74"/>
      <c r="D28" s="74"/>
      <c r="E28" s="74"/>
    </row>
    <row r="29" spans="1:5" s="49" customFormat="1" x14ac:dyDescent="0.2">
      <c r="A29" s="55" t="s">
        <v>152</v>
      </c>
      <c r="B29" s="56" t="s">
        <v>153</v>
      </c>
      <c r="C29" s="57"/>
      <c r="D29" s="57"/>
      <c r="E29" s="57"/>
    </row>
    <row r="30" spans="1:5" s="49" customFormat="1" x14ac:dyDescent="0.2">
      <c r="A30" s="55" t="s">
        <v>154</v>
      </c>
      <c r="B30" s="56" t="s">
        <v>155</v>
      </c>
      <c r="C30" s="57"/>
      <c r="D30" s="57"/>
      <c r="E30" s="57"/>
    </row>
    <row r="31" spans="1:5" s="49" customFormat="1" x14ac:dyDescent="0.2">
      <c r="A31" s="55" t="s">
        <v>156</v>
      </c>
      <c r="B31" s="56" t="s">
        <v>157</v>
      </c>
      <c r="C31" s="57"/>
      <c r="D31" s="57"/>
      <c r="E31" s="57"/>
    </row>
    <row r="32" spans="1:5" s="49" customFormat="1" x14ac:dyDescent="0.2">
      <c r="A32" s="55" t="s">
        <v>158</v>
      </c>
      <c r="B32" s="56" t="s">
        <v>159</v>
      </c>
      <c r="C32" s="57"/>
      <c r="D32" s="57"/>
      <c r="E32" s="57"/>
    </row>
    <row r="33" spans="1:5" s="49" customFormat="1" ht="16.5" thickBot="1" x14ac:dyDescent="0.25">
      <c r="A33" s="62" t="s">
        <v>160</v>
      </c>
      <c r="B33" s="63" t="s">
        <v>161</v>
      </c>
      <c r="C33" s="69"/>
      <c r="D33" s="69"/>
      <c r="E33" s="69">
        <v>5000</v>
      </c>
    </row>
    <row r="34" spans="1:5" s="49" customFormat="1" ht="16.5" thickBot="1" x14ac:dyDescent="0.25">
      <c r="A34" s="44" t="s">
        <v>9</v>
      </c>
      <c r="B34" s="50" t="s">
        <v>162</v>
      </c>
      <c r="C34" s="51">
        <f>SUM(C35:C44)</f>
        <v>0</v>
      </c>
      <c r="D34" s="51">
        <f>SUM(D35:D44)</f>
        <v>0</v>
      </c>
      <c r="E34" s="51">
        <f>SUM(E35:E44)</f>
        <v>10904</v>
      </c>
    </row>
    <row r="35" spans="1:5" s="49" customFormat="1" x14ac:dyDescent="0.25">
      <c r="A35" s="52" t="s">
        <v>163</v>
      </c>
      <c r="B35" s="53" t="s">
        <v>164</v>
      </c>
      <c r="C35" s="54"/>
      <c r="D35" s="67"/>
      <c r="E35" s="79"/>
    </row>
    <row r="36" spans="1:5" s="49" customFormat="1" x14ac:dyDescent="0.25">
      <c r="A36" s="55" t="s">
        <v>165</v>
      </c>
      <c r="B36" s="56" t="s">
        <v>166</v>
      </c>
      <c r="C36" s="57"/>
      <c r="D36" s="58"/>
      <c r="E36" s="58"/>
    </row>
    <row r="37" spans="1:5" s="49" customFormat="1" x14ac:dyDescent="0.2">
      <c r="A37" s="55" t="s">
        <v>167</v>
      </c>
      <c r="B37" s="56" t="s">
        <v>168</v>
      </c>
      <c r="C37" s="57"/>
      <c r="D37" s="57"/>
      <c r="E37" s="57">
        <v>7573</v>
      </c>
    </row>
    <row r="38" spans="1:5" s="49" customFormat="1" x14ac:dyDescent="0.2">
      <c r="A38" s="55" t="s">
        <v>169</v>
      </c>
      <c r="B38" s="56" t="s">
        <v>170</v>
      </c>
      <c r="C38" s="57"/>
      <c r="D38" s="57"/>
      <c r="E38" s="57"/>
    </row>
    <row r="39" spans="1:5" s="49" customFormat="1" x14ac:dyDescent="0.2">
      <c r="A39" s="55" t="s">
        <v>171</v>
      </c>
      <c r="B39" s="56" t="s">
        <v>172</v>
      </c>
      <c r="C39" s="57"/>
      <c r="D39" s="57"/>
      <c r="E39" s="57"/>
    </row>
    <row r="40" spans="1:5" s="49" customFormat="1" x14ac:dyDescent="0.2">
      <c r="A40" s="55" t="s">
        <v>173</v>
      </c>
      <c r="B40" s="56" t="s">
        <v>174</v>
      </c>
      <c r="C40" s="57"/>
      <c r="D40" s="57"/>
      <c r="E40" s="57"/>
    </row>
    <row r="41" spans="1:5" s="49" customFormat="1" x14ac:dyDescent="0.2">
      <c r="A41" s="55" t="s">
        <v>175</v>
      </c>
      <c r="B41" s="56" t="s">
        <v>176</v>
      </c>
      <c r="C41" s="57"/>
      <c r="D41" s="59"/>
      <c r="E41" s="59"/>
    </row>
    <row r="42" spans="1:5" s="49" customFormat="1" x14ac:dyDescent="0.25">
      <c r="A42" s="55" t="s">
        <v>177</v>
      </c>
      <c r="B42" s="56" t="s">
        <v>178</v>
      </c>
      <c r="C42" s="57"/>
      <c r="D42" s="60"/>
      <c r="E42" s="60">
        <v>2949</v>
      </c>
    </row>
    <row r="43" spans="1:5" s="49" customFormat="1" x14ac:dyDescent="0.25">
      <c r="A43" s="55" t="s">
        <v>179</v>
      </c>
      <c r="B43" s="56" t="s">
        <v>180</v>
      </c>
      <c r="C43" s="75"/>
      <c r="D43" s="60"/>
      <c r="E43" s="60"/>
    </row>
    <row r="44" spans="1:5" s="49" customFormat="1" ht="16.5" thickBot="1" x14ac:dyDescent="0.3">
      <c r="A44" s="62" t="s">
        <v>181</v>
      </c>
      <c r="B44" s="63" t="s">
        <v>32</v>
      </c>
      <c r="C44" s="76">
        <v>0</v>
      </c>
      <c r="D44" s="71"/>
      <c r="E44" s="71">
        <v>382</v>
      </c>
    </row>
    <row r="45" spans="1:5" s="49" customFormat="1" ht="16.5" thickBot="1" x14ac:dyDescent="0.25">
      <c r="A45" s="44" t="s">
        <v>10</v>
      </c>
      <c r="B45" s="50" t="s">
        <v>182</v>
      </c>
      <c r="C45" s="51">
        <f>SUM(C46:C55)</f>
        <v>0</v>
      </c>
      <c r="D45" s="51">
        <f>SUM(D46:D55)</f>
        <v>0</v>
      </c>
      <c r="E45" s="51">
        <f>SUM(E46:E55)</f>
        <v>0</v>
      </c>
    </row>
    <row r="46" spans="1:5" s="49" customFormat="1" x14ac:dyDescent="0.2">
      <c r="A46" s="52" t="s">
        <v>183</v>
      </c>
      <c r="B46" s="53" t="s">
        <v>184</v>
      </c>
      <c r="C46" s="77"/>
      <c r="D46" s="68"/>
      <c r="E46" s="68"/>
    </row>
    <row r="47" spans="1:5" s="49" customFormat="1" x14ac:dyDescent="0.2">
      <c r="A47" s="55" t="s">
        <v>185</v>
      </c>
      <c r="B47" s="56" t="s">
        <v>186</v>
      </c>
      <c r="C47" s="75"/>
      <c r="D47" s="59"/>
      <c r="E47" s="59"/>
    </row>
    <row r="48" spans="1:5" s="49" customFormat="1" x14ac:dyDescent="0.2">
      <c r="A48" s="55" t="s">
        <v>187</v>
      </c>
      <c r="B48" s="56" t="s">
        <v>188</v>
      </c>
      <c r="C48" s="75"/>
      <c r="D48" s="75"/>
      <c r="E48" s="75"/>
    </row>
    <row r="49" spans="1:5" s="49" customFormat="1" x14ac:dyDescent="0.2">
      <c r="A49" s="55" t="s">
        <v>189</v>
      </c>
      <c r="B49" s="56" t="s">
        <v>190</v>
      </c>
      <c r="C49" s="75"/>
      <c r="D49" s="59"/>
      <c r="E49" s="59"/>
    </row>
    <row r="50" spans="1:5" s="49" customFormat="1" ht="16.5" thickBot="1" x14ac:dyDescent="0.25">
      <c r="A50" s="62" t="s">
        <v>191</v>
      </c>
      <c r="B50" s="63" t="s">
        <v>192</v>
      </c>
      <c r="C50" s="76"/>
      <c r="D50" s="64"/>
      <c r="E50" s="64"/>
    </row>
    <row r="51" spans="1:5" s="49" customFormat="1" ht="16.5" thickBot="1" x14ac:dyDescent="0.3">
      <c r="A51" s="44" t="s">
        <v>193</v>
      </c>
      <c r="B51" s="50" t="s">
        <v>194</v>
      </c>
      <c r="C51" s="51"/>
      <c r="D51" s="73"/>
      <c r="E51" s="70">
        <f>SUM(E52:E55)</f>
        <v>0</v>
      </c>
    </row>
    <row r="52" spans="1:5" s="49" customFormat="1" x14ac:dyDescent="0.25">
      <c r="A52" s="52" t="s">
        <v>195</v>
      </c>
      <c r="B52" s="53" t="s">
        <v>196</v>
      </c>
      <c r="C52" s="54"/>
      <c r="D52" s="68"/>
      <c r="E52" s="79"/>
    </row>
    <row r="53" spans="1:5" s="49" customFormat="1" x14ac:dyDescent="0.25">
      <c r="A53" s="55" t="s">
        <v>197</v>
      </c>
      <c r="B53" s="56" t="s">
        <v>198</v>
      </c>
      <c r="C53" s="57"/>
      <c r="D53" s="59"/>
      <c r="E53" s="60"/>
    </row>
    <row r="54" spans="1:5" s="49" customFormat="1" x14ac:dyDescent="0.25">
      <c r="A54" s="55" t="s">
        <v>199</v>
      </c>
      <c r="B54" s="56" t="s">
        <v>200</v>
      </c>
      <c r="C54" s="57"/>
      <c r="D54" s="59"/>
      <c r="E54" s="60"/>
    </row>
    <row r="55" spans="1:5" s="49" customFormat="1" ht="16.5" thickBot="1" x14ac:dyDescent="0.3">
      <c r="A55" s="62" t="s">
        <v>201</v>
      </c>
      <c r="B55" s="63" t="s">
        <v>202</v>
      </c>
      <c r="C55" s="69"/>
      <c r="D55" s="64"/>
      <c r="E55" s="71"/>
    </row>
    <row r="56" spans="1:5" s="49" customFormat="1" ht="16.5" thickBot="1" x14ac:dyDescent="0.3">
      <c r="A56" s="44" t="s">
        <v>12</v>
      </c>
      <c r="B56" s="66" t="s">
        <v>203</v>
      </c>
      <c r="C56" s="51">
        <f>SUM(C57:C59)</f>
        <v>264000</v>
      </c>
      <c r="D56" s="70">
        <f>SUM(D57:D59)</f>
        <v>264000</v>
      </c>
      <c r="E56" s="70">
        <f>SUM(E57:E59)</f>
        <v>264000</v>
      </c>
    </row>
    <row r="57" spans="1:5" s="49" customFormat="1" x14ac:dyDescent="0.2">
      <c r="A57" s="52" t="s">
        <v>204</v>
      </c>
      <c r="B57" s="53" t="s">
        <v>205</v>
      </c>
      <c r="C57" s="75"/>
      <c r="D57" s="68"/>
      <c r="E57" s="68"/>
    </row>
    <row r="58" spans="1:5" s="49" customFormat="1" x14ac:dyDescent="0.2">
      <c r="A58" s="55" t="s">
        <v>206</v>
      </c>
      <c r="B58" s="56" t="s">
        <v>207</v>
      </c>
      <c r="C58" s="75"/>
      <c r="D58" s="59"/>
      <c r="E58" s="59"/>
    </row>
    <row r="59" spans="1:5" s="49" customFormat="1" x14ac:dyDescent="0.2">
      <c r="A59" s="55" t="s">
        <v>208</v>
      </c>
      <c r="B59" s="56" t="s">
        <v>209</v>
      </c>
      <c r="C59" s="75">
        <v>264000</v>
      </c>
      <c r="D59" s="75">
        <v>264000</v>
      </c>
      <c r="E59" s="75">
        <v>264000</v>
      </c>
    </row>
    <row r="60" spans="1:5" s="49" customFormat="1" ht="16.5" thickBot="1" x14ac:dyDescent="0.25">
      <c r="A60" s="62" t="s">
        <v>210</v>
      </c>
      <c r="B60" s="63" t="s">
        <v>211</v>
      </c>
      <c r="C60" s="75"/>
      <c r="D60" s="64"/>
      <c r="E60" s="64"/>
    </row>
    <row r="61" spans="1:5" s="49" customFormat="1" ht="16.5" thickBot="1" x14ac:dyDescent="0.25">
      <c r="A61" s="44" t="s">
        <v>13</v>
      </c>
      <c r="B61" s="50" t="s">
        <v>212</v>
      </c>
      <c r="C61" s="72">
        <f>SUM(C6,C13,C20,C27,C34,C45,C56)</f>
        <v>264000</v>
      </c>
      <c r="D61" s="72">
        <f>SUM(D6,D13,D20,D27,D34,D45,D56)</f>
        <v>4973758</v>
      </c>
      <c r="E61" s="72">
        <f>SUM(E6,E13,E20,E27,E34,E45,E56,E51)</f>
        <v>4989664</v>
      </c>
    </row>
    <row r="62" spans="1:5" s="49" customFormat="1" ht="16.5" thickBot="1" x14ac:dyDescent="0.25">
      <c r="A62" s="78" t="s">
        <v>14</v>
      </c>
      <c r="B62" s="66" t="s">
        <v>213</v>
      </c>
      <c r="C62" s="51"/>
      <c r="D62" s="73"/>
      <c r="E62" s="73"/>
    </row>
    <row r="63" spans="1:5" s="49" customFormat="1" x14ac:dyDescent="0.2">
      <c r="A63" s="52" t="s">
        <v>214</v>
      </c>
      <c r="B63" s="53" t="s">
        <v>215</v>
      </c>
      <c r="C63" s="75"/>
      <c r="D63" s="68"/>
      <c r="E63" s="68"/>
    </row>
    <row r="64" spans="1:5" s="49" customFormat="1" x14ac:dyDescent="0.2">
      <c r="A64" s="55" t="s">
        <v>216</v>
      </c>
      <c r="B64" s="56" t="s">
        <v>217</v>
      </c>
      <c r="C64" s="75"/>
      <c r="D64" s="59"/>
      <c r="E64" s="59"/>
    </row>
    <row r="65" spans="1:5" s="49" customFormat="1" ht="16.5" thickBot="1" x14ac:dyDescent="0.25">
      <c r="A65" s="62" t="s">
        <v>218</v>
      </c>
      <c r="B65" s="63" t="s">
        <v>219</v>
      </c>
      <c r="C65" s="75"/>
      <c r="D65" s="64"/>
      <c r="E65" s="64"/>
    </row>
    <row r="66" spans="1:5" s="49" customFormat="1" ht="16.5" thickBot="1" x14ac:dyDescent="0.25">
      <c r="A66" s="78" t="s">
        <v>15</v>
      </c>
      <c r="B66" s="66" t="s">
        <v>220</v>
      </c>
      <c r="C66" s="51"/>
      <c r="D66" s="73"/>
      <c r="E66" s="73"/>
    </row>
    <row r="67" spans="1:5" s="49" customFormat="1" x14ac:dyDescent="0.2">
      <c r="A67" s="52" t="s">
        <v>221</v>
      </c>
      <c r="B67" s="53" t="s">
        <v>222</v>
      </c>
      <c r="C67" s="75"/>
      <c r="D67" s="68"/>
      <c r="E67" s="68"/>
    </row>
    <row r="68" spans="1:5" s="49" customFormat="1" x14ac:dyDescent="0.2">
      <c r="A68" s="55" t="s">
        <v>223</v>
      </c>
      <c r="B68" s="56" t="s">
        <v>224</v>
      </c>
      <c r="C68" s="75"/>
      <c r="D68" s="59"/>
      <c r="E68" s="59"/>
    </row>
    <row r="69" spans="1:5" s="49" customFormat="1" x14ac:dyDescent="0.2">
      <c r="A69" s="55" t="s">
        <v>225</v>
      </c>
      <c r="B69" s="56" t="s">
        <v>226</v>
      </c>
      <c r="C69" s="75"/>
      <c r="D69" s="59"/>
      <c r="E69" s="59"/>
    </row>
    <row r="70" spans="1:5" s="49" customFormat="1" ht="16.5" thickBot="1" x14ac:dyDescent="0.25">
      <c r="A70" s="62" t="s">
        <v>227</v>
      </c>
      <c r="B70" s="63" t="s">
        <v>228</v>
      </c>
      <c r="C70" s="75"/>
      <c r="D70" s="64"/>
      <c r="E70" s="64"/>
    </row>
    <row r="71" spans="1:5" s="49" customFormat="1" ht="16.5" thickBot="1" x14ac:dyDescent="0.25">
      <c r="A71" s="78" t="s">
        <v>16</v>
      </c>
      <c r="B71" s="66" t="s">
        <v>229</v>
      </c>
      <c r="C71" s="51">
        <f>SUM(C72:C73)</f>
        <v>636906</v>
      </c>
      <c r="D71" s="51">
        <f>SUM(D72:D73)</f>
        <v>3746846</v>
      </c>
      <c r="E71" s="51">
        <f>SUM(E72:E73)</f>
        <v>3764846</v>
      </c>
    </row>
    <row r="72" spans="1:5" s="49" customFormat="1" x14ac:dyDescent="0.25">
      <c r="A72" s="52" t="s">
        <v>230</v>
      </c>
      <c r="B72" s="53" t="s">
        <v>231</v>
      </c>
      <c r="C72" s="75">
        <v>636906</v>
      </c>
      <c r="D72" s="79">
        <v>3746846</v>
      </c>
      <c r="E72" s="79">
        <v>3764846</v>
      </c>
    </row>
    <row r="73" spans="1:5" s="49" customFormat="1" ht="16.5" thickBot="1" x14ac:dyDescent="0.25">
      <c r="A73" s="62" t="s">
        <v>232</v>
      </c>
      <c r="B73" s="63" t="s">
        <v>233</v>
      </c>
      <c r="C73" s="75"/>
      <c r="D73" s="64"/>
      <c r="E73" s="64"/>
    </row>
    <row r="74" spans="1:5" s="49" customFormat="1" ht="16.5" thickBot="1" x14ac:dyDescent="0.25">
      <c r="A74" s="78" t="s">
        <v>17</v>
      </c>
      <c r="B74" s="66" t="s">
        <v>234</v>
      </c>
      <c r="C74" s="51">
        <f>SUM(C75:C78)</f>
        <v>43685600</v>
      </c>
      <c r="D74" s="51">
        <f>SUM(D75:D78)</f>
        <v>43815393</v>
      </c>
      <c r="E74" s="51">
        <f>SUM(E75:E78)</f>
        <v>43815393</v>
      </c>
    </row>
    <row r="75" spans="1:5" s="49" customFormat="1" x14ac:dyDescent="0.25">
      <c r="A75" s="52" t="s">
        <v>235</v>
      </c>
      <c r="B75" s="53" t="s">
        <v>236</v>
      </c>
      <c r="C75" s="75"/>
      <c r="D75" s="68"/>
      <c r="E75" s="79"/>
    </row>
    <row r="76" spans="1:5" s="49" customFormat="1" x14ac:dyDescent="0.25">
      <c r="A76" s="55" t="s">
        <v>237</v>
      </c>
      <c r="B76" s="56" t="s">
        <v>238</v>
      </c>
      <c r="C76" s="75"/>
      <c r="D76" s="59"/>
      <c r="E76" s="58"/>
    </row>
    <row r="77" spans="1:5" s="49" customFormat="1" x14ac:dyDescent="0.25">
      <c r="A77" s="62" t="s">
        <v>239</v>
      </c>
      <c r="B77" s="63" t="s">
        <v>240</v>
      </c>
      <c r="C77" s="75"/>
      <c r="D77" s="59"/>
      <c r="E77" s="58"/>
    </row>
    <row r="78" spans="1:5" s="49" customFormat="1" ht="16.5" thickBot="1" x14ac:dyDescent="0.25">
      <c r="A78" s="62" t="s">
        <v>241</v>
      </c>
      <c r="B78" s="63" t="s">
        <v>242</v>
      </c>
      <c r="C78" s="75">
        <v>43685600</v>
      </c>
      <c r="D78" s="75">
        <v>43815393</v>
      </c>
      <c r="E78" s="75">
        <v>43815393</v>
      </c>
    </row>
    <row r="79" spans="1:5" s="49" customFormat="1" ht="16.5" thickBot="1" x14ac:dyDescent="0.25">
      <c r="A79" s="78" t="s">
        <v>45</v>
      </c>
      <c r="B79" s="66" t="s">
        <v>243</v>
      </c>
      <c r="C79" s="51"/>
      <c r="D79" s="73"/>
      <c r="E79" s="73"/>
    </row>
    <row r="80" spans="1:5" s="49" customFormat="1" x14ac:dyDescent="0.2">
      <c r="A80" s="80" t="s">
        <v>244</v>
      </c>
      <c r="B80" s="53" t="s">
        <v>245</v>
      </c>
      <c r="C80" s="75"/>
      <c r="D80" s="68"/>
      <c r="E80" s="68"/>
    </row>
    <row r="81" spans="1:7" s="49" customFormat="1" x14ac:dyDescent="0.2">
      <c r="A81" s="81" t="s">
        <v>246</v>
      </c>
      <c r="B81" s="56" t="s">
        <v>247</v>
      </c>
      <c r="C81" s="75"/>
      <c r="D81" s="59"/>
      <c r="E81" s="59"/>
    </row>
    <row r="82" spans="1:7" s="49" customFormat="1" x14ac:dyDescent="0.2">
      <c r="A82" s="81" t="s">
        <v>248</v>
      </c>
      <c r="B82" s="56" t="s">
        <v>249</v>
      </c>
      <c r="C82" s="75"/>
      <c r="D82" s="59"/>
      <c r="E82" s="59"/>
    </row>
    <row r="83" spans="1:7" s="49" customFormat="1" ht="16.5" thickBot="1" x14ac:dyDescent="0.25">
      <c r="A83" s="82" t="s">
        <v>250</v>
      </c>
      <c r="B83" s="63" t="s">
        <v>251</v>
      </c>
      <c r="C83" s="75"/>
      <c r="D83" s="64"/>
      <c r="E83" s="64"/>
    </row>
    <row r="84" spans="1:7" s="49" customFormat="1" ht="16.5" thickBot="1" x14ac:dyDescent="0.25">
      <c r="A84" s="78" t="s">
        <v>48</v>
      </c>
      <c r="B84" s="66" t="s">
        <v>252</v>
      </c>
      <c r="C84" s="83"/>
      <c r="D84" s="73"/>
      <c r="E84" s="73"/>
    </row>
    <row r="85" spans="1:7" s="49" customFormat="1" ht="16.5" thickBot="1" x14ac:dyDescent="0.25">
      <c r="A85" s="78" t="s">
        <v>51</v>
      </c>
      <c r="B85" s="66" t="s">
        <v>253</v>
      </c>
      <c r="C85" s="51">
        <f>SUM(C62+C66+C71+C74+C79+C84)</f>
        <v>44322506</v>
      </c>
      <c r="D85" s="51">
        <f>SUM(D62+D66+D71+D74+D79+D84)</f>
        <v>47562239</v>
      </c>
      <c r="E85" s="51">
        <f>SUM(E62+E66+E71+E74+E79+E84)</f>
        <v>47580239</v>
      </c>
    </row>
    <row r="86" spans="1:7" s="49" customFormat="1" ht="16.5" thickBot="1" x14ac:dyDescent="0.25">
      <c r="A86" s="84" t="s">
        <v>54</v>
      </c>
      <c r="B86" s="85" t="s">
        <v>254</v>
      </c>
      <c r="C86" s="72">
        <f>SUM(C61,C85)</f>
        <v>44586506</v>
      </c>
      <c r="D86" s="72">
        <f>SUM(D61,D85)</f>
        <v>52535997</v>
      </c>
      <c r="E86" s="72">
        <f>SUM(E61,E85)</f>
        <v>52569903</v>
      </c>
    </row>
    <row r="87" spans="1:7" x14ac:dyDescent="0.25">
      <c r="A87" s="424" t="s">
        <v>255</v>
      </c>
      <c r="B87" s="424"/>
      <c r="C87" s="424"/>
      <c r="G87" s="41" t="s">
        <v>256</v>
      </c>
    </row>
    <row r="88" spans="1:7" s="86" customFormat="1" ht="16.5" thickBot="1" x14ac:dyDescent="0.3">
      <c r="A88" s="425"/>
      <c r="B88" s="425"/>
      <c r="D88" s="145"/>
      <c r="E88" s="87" t="s">
        <v>257</v>
      </c>
    </row>
    <row r="89" spans="1:7" ht="32.25" thickBot="1" x14ac:dyDescent="0.3">
      <c r="A89" s="44" t="s">
        <v>3</v>
      </c>
      <c r="B89" s="45" t="s">
        <v>258</v>
      </c>
      <c r="C89" s="45" t="s">
        <v>1029</v>
      </c>
      <c r="D89" s="46" t="s">
        <v>1032</v>
      </c>
      <c r="E89" s="46" t="s">
        <v>1031</v>
      </c>
    </row>
    <row r="90" spans="1:7" s="89" customFormat="1" ht="16.5" thickBot="1" x14ac:dyDescent="0.3">
      <c r="A90" s="44">
        <v>1</v>
      </c>
      <c r="B90" s="45">
        <v>2</v>
      </c>
      <c r="C90" s="45">
        <v>3</v>
      </c>
      <c r="D90" s="88">
        <v>4</v>
      </c>
      <c r="E90" s="88">
        <v>5</v>
      </c>
    </row>
    <row r="91" spans="1:7" ht="16.5" thickBot="1" x14ac:dyDescent="0.3">
      <c r="A91" s="47" t="s">
        <v>18</v>
      </c>
      <c r="B91" s="90" t="s">
        <v>259</v>
      </c>
      <c r="C91" s="91">
        <f>SUM(C92:C96)</f>
        <v>44322506</v>
      </c>
      <c r="D91" s="92">
        <f>SUM(D92:D96)</f>
        <v>52271997</v>
      </c>
      <c r="E91" s="92">
        <f>SUM(E92:E96)</f>
        <v>49084508</v>
      </c>
    </row>
    <row r="92" spans="1:7" x14ac:dyDescent="0.25">
      <c r="A92" s="93" t="s">
        <v>110</v>
      </c>
      <c r="B92" s="94" t="s">
        <v>260</v>
      </c>
      <c r="C92" s="95">
        <v>32991851</v>
      </c>
      <c r="D92" s="96">
        <v>37367104</v>
      </c>
      <c r="E92" s="96">
        <v>36866146</v>
      </c>
    </row>
    <row r="93" spans="1:7" x14ac:dyDescent="0.25">
      <c r="A93" s="55" t="s">
        <v>112</v>
      </c>
      <c r="B93" s="97" t="s">
        <v>23</v>
      </c>
      <c r="C93" s="98">
        <v>6171654</v>
      </c>
      <c r="D93" s="99">
        <v>7727571</v>
      </c>
      <c r="E93" s="99">
        <v>6969494</v>
      </c>
    </row>
    <row r="94" spans="1:7" x14ac:dyDescent="0.25">
      <c r="A94" s="55" t="s">
        <v>114</v>
      </c>
      <c r="B94" s="97" t="s">
        <v>261</v>
      </c>
      <c r="C94" s="100">
        <v>5159001</v>
      </c>
      <c r="D94" s="99">
        <v>7177322</v>
      </c>
      <c r="E94" s="99">
        <v>5248868</v>
      </c>
    </row>
    <row r="95" spans="1:7" x14ac:dyDescent="0.25">
      <c r="A95" s="55" t="s">
        <v>116</v>
      </c>
      <c r="B95" s="97" t="s">
        <v>27</v>
      </c>
      <c r="C95" s="100"/>
      <c r="D95" s="99"/>
      <c r="E95" s="99"/>
    </row>
    <row r="96" spans="1:7" x14ac:dyDescent="0.25">
      <c r="A96" s="55" t="s">
        <v>262</v>
      </c>
      <c r="B96" s="101" t="s">
        <v>29</v>
      </c>
      <c r="C96" s="100"/>
      <c r="D96" s="99"/>
      <c r="E96" s="99"/>
    </row>
    <row r="97" spans="1:5" x14ac:dyDescent="0.25">
      <c r="A97" s="55" t="s">
        <v>120</v>
      </c>
      <c r="B97" s="97" t="s">
        <v>263</v>
      </c>
      <c r="C97" s="100"/>
      <c r="D97" s="99"/>
      <c r="E97" s="99"/>
    </row>
    <row r="98" spans="1:5" x14ac:dyDescent="0.25">
      <c r="A98" s="55" t="s">
        <v>264</v>
      </c>
      <c r="B98" s="103" t="s">
        <v>265</v>
      </c>
      <c r="C98" s="100"/>
      <c r="D98" s="99"/>
      <c r="E98" s="99"/>
    </row>
    <row r="99" spans="1:5" x14ac:dyDescent="0.25">
      <c r="A99" s="55" t="s">
        <v>266</v>
      </c>
      <c r="B99" s="104" t="s">
        <v>267</v>
      </c>
      <c r="C99" s="100"/>
      <c r="D99" s="99"/>
      <c r="E99" s="99"/>
    </row>
    <row r="100" spans="1:5" x14ac:dyDescent="0.25">
      <c r="A100" s="55" t="s">
        <v>268</v>
      </c>
      <c r="B100" s="104" t="s">
        <v>269</v>
      </c>
      <c r="C100" s="100"/>
      <c r="D100" s="99"/>
      <c r="E100" s="99"/>
    </row>
    <row r="101" spans="1:5" x14ac:dyDescent="0.25">
      <c r="A101" s="55" t="s">
        <v>270</v>
      </c>
      <c r="B101" s="103" t="s">
        <v>271</v>
      </c>
      <c r="C101" s="100"/>
      <c r="D101" s="146"/>
      <c r="E101" s="146"/>
    </row>
    <row r="102" spans="1:5" x14ac:dyDescent="0.25">
      <c r="A102" s="55" t="s">
        <v>272</v>
      </c>
      <c r="B102" s="103" t="s">
        <v>273</v>
      </c>
      <c r="C102" s="100"/>
      <c r="D102" s="99"/>
      <c r="E102" s="99"/>
    </row>
    <row r="103" spans="1:5" x14ac:dyDescent="0.25">
      <c r="A103" s="55" t="s">
        <v>274</v>
      </c>
      <c r="B103" s="104" t="s">
        <v>275</v>
      </c>
      <c r="C103" s="100"/>
      <c r="D103" s="99"/>
      <c r="E103" s="99"/>
    </row>
    <row r="104" spans="1:5" x14ac:dyDescent="0.25">
      <c r="A104" s="105" t="s">
        <v>276</v>
      </c>
      <c r="B104" s="106" t="s">
        <v>277</v>
      </c>
      <c r="C104" s="100"/>
      <c r="D104" s="99"/>
      <c r="E104" s="99"/>
    </row>
    <row r="105" spans="1:5" x14ac:dyDescent="0.25">
      <c r="A105" s="55" t="s">
        <v>278</v>
      </c>
      <c r="B105" s="106" t="s">
        <v>279</v>
      </c>
      <c r="C105" s="100"/>
      <c r="D105" s="99"/>
      <c r="E105" s="99"/>
    </row>
    <row r="106" spans="1:5" ht="16.5" thickBot="1" x14ac:dyDescent="0.3">
      <c r="A106" s="107" t="s">
        <v>280</v>
      </c>
      <c r="B106" s="108" t="s">
        <v>281</v>
      </c>
      <c r="C106" s="109"/>
      <c r="D106" s="147"/>
      <c r="E106" s="147"/>
    </row>
    <row r="107" spans="1:5" ht="16.5" thickBot="1" x14ac:dyDescent="0.3">
      <c r="A107" s="44" t="s">
        <v>21</v>
      </c>
      <c r="B107" s="110" t="s">
        <v>282</v>
      </c>
      <c r="C107" s="92">
        <f>SUM(C108,C110,C112)</f>
        <v>264000</v>
      </c>
      <c r="D107" s="92">
        <f>SUM(D108,D110,D112)</f>
        <v>264000</v>
      </c>
      <c r="E107" s="92">
        <f>SUM(E108,E110,E112)</f>
        <v>264000</v>
      </c>
    </row>
    <row r="108" spans="1:5" x14ac:dyDescent="0.25">
      <c r="A108" s="52" t="s">
        <v>123</v>
      </c>
      <c r="B108" s="97" t="s">
        <v>69</v>
      </c>
      <c r="C108" s="111"/>
      <c r="D108" s="96"/>
      <c r="E108" s="96"/>
    </row>
    <row r="109" spans="1:5" x14ac:dyDescent="0.25">
      <c r="A109" s="52" t="s">
        <v>125</v>
      </c>
      <c r="B109" s="112" t="s">
        <v>283</v>
      </c>
      <c r="C109" s="111"/>
      <c r="D109" s="99"/>
      <c r="E109" s="99"/>
    </row>
    <row r="110" spans="1:5" x14ac:dyDescent="0.25">
      <c r="A110" s="52" t="s">
        <v>127</v>
      </c>
      <c r="B110" s="112" t="s">
        <v>73</v>
      </c>
      <c r="C110" s="98"/>
      <c r="D110" s="99"/>
      <c r="E110" s="99"/>
    </row>
    <row r="111" spans="1:5" x14ac:dyDescent="0.25">
      <c r="A111" s="52" t="s">
        <v>129</v>
      </c>
      <c r="B111" s="112" t="s">
        <v>284</v>
      </c>
      <c r="C111" s="98"/>
      <c r="D111" s="99"/>
      <c r="E111" s="99"/>
    </row>
    <row r="112" spans="1:5" x14ac:dyDescent="0.25">
      <c r="A112" s="52" t="s">
        <v>131</v>
      </c>
      <c r="B112" s="63" t="s">
        <v>77</v>
      </c>
      <c r="C112" s="98">
        <v>264000</v>
      </c>
      <c r="D112" s="99">
        <v>264000</v>
      </c>
      <c r="E112" s="99">
        <v>264000</v>
      </c>
    </row>
    <row r="113" spans="1:5" x14ac:dyDescent="0.25">
      <c r="A113" s="52" t="s">
        <v>133</v>
      </c>
      <c r="B113" s="56" t="s">
        <v>285</v>
      </c>
      <c r="C113" s="98"/>
      <c r="D113" s="102"/>
      <c r="E113" s="102"/>
    </row>
    <row r="114" spans="1:5" x14ac:dyDescent="0.25">
      <c r="A114" s="52" t="s">
        <v>286</v>
      </c>
      <c r="B114" s="113" t="s">
        <v>287</v>
      </c>
      <c r="C114" s="98"/>
      <c r="D114" s="102"/>
      <c r="E114" s="102"/>
    </row>
    <row r="115" spans="1:5" x14ac:dyDescent="0.25">
      <c r="A115" s="52" t="s">
        <v>288</v>
      </c>
      <c r="B115" s="104" t="s">
        <v>269</v>
      </c>
      <c r="C115" s="98"/>
      <c r="D115" s="102"/>
      <c r="E115" s="102"/>
    </row>
    <row r="116" spans="1:5" x14ac:dyDescent="0.25">
      <c r="A116" s="52" t="s">
        <v>289</v>
      </c>
      <c r="B116" s="104" t="s">
        <v>290</v>
      </c>
      <c r="C116" s="98">
        <v>264000</v>
      </c>
      <c r="D116" s="102">
        <v>264000</v>
      </c>
      <c r="E116" s="102">
        <v>264000</v>
      </c>
    </row>
    <row r="117" spans="1:5" x14ac:dyDescent="0.25">
      <c r="A117" s="52" t="s">
        <v>291</v>
      </c>
      <c r="B117" s="104" t="s">
        <v>292</v>
      </c>
      <c r="C117" s="98"/>
      <c r="D117" s="102"/>
      <c r="E117" s="102"/>
    </row>
    <row r="118" spans="1:5" x14ac:dyDescent="0.25">
      <c r="A118" s="52" t="s">
        <v>293</v>
      </c>
      <c r="B118" s="104" t="s">
        <v>275</v>
      </c>
      <c r="C118" s="98"/>
      <c r="D118" s="102"/>
      <c r="E118" s="102"/>
    </row>
    <row r="119" spans="1:5" x14ac:dyDescent="0.25">
      <c r="A119" s="52" t="s">
        <v>294</v>
      </c>
      <c r="B119" s="104" t="s">
        <v>295</v>
      </c>
      <c r="C119" s="98"/>
      <c r="D119" s="102"/>
      <c r="E119" s="102"/>
    </row>
    <row r="120" spans="1:5" ht="16.5" thickBot="1" x14ac:dyDescent="0.3">
      <c r="A120" s="105" t="s">
        <v>296</v>
      </c>
      <c r="B120" s="104" t="s">
        <v>297</v>
      </c>
      <c r="C120" s="100"/>
      <c r="D120" s="148"/>
      <c r="E120" s="148"/>
    </row>
    <row r="121" spans="1:5" ht="16.5" thickBot="1" x14ac:dyDescent="0.3">
      <c r="A121" s="44" t="s">
        <v>7</v>
      </c>
      <c r="B121" s="115" t="s">
        <v>298</v>
      </c>
      <c r="C121" s="92">
        <f>SUM(C122:C123)</f>
        <v>0</v>
      </c>
      <c r="D121" s="70">
        <f>D122+D123</f>
        <v>0</v>
      </c>
      <c r="E121" s="70">
        <f>E122+E123</f>
        <v>0</v>
      </c>
    </row>
    <row r="122" spans="1:5" x14ac:dyDescent="0.25">
      <c r="A122" s="52" t="s">
        <v>136</v>
      </c>
      <c r="B122" s="116" t="s">
        <v>299</v>
      </c>
      <c r="C122" s="111"/>
      <c r="D122" s="96"/>
      <c r="E122" s="96"/>
    </row>
    <row r="123" spans="1:5" ht="16.5" thickBot="1" x14ac:dyDescent="0.3">
      <c r="A123" s="62" t="s">
        <v>138</v>
      </c>
      <c r="B123" s="112" t="s">
        <v>300</v>
      </c>
      <c r="C123" s="100"/>
      <c r="D123" s="114"/>
      <c r="E123" s="114"/>
    </row>
    <row r="124" spans="1:5" ht="16.5" thickBot="1" x14ac:dyDescent="0.3">
      <c r="A124" s="44" t="s">
        <v>8</v>
      </c>
      <c r="B124" s="115" t="s">
        <v>301</v>
      </c>
      <c r="C124" s="92">
        <f>SUM(C91,C107,C121)</f>
        <v>44586506</v>
      </c>
      <c r="D124" s="92">
        <f>SUM(D91,D107,D121)</f>
        <v>52535997</v>
      </c>
      <c r="E124" s="92">
        <f>SUM(E91,E107,E121)</f>
        <v>49348508</v>
      </c>
    </row>
    <row r="125" spans="1:5" ht="16.5" thickBot="1" x14ac:dyDescent="0.3">
      <c r="A125" s="44" t="s">
        <v>9</v>
      </c>
      <c r="B125" s="115" t="s">
        <v>302</v>
      </c>
      <c r="C125" s="92"/>
      <c r="D125" s="117"/>
      <c r="E125" s="117"/>
    </row>
    <row r="126" spans="1:5" x14ac:dyDescent="0.25">
      <c r="A126" s="52" t="s">
        <v>163</v>
      </c>
      <c r="B126" s="116" t="s">
        <v>303</v>
      </c>
      <c r="C126" s="98"/>
      <c r="D126" s="118"/>
      <c r="E126" s="118"/>
    </row>
    <row r="127" spans="1:5" x14ac:dyDescent="0.25">
      <c r="A127" s="52" t="s">
        <v>165</v>
      </c>
      <c r="B127" s="116" t="s">
        <v>304</v>
      </c>
      <c r="C127" s="98"/>
      <c r="D127" s="102"/>
      <c r="E127" s="102"/>
    </row>
    <row r="128" spans="1:5" ht="16.5" thickBot="1" x14ac:dyDescent="0.3">
      <c r="A128" s="105" t="s">
        <v>167</v>
      </c>
      <c r="B128" s="101" t="s">
        <v>305</v>
      </c>
      <c r="C128" s="98"/>
      <c r="D128" s="148"/>
      <c r="E128" s="148"/>
    </row>
    <row r="129" spans="1:7" ht="16.5" thickBot="1" x14ac:dyDescent="0.3">
      <c r="A129" s="44" t="s">
        <v>10</v>
      </c>
      <c r="B129" s="115" t="s">
        <v>306</v>
      </c>
      <c r="C129" s="92"/>
      <c r="D129" s="117"/>
      <c r="E129" s="117"/>
    </row>
    <row r="130" spans="1:7" x14ac:dyDescent="0.25">
      <c r="A130" s="52" t="s">
        <v>183</v>
      </c>
      <c r="B130" s="116" t="s">
        <v>307</v>
      </c>
      <c r="C130" s="98"/>
      <c r="D130" s="118"/>
      <c r="E130" s="118"/>
    </row>
    <row r="131" spans="1:7" x14ac:dyDescent="0.25">
      <c r="A131" s="52" t="s">
        <v>185</v>
      </c>
      <c r="B131" s="116" t="s">
        <v>308</v>
      </c>
      <c r="C131" s="98"/>
      <c r="D131" s="102"/>
      <c r="E131" s="102"/>
    </row>
    <row r="132" spans="1:7" x14ac:dyDescent="0.25">
      <c r="A132" s="52" t="s">
        <v>187</v>
      </c>
      <c r="B132" s="116" t="s">
        <v>309</v>
      </c>
      <c r="C132" s="98"/>
      <c r="D132" s="102"/>
      <c r="E132" s="102"/>
    </row>
    <row r="133" spans="1:7" ht="16.5" thickBot="1" x14ac:dyDescent="0.3">
      <c r="A133" s="105" t="s">
        <v>189</v>
      </c>
      <c r="B133" s="101" t="s">
        <v>310</v>
      </c>
      <c r="C133" s="98"/>
      <c r="D133" s="114"/>
      <c r="E133" s="114"/>
    </row>
    <row r="134" spans="1:7" ht="16.5" thickBot="1" x14ac:dyDescent="0.3">
      <c r="A134" s="44" t="s">
        <v>11</v>
      </c>
      <c r="B134" s="115" t="s">
        <v>311</v>
      </c>
      <c r="C134" s="119">
        <f>SUM(C135:C138)</f>
        <v>0</v>
      </c>
      <c r="D134" s="119">
        <f>SUM(D135:D138)</f>
        <v>0</v>
      </c>
      <c r="E134" s="119">
        <f>SUM(E135:E138)</f>
        <v>0</v>
      </c>
    </row>
    <row r="135" spans="1:7" x14ac:dyDescent="0.25">
      <c r="A135" s="52" t="s">
        <v>195</v>
      </c>
      <c r="B135" s="116" t="s">
        <v>312</v>
      </c>
      <c r="C135" s="98"/>
      <c r="D135" s="118"/>
      <c r="E135" s="118"/>
    </row>
    <row r="136" spans="1:7" x14ac:dyDescent="0.25">
      <c r="A136" s="52" t="s">
        <v>197</v>
      </c>
      <c r="B136" s="116" t="s">
        <v>313</v>
      </c>
      <c r="C136" s="98"/>
      <c r="D136" s="99"/>
      <c r="E136" s="99"/>
    </row>
    <row r="137" spans="1:7" x14ac:dyDescent="0.25">
      <c r="A137" s="52" t="s">
        <v>199</v>
      </c>
      <c r="B137" s="116" t="s">
        <v>314</v>
      </c>
      <c r="C137" s="98"/>
      <c r="D137" s="99"/>
      <c r="E137" s="99"/>
    </row>
    <row r="138" spans="1:7" ht="16.5" thickBot="1" x14ac:dyDescent="0.3">
      <c r="A138" s="105" t="s">
        <v>201</v>
      </c>
      <c r="B138" s="101" t="s">
        <v>315</v>
      </c>
      <c r="C138" s="98"/>
      <c r="D138" s="149"/>
      <c r="E138" s="149"/>
    </row>
    <row r="139" spans="1:7" ht="16.5" thickBot="1" x14ac:dyDescent="0.3">
      <c r="A139" s="44" t="s">
        <v>12</v>
      </c>
      <c r="B139" s="115" t="s">
        <v>316</v>
      </c>
      <c r="C139" s="120"/>
      <c r="D139" s="117"/>
      <c r="E139" s="117"/>
    </row>
    <row r="140" spans="1:7" x14ac:dyDescent="0.25">
      <c r="A140" s="52" t="s">
        <v>204</v>
      </c>
      <c r="B140" s="116" t="s">
        <v>317</v>
      </c>
      <c r="C140" s="98"/>
      <c r="D140" s="118"/>
      <c r="E140" s="118"/>
    </row>
    <row r="141" spans="1:7" x14ac:dyDescent="0.25">
      <c r="A141" s="52" t="s">
        <v>206</v>
      </c>
      <c r="B141" s="116" t="s">
        <v>318</v>
      </c>
      <c r="C141" s="98"/>
      <c r="D141" s="102"/>
      <c r="E141" s="102"/>
    </row>
    <row r="142" spans="1:7" x14ac:dyDescent="0.25">
      <c r="A142" s="52" t="s">
        <v>208</v>
      </c>
      <c r="B142" s="116" t="s">
        <v>319</v>
      </c>
      <c r="C142" s="98"/>
      <c r="D142" s="102"/>
      <c r="E142" s="102"/>
    </row>
    <row r="143" spans="1:7" ht="16.5" thickBot="1" x14ac:dyDescent="0.3">
      <c r="A143" s="52" t="s">
        <v>210</v>
      </c>
      <c r="B143" s="116" t="s">
        <v>320</v>
      </c>
      <c r="C143" s="98"/>
      <c r="D143" s="114"/>
      <c r="E143" s="114"/>
    </row>
    <row r="144" spans="1:7" ht="16.5" thickBot="1" x14ac:dyDescent="0.3">
      <c r="A144" s="44" t="s">
        <v>13</v>
      </c>
      <c r="B144" s="115" t="s">
        <v>321</v>
      </c>
      <c r="C144" s="121">
        <f>SUM(C125,C129,C134,C139)</f>
        <v>0</v>
      </c>
      <c r="D144" s="121">
        <f>SUM(D125,D129,D134,D139)</f>
        <v>0</v>
      </c>
      <c r="E144" s="121">
        <f>SUM(E125,E129,E134,E139)</f>
        <v>0</v>
      </c>
      <c r="F144" s="122"/>
      <c r="G144" s="122"/>
    </row>
    <row r="145" spans="1:5" s="49" customFormat="1" ht="16.5" thickBot="1" x14ac:dyDescent="0.25">
      <c r="A145" s="84" t="s">
        <v>14</v>
      </c>
      <c r="B145" s="85" t="s">
        <v>322</v>
      </c>
      <c r="C145" s="121">
        <f>SUM(C124,C144)</f>
        <v>44586506</v>
      </c>
      <c r="D145" s="121">
        <f>SUM(D124,D144)</f>
        <v>52535997</v>
      </c>
      <c r="E145" s="121">
        <f>SUM(E124,E144)</f>
        <v>49348508</v>
      </c>
    </row>
    <row r="146" spans="1:5" s="49" customFormat="1" ht="16.5" thickBot="1" x14ac:dyDescent="0.25">
      <c r="A146" s="123"/>
      <c r="B146" s="124"/>
      <c r="C146" s="125"/>
      <c r="D146" s="150"/>
    </row>
    <row r="147" spans="1:5" ht="16.5" thickBot="1" x14ac:dyDescent="0.3">
      <c r="A147" s="426" t="s">
        <v>323</v>
      </c>
      <c r="B147" s="426"/>
      <c r="C147" s="88">
        <v>9</v>
      </c>
      <c r="D147" s="117"/>
      <c r="E147" s="133">
        <v>9</v>
      </c>
    </row>
    <row r="148" spans="1:5" ht="16.5" thickBot="1" x14ac:dyDescent="0.3">
      <c r="A148" s="426" t="s">
        <v>324</v>
      </c>
      <c r="B148" s="426"/>
      <c r="C148" s="88">
        <v>0</v>
      </c>
      <c r="D148" s="117"/>
      <c r="E148" s="133">
        <v>0</v>
      </c>
    </row>
    <row r="149" spans="1:5" x14ac:dyDescent="0.25">
      <c r="A149" s="128"/>
      <c r="B149" s="129"/>
      <c r="C149" s="129"/>
    </row>
    <row r="150" spans="1:5" x14ac:dyDescent="0.25">
      <c r="A150" s="422" t="s">
        <v>325</v>
      </c>
      <c r="B150" s="422"/>
      <c r="C150" s="422"/>
    </row>
    <row r="151" spans="1:5" ht="16.5" thickBot="1" x14ac:dyDescent="0.3">
      <c r="A151" s="423"/>
      <c r="B151" s="423"/>
      <c r="E151" s="151" t="s">
        <v>2</v>
      </c>
    </row>
    <row r="152" spans="1:5" ht="16.5" thickBot="1" x14ac:dyDescent="0.3">
      <c r="A152" s="130" t="s">
        <v>18</v>
      </c>
      <c r="B152" s="131" t="s">
        <v>326</v>
      </c>
      <c r="C152" s="132">
        <f>+C61-C124</f>
        <v>-44322506</v>
      </c>
      <c r="D152" s="132">
        <f>+D61-D124</f>
        <v>-47562239</v>
      </c>
      <c r="E152" s="132">
        <f>+E61-E124</f>
        <v>-44358844</v>
      </c>
    </row>
    <row r="153" spans="1:5" ht="26.25" thickBot="1" x14ac:dyDescent="0.3">
      <c r="A153" s="130" t="s">
        <v>21</v>
      </c>
      <c r="B153" s="131" t="s">
        <v>327</v>
      </c>
      <c r="C153" s="132">
        <f>+C85-C144</f>
        <v>44322506</v>
      </c>
      <c r="D153" s="132">
        <f>+D85-D144</f>
        <v>47562239</v>
      </c>
      <c r="E153" s="132">
        <f>+E85-E144</f>
        <v>47580239</v>
      </c>
    </row>
  </sheetData>
  <mergeCells count="8">
    <mergeCell ref="A147:B147"/>
    <mergeCell ref="A148:B148"/>
    <mergeCell ref="A150:C150"/>
    <mergeCell ref="A151:B151"/>
    <mergeCell ref="A2:C2"/>
    <mergeCell ref="A3:B3"/>
    <mergeCell ref="A87:C87"/>
    <mergeCell ref="A88:B88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58" orientation="portrait" r:id="rId1"/>
  <headerFooter>
    <oddHeader>&amp;C&amp;"Times New Roman,Félkövér"Regölyi Közös Önkormányzati Hivatal
2019. ÉVI KÖLTSÉGVETÉSÉNEK ÖSSZEVONT MÉRLEGE&amp;R&amp;"Times New Roman,Félkövér dőlt"10. sz. melléklet</oddHeader>
  </headerFooter>
  <rowBreaks count="1" manualBreakCount="1">
    <brk id="86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59"/>
  <sheetViews>
    <sheetView view="pageBreakPreview" topLeftCell="A29" zoomScale="60" zoomScaleNormal="100" workbookViewId="0">
      <selection activeCell="A53" sqref="A53:E53"/>
    </sheetView>
  </sheetViews>
  <sheetFormatPr defaultRowHeight="15" x14ac:dyDescent="0.25"/>
  <cols>
    <col min="1" max="1" width="6.140625" style="180" customWidth="1"/>
    <col min="2" max="2" width="56.7109375" style="202" customWidth="1"/>
    <col min="3" max="3" width="10.5703125" customWidth="1"/>
    <col min="4" max="5" width="11.28515625" customWidth="1"/>
  </cols>
  <sheetData>
    <row r="1" spans="1:5" ht="15.75" thickBot="1" x14ac:dyDescent="0.3">
      <c r="A1" s="441" t="s">
        <v>627</v>
      </c>
      <c r="B1" s="442"/>
      <c r="C1" s="442"/>
      <c r="D1" s="442"/>
      <c r="E1" s="442"/>
    </row>
    <row r="2" spans="1:5" s="182" customFormat="1" ht="26.25" thickBot="1" x14ac:dyDescent="0.3">
      <c r="A2" s="203" t="s">
        <v>328</v>
      </c>
      <c r="B2" s="203" t="s">
        <v>6</v>
      </c>
      <c r="C2" s="204" t="s">
        <v>577</v>
      </c>
      <c r="D2" s="204" t="s">
        <v>579</v>
      </c>
      <c r="E2" s="204" t="s">
        <v>747</v>
      </c>
    </row>
    <row r="3" spans="1:5" s="182" customFormat="1" ht="15.75" thickBot="1" x14ac:dyDescent="0.3">
      <c r="A3" s="203">
        <v>1</v>
      </c>
      <c r="B3" s="203">
        <v>2</v>
      </c>
      <c r="C3" s="204">
        <v>3</v>
      </c>
      <c r="D3" s="204">
        <v>4</v>
      </c>
      <c r="E3" s="204">
        <v>5</v>
      </c>
    </row>
    <row r="4" spans="1:5" ht="15.75" thickBot="1" x14ac:dyDescent="0.3">
      <c r="A4" s="205" t="s">
        <v>748</v>
      </c>
      <c r="B4" s="206" t="s">
        <v>333</v>
      </c>
      <c r="C4" s="207"/>
      <c r="D4" s="207"/>
      <c r="E4" s="208"/>
    </row>
    <row r="5" spans="1:5" x14ac:dyDescent="0.25">
      <c r="A5" s="209" t="s">
        <v>749</v>
      </c>
      <c r="B5" s="194" t="s">
        <v>750</v>
      </c>
      <c r="C5" s="210">
        <v>0</v>
      </c>
      <c r="D5" s="210">
        <v>0</v>
      </c>
      <c r="E5" s="210"/>
    </row>
    <row r="6" spans="1:5" x14ac:dyDescent="0.25">
      <c r="A6" s="211" t="s">
        <v>751</v>
      </c>
      <c r="B6" s="197" t="s">
        <v>752</v>
      </c>
      <c r="C6" s="212">
        <v>0</v>
      </c>
      <c r="D6" s="212">
        <v>0</v>
      </c>
      <c r="E6" s="212"/>
    </row>
    <row r="7" spans="1:5" x14ac:dyDescent="0.25">
      <c r="A7" s="211" t="s">
        <v>753</v>
      </c>
      <c r="B7" s="197" t="s">
        <v>754</v>
      </c>
      <c r="C7" s="212">
        <v>0</v>
      </c>
      <c r="D7" s="212">
        <v>0</v>
      </c>
      <c r="E7" s="212"/>
    </row>
    <row r="8" spans="1:5" ht="15" customHeight="1" x14ac:dyDescent="0.25">
      <c r="A8" s="213" t="s">
        <v>755</v>
      </c>
      <c r="B8" s="199" t="s">
        <v>756</v>
      </c>
      <c r="C8" s="212">
        <v>0</v>
      </c>
      <c r="D8" s="212">
        <v>0</v>
      </c>
      <c r="E8" s="212"/>
    </row>
    <row r="9" spans="1:5" ht="15" customHeight="1" x14ac:dyDescent="0.25">
      <c r="A9" s="211" t="s">
        <v>757</v>
      </c>
      <c r="B9" s="197" t="s">
        <v>758</v>
      </c>
      <c r="C9" s="212">
        <v>0</v>
      </c>
      <c r="D9" s="212">
        <v>0</v>
      </c>
      <c r="E9" s="212"/>
    </row>
    <row r="10" spans="1:5" ht="15" customHeight="1" x14ac:dyDescent="0.25">
      <c r="A10" s="211" t="s">
        <v>759</v>
      </c>
      <c r="B10" s="197" t="s">
        <v>760</v>
      </c>
      <c r="C10" s="212">
        <v>0</v>
      </c>
      <c r="D10" s="212">
        <v>0</v>
      </c>
      <c r="E10" s="212"/>
    </row>
    <row r="11" spans="1:5" ht="15" customHeight="1" x14ac:dyDescent="0.25">
      <c r="A11" s="211" t="s">
        <v>761</v>
      </c>
      <c r="B11" s="197" t="s">
        <v>762</v>
      </c>
      <c r="C11" s="212">
        <v>0</v>
      </c>
      <c r="D11" s="212">
        <v>0</v>
      </c>
      <c r="E11" s="212"/>
    </row>
    <row r="12" spans="1:5" ht="15" customHeight="1" x14ac:dyDescent="0.25">
      <c r="A12" s="211" t="s">
        <v>763</v>
      </c>
      <c r="B12" s="197" t="s">
        <v>764</v>
      </c>
      <c r="C12" s="212">
        <v>0</v>
      </c>
      <c r="D12" s="212">
        <v>0</v>
      </c>
      <c r="E12" s="212"/>
    </row>
    <row r="13" spans="1:5" ht="15" customHeight="1" x14ac:dyDescent="0.25">
      <c r="A13" s="211" t="s">
        <v>765</v>
      </c>
      <c r="B13" s="197" t="s">
        <v>766</v>
      </c>
      <c r="C13" s="212">
        <v>0</v>
      </c>
      <c r="D13" s="212">
        <v>0</v>
      </c>
      <c r="E13" s="212"/>
    </row>
    <row r="14" spans="1:5" ht="15" customHeight="1" x14ac:dyDescent="0.25">
      <c r="A14" s="213" t="s">
        <v>767</v>
      </c>
      <c r="B14" s="199" t="s">
        <v>768</v>
      </c>
      <c r="C14" s="212">
        <v>0</v>
      </c>
      <c r="D14" s="212">
        <v>0</v>
      </c>
      <c r="E14" s="212"/>
    </row>
    <row r="15" spans="1:5" ht="15" customHeight="1" x14ac:dyDescent="0.25">
      <c r="A15" s="211" t="s">
        <v>769</v>
      </c>
      <c r="B15" s="197" t="s">
        <v>770</v>
      </c>
      <c r="C15" s="212">
        <v>0</v>
      </c>
      <c r="D15" s="212">
        <v>0</v>
      </c>
      <c r="E15" s="212"/>
    </row>
    <row r="16" spans="1:5" ht="15" customHeight="1" x14ac:dyDescent="0.25">
      <c r="A16" s="211" t="s">
        <v>771</v>
      </c>
      <c r="B16" s="197" t="s">
        <v>772</v>
      </c>
      <c r="C16" s="212">
        <v>0</v>
      </c>
      <c r="D16" s="212">
        <v>0</v>
      </c>
      <c r="E16" s="212"/>
    </row>
    <row r="17" spans="1:5" ht="15" customHeight="1" x14ac:dyDescent="0.25">
      <c r="A17" s="211" t="s">
        <v>773</v>
      </c>
      <c r="B17" s="197" t="s">
        <v>774</v>
      </c>
      <c r="C17" s="212">
        <v>0</v>
      </c>
      <c r="D17" s="212">
        <v>0</v>
      </c>
      <c r="E17" s="212"/>
    </row>
    <row r="18" spans="1:5" ht="26.25" customHeight="1" x14ac:dyDescent="0.25">
      <c r="A18" s="211" t="s">
        <v>775</v>
      </c>
      <c r="B18" s="197" t="s">
        <v>776</v>
      </c>
      <c r="C18" s="212">
        <v>0</v>
      </c>
      <c r="D18" s="212">
        <v>0</v>
      </c>
      <c r="E18" s="212"/>
    </row>
    <row r="19" spans="1:5" ht="15" customHeight="1" x14ac:dyDescent="0.25">
      <c r="A19" s="211" t="s">
        <v>777</v>
      </c>
      <c r="B19" s="197" t="s">
        <v>778</v>
      </c>
      <c r="C19" s="212">
        <v>0</v>
      </c>
      <c r="D19" s="212">
        <v>0</v>
      </c>
      <c r="E19" s="212"/>
    </row>
    <row r="20" spans="1:5" ht="15" customHeight="1" x14ac:dyDescent="0.25">
      <c r="A20" s="211" t="s">
        <v>779</v>
      </c>
      <c r="B20" s="197" t="s">
        <v>780</v>
      </c>
      <c r="C20" s="212">
        <v>0</v>
      </c>
      <c r="D20" s="212">
        <v>0</v>
      </c>
      <c r="E20" s="212"/>
    </row>
    <row r="21" spans="1:5" ht="15" customHeight="1" x14ac:dyDescent="0.25">
      <c r="A21" s="211" t="s">
        <v>781</v>
      </c>
      <c r="B21" s="197" t="s">
        <v>782</v>
      </c>
      <c r="C21" s="212">
        <v>0</v>
      </c>
      <c r="D21" s="212">
        <v>0</v>
      </c>
      <c r="E21" s="212"/>
    </row>
    <row r="22" spans="1:5" ht="24.95" customHeight="1" x14ac:dyDescent="0.25">
      <c r="A22" s="213" t="s">
        <v>783</v>
      </c>
      <c r="B22" s="199" t="s">
        <v>784</v>
      </c>
      <c r="C22" s="212">
        <v>0</v>
      </c>
      <c r="D22" s="212">
        <v>0</v>
      </c>
      <c r="E22" s="212"/>
    </row>
    <row r="23" spans="1:5" ht="15" customHeight="1" x14ac:dyDescent="0.25">
      <c r="A23" s="211" t="s">
        <v>785</v>
      </c>
      <c r="B23" s="197" t="s">
        <v>786</v>
      </c>
      <c r="C23" s="212">
        <v>0</v>
      </c>
      <c r="D23" s="212">
        <v>0</v>
      </c>
      <c r="E23" s="212"/>
    </row>
    <row r="24" spans="1:5" ht="24.95" customHeight="1" x14ac:dyDescent="0.25">
      <c r="A24" s="211" t="s">
        <v>787</v>
      </c>
      <c r="B24" s="197" t="s">
        <v>788</v>
      </c>
      <c r="C24" s="212">
        <v>0</v>
      </c>
      <c r="D24" s="212">
        <v>0</v>
      </c>
      <c r="E24" s="212"/>
    </row>
    <row r="25" spans="1:5" ht="24.95" customHeight="1" x14ac:dyDescent="0.25">
      <c r="A25" s="213" t="s">
        <v>789</v>
      </c>
      <c r="B25" s="199" t="s">
        <v>790</v>
      </c>
      <c r="C25" s="212">
        <v>0</v>
      </c>
      <c r="D25" s="212">
        <v>0</v>
      </c>
      <c r="E25" s="212"/>
    </row>
    <row r="26" spans="1:5" ht="24.95" customHeight="1" x14ac:dyDescent="0.25">
      <c r="A26" s="213" t="s">
        <v>791</v>
      </c>
      <c r="B26" s="199" t="s">
        <v>792</v>
      </c>
      <c r="C26" s="212">
        <v>0</v>
      </c>
      <c r="D26" s="212">
        <v>0</v>
      </c>
      <c r="E26" s="212"/>
    </row>
    <row r="27" spans="1:5" ht="15" customHeight="1" x14ac:dyDescent="0.25">
      <c r="A27" s="211" t="s">
        <v>793</v>
      </c>
      <c r="B27" s="197" t="s">
        <v>794</v>
      </c>
      <c r="C27" s="212">
        <v>0</v>
      </c>
      <c r="D27" s="212">
        <v>0</v>
      </c>
      <c r="E27" s="212"/>
    </row>
    <row r="28" spans="1:5" ht="15" customHeight="1" x14ac:dyDescent="0.25">
      <c r="A28" s="211" t="s">
        <v>795</v>
      </c>
      <c r="B28" s="197" t="s">
        <v>796</v>
      </c>
      <c r="C28" s="212">
        <v>0</v>
      </c>
      <c r="D28" s="212">
        <v>0</v>
      </c>
      <c r="E28" s="212"/>
    </row>
    <row r="29" spans="1:5" ht="15" customHeight="1" x14ac:dyDescent="0.25">
      <c r="A29" s="211" t="s">
        <v>797</v>
      </c>
      <c r="B29" s="197" t="s">
        <v>798</v>
      </c>
      <c r="C29" s="212">
        <v>0</v>
      </c>
      <c r="D29" s="212">
        <v>0</v>
      </c>
      <c r="E29" s="212"/>
    </row>
    <row r="30" spans="1:5" ht="15" customHeight="1" x14ac:dyDescent="0.25">
      <c r="A30" s="211" t="s">
        <v>799</v>
      </c>
      <c r="B30" s="197" t="s">
        <v>800</v>
      </c>
      <c r="C30" s="212">
        <v>0</v>
      </c>
      <c r="D30" s="212">
        <v>0</v>
      </c>
      <c r="E30" s="212"/>
    </row>
    <row r="31" spans="1:5" ht="15" customHeight="1" x14ac:dyDescent="0.25">
      <c r="A31" s="211" t="s">
        <v>801</v>
      </c>
      <c r="B31" s="197" t="s">
        <v>802</v>
      </c>
      <c r="C31" s="212">
        <v>0</v>
      </c>
      <c r="D31" s="212">
        <v>0</v>
      </c>
      <c r="E31" s="212"/>
    </row>
    <row r="32" spans="1:5" ht="15" customHeight="1" x14ac:dyDescent="0.25">
      <c r="A32" s="213" t="s">
        <v>803</v>
      </c>
      <c r="B32" s="199" t="s">
        <v>804</v>
      </c>
      <c r="C32" s="212">
        <v>0</v>
      </c>
      <c r="D32" s="212">
        <v>0</v>
      </c>
      <c r="E32" s="212"/>
    </row>
    <row r="33" spans="1:5" ht="15" customHeight="1" x14ac:dyDescent="0.25">
      <c r="A33" s="211" t="s">
        <v>805</v>
      </c>
      <c r="B33" s="197" t="s">
        <v>806</v>
      </c>
      <c r="C33" s="212">
        <v>0</v>
      </c>
      <c r="D33" s="212">
        <v>0</v>
      </c>
      <c r="E33" s="212"/>
    </row>
    <row r="34" spans="1:5" ht="24.95" customHeight="1" x14ac:dyDescent="0.25">
      <c r="A34" s="211" t="s">
        <v>807</v>
      </c>
      <c r="B34" s="197" t="s">
        <v>808</v>
      </c>
      <c r="C34" s="212">
        <v>0</v>
      </c>
      <c r="D34" s="212">
        <v>0</v>
      </c>
      <c r="E34" s="212"/>
    </row>
    <row r="35" spans="1:5" ht="15" customHeight="1" x14ac:dyDescent="0.25">
      <c r="A35" s="211" t="s">
        <v>809</v>
      </c>
      <c r="B35" s="197" t="s">
        <v>810</v>
      </c>
      <c r="C35" s="212">
        <v>0</v>
      </c>
      <c r="D35" s="212">
        <v>0</v>
      </c>
      <c r="E35" s="212"/>
    </row>
    <row r="36" spans="1:5" ht="15" customHeight="1" x14ac:dyDescent="0.25">
      <c r="A36" s="211" t="s">
        <v>811</v>
      </c>
      <c r="B36" s="197" t="s">
        <v>812</v>
      </c>
      <c r="C36" s="212">
        <v>0</v>
      </c>
      <c r="D36" s="212">
        <v>0</v>
      </c>
      <c r="E36" s="212"/>
    </row>
    <row r="37" spans="1:5" ht="15" customHeight="1" x14ac:dyDescent="0.25">
      <c r="A37" s="211" t="s">
        <v>813</v>
      </c>
      <c r="B37" s="197" t="s">
        <v>814</v>
      </c>
      <c r="C37" s="212">
        <v>0</v>
      </c>
      <c r="D37" s="212">
        <v>0</v>
      </c>
      <c r="E37" s="212"/>
    </row>
    <row r="38" spans="1:5" ht="15" customHeight="1" x14ac:dyDescent="0.25">
      <c r="A38" s="211" t="s">
        <v>815</v>
      </c>
      <c r="B38" s="197" t="s">
        <v>816</v>
      </c>
      <c r="C38" s="212">
        <v>0</v>
      </c>
      <c r="D38" s="212">
        <v>0</v>
      </c>
      <c r="E38" s="212"/>
    </row>
    <row r="39" spans="1:5" ht="15" customHeight="1" x14ac:dyDescent="0.25">
      <c r="A39" s="211" t="s">
        <v>817</v>
      </c>
      <c r="B39" s="197" t="s">
        <v>818</v>
      </c>
      <c r="C39" s="212">
        <v>0</v>
      </c>
      <c r="D39" s="212">
        <v>0</v>
      </c>
      <c r="E39" s="212"/>
    </row>
    <row r="40" spans="1:5" ht="15" customHeight="1" x14ac:dyDescent="0.25">
      <c r="A40" s="213" t="s">
        <v>819</v>
      </c>
      <c r="B40" s="199" t="s">
        <v>820</v>
      </c>
      <c r="C40" s="212">
        <v>0</v>
      </c>
      <c r="D40" s="212">
        <v>0</v>
      </c>
      <c r="E40" s="212"/>
    </row>
    <row r="41" spans="1:5" ht="24.95" customHeight="1" x14ac:dyDescent="0.25">
      <c r="A41" s="213" t="s">
        <v>821</v>
      </c>
      <c r="B41" s="199" t="s">
        <v>822</v>
      </c>
      <c r="C41" s="212">
        <v>0</v>
      </c>
      <c r="D41" s="212">
        <v>0</v>
      </c>
      <c r="E41" s="212"/>
    </row>
    <row r="42" spans="1:5" ht="15" customHeight="1" x14ac:dyDescent="0.25">
      <c r="A42" s="211" t="s">
        <v>823</v>
      </c>
      <c r="B42" s="197" t="s">
        <v>824</v>
      </c>
      <c r="C42" s="212">
        <v>0</v>
      </c>
      <c r="D42" s="212">
        <v>0</v>
      </c>
      <c r="E42" s="212"/>
    </row>
    <row r="43" spans="1:5" ht="15" customHeight="1" x14ac:dyDescent="0.25">
      <c r="A43" s="211" t="s">
        <v>825</v>
      </c>
      <c r="B43" s="197" t="s">
        <v>826</v>
      </c>
      <c r="C43" s="212">
        <v>101590</v>
      </c>
      <c r="D43" s="212">
        <v>0</v>
      </c>
      <c r="E43" s="212">
        <f>D43/C43*100</f>
        <v>0</v>
      </c>
    </row>
    <row r="44" spans="1:5" ht="15" customHeight="1" x14ac:dyDescent="0.25">
      <c r="A44" s="211" t="s">
        <v>827</v>
      </c>
      <c r="B44" s="197" t="s">
        <v>828</v>
      </c>
      <c r="C44" s="212">
        <v>607401</v>
      </c>
      <c r="D44" s="212">
        <v>165540</v>
      </c>
      <c r="E44" s="212"/>
    </row>
    <row r="45" spans="1:5" ht="15" customHeight="1" x14ac:dyDescent="0.25">
      <c r="A45" s="211" t="s">
        <v>829</v>
      </c>
      <c r="B45" s="197" t="s">
        <v>830</v>
      </c>
      <c r="C45" s="212">
        <v>0</v>
      </c>
      <c r="D45" s="212">
        <v>0</v>
      </c>
      <c r="E45" s="212"/>
    </row>
    <row r="46" spans="1:5" ht="15" customHeight="1" x14ac:dyDescent="0.25">
      <c r="A46" s="211" t="s">
        <v>831</v>
      </c>
      <c r="B46" s="197" t="s">
        <v>832</v>
      </c>
      <c r="C46" s="212">
        <v>0</v>
      </c>
      <c r="D46" s="212">
        <v>0</v>
      </c>
      <c r="E46" s="212"/>
    </row>
    <row r="47" spans="1:5" ht="15" customHeight="1" x14ac:dyDescent="0.25">
      <c r="A47" s="213" t="s">
        <v>833</v>
      </c>
      <c r="B47" s="199" t="s">
        <v>834</v>
      </c>
      <c r="C47" s="212">
        <f>SUM(C42:C46)</f>
        <v>708991</v>
      </c>
      <c r="D47" s="212">
        <f>SUM(D42:D46)</f>
        <v>165540</v>
      </c>
      <c r="E47" s="212">
        <f>D47/C47*100</f>
        <v>23.348674383736888</v>
      </c>
    </row>
    <row r="48" spans="1:5" ht="24.95" customHeight="1" x14ac:dyDescent="0.25">
      <c r="A48" s="209" t="s">
        <v>835</v>
      </c>
      <c r="B48" s="194" t="s">
        <v>836</v>
      </c>
      <c r="C48" s="210">
        <v>0</v>
      </c>
      <c r="D48" s="210">
        <v>0</v>
      </c>
      <c r="E48" s="210"/>
    </row>
    <row r="49" spans="1:5" ht="24.95" customHeight="1" x14ac:dyDescent="0.25">
      <c r="A49" s="211" t="s">
        <v>837</v>
      </c>
      <c r="B49" s="197" t="s">
        <v>838</v>
      </c>
      <c r="C49" s="212">
        <v>0</v>
      </c>
      <c r="D49" s="212">
        <v>0</v>
      </c>
      <c r="E49" s="212"/>
    </row>
    <row r="50" spans="1:5" ht="24.95" customHeight="1" x14ac:dyDescent="0.25">
      <c r="A50" s="211" t="s">
        <v>839</v>
      </c>
      <c r="B50" s="197" t="s">
        <v>840</v>
      </c>
      <c r="C50" s="212">
        <v>0</v>
      </c>
      <c r="D50" s="212">
        <v>0</v>
      </c>
      <c r="E50" s="212"/>
    </row>
    <row r="51" spans="1:5" ht="24.95" customHeight="1" x14ac:dyDescent="0.25">
      <c r="A51" s="211" t="s">
        <v>841</v>
      </c>
      <c r="B51" s="197" t="s">
        <v>842</v>
      </c>
      <c r="C51" s="212">
        <v>0</v>
      </c>
      <c r="D51" s="212">
        <v>0</v>
      </c>
      <c r="E51" s="212"/>
    </row>
    <row r="52" spans="1:5" ht="26.25" thickBot="1" x14ac:dyDescent="0.3">
      <c r="A52" s="459" t="s">
        <v>843</v>
      </c>
      <c r="B52" s="460" t="s">
        <v>844</v>
      </c>
      <c r="C52" s="215">
        <v>0</v>
      </c>
      <c r="D52" s="215">
        <v>0</v>
      </c>
      <c r="E52" s="215"/>
    </row>
    <row r="53" spans="1:5" ht="25.5" x14ac:dyDescent="0.25">
      <c r="A53" s="461" t="s">
        <v>845</v>
      </c>
      <c r="B53" s="462" t="s">
        <v>846</v>
      </c>
      <c r="C53" s="463">
        <v>0</v>
      </c>
      <c r="D53" s="463">
        <v>0</v>
      </c>
      <c r="E53" s="463"/>
    </row>
    <row r="54" spans="1:5" ht="24.95" customHeight="1" x14ac:dyDescent="0.25">
      <c r="A54" s="211" t="s">
        <v>847</v>
      </c>
      <c r="B54" s="197" t="s">
        <v>848</v>
      </c>
      <c r="C54" s="212">
        <v>0</v>
      </c>
      <c r="D54" s="212">
        <v>0</v>
      </c>
      <c r="E54" s="212"/>
    </row>
    <row r="55" spans="1:5" ht="24.95" customHeight="1" x14ac:dyDescent="0.25">
      <c r="A55" s="211" t="s">
        <v>849</v>
      </c>
      <c r="B55" s="197" t="s">
        <v>850</v>
      </c>
      <c r="C55" s="212">
        <v>0</v>
      </c>
      <c r="D55" s="212">
        <v>0</v>
      </c>
      <c r="E55" s="212"/>
    </row>
    <row r="56" spans="1:5" ht="24.95" customHeight="1" x14ac:dyDescent="0.25">
      <c r="A56" s="211" t="s">
        <v>851</v>
      </c>
      <c r="B56" s="197" t="s">
        <v>852</v>
      </c>
      <c r="C56" s="212">
        <v>0</v>
      </c>
      <c r="D56" s="212">
        <v>0</v>
      </c>
      <c r="E56" s="212"/>
    </row>
    <row r="57" spans="1:5" ht="24.95" customHeight="1" x14ac:dyDescent="0.25">
      <c r="A57" s="211" t="s">
        <v>853</v>
      </c>
      <c r="B57" s="197" t="s">
        <v>854</v>
      </c>
      <c r="C57" s="212"/>
      <c r="D57" s="212">
        <v>0</v>
      </c>
      <c r="E57" s="212"/>
    </row>
    <row r="58" spans="1:5" ht="24.95" customHeight="1" x14ac:dyDescent="0.25">
      <c r="A58" s="211" t="s">
        <v>855</v>
      </c>
      <c r="B58" s="197" t="s">
        <v>856</v>
      </c>
      <c r="C58" s="212"/>
      <c r="D58" s="212">
        <v>0</v>
      </c>
      <c r="E58" s="212"/>
    </row>
    <row r="59" spans="1:5" ht="24.95" customHeight="1" x14ac:dyDescent="0.25">
      <c r="A59" s="211" t="s">
        <v>857</v>
      </c>
      <c r="B59" s="197" t="s">
        <v>858</v>
      </c>
      <c r="C59" s="212">
        <v>0</v>
      </c>
      <c r="D59" s="212">
        <v>0</v>
      </c>
      <c r="E59" s="212"/>
    </row>
    <row r="60" spans="1:5" ht="24.95" customHeight="1" x14ac:dyDescent="0.25">
      <c r="A60" s="211" t="s">
        <v>859</v>
      </c>
      <c r="B60" s="197" t="s">
        <v>860</v>
      </c>
      <c r="C60" s="212">
        <v>0</v>
      </c>
      <c r="D60" s="212">
        <v>0</v>
      </c>
      <c r="E60" s="212"/>
    </row>
    <row r="61" spans="1:5" ht="24.95" customHeight="1" x14ac:dyDescent="0.25">
      <c r="A61" s="213" t="s">
        <v>861</v>
      </c>
      <c r="B61" s="199" t="s">
        <v>862</v>
      </c>
      <c r="C61" s="212">
        <f>C48+C50+C52+C53+C54+C55+C57+C59</f>
        <v>0</v>
      </c>
      <c r="D61" s="212">
        <f>D48+D50+D52+D53+D54+D55+D57+D59</f>
        <v>0</v>
      </c>
      <c r="E61" s="212"/>
    </row>
    <row r="62" spans="1:5" ht="24.95" customHeight="1" x14ac:dyDescent="0.25">
      <c r="A62" s="211" t="s">
        <v>863</v>
      </c>
      <c r="B62" s="197" t="s">
        <v>864</v>
      </c>
      <c r="C62" s="212">
        <v>0</v>
      </c>
      <c r="D62" s="212">
        <v>0</v>
      </c>
      <c r="E62" s="212"/>
    </row>
    <row r="63" spans="1:5" ht="24.95" customHeight="1" x14ac:dyDescent="0.25">
      <c r="A63" s="211" t="s">
        <v>865</v>
      </c>
      <c r="B63" s="197" t="s">
        <v>866</v>
      </c>
      <c r="C63" s="212">
        <v>0</v>
      </c>
      <c r="D63" s="212">
        <v>0</v>
      </c>
      <c r="E63" s="212"/>
    </row>
    <row r="64" spans="1:5" ht="24.95" customHeight="1" x14ac:dyDescent="0.25">
      <c r="A64" s="211" t="s">
        <v>867</v>
      </c>
      <c r="B64" s="197" t="s">
        <v>868</v>
      </c>
      <c r="C64" s="212">
        <v>0</v>
      </c>
      <c r="D64" s="212">
        <v>0</v>
      </c>
      <c r="E64" s="212"/>
    </row>
    <row r="65" spans="1:5" ht="24.95" customHeight="1" x14ac:dyDescent="0.25">
      <c r="A65" s="211" t="s">
        <v>869</v>
      </c>
      <c r="B65" s="197" t="s">
        <v>870</v>
      </c>
      <c r="C65" s="212">
        <v>0</v>
      </c>
      <c r="D65" s="212">
        <v>0</v>
      </c>
      <c r="E65" s="212"/>
    </row>
    <row r="66" spans="1:5" ht="24.95" customHeight="1" x14ac:dyDescent="0.25">
      <c r="A66" s="211" t="s">
        <v>871</v>
      </c>
      <c r="B66" s="197" t="s">
        <v>872</v>
      </c>
      <c r="C66" s="212">
        <v>0</v>
      </c>
      <c r="D66" s="212">
        <v>0</v>
      </c>
      <c r="E66" s="212"/>
    </row>
    <row r="67" spans="1:5" ht="24.95" customHeight="1" x14ac:dyDescent="0.25">
      <c r="A67" s="211" t="s">
        <v>873</v>
      </c>
      <c r="B67" s="197" t="s">
        <v>874</v>
      </c>
      <c r="C67" s="212">
        <v>0</v>
      </c>
      <c r="D67" s="212">
        <v>0</v>
      </c>
      <c r="E67" s="212"/>
    </row>
    <row r="68" spans="1:5" ht="24.95" customHeight="1" x14ac:dyDescent="0.25">
      <c r="A68" s="211" t="s">
        <v>875</v>
      </c>
      <c r="B68" s="197" t="s">
        <v>876</v>
      </c>
      <c r="C68" s="212">
        <v>0</v>
      </c>
      <c r="D68" s="212">
        <v>0</v>
      </c>
      <c r="E68" s="212"/>
    </row>
    <row r="69" spans="1:5" ht="24.95" customHeight="1" x14ac:dyDescent="0.25">
      <c r="A69" s="211" t="s">
        <v>877</v>
      </c>
      <c r="B69" s="197" t="s">
        <v>878</v>
      </c>
      <c r="C69" s="212">
        <v>0</v>
      </c>
      <c r="D69" s="212">
        <v>0</v>
      </c>
      <c r="E69" s="212"/>
    </row>
    <row r="70" spans="1:5" ht="24.95" customHeight="1" x14ac:dyDescent="0.25">
      <c r="A70" s="211" t="s">
        <v>879</v>
      </c>
      <c r="B70" s="197" t="s">
        <v>880</v>
      </c>
      <c r="C70" s="212">
        <v>0</v>
      </c>
      <c r="D70" s="212">
        <v>0</v>
      </c>
      <c r="E70" s="212"/>
    </row>
    <row r="71" spans="1:5" ht="24.95" customHeight="1" x14ac:dyDescent="0.25">
      <c r="A71" s="211" t="s">
        <v>881</v>
      </c>
      <c r="B71" s="197" t="s">
        <v>882</v>
      </c>
      <c r="C71" s="212">
        <v>418000</v>
      </c>
      <c r="D71" s="212">
        <v>154000</v>
      </c>
      <c r="E71" s="212"/>
    </row>
    <row r="72" spans="1:5" ht="24.95" customHeight="1" x14ac:dyDescent="0.25">
      <c r="A72" s="211" t="s">
        <v>883</v>
      </c>
      <c r="B72" s="197" t="s">
        <v>884</v>
      </c>
      <c r="C72" s="212">
        <v>0</v>
      </c>
      <c r="D72" s="212">
        <v>0</v>
      </c>
      <c r="E72" s="212"/>
    </row>
    <row r="73" spans="1:5" ht="24.95" customHeight="1" x14ac:dyDescent="0.25">
      <c r="A73" s="211" t="s">
        <v>885</v>
      </c>
      <c r="B73" s="197" t="s">
        <v>886</v>
      </c>
      <c r="C73" s="212">
        <v>0</v>
      </c>
      <c r="D73" s="212">
        <v>0</v>
      </c>
      <c r="E73" s="212"/>
    </row>
    <row r="74" spans="1:5" ht="24.95" customHeight="1" x14ac:dyDescent="0.25">
      <c r="A74" s="211" t="s">
        <v>887</v>
      </c>
      <c r="B74" s="197" t="s">
        <v>888</v>
      </c>
      <c r="C74" s="212">
        <v>0</v>
      </c>
      <c r="D74" s="212">
        <v>0</v>
      </c>
      <c r="E74" s="212"/>
    </row>
    <row r="75" spans="1:5" ht="24.95" customHeight="1" x14ac:dyDescent="0.25">
      <c r="A75" s="213" t="s">
        <v>889</v>
      </c>
      <c r="B75" s="199" t="s">
        <v>890</v>
      </c>
      <c r="C75" s="212">
        <v>418000</v>
      </c>
      <c r="D75" s="212">
        <v>154000</v>
      </c>
      <c r="E75" s="212"/>
    </row>
    <row r="76" spans="1:5" ht="15" customHeight="1" x14ac:dyDescent="0.25">
      <c r="A76" s="211" t="s">
        <v>891</v>
      </c>
      <c r="B76" s="197" t="s">
        <v>892</v>
      </c>
      <c r="C76" s="212">
        <v>3106950</v>
      </c>
      <c r="D76" s="212">
        <v>3106950</v>
      </c>
      <c r="E76" s="212"/>
    </row>
    <row r="77" spans="1:5" ht="15" customHeight="1" x14ac:dyDescent="0.25">
      <c r="A77" s="211" t="s">
        <v>893</v>
      </c>
      <c r="B77" s="197" t="s">
        <v>894</v>
      </c>
      <c r="C77" s="212">
        <v>0</v>
      </c>
      <c r="D77" s="212">
        <v>0</v>
      </c>
      <c r="E77" s="212"/>
    </row>
    <row r="78" spans="1:5" ht="15" customHeight="1" x14ac:dyDescent="0.25">
      <c r="A78" s="211" t="s">
        <v>895</v>
      </c>
      <c r="B78" s="197" t="s">
        <v>896</v>
      </c>
      <c r="C78" s="212">
        <v>0</v>
      </c>
      <c r="D78" s="212">
        <v>0</v>
      </c>
      <c r="E78" s="212"/>
    </row>
    <row r="79" spans="1:5" ht="15" customHeight="1" x14ac:dyDescent="0.25">
      <c r="A79" s="211" t="s">
        <v>897</v>
      </c>
      <c r="B79" s="197" t="s">
        <v>898</v>
      </c>
      <c r="C79" s="212">
        <v>0</v>
      </c>
      <c r="D79" s="212">
        <v>0</v>
      </c>
      <c r="E79" s="212"/>
    </row>
    <row r="80" spans="1:5" ht="15" customHeight="1" x14ac:dyDescent="0.25">
      <c r="A80" s="211" t="s">
        <v>899</v>
      </c>
      <c r="B80" s="197" t="s">
        <v>900</v>
      </c>
      <c r="C80" s="212"/>
      <c r="D80" s="212">
        <v>0</v>
      </c>
      <c r="E80" s="212"/>
    </row>
    <row r="81" spans="1:5" ht="15" customHeight="1" x14ac:dyDescent="0.25">
      <c r="A81" s="211" t="s">
        <v>901</v>
      </c>
      <c r="B81" s="197" t="s">
        <v>902</v>
      </c>
      <c r="C81" s="212">
        <v>0</v>
      </c>
      <c r="D81" s="212">
        <v>0</v>
      </c>
      <c r="E81" s="212"/>
    </row>
    <row r="82" spans="1:5" ht="24.95" customHeight="1" x14ac:dyDescent="0.25">
      <c r="A82" s="211" t="s">
        <v>903</v>
      </c>
      <c r="B82" s="197" t="s">
        <v>904</v>
      </c>
      <c r="C82" s="212">
        <v>0</v>
      </c>
      <c r="D82" s="212">
        <v>0</v>
      </c>
      <c r="E82" s="212"/>
    </row>
    <row r="83" spans="1:5" ht="15" customHeight="1" x14ac:dyDescent="0.25">
      <c r="A83" s="211" t="s">
        <v>905</v>
      </c>
      <c r="B83" s="197" t="s">
        <v>906</v>
      </c>
      <c r="C83" s="212">
        <v>0</v>
      </c>
      <c r="D83" s="212">
        <v>0</v>
      </c>
      <c r="E83" s="212"/>
    </row>
    <row r="84" spans="1:5" ht="15" customHeight="1" x14ac:dyDescent="0.25">
      <c r="A84" s="211" t="s">
        <v>907</v>
      </c>
      <c r="B84" s="197" t="s">
        <v>908</v>
      </c>
      <c r="C84" s="212">
        <v>0</v>
      </c>
      <c r="D84" s="212">
        <v>0</v>
      </c>
      <c r="E84" s="212"/>
    </row>
    <row r="85" spans="1:5" ht="24.95" customHeight="1" x14ac:dyDescent="0.25">
      <c r="A85" s="211" t="s">
        <v>909</v>
      </c>
      <c r="B85" s="197" t="s">
        <v>910</v>
      </c>
      <c r="C85" s="212">
        <v>0</v>
      </c>
      <c r="D85" s="212">
        <v>0</v>
      </c>
      <c r="E85" s="212"/>
    </row>
    <row r="86" spans="1:5" ht="24.95" customHeight="1" x14ac:dyDescent="0.25">
      <c r="A86" s="211" t="s">
        <v>911</v>
      </c>
      <c r="B86" s="197" t="s">
        <v>912</v>
      </c>
      <c r="C86" s="212">
        <v>0</v>
      </c>
      <c r="D86" s="212">
        <v>0</v>
      </c>
      <c r="E86" s="212"/>
    </row>
    <row r="87" spans="1:5" ht="24.95" customHeight="1" x14ac:dyDescent="0.25">
      <c r="A87" s="211" t="s">
        <v>913</v>
      </c>
      <c r="B87" s="197" t="s">
        <v>914</v>
      </c>
      <c r="C87" s="212">
        <v>0</v>
      </c>
      <c r="D87" s="212">
        <v>0</v>
      </c>
      <c r="E87" s="212"/>
    </row>
    <row r="88" spans="1:5" ht="24.95" customHeight="1" x14ac:dyDescent="0.25">
      <c r="A88" s="213" t="s">
        <v>915</v>
      </c>
      <c r="B88" s="199" t="s">
        <v>916</v>
      </c>
      <c r="C88" s="212">
        <f>C76+C82+C83+C84+C85+C86+C87</f>
        <v>3106950</v>
      </c>
      <c r="D88" s="212">
        <f>D76+D82+D83+D84+D85+D86+D87</f>
        <v>3106950</v>
      </c>
      <c r="E88" s="212"/>
    </row>
    <row r="89" spans="1:5" ht="15" customHeight="1" x14ac:dyDescent="0.25">
      <c r="A89" s="213" t="s">
        <v>917</v>
      </c>
      <c r="B89" s="199" t="s">
        <v>918</v>
      </c>
      <c r="C89" s="212">
        <f>C61+C75+C88</f>
        <v>3524950</v>
      </c>
      <c r="D89" s="212">
        <f>D61+D75+D88</f>
        <v>3260950</v>
      </c>
      <c r="E89" s="212">
        <f>D89/C89*100</f>
        <v>92.510532064284604</v>
      </c>
    </row>
    <row r="90" spans="1:5" ht="15" customHeight="1" x14ac:dyDescent="0.25">
      <c r="A90" s="213" t="s">
        <v>919</v>
      </c>
      <c r="B90" s="199" t="s">
        <v>920</v>
      </c>
      <c r="C90" s="212"/>
      <c r="D90" s="212">
        <v>0</v>
      </c>
      <c r="E90" s="212"/>
    </row>
    <row r="91" spans="1:5" ht="15" customHeight="1" x14ac:dyDescent="0.25">
      <c r="A91" s="211" t="s">
        <v>921</v>
      </c>
      <c r="B91" s="197" t="s">
        <v>922</v>
      </c>
      <c r="C91" s="212">
        <v>0</v>
      </c>
      <c r="D91" s="212">
        <v>0</v>
      </c>
      <c r="E91" s="212"/>
    </row>
    <row r="92" spans="1:5" ht="15" customHeight="1" x14ac:dyDescent="0.25">
      <c r="A92" s="211" t="s">
        <v>923</v>
      </c>
      <c r="B92" s="197" t="s">
        <v>924</v>
      </c>
      <c r="C92" s="212"/>
      <c r="D92" s="212">
        <v>0</v>
      </c>
      <c r="E92" s="212"/>
    </row>
    <row r="93" spans="1:5" ht="15" customHeight="1" x14ac:dyDescent="0.25">
      <c r="A93" s="211" t="s">
        <v>925</v>
      </c>
      <c r="B93" s="197" t="s">
        <v>926</v>
      </c>
      <c r="C93" s="212">
        <v>0</v>
      </c>
      <c r="D93" s="212">
        <v>0</v>
      </c>
      <c r="E93" s="212"/>
    </row>
    <row r="94" spans="1:5" ht="24.95" customHeight="1" x14ac:dyDescent="0.25">
      <c r="A94" s="213" t="s">
        <v>927</v>
      </c>
      <c r="B94" s="199" t="s">
        <v>928</v>
      </c>
      <c r="C94" s="212">
        <f>SUM(C91:C93)</f>
        <v>0</v>
      </c>
      <c r="D94" s="212">
        <f>SUM(D91:D93)</f>
        <v>0</v>
      </c>
      <c r="E94" s="212"/>
    </row>
    <row r="95" spans="1:5" ht="26.25" thickBot="1" x14ac:dyDescent="0.3">
      <c r="A95" s="214" t="s">
        <v>929</v>
      </c>
      <c r="B95" s="200" t="s">
        <v>930</v>
      </c>
      <c r="C95" s="215">
        <f>C26+C41+C47+C89+C90+C94</f>
        <v>4233941</v>
      </c>
      <c r="D95" s="215">
        <f>D26+D41+D47+D89+D90+D94</f>
        <v>3426490</v>
      </c>
      <c r="E95" s="215">
        <f>D95/C95*100</f>
        <v>80.929091831936248</v>
      </c>
    </row>
    <row r="97" spans="1:5" ht="24.95" customHeight="1" thickBot="1" x14ac:dyDescent="0.3">
      <c r="A97" s="443" t="s">
        <v>627</v>
      </c>
      <c r="B97" s="444"/>
      <c r="C97" s="444"/>
      <c r="D97" s="444"/>
      <c r="E97" s="444"/>
    </row>
    <row r="98" spans="1:5" ht="29.25" thickBot="1" x14ac:dyDescent="0.3">
      <c r="A98" s="188" t="s">
        <v>328</v>
      </c>
      <c r="B98" s="189" t="s">
        <v>6</v>
      </c>
      <c r="C98" s="189" t="s">
        <v>577</v>
      </c>
      <c r="D98" s="189" t="s">
        <v>579</v>
      </c>
      <c r="E98" s="189" t="s">
        <v>628</v>
      </c>
    </row>
    <row r="99" spans="1:5" ht="24.95" customHeight="1" thickBot="1" x14ac:dyDescent="0.3">
      <c r="A99" s="190">
        <v>1</v>
      </c>
      <c r="B99" s="191">
        <v>2</v>
      </c>
      <c r="C99" s="192">
        <v>3</v>
      </c>
      <c r="D99" s="192">
        <v>4</v>
      </c>
      <c r="E99" s="192">
        <v>5</v>
      </c>
    </row>
    <row r="100" spans="1:5" ht="24.95" customHeight="1" x14ac:dyDescent="0.25">
      <c r="A100" s="193" t="s">
        <v>629</v>
      </c>
      <c r="B100" s="194" t="s">
        <v>630</v>
      </c>
      <c r="C100" s="195">
        <v>25775</v>
      </c>
      <c r="D100" s="195">
        <v>25775</v>
      </c>
      <c r="E100" s="195">
        <f>D100/C100*100</f>
        <v>100</v>
      </c>
    </row>
    <row r="101" spans="1:5" ht="24.95" customHeight="1" x14ac:dyDescent="0.25">
      <c r="A101" s="196" t="s">
        <v>631</v>
      </c>
      <c r="B101" s="197" t="s">
        <v>632</v>
      </c>
      <c r="C101" s="198">
        <v>-1613535</v>
      </c>
      <c r="D101" s="198">
        <v>1399714</v>
      </c>
      <c r="E101" s="198">
        <f t="shared" ref="E101:E103" si="0">D101/C101*100</f>
        <v>-86.748288695318038</v>
      </c>
    </row>
    <row r="102" spans="1:5" ht="24.95" customHeight="1" x14ac:dyDescent="0.25">
      <c r="A102" s="196" t="s">
        <v>633</v>
      </c>
      <c r="B102" s="197" t="s">
        <v>634</v>
      </c>
      <c r="C102" s="198">
        <v>3013249</v>
      </c>
      <c r="D102" s="198">
        <v>-860160</v>
      </c>
      <c r="E102" s="198">
        <f t="shared" si="0"/>
        <v>-28.54593165052075</v>
      </c>
    </row>
    <row r="103" spans="1:5" ht="24.95" customHeight="1" x14ac:dyDescent="0.25">
      <c r="A103" s="196" t="s">
        <v>635</v>
      </c>
      <c r="B103" s="199" t="s">
        <v>636</v>
      </c>
      <c r="C103" s="198">
        <f>SUM(C100:C102)</f>
        <v>1425489</v>
      </c>
      <c r="D103" s="198">
        <f>SUM(D100:D102)</f>
        <v>565329</v>
      </c>
      <c r="E103" s="198">
        <f t="shared" si="0"/>
        <v>39.658601364163452</v>
      </c>
    </row>
    <row r="104" spans="1:5" ht="24.95" customHeight="1" x14ac:dyDescent="0.25">
      <c r="A104" s="196" t="s">
        <v>637</v>
      </c>
      <c r="B104" s="197" t="s">
        <v>638</v>
      </c>
      <c r="C104" s="198">
        <v>0</v>
      </c>
      <c r="D104" s="198">
        <v>0</v>
      </c>
      <c r="E104" s="198"/>
    </row>
    <row r="105" spans="1:5" ht="24.95" customHeight="1" x14ac:dyDescent="0.25">
      <c r="A105" s="196" t="s">
        <v>639</v>
      </c>
      <c r="B105" s="197" t="s">
        <v>640</v>
      </c>
      <c r="C105" s="198">
        <v>0</v>
      </c>
      <c r="D105" s="198">
        <v>0</v>
      </c>
      <c r="E105" s="198"/>
    </row>
    <row r="106" spans="1:5" ht="24.95" customHeight="1" x14ac:dyDescent="0.25">
      <c r="A106" s="196" t="s">
        <v>641</v>
      </c>
      <c r="B106" s="197" t="s">
        <v>642</v>
      </c>
      <c r="C106" s="198">
        <v>1627</v>
      </c>
      <c r="D106" s="198">
        <v>1627</v>
      </c>
      <c r="E106" s="198"/>
    </row>
    <row r="107" spans="1:5" ht="24.95" customHeight="1" x14ac:dyDescent="0.25">
      <c r="A107" s="196" t="s">
        <v>643</v>
      </c>
      <c r="B107" s="197" t="s">
        <v>644</v>
      </c>
      <c r="C107" s="198">
        <v>0</v>
      </c>
      <c r="D107" s="198">
        <v>0</v>
      </c>
      <c r="E107" s="198"/>
    </row>
    <row r="108" spans="1:5" ht="24.95" customHeight="1" x14ac:dyDescent="0.25">
      <c r="A108" s="196" t="s">
        <v>645</v>
      </c>
      <c r="B108" s="197" t="s">
        <v>646</v>
      </c>
      <c r="C108" s="198">
        <v>0</v>
      </c>
      <c r="D108" s="198">
        <v>0</v>
      </c>
      <c r="E108" s="198"/>
    </row>
    <row r="109" spans="1:5" ht="24.95" customHeight="1" x14ac:dyDescent="0.25">
      <c r="A109" s="196" t="s">
        <v>647</v>
      </c>
      <c r="B109" s="197" t="s">
        <v>648</v>
      </c>
      <c r="C109" s="198">
        <v>0</v>
      </c>
      <c r="D109" s="198">
        <v>0</v>
      </c>
      <c r="E109" s="198"/>
    </row>
    <row r="110" spans="1:5" ht="24.95" customHeight="1" x14ac:dyDescent="0.25">
      <c r="A110" s="196" t="s">
        <v>649</v>
      </c>
      <c r="B110" s="197" t="s">
        <v>650</v>
      </c>
      <c r="C110" s="198">
        <v>0</v>
      </c>
      <c r="D110" s="198">
        <v>0</v>
      </c>
      <c r="E110" s="198"/>
    </row>
    <row r="111" spans="1:5" ht="24.95" customHeight="1" x14ac:dyDescent="0.25">
      <c r="A111" s="196" t="s">
        <v>651</v>
      </c>
      <c r="B111" s="197" t="s">
        <v>652</v>
      </c>
      <c r="C111" s="198">
        <v>0</v>
      </c>
      <c r="D111" s="198">
        <v>0</v>
      </c>
      <c r="E111" s="198"/>
    </row>
    <row r="112" spans="1:5" ht="24.95" customHeight="1" x14ac:dyDescent="0.25">
      <c r="A112" s="196" t="s">
        <v>653</v>
      </c>
      <c r="B112" s="197" t="s">
        <v>654</v>
      </c>
      <c r="C112" s="198">
        <v>0</v>
      </c>
      <c r="D112" s="198">
        <v>0</v>
      </c>
      <c r="E112" s="198"/>
    </row>
    <row r="113" spans="1:5" ht="24.95" customHeight="1" x14ac:dyDescent="0.25">
      <c r="A113" s="196" t="s">
        <v>655</v>
      </c>
      <c r="B113" s="197" t="s">
        <v>656</v>
      </c>
      <c r="C113" s="198">
        <v>0</v>
      </c>
      <c r="D113" s="198">
        <v>0</v>
      </c>
      <c r="E113" s="198"/>
    </row>
    <row r="114" spans="1:5" ht="24.95" customHeight="1" x14ac:dyDescent="0.25">
      <c r="A114" s="196" t="s">
        <v>657</v>
      </c>
      <c r="B114" s="197" t="s">
        <v>658</v>
      </c>
      <c r="C114" s="198">
        <v>0</v>
      </c>
      <c r="D114" s="198">
        <v>0</v>
      </c>
      <c r="E114" s="198"/>
    </row>
    <row r="115" spans="1:5" ht="24.95" customHeight="1" x14ac:dyDescent="0.25">
      <c r="A115" s="196" t="s">
        <v>659</v>
      </c>
      <c r="B115" s="197" t="s">
        <v>660</v>
      </c>
      <c r="C115" s="198">
        <v>0</v>
      </c>
      <c r="D115" s="198">
        <v>0</v>
      </c>
      <c r="E115" s="198"/>
    </row>
    <row r="116" spans="1:5" ht="24.95" customHeight="1" x14ac:dyDescent="0.25">
      <c r="A116" s="196" t="s">
        <v>661</v>
      </c>
      <c r="B116" s="197" t="s">
        <v>662</v>
      </c>
      <c r="C116" s="198">
        <v>0</v>
      </c>
      <c r="D116" s="198">
        <v>0</v>
      </c>
      <c r="E116" s="198"/>
    </row>
    <row r="117" spans="1:5" ht="24.95" customHeight="1" x14ac:dyDescent="0.25">
      <c r="A117" s="196" t="s">
        <v>663</v>
      </c>
      <c r="B117" s="197" t="s">
        <v>664</v>
      </c>
      <c r="C117" s="198">
        <v>0</v>
      </c>
      <c r="D117" s="198">
        <v>0</v>
      </c>
      <c r="E117" s="198"/>
    </row>
    <row r="118" spans="1:5" ht="24.95" customHeight="1" x14ac:dyDescent="0.25">
      <c r="A118" s="196" t="s">
        <v>665</v>
      </c>
      <c r="B118" s="197" t="s">
        <v>666</v>
      </c>
      <c r="C118" s="198">
        <v>0</v>
      </c>
      <c r="D118" s="198">
        <v>0</v>
      </c>
      <c r="E118" s="198"/>
    </row>
    <row r="119" spans="1:5" ht="24.95" customHeight="1" x14ac:dyDescent="0.25">
      <c r="A119" s="196" t="s">
        <v>667</v>
      </c>
      <c r="B119" s="197" t="s">
        <v>668</v>
      </c>
      <c r="C119" s="198">
        <v>0</v>
      </c>
      <c r="D119" s="198">
        <v>0</v>
      </c>
      <c r="E119" s="198"/>
    </row>
    <row r="120" spans="1:5" ht="24.95" customHeight="1" x14ac:dyDescent="0.25">
      <c r="A120" s="196" t="s">
        <v>669</v>
      </c>
      <c r="B120" s="197" t="s">
        <v>670</v>
      </c>
      <c r="C120" s="198">
        <v>0</v>
      </c>
      <c r="D120" s="198">
        <v>0</v>
      </c>
      <c r="E120" s="198"/>
    </row>
    <row r="121" spans="1:5" ht="24.95" customHeight="1" x14ac:dyDescent="0.25">
      <c r="A121" s="196" t="s">
        <v>671</v>
      </c>
      <c r="B121" s="197" t="s">
        <v>672</v>
      </c>
      <c r="C121" s="198">
        <v>0</v>
      </c>
      <c r="D121" s="198">
        <v>0</v>
      </c>
      <c r="E121" s="198"/>
    </row>
    <row r="122" spans="1:5" ht="24.95" customHeight="1" x14ac:dyDescent="0.25">
      <c r="A122" s="196" t="s">
        <v>673</v>
      </c>
      <c r="B122" s="197" t="s">
        <v>674</v>
      </c>
      <c r="C122" s="198">
        <v>0</v>
      </c>
      <c r="D122" s="198">
        <v>0</v>
      </c>
      <c r="E122" s="198"/>
    </row>
    <row r="123" spans="1:5" ht="24.95" customHeight="1" x14ac:dyDescent="0.25">
      <c r="A123" s="196" t="s">
        <v>675</v>
      </c>
      <c r="B123" s="199" t="s">
        <v>676</v>
      </c>
      <c r="C123" s="198">
        <v>0</v>
      </c>
      <c r="D123" s="198">
        <v>0</v>
      </c>
      <c r="E123" s="198"/>
    </row>
    <row r="124" spans="1:5" ht="24.95" customHeight="1" x14ac:dyDescent="0.25">
      <c r="A124" s="196" t="s">
        <v>677</v>
      </c>
      <c r="B124" s="197" t="s">
        <v>678</v>
      </c>
      <c r="C124" s="198">
        <v>0</v>
      </c>
      <c r="D124" s="198">
        <v>0</v>
      </c>
      <c r="E124" s="198"/>
    </row>
    <row r="125" spans="1:5" ht="24.95" customHeight="1" x14ac:dyDescent="0.25">
      <c r="A125" s="196" t="s">
        <v>679</v>
      </c>
      <c r="B125" s="197" t="s">
        <v>680</v>
      </c>
      <c r="C125" s="198">
        <v>0</v>
      </c>
      <c r="D125" s="198">
        <v>0</v>
      </c>
      <c r="E125" s="198"/>
    </row>
    <row r="126" spans="1:5" ht="24.95" customHeight="1" x14ac:dyDescent="0.25">
      <c r="A126" s="196" t="s">
        <v>681</v>
      </c>
      <c r="B126" s="197" t="s">
        <v>682</v>
      </c>
      <c r="C126" s="198">
        <v>0</v>
      </c>
      <c r="D126" s="198">
        <v>0</v>
      </c>
      <c r="E126" s="198"/>
    </row>
    <row r="127" spans="1:5" ht="24.95" customHeight="1" x14ac:dyDescent="0.25">
      <c r="A127" s="196" t="s">
        <v>683</v>
      </c>
      <c r="B127" s="197" t="s">
        <v>684</v>
      </c>
      <c r="C127" s="198">
        <v>0</v>
      </c>
      <c r="D127" s="198">
        <v>0</v>
      </c>
      <c r="E127" s="198"/>
    </row>
    <row r="128" spans="1:5" ht="24.95" customHeight="1" x14ac:dyDescent="0.25">
      <c r="A128" s="196" t="s">
        <v>685</v>
      </c>
      <c r="B128" s="197" t="s">
        <v>686</v>
      </c>
      <c r="C128" s="198">
        <v>0</v>
      </c>
      <c r="D128" s="198">
        <v>0</v>
      </c>
      <c r="E128" s="198"/>
    </row>
    <row r="129" spans="1:5" ht="24.95" customHeight="1" x14ac:dyDescent="0.25">
      <c r="A129" s="196" t="s">
        <v>687</v>
      </c>
      <c r="B129" s="197" t="s">
        <v>688</v>
      </c>
      <c r="C129" s="198">
        <v>0</v>
      </c>
      <c r="D129" s="198">
        <v>0</v>
      </c>
      <c r="E129" s="198"/>
    </row>
    <row r="130" spans="1:5" ht="24.95" customHeight="1" x14ac:dyDescent="0.25">
      <c r="A130" s="196" t="s">
        <v>689</v>
      </c>
      <c r="B130" s="197" t="s">
        <v>690</v>
      </c>
      <c r="C130" s="198">
        <v>0</v>
      </c>
      <c r="D130" s="198">
        <v>0</v>
      </c>
      <c r="E130" s="198"/>
    </row>
    <row r="131" spans="1:5" ht="24.95" customHeight="1" x14ac:dyDescent="0.25">
      <c r="A131" s="196" t="s">
        <v>691</v>
      </c>
      <c r="B131" s="197" t="s">
        <v>692</v>
      </c>
      <c r="C131" s="198">
        <v>0</v>
      </c>
      <c r="D131" s="198">
        <v>0</v>
      </c>
      <c r="E131" s="198"/>
    </row>
    <row r="132" spans="1:5" ht="24.95" customHeight="1" x14ac:dyDescent="0.25">
      <c r="A132" s="196" t="s">
        <v>693</v>
      </c>
      <c r="B132" s="197" t="s">
        <v>694</v>
      </c>
      <c r="C132" s="198">
        <v>0</v>
      </c>
      <c r="D132" s="198">
        <v>0</v>
      </c>
      <c r="E132" s="198"/>
    </row>
    <row r="133" spans="1:5" ht="24.95" customHeight="1" x14ac:dyDescent="0.25">
      <c r="A133" s="196" t="s">
        <v>695</v>
      </c>
      <c r="B133" s="197" t="s">
        <v>696</v>
      </c>
      <c r="C133" s="198">
        <v>0</v>
      </c>
      <c r="D133" s="198">
        <v>0</v>
      </c>
      <c r="E133" s="198"/>
    </row>
    <row r="134" spans="1:5" ht="24.95" customHeight="1" x14ac:dyDescent="0.25">
      <c r="A134" s="196" t="s">
        <v>697</v>
      </c>
      <c r="B134" s="197" t="s">
        <v>698</v>
      </c>
      <c r="C134" s="198">
        <v>0</v>
      </c>
      <c r="D134" s="198">
        <v>0</v>
      </c>
      <c r="E134" s="198"/>
    </row>
    <row r="135" spans="1:5" ht="24.95" customHeight="1" x14ac:dyDescent="0.25">
      <c r="A135" s="196" t="s">
        <v>699</v>
      </c>
      <c r="B135" s="197" t="s">
        <v>700</v>
      </c>
      <c r="C135" s="198">
        <v>0</v>
      </c>
      <c r="D135" s="198">
        <v>0</v>
      </c>
      <c r="E135" s="198"/>
    </row>
    <row r="136" spans="1:5" ht="24.95" customHeight="1" x14ac:dyDescent="0.25">
      <c r="A136" s="196" t="s">
        <v>701</v>
      </c>
      <c r="B136" s="197" t="s">
        <v>702</v>
      </c>
      <c r="C136" s="198">
        <v>0</v>
      </c>
      <c r="D136" s="198">
        <v>0</v>
      </c>
      <c r="E136" s="198"/>
    </row>
    <row r="137" spans="1:5" ht="24.95" customHeight="1" x14ac:dyDescent="0.25">
      <c r="A137" s="196" t="s">
        <v>703</v>
      </c>
      <c r="B137" s="197" t="s">
        <v>704</v>
      </c>
      <c r="C137" s="198">
        <v>0</v>
      </c>
      <c r="D137" s="198">
        <v>0</v>
      </c>
      <c r="E137" s="198"/>
    </row>
    <row r="138" spans="1:5" ht="24.95" customHeight="1" x14ac:dyDescent="0.25">
      <c r="A138" s="196" t="s">
        <v>705</v>
      </c>
      <c r="B138" s="197" t="s">
        <v>706</v>
      </c>
      <c r="C138" s="198">
        <v>0</v>
      </c>
      <c r="D138" s="198">
        <v>0</v>
      </c>
      <c r="E138" s="198"/>
    </row>
    <row r="139" spans="1:5" ht="24.95" customHeight="1" x14ac:dyDescent="0.25">
      <c r="A139" s="196" t="s">
        <v>707</v>
      </c>
      <c r="B139" s="197" t="s">
        <v>708</v>
      </c>
      <c r="C139" s="198">
        <v>0</v>
      </c>
      <c r="D139" s="198">
        <v>0</v>
      </c>
      <c r="E139" s="198"/>
    </row>
    <row r="140" spans="1:5" ht="24.95" customHeight="1" x14ac:dyDescent="0.25">
      <c r="A140" s="196" t="s">
        <v>709</v>
      </c>
      <c r="B140" s="197" t="s">
        <v>710</v>
      </c>
      <c r="C140" s="198">
        <v>0</v>
      </c>
      <c r="D140" s="198">
        <v>0</v>
      </c>
      <c r="E140" s="198"/>
    </row>
    <row r="141" spans="1:5" ht="24.95" customHeight="1" x14ac:dyDescent="0.25">
      <c r="A141" s="196" t="s">
        <v>711</v>
      </c>
      <c r="B141" s="197" t="s">
        <v>712</v>
      </c>
      <c r="C141" s="198">
        <v>0</v>
      </c>
      <c r="D141" s="198">
        <v>0</v>
      </c>
      <c r="E141" s="198"/>
    </row>
    <row r="142" spans="1:5" ht="24.95" customHeight="1" x14ac:dyDescent="0.25">
      <c r="A142" s="196" t="s">
        <v>713</v>
      </c>
      <c r="B142" s="197" t="s">
        <v>714</v>
      </c>
      <c r="C142" s="198">
        <v>0</v>
      </c>
      <c r="D142" s="198">
        <v>0</v>
      </c>
      <c r="E142" s="198"/>
    </row>
    <row r="143" spans="1:5" ht="24.95" customHeight="1" x14ac:dyDescent="0.25">
      <c r="A143" s="196" t="s">
        <v>715</v>
      </c>
      <c r="B143" s="199" t="s">
        <v>716</v>
      </c>
      <c r="C143" s="198">
        <v>0</v>
      </c>
      <c r="D143" s="198">
        <v>0</v>
      </c>
      <c r="E143" s="198"/>
    </row>
    <row r="144" spans="1:5" ht="24.95" customHeight="1" x14ac:dyDescent="0.25">
      <c r="A144" s="196" t="s">
        <v>717</v>
      </c>
      <c r="B144" s="197" t="s">
        <v>718</v>
      </c>
      <c r="C144" s="198">
        <v>0</v>
      </c>
      <c r="D144" s="198">
        <v>0</v>
      </c>
      <c r="E144" s="198"/>
    </row>
    <row r="145" spans="1:5" ht="24.95" customHeight="1" x14ac:dyDescent="0.25">
      <c r="A145" s="196" t="s">
        <v>719</v>
      </c>
      <c r="B145" s="197" t="s">
        <v>720</v>
      </c>
      <c r="C145" s="198">
        <v>0</v>
      </c>
      <c r="D145" s="198">
        <v>0</v>
      </c>
      <c r="E145" s="198"/>
    </row>
    <row r="146" spans="1:5" ht="24.95" customHeight="1" x14ac:dyDescent="0.25">
      <c r="A146" s="196" t="s">
        <v>721</v>
      </c>
      <c r="B146" s="197" t="s">
        <v>722</v>
      </c>
      <c r="C146" s="198">
        <v>0</v>
      </c>
      <c r="D146" s="198">
        <v>0</v>
      </c>
      <c r="E146" s="198"/>
    </row>
    <row r="147" spans="1:5" ht="24.95" customHeight="1" x14ac:dyDescent="0.25">
      <c r="A147" s="196" t="s">
        <v>723</v>
      </c>
      <c r="B147" s="197" t="s">
        <v>724</v>
      </c>
      <c r="C147" s="198">
        <v>0</v>
      </c>
      <c r="D147" s="198">
        <v>0</v>
      </c>
      <c r="E147" s="198"/>
    </row>
    <row r="148" spans="1:5" ht="24.95" customHeight="1" x14ac:dyDescent="0.25">
      <c r="A148" s="196" t="s">
        <v>725</v>
      </c>
      <c r="B148" s="197" t="s">
        <v>726</v>
      </c>
      <c r="C148" s="198">
        <v>0</v>
      </c>
      <c r="D148" s="198">
        <v>0</v>
      </c>
      <c r="E148" s="198"/>
    </row>
    <row r="149" spans="1:5" ht="24.95" customHeight="1" x14ac:dyDescent="0.25">
      <c r="A149" s="196" t="s">
        <v>727</v>
      </c>
      <c r="B149" s="197" t="s">
        <v>728</v>
      </c>
      <c r="C149" s="198">
        <v>0</v>
      </c>
      <c r="D149" s="198">
        <v>0</v>
      </c>
      <c r="E149" s="198"/>
    </row>
    <row r="150" spans="1:5" ht="24.95" customHeight="1" x14ac:dyDescent="0.25">
      <c r="A150" s="196" t="s">
        <v>729</v>
      </c>
      <c r="B150" s="197" t="s">
        <v>730</v>
      </c>
      <c r="C150" s="198">
        <v>0</v>
      </c>
      <c r="D150" s="198">
        <v>0</v>
      </c>
      <c r="E150" s="198"/>
    </row>
    <row r="151" spans="1:5" ht="24.95" customHeight="1" x14ac:dyDescent="0.25">
      <c r="A151" s="196" t="s">
        <v>731</v>
      </c>
      <c r="B151" s="197" t="s">
        <v>732</v>
      </c>
      <c r="C151" s="198">
        <v>0</v>
      </c>
      <c r="D151" s="198">
        <v>0</v>
      </c>
      <c r="E151" s="198"/>
    </row>
    <row r="152" spans="1:5" ht="24.95" customHeight="1" x14ac:dyDescent="0.25">
      <c r="A152" s="196" t="s">
        <v>733</v>
      </c>
      <c r="B152" s="199" t="s">
        <v>734</v>
      </c>
      <c r="C152" s="198">
        <v>1627</v>
      </c>
      <c r="D152" s="198">
        <v>1627</v>
      </c>
      <c r="E152" s="198"/>
    </row>
    <row r="153" spans="1:5" ht="24.95" customHeight="1" x14ac:dyDescent="0.25">
      <c r="A153" s="196" t="s">
        <v>735</v>
      </c>
      <c r="B153" s="199" t="s">
        <v>736</v>
      </c>
      <c r="C153" s="198">
        <v>0</v>
      </c>
      <c r="D153" s="198">
        <v>0</v>
      </c>
      <c r="E153" s="198"/>
    </row>
    <row r="154" spans="1:5" ht="24.95" customHeight="1" x14ac:dyDescent="0.25">
      <c r="A154" s="196" t="s">
        <v>737</v>
      </c>
      <c r="B154" s="199" t="s">
        <v>738</v>
      </c>
      <c r="C154" s="198">
        <v>2806825</v>
      </c>
      <c r="D154" s="198">
        <v>2859534</v>
      </c>
      <c r="E154" s="198">
        <f>D154/C154*100</f>
        <v>101.87788693630704</v>
      </c>
    </row>
    <row r="155" spans="1:5" ht="24.95" customHeight="1" x14ac:dyDescent="0.25">
      <c r="A155" s="196" t="s">
        <v>739</v>
      </c>
      <c r="B155" s="197" t="s">
        <v>740</v>
      </c>
      <c r="C155" s="198">
        <v>0</v>
      </c>
      <c r="D155" s="198">
        <v>0</v>
      </c>
      <c r="E155" s="198"/>
    </row>
    <row r="156" spans="1:5" ht="24.95" customHeight="1" x14ac:dyDescent="0.25">
      <c r="A156" s="196" t="s">
        <v>741</v>
      </c>
      <c r="B156" s="197" t="s">
        <v>742</v>
      </c>
      <c r="C156" s="198">
        <v>2838072</v>
      </c>
      <c r="D156" s="198">
        <v>2806825</v>
      </c>
      <c r="E156" s="198">
        <f>D156/C156*100</f>
        <v>98.89900608582164</v>
      </c>
    </row>
    <row r="157" spans="1:5" ht="24.95" customHeight="1" x14ac:dyDescent="0.25">
      <c r="A157" s="196" t="s">
        <v>743</v>
      </c>
      <c r="B157" s="197" t="s">
        <v>744</v>
      </c>
      <c r="C157" s="198">
        <v>0</v>
      </c>
      <c r="D157" s="198">
        <v>0</v>
      </c>
      <c r="E157" s="198"/>
    </row>
    <row r="158" spans="1:5" ht="27" customHeight="1" thickBot="1" x14ac:dyDescent="0.3">
      <c r="A158" s="196" t="s">
        <v>745</v>
      </c>
      <c r="B158" s="200" t="s">
        <v>746</v>
      </c>
      <c r="C158" s="201">
        <f>C103+C152+C153+C154</f>
        <v>4233941</v>
      </c>
      <c r="D158" s="201">
        <f>D103+D152+D153+D154</f>
        <v>3426490</v>
      </c>
      <c r="E158" s="201">
        <f>D158/C158*100</f>
        <v>80.929091831936248</v>
      </c>
    </row>
    <row r="159" spans="1:5" ht="24.95" customHeight="1" x14ac:dyDescent="0.25"/>
  </sheetData>
  <mergeCells count="2">
    <mergeCell ref="A1:E1"/>
    <mergeCell ref="A97:E97"/>
  </mergeCells>
  <printOptions horizontalCentered="1"/>
  <pageMargins left="0.26479166666666665" right="0.82" top="0.74803149606299213" bottom="0.35433070866141736" header="0.31496062992125984" footer="0.31496062992125984"/>
  <pageSetup paperSize="9" scale="82" orientation="portrait" r:id="rId1"/>
  <headerFooter>
    <oddHeader xml:space="preserve">&amp;L&amp;"Times New Roman,Félkövér"Regölyi Közös Önkormányzati Hivatal&amp;R&amp;"Times New Roman,Félkövér dőlt"11. sz. melléklet
</oddHeader>
  </headerFooter>
  <rowBreaks count="3" manualBreakCount="3">
    <brk id="52" max="16383" man="1"/>
    <brk id="95" max="16383" man="1"/>
    <brk id="1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2"/>
  <sheetViews>
    <sheetView zoomScaleNormal="100" zoomScaleSheetLayoutView="100" workbookViewId="0">
      <selection activeCell="B5" sqref="B5"/>
    </sheetView>
  </sheetViews>
  <sheetFormatPr defaultColWidth="9.140625" defaultRowHeight="15" x14ac:dyDescent="0.25"/>
  <cols>
    <col min="1" max="1" width="24.42578125" style="152" customWidth="1"/>
    <col min="2" max="2" width="9" style="152" customWidth="1"/>
    <col min="3" max="3" width="9.85546875" style="152" customWidth="1"/>
    <col min="4" max="4" width="11" style="152" customWidth="1"/>
    <col min="5" max="6" width="8.85546875" style="152" customWidth="1"/>
    <col min="7" max="7" width="10.28515625" style="152" customWidth="1"/>
    <col min="8" max="8" width="9.28515625" style="152" customWidth="1"/>
    <col min="9" max="9" width="11.28515625" style="152" customWidth="1"/>
    <col min="10" max="10" width="11.5703125" style="152" customWidth="1"/>
    <col min="11" max="11" width="10.85546875" style="152" customWidth="1"/>
    <col min="12" max="13" width="9.7109375" style="152" customWidth="1"/>
    <col min="14" max="14" width="12.85546875" style="152" customWidth="1"/>
    <col min="15" max="16384" width="9.140625" style="152"/>
  </cols>
  <sheetData>
    <row r="1" spans="1:14" s="155" customFormat="1" ht="14.25" x14ac:dyDescent="0.25">
      <c r="A1" s="447" t="s">
        <v>329</v>
      </c>
      <c r="B1" s="447"/>
      <c r="C1" s="447"/>
      <c r="D1" s="447"/>
      <c r="L1" s="448" t="s">
        <v>931</v>
      </c>
      <c r="M1" s="448"/>
      <c r="N1" s="448"/>
    </row>
    <row r="2" spans="1:14" s="155" customFormat="1" ht="14.25" x14ac:dyDescent="0.25">
      <c r="A2" s="447" t="s">
        <v>1028</v>
      </c>
      <c r="B2" s="447"/>
      <c r="C2" s="447"/>
      <c r="D2" s="447"/>
      <c r="L2" s="216"/>
      <c r="M2" s="216"/>
      <c r="N2" s="216" t="s">
        <v>512</v>
      </c>
    </row>
    <row r="3" spans="1:14" s="155" customFormat="1" thickBot="1" x14ac:dyDescent="0.3">
      <c r="L3" s="216"/>
      <c r="M3" s="216"/>
      <c r="N3" s="216" t="s">
        <v>2</v>
      </c>
    </row>
    <row r="4" spans="1:14" ht="15.75" thickBot="1" x14ac:dyDescent="0.3">
      <c r="A4" s="156" t="s">
        <v>6</v>
      </c>
      <c r="B4" s="170" t="s">
        <v>513</v>
      </c>
      <c r="C4" s="170" t="s">
        <v>514</v>
      </c>
      <c r="D4" s="170" t="s">
        <v>515</v>
      </c>
      <c r="E4" s="170" t="s">
        <v>516</v>
      </c>
      <c r="F4" s="170" t="s">
        <v>517</v>
      </c>
      <c r="G4" s="170" t="s">
        <v>518</v>
      </c>
      <c r="H4" s="170" t="s">
        <v>519</v>
      </c>
      <c r="I4" s="170" t="s">
        <v>520</v>
      </c>
      <c r="J4" s="170" t="s">
        <v>521</v>
      </c>
      <c r="K4" s="170" t="s">
        <v>522</v>
      </c>
      <c r="L4" s="170" t="s">
        <v>523</v>
      </c>
      <c r="M4" s="170" t="s">
        <v>524</v>
      </c>
      <c r="N4" s="170" t="s">
        <v>525</v>
      </c>
    </row>
    <row r="5" spans="1:14" ht="15.75" thickBot="1" x14ac:dyDescent="0.3">
      <c r="A5" s="217" t="s">
        <v>526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9"/>
    </row>
    <row r="6" spans="1:14" ht="24.75" thickBot="1" x14ac:dyDescent="0.3">
      <c r="A6" s="161" t="s">
        <v>527</v>
      </c>
      <c r="B6" s="162">
        <v>0</v>
      </c>
      <c r="C6" s="162">
        <v>0</v>
      </c>
      <c r="D6" s="162">
        <v>0</v>
      </c>
      <c r="E6" s="162">
        <v>0</v>
      </c>
      <c r="F6" s="162">
        <v>0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220">
        <f>SUM(B6:M6)</f>
        <v>0</v>
      </c>
    </row>
    <row r="7" spans="1:14" ht="24.75" thickBot="1" x14ac:dyDescent="0.3">
      <c r="A7" s="221" t="s">
        <v>528</v>
      </c>
      <c r="B7" s="222">
        <v>0</v>
      </c>
      <c r="C7" s="222">
        <v>0</v>
      </c>
      <c r="D7" s="222"/>
      <c r="E7" s="222">
        <v>166891</v>
      </c>
      <c r="F7" s="222">
        <v>1520028</v>
      </c>
      <c r="G7" s="222"/>
      <c r="H7" s="222">
        <v>1839</v>
      </c>
      <c r="I7" s="222"/>
      <c r="J7" s="222">
        <v>216073</v>
      </c>
      <c r="K7" s="222">
        <v>2801449</v>
      </c>
      <c r="L7" s="222">
        <v>0</v>
      </c>
      <c r="M7" s="222">
        <v>3480</v>
      </c>
      <c r="N7" s="164">
        <f t="shared" ref="N7:N15" si="0">SUM(B7:M7)</f>
        <v>4709760</v>
      </c>
    </row>
    <row r="8" spans="1:14" ht="15.75" thickBot="1" x14ac:dyDescent="0.3">
      <c r="A8" s="221" t="s">
        <v>529</v>
      </c>
      <c r="B8" s="222">
        <v>0</v>
      </c>
      <c r="C8" s="222">
        <v>0</v>
      </c>
      <c r="D8" s="222">
        <v>0</v>
      </c>
      <c r="E8" s="222">
        <v>0</v>
      </c>
      <c r="F8" s="222">
        <v>0</v>
      </c>
      <c r="G8" s="222">
        <v>5000</v>
      </c>
      <c r="H8" s="222">
        <v>0</v>
      </c>
      <c r="I8" s="222">
        <v>0</v>
      </c>
      <c r="J8" s="222">
        <v>0</v>
      </c>
      <c r="K8" s="222">
        <v>0</v>
      </c>
      <c r="L8" s="222">
        <v>0</v>
      </c>
      <c r="M8" s="222">
        <v>0</v>
      </c>
      <c r="N8" s="164">
        <f t="shared" si="0"/>
        <v>5000</v>
      </c>
    </row>
    <row r="9" spans="1:14" ht="15.75" thickBot="1" x14ac:dyDescent="0.3">
      <c r="A9" s="221" t="s">
        <v>530</v>
      </c>
      <c r="B9" s="222">
        <v>6</v>
      </c>
      <c r="C9" s="222">
        <v>875</v>
      </c>
      <c r="D9" s="222">
        <v>3</v>
      </c>
      <c r="E9" s="222">
        <v>4</v>
      </c>
      <c r="F9" s="222">
        <v>1275</v>
      </c>
      <c r="G9" s="222">
        <v>8</v>
      </c>
      <c r="H9" s="222">
        <v>218</v>
      </c>
      <c r="I9" s="222">
        <v>274</v>
      </c>
      <c r="J9" s="222">
        <v>3714</v>
      </c>
      <c r="K9" s="222">
        <v>270</v>
      </c>
      <c r="L9" s="222">
        <v>7</v>
      </c>
      <c r="M9" s="222">
        <v>4250</v>
      </c>
      <c r="N9" s="164">
        <f t="shared" si="0"/>
        <v>10904</v>
      </c>
    </row>
    <row r="10" spans="1:14" ht="24.75" thickBot="1" x14ac:dyDescent="0.3">
      <c r="A10" s="223" t="s">
        <v>932</v>
      </c>
      <c r="B10" s="222">
        <v>22000</v>
      </c>
      <c r="C10" s="222">
        <v>22000</v>
      </c>
      <c r="D10" s="222">
        <v>22000</v>
      </c>
      <c r="E10" s="222">
        <v>22000</v>
      </c>
      <c r="F10" s="222">
        <v>22000</v>
      </c>
      <c r="G10" s="222">
        <v>22000</v>
      </c>
      <c r="H10" s="222">
        <v>22000</v>
      </c>
      <c r="I10" s="222">
        <v>22000</v>
      </c>
      <c r="J10" s="222">
        <v>22000</v>
      </c>
      <c r="K10" s="222">
        <v>22000</v>
      </c>
      <c r="L10" s="222">
        <v>22000</v>
      </c>
      <c r="M10" s="222">
        <v>22000</v>
      </c>
      <c r="N10" s="164">
        <f t="shared" si="0"/>
        <v>264000</v>
      </c>
    </row>
    <row r="11" spans="1:14" ht="24.75" thickBot="1" x14ac:dyDescent="0.3">
      <c r="A11" s="221" t="s">
        <v>532</v>
      </c>
      <c r="B11" s="222">
        <v>0</v>
      </c>
      <c r="C11" s="222">
        <v>0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  <c r="J11" s="222">
        <v>0</v>
      </c>
      <c r="K11" s="222">
        <v>0</v>
      </c>
      <c r="L11" s="222">
        <v>0</v>
      </c>
      <c r="M11" s="222">
        <v>0</v>
      </c>
      <c r="N11" s="164">
        <f t="shared" si="0"/>
        <v>0</v>
      </c>
    </row>
    <row r="12" spans="1:14" ht="12.75" customHeight="1" thickBot="1" x14ac:dyDescent="0.3">
      <c r="A12" s="223" t="s">
        <v>533</v>
      </c>
      <c r="B12" s="222">
        <v>0</v>
      </c>
      <c r="C12" s="222">
        <v>0</v>
      </c>
      <c r="D12" s="222">
        <v>0</v>
      </c>
      <c r="E12" s="222">
        <v>0</v>
      </c>
      <c r="F12" s="222">
        <v>0</v>
      </c>
      <c r="G12" s="222">
        <v>0</v>
      </c>
      <c r="H12" s="222">
        <v>0</v>
      </c>
      <c r="I12" s="222">
        <v>0</v>
      </c>
      <c r="J12" s="222">
        <v>0</v>
      </c>
      <c r="K12" s="222">
        <v>0</v>
      </c>
      <c r="L12" s="222">
        <v>0</v>
      </c>
      <c r="M12" s="222">
        <v>0</v>
      </c>
      <c r="N12" s="164">
        <f t="shared" si="0"/>
        <v>0</v>
      </c>
    </row>
    <row r="13" spans="1:14" ht="48.75" thickBot="1" x14ac:dyDescent="0.3">
      <c r="A13" s="221" t="s">
        <v>535</v>
      </c>
      <c r="B13" s="222">
        <v>3764846</v>
      </c>
      <c r="C13" s="222">
        <v>0</v>
      </c>
      <c r="D13" s="222">
        <v>0</v>
      </c>
      <c r="E13" s="222">
        <v>0</v>
      </c>
      <c r="F13" s="222">
        <v>0</v>
      </c>
      <c r="G13" s="222"/>
      <c r="H13" s="222">
        <v>0</v>
      </c>
      <c r="I13" s="222"/>
      <c r="J13" s="222"/>
      <c r="K13" s="222">
        <v>0</v>
      </c>
      <c r="L13" s="222">
        <v>0</v>
      </c>
      <c r="M13" s="222">
        <v>0</v>
      </c>
      <c r="N13" s="164">
        <f t="shared" si="0"/>
        <v>3764846</v>
      </c>
    </row>
    <row r="14" spans="1:14" ht="24.75" thickBot="1" x14ac:dyDescent="0.3">
      <c r="A14" s="221" t="s">
        <v>933</v>
      </c>
      <c r="B14" s="222">
        <v>3245038</v>
      </c>
      <c r="C14" s="222">
        <v>3185695</v>
      </c>
      <c r="D14" s="222">
        <v>3416367</v>
      </c>
      <c r="E14" s="222">
        <v>4082749</v>
      </c>
      <c r="F14" s="222">
        <v>3252204</v>
      </c>
      <c r="G14" s="222">
        <v>3488979</v>
      </c>
      <c r="H14" s="222">
        <v>3634555</v>
      </c>
      <c r="I14" s="222">
        <v>3918874</v>
      </c>
      <c r="J14" s="222">
        <v>3898364</v>
      </c>
      <c r="K14" s="222">
        <v>2979657</v>
      </c>
      <c r="L14" s="222">
        <v>4087879</v>
      </c>
      <c r="M14" s="222">
        <v>4625032</v>
      </c>
      <c r="N14" s="164">
        <f t="shared" si="0"/>
        <v>43815393</v>
      </c>
    </row>
    <row r="15" spans="1:14" ht="15.75" thickBot="1" x14ac:dyDescent="0.3">
      <c r="A15" s="224" t="s">
        <v>537</v>
      </c>
      <c r="B15" s="225">
        <f t="shared" ref="B15:M15" si="1">SUM(B6:B14)</f>
        <v>7031890</v>
      </c>
      <c r="C15" s="225">
        <f t="shared" si="1"/>
        <v>3208570</v>
      </c>
      <c r="D15" s="225">
        <f t="shared" si="1"/>
        <v>3438370</v>
      </c>
      <c r="E15" s="225">
        <f t="shared" si="1"/>
        <v>4271644</v>
      </c>
      <c r="F15" s="225">
        <f t="shared" si="1"/>
        <v>4795507</v>
      </c>
      <c r="G15" s="225">
        <f t="shared" si="1"/>
        <v>3515987</v>
      </c>
      <c r="H15" s="225">
        <f t="shared" si="1"/>
        <v>3658612</v>
      </c>
      <c r="I15" s="225">
        <f t="shared" si="1"/>
        <v>3941148</v>
      </c>
      <c r="J15" s="225">
        <f t="shared" si="1"/>
        <v>4140151</v>
      </c>
      <c r="K15" s="225">
        <f t="shared" si="1"/>
        <v>5803376</v>
      </c>
      <c r="L15" s="225">
        <f t="shared" si="1"/>
        <v>4109886</v>
      </c>
      <c r="M15" s="225">
        <f t="shared" si="1"/>
        <v>4654762</v>
      </c>
      <c r="N15" s="164">
        <f t="shared" si="0"/>
        <v>52569903</v>
      </c>
    </row>
    <row r="16" spans="1:14" x14ac:dyDescent="0.25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ht="15.75" thickBot="1" x14ac:dyDescent="0.3">
      <c r="A17" s="168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</row>
    <row r="18" spans="1:14" ht="15.75" thickBot="1" x14ac:dyDescent="0.3">
      <c r="A18" s="156" t="s">
        <v>6</v>
      </c>
      <c r="B18" s="170" t="s">
        <v>513</v>
      </c>
      <c r="C18" s="170" t="s">
        <v>514</v>
      </c>
      <c r="D18" s="170" t="s">
        <v>515</v>
      </c>
      <c r="E18" s="170" t="s">
        <v>516</v>
      </c>
      <c r="F18" s="170" t="s">
        <v>517</v>
      </c>
      <c r="G18" s="170" t="s">
        <v>518</v>
      </c>
      <c r="H18" s="170" t="s">
        <v>519</v>
      </c>
      <c r="I18" s="170" t="s">
        <v>520</v>
      </c>
      <c r="J18" s="170" t="s">
        <v>521</v>
      </c>
      <c r="K18" s="170" t="s">
        <v>522</v>
      </c>
      <c r="L18" s="170" t="s">
        <v>523</v>
      </c>
      <c r="M18" s="170" t="s">
        <v>524</v>
      </c>
      <c r="N18" s="170" t="s">
        <v>525</v>
      </c>
    </row>
    <row r="19" spans="1:14" ht="15.75" thickBot="1" x14ac:dyDescent="0.3">
      <c r="A19" s="156" t="s">
        <v>538</v>
      </c>
      <c r="B19" s="445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30"/>
    </row>
    <row r="20" spans="1:14" ht="15.75" thickBot="1" x14ac:dyDescent="0.3">
      <c r="A20" s="172" t="s">
        <v>539</v>
      </c>
      <c r="B20" s="162">
        <v>2408579</v>
      </c>
      <c r="C20" s="162">
        <v>2513121</v>
      </c>
      <c r="D20" s="162">
        <v>2311109</v>
      </c>
      <c r="E20" s="162">
        <v>3106416</v>
      </c>
      <c r="F20" s="162">
        <v>3354362</v>
      </c>
      <c r="G20" s="162">
        <v>2707575</v>
      </c>
      <c r="H20" s="162">
        <v>2926058</v>
      </c>
      <c r="I20" s="162">
        <v>3232971</v>
      </c>
      <c r="J20" s="162">
        <v>3353338</v>
      </c>
      <c r="K20" s="162">
        <v>4295798</v>
      </c>
      <c r="L20" s="162">
        <v>3480949</v>
      </c>
      <c r="M20" s="162">
        <v>3175870</v>
      </c>
      <c r="N20" s="164">
        <f>SUM(B20:M20)</f>
        <v>36866146</v>
      </c>
    </row>
    <row r="21" spans="1:14" ht="15.75" thickBot="1" x14ac:dyDescent="0.3">
      <c r="A21" s="221" t="s">
        <v>540</v>
      </c>
      <c r="B21" s="222">
        <v>551219</v>
      </c>
      <c r="C21" s="222">
        <v>478328</v>
      </c>
      <c r="D21" s="222">
        <v>441999</v>
      </c>
      <c r="E21" s="222">
        <v>470224</v>
      </c>
      <c r="F21" s="222">
        <v>493052</v>
      </c>
      <c r="G21" s="222">
        <v>882948</v>
      </c>
      <c r="H21" s="222">
        <v>565196</v>
      </c>
      <c r="I21" s="222">
        <v>446854</v>
      </c>
      <c r="J21" s="222">
        <v>774227</v>
      </c>
      <c r="K21" s="222">
        <v>470928</v>
      </c>
      <c r="L21" s="222">
        <v>884255</v>
      </c>
      <c r="M21" s="222">
        <v>510264</v>
      </c>
      <c r="N21" s="164">
        <f t="shared" ref="N21:N29" si="2">SUM(B21:M21)</f>
        <v>6969494</v>
      </c>
    </row>
    <row r="22" spans="1:14" ht="15.75" thickBot="1" x14ac:dyDescent="0.3">
      <c r="A22" s="226" t="s">
        <v>541</v>
      </c>
      <c r="B22" s="222">
        <v>30531</v>
      </c>
      <c r="C22" s="222">
        <v>222619</v>
      </c>
      <c r="D22" s="222">
        <v>370010</v>
      </c>
      <c r="E22" s="222">
        <v>921687</v>
      </c>
      <c r="F22" s="222">
        <v>319329</v>
      </c>
      <c r="G22" s="222">
        <v>459449</v>
      </c>
      <c r="H22" s="222">
        <v>358761</v>
      </c>
      <c r="I22" s="222">
        <v>235739</v>
      </c>
      <c r="J22" s="222">
        <v>722352</v>
      </c>
      <c r="K22" s="222">
        <v>489070</v>
      </c>
      <c r="L22" s="222">
        <v>426877</v>
      </c>
      <c r="M22" s="222">
        <v>692444</v>
      </c>
      <c r="N22" s="164">
        <f t="shared" si="2"/>
        <v>5248868</v>
      </c>
    </row>
    <row r="23" spans="1:14" ht="15.75" thickBot="1" x14ac:dyDescent="0.3">
      <c r="A23" s="221" t="s">
        <v>542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164">
        <f t="shared" si="2"/>
        <v>0</v>
      </c>
    </row>
    <row r="24" spans="1:14" ht="15.75" thickBot="1" x14ac:dyDescent="0.3">
      <c r="A24" s="221" t="s">
        <v>543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>
        <v>264000</v>
      </c>
      <c r="N24" s="164">
        <f t="shared" si="2"/>
        <v>264000</v>
      </c>
    </row>
    <row r="25" spans="1:14" ht="15.75" thickBot="1" x14ac:dyDescent="0.3">
      <c r="A25" s="221" t="s">
        <v>544</v>
      </c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164">
        <f t="shared" si="2"/>
        <v>0</v>
      </c>
    </row>
    <row r="26" spans="1:14" ht="15.75" thickBot="1" x14ac:dyDescent="0.3">
      <c r="A26" s="221" t="s">
        <v>545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164">
        <f t="shared" si="2"/>
        <v>0</v>
      </c>
    </row>
    <row r="27" spans="1:14" ht="15.75" thickBot="1" x14ac:dyDescent="0.3">
      <c r="A27" s="221" t="s">
        <v>546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164">
        <f t="shared" si="2"/>
        <v>0</v>
      </c>
    </row>
    <row r="28" spans="1:14" ht="24.75" thickBot="1" x14ac:dyDescent="0.3">
      <c r="A28" s="221" t="s">
        <v>547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164">
        <f t="shared" si="2"/>
        <v>0</v>
      </c>
    </row>
    <row r="29" spans="1:14" ht="15.75" thickBot="1" x14ac:dyDescent="0.3">
      <c r="A29" s="221" t="s">
        <v>548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164">
        <f t="shared" si="2"/>
        <v>0</v>
      </c>
    </row>
    <row r="30" spans="1:14" ht="15.75" thickBot="1" x14ac:dyDescent="0.3">
      <c r="A30" s="217" t="s">
        <v>550</v>
      </c>
      <c r="B30" s="225">
        <f>SUM(B20:B29)</f>
        <v>2990329</v>
      </c>
      <c r="C30" s="225">
        <f t="shared" ref="C30:N30" si="3">SUM(C20:C29)</f>
        <v>3214068</v>
      </c>
      <c r="D30" s="225">
        <f t="shared" si="3"/>
        <v>3123118</v>
      </c>
      <c r="E30" s="225">
        <f t="shared" si="3"/>
        <v>4498327</v>
      </c>
      <c r="F30" s="225">
        <f t="shared" si="3"/>
        <v>4166743</v>
      </c>
      <c r="G30" s="225">
        <f t="shared" si="3"/>
        <v>4049972</v>
      </c>
      <c r="H30" s="225">
        <f t="shared" si="3"/>
        <v>3850015</v>
      </c>
      <c r="I30" s="225">
        <f t="shared" si="3"/>
        <v>3915564</v>
      </c>
      <c r="J30" s="225">
        <f t="shared" si="3"/>
        <v>4849917</v>
      </c>
      <c r="K30" s="225">
        <f t="shared" si="3"/>
        <v>5255796</v>
      </c>
      <c r="L30" s="225">
        <f t="shared" si="3"/>
        <v>4792081</v>
      </c>
      <c r="M30" s="225">
        <f t="shared" si="3"/>
        <v>4642578</v>
      </c>
      <c r="N30" s="225">
        <f t="shared" si="3"/>
        <v>49348508</v>
      </c>
    </row>
    <row r="31" spans="1:14" ht="19.5" customHeight="1" x14ac:dyDescent="0.25">
      <c r="A31" s="227"/>
      <c r="B31" s="228"/>
      <c r="C31" s="228"/>
      <c r="D31" s="228"/>
      <c r="E31" s="228"/>
      <c r="F31" s="228"/>
      <c r="G31" s="228"/>
      <c r="H31" s="228"/>
      <c r="I31" s="228"/>
      <c r="J31" s="229"/>
      <c r="K31" s="229"/>
      <c r="L31" s="229"/>
      <c r="M31" s="229"/>
      <c r="N31" s="228"/>
    </row>
    <row r="32" spans="1:14" x14ac:dyDescent="0.25">
      <c r="A32" s="176"/>
      <c r="J32" s="446" t="s">
        <v>934</v>
      </c>
      <c r="K32" s="446"/>
      <c r="L32" s="446"/>
      <c r="M32" s="446"/>
      <c r="N32" s="230">
        <f>N15-N30</f>
        <v>3221395</v>
      </c>
    </row>
  </sheetData>
  <mergeCells count="5">
    <mergeCell ref="B19:N19"/>
    <mergeCell ref="J32:M32"/>
    <mergeCell ref="A1:D1"/>
    <mergeCell ref="L1:N1"/>
    <mergeCell ref="A2:D2"/>
  </mergeCells>
  <pageMargins left="0.7" right="0.7" top="0.75" bottom="0.75" header="0.3" footer="0.3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7"/>
  <sheetViews>
    <sheetView workbookViewId="0">
      <selection activeCell="E20" sqref="E20"/>
    </sheetView>
  </sheetViews>
  <sheetFormatPr defaultRowHeight="15" x14ac:dyDescent="0.25"/>
  <cols>
    <col min="1" max="1" width="10.140625" bestFit="1" customWidth="1"/>
    <col min="2" max="2" width="63.7109375" customWidth="1"/>
    <col min="3" max="3" width="10.7109375" bestFit="1" customWidth="1"/>
  </cols>
  <sheetData>
    <row r="1" spans="1:3" ht="15.75" x14ac:dyDescent="0.25">
      <c r="B1" s="231" t="s">
        <v>329</v>
      </c>
    </row>
    <row r="2" spans="1:3" x14ac:dyDescent="0.25">
      <c r="A2" s="232"/>
      <c r="B2" s="449" t="s">
        <v>935</v>
      </c>
      <c r="C2" s="449"/>
    </row>
    <row r="3" spans="1:3" x14ac:dyDescent="0.25">
      <c r="A3" s="232"/>
      <c r="B3" s="232"/>
      <c r="C3" s="232"/>
    </row>
    <row r="4" spans="1:3" ht="15.75" thickBot="1" x14ac:dyDescent="0.3">
      <c r="A4" s="441" t="s">
        <v>936</v>
      </c>
      <c r="B4" s="442"/>
      <c r="C4" s="442"/>
    </row>
    <row r="5" spans="1:3" ht="16.5" thickBot="1" x14ac:dyDescent="0.3">
      <c r="A5" s="192" t="s">
        <v>334</v>
      </c>
      <c r="B5" s="192"/>
      <c r="C5" s="192" t="s">
        <v>552</v>
      </c>
    </row>
    <row r="6" spans="1:3" ht="16.5" thickBot="1" x14ac:dyDescent="0.3">
      <c r="A6" s="192">
        <v>1</v>
      </c>
      <c r="B6" s="192">
        <v>2</v>
      </c>
      <c r="C6" s="192">
        <v>3</v>
      </c>
    </row>
    <row r="7" spans="1:3" x14ac:dyDescent="0.25">
      <c r="A7" s="233" t="s">
        <v>749</v>
      </c>
      <c r="B7" s="234" t="s">
        <v>937</v>
      </c>
      <c r="C7" s="235">
        <v>4989664</v>
      </c>
    </row>
    <row r="8" spans="1:3" x14ac:dyDescent="0.25">
      <c r="A8" s="236" t="s">
        <v>751</v>
      </c>
      <c r="B8" s="237" t="s">
        <v>938</v>
      </c>
      <c r="C8" s="238">
        <v>49348508</v>
      </c>
    </row>
    <row r="9" spans="1:3" x14ac:dyDescent="0.25">
      <c r="A9" s="239" t="s">
        <v>753</v>
      </c>
      <c r="B9" s="240" t="s">
        <v>939</v>
      </c>
      <c r="C9" s="241">
        <f>C7-C8</f>
        <v>-44358844</v>
      </c>
    </row>
    <row r="10" spans="1:3" x14ac:dyDescent="0.25">
      <c r="A10" s="236" t="s">
        <v>755</v>
      </c>
      <c r="B10" s="237" t="s">
        <v>940</v>
      </c>
      <c r="C10" s="238">
        <v>47580239</v>
      </c>
    </row>
    <row r="11" spans="1:3" x14ac:dyDescent="0.25">
      <c r="A11" s="236" t="s">
        <v>757</v>
      </c>
      <c r="B11" s="237" t="s">
        <v>941</v>
      </c>
      <c r="C11" s="238">
        <v>0</v>
      </c>
    </row>
    <row r="12" spans="1:3" x14ac:dyDescent="0.25">
      <c r="A12" s="239" t="s">
        <v>759</v>
      </c>
      <c r="B12" s="240" t="s">
        <v>942</v>
      </c>
      <c r="C12" s="241">
        <f>C10-C11</f>
        <v>47580239</v>
      </c>
    </row>
    <row r="13" spans="1:3" x14ac:dyDescent="0.25">
      <c r="A13" s="239" t="s">
        <v>761</v>
      </c>
      <c r="B13" s="240" t="s">
        <v>943</v>
      </c>
      <c r="C13" s="241">
        <f>C9+C12</f>
        <v>3221395</v>
      </c>
    </row>
    <row r="14" spans="1:3" x14ac:dyDescent="0.25">
      <c r="A14" s="236" t="s">
        <v>763</v>
      </c>
      <c r="B14" s="237" t="s">
        <v>944</v>
      </c>
      <c r="C14" s="238">
        <v>0</v>
      </c>
    </row>
    <row r="15" spans="1:3" x14ac:dyDescent="0.25">
      <c r="A15" s="236" t="s">
        <v>765</v>
      </c>
      <c r="B15" s="237" t="s">
        <v>945</v>
      </c>
      <c r="C15" s="238">
        <v>0</v>
      </c>
    </row>
    <row r="16" spans="1:3" x14ac:dyDescent="0.25">
      <c r="A16" s="239" t="s">
        <v>767</v>
      </c>
      <c r="B16" s="240" t="s">
        <v>946</v>
      </c>
      <c r="C16" s="241">
        <v>0</v>
      </c>
    </row>
    <row r="17" spans="1:3" x14ac:dyDescent="0.25">
      <c r="A17" s="236" t="s">
        <v>769</v>
      </c>
      <c r="B17" s="237" t="s">
        <v>947</v>
      </c>
      <c r="C17" s="238">
        <v>0</v>
      </c>
    </row>
    <row r="18" spans="1:3" x14ac:dyDescent="0.25">
      <c r="A18" s="236" t="s">
        <v>771</v>
      </c>
      <c r="B18" s="237" t="s">
        <v>948</v>
      </c>
      <c r="C18" s="238">
        <v>0</v>
      </c>
    </row>
    <row r="19" spans="1:3" x14ac:dyDescent="0.25">
      <c r="A19" s="239" t="s">
        <v>773</v>
      </c>
      <c r="B19" s="240" t="s">
        <v>949</v>
      </c>
      <c r="C19" s="241">
        <v>0</v>
      </c>
    </row>
    <row r="20" spans="1:3" x14ac:dyDescent="0.25">
      <c r="A20" s="239" t="s">
        <v>775</v>
      </c>
      <c r="B20" s="240" t="s">
        <v>950</v>
      </c>
      <c r="C20" s="241">
        <v>0</v>
      </c>
    </row>
    <row r="21" spans="1:3" x14ac:dyDescent="0.25">
      <c r="A21" s="239" t="s">
        <v>777</v>
      </c>
      <c r="B21" s="240" t="s">
        <v>951</v>
      </c>
      <c r="C21" s="241">
        <f>C13+C20</f>
        <v>3221395</v>
      </c>
    </row>
    <row r="22" spans="1:3" x14ac:dyDescent="0.25">
      <c r="A22" s="239" t="s">
        <v>779</v>
      </c>
      <c r="B22" s="240" t="s">
        <v>952</v>
      </c>
      <c r="C22" s="241">
        <v>0</v>
      </c>
    </row>
    <row r="23" spans="1:3" x14ac:dyDescent="0.25">
      <c r="A23" s="239" t="s">
        <v>781</v>
      </c>
      <c r="B23" s="240" t="s">
        <v>953</v>
      </c>
      <c r="C23" s="241">
        <f>C13-C22</f>
        <v>3221395</v>
      </c>
    </row>
    <row r="24" spans="1:3" x14ac:dyDescent="0.25">
      <c r="A24" s="239" t="s">
        <v>783</v>
      </c>
      <c r="B24" s="240" t="s">
        <v>954</v>
      </c>
      <c r="C24" s="241">
        <v>0</v>
      </c>
    </row>
    <row r="25" spans="1:3" ht="15.75" thickBot="1" x14ac:dyDescent="0.3">
      <c r="A25" s="242" t="s">
        <v>785</v>
      </c>
      <c r="B25" s="243" t="s">
        <v>955</v>
      </c>
      <c r="C25" s="244">
        <f>C20-C24</f>
        <v>0</v>
      </c>
    </row>
    <row r="26" spans="1:3" ht="20.100000000000001" customHeight="1" x14ac:dyDescent="0.25">
      <c r="A26" s="232"/>
      <c r="B26" s="232"/>
      <c r="C26" s="232"/>
    </row>
    <row r="27" spans="1:3" ht="20.100000000000001" customHeight="1" x14ac:dyDescent="0.25"/>
  </sheetData>
  <mergeCells count="2">
    <mergeCell ref="B2:C2"/>
    <mergeCell ref="A4:C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9"/>
  <sheetViews>
    <sheetView view="pageBreakPreview" zoomScale="60" zoomScaleNormal="100" workbookViewId="0">
      <selection activeCell="A5" sqref="A5:E42"/>
    </sheetView>
  </sheetViews>
  <sheetFormatPr defaultRowHeight="15" x14ac:dyDescent="0.25"/>
  <cols>
    <col min="1" max="1" width="5.7109375" style="180" bestFit="1" customWidth="1"/>
    <col min="2" max="2" width="72.28515625" style="202" customWidth="1"/>
    <col min="3" max="3" width="13.85546875" style="259" customWidth="1"/>
    <col min="4" max="4" width="13.42578125" style="259" customWidth="1"/>
    <col min="5" max="5" width="11.28515625" style="259" customWidth="1"/>
  </cols>
  <sheetData>
    <row r="1" spans="1:6" ht="15.75" x14ac:dyDescent="0.25">
      <c r="A1" s="450" t="s">
        <v>329</v>
      </c>
      <c r="B1" s="450"/>
      <c r="C1" s="450"/>
      <c r="D1" s="450"/>
      <c r="E1" s="450"/>
    </row>
    <row r="2" spans="1:6" x14ac:dyDescent="0.25">
      <c r="A2" s="245"/>
      <c r="B2" s="246"/>
      <c r="C2" s="247"/>
      <c r="D2" s="451" t="s">
        <v>956</v>
      </c>
      <c r="E2" s="452"/>
      <c r="F2" s="248"/>
    </row>
    <row r="3" spans="1:6" x14ac:dyDescent="0.25">
      <c r="A3" s="245"/>
      <c r="B3" s="246"/>
      <c r="C3" s="247"/>
      <c r="D3" s="247"/>
      <c r="E3" s="247"/>
      <c r="F3" s="248"/>
    </row>
    <row r="4" spans="1:6" ht="15.75" x14ac:dyDescent="0.25">
      <c r="A4" s="441" t="s">
        <v>957</v>
      </c>
      <c r="B4" s="453"/>
      <c r="C4" s="453"/>
      <c r="D4" s="453"/>
      <c r="E4" s="453"/>
      <c r="F4" s="248"/>
    </row>
    <row r="5" spans="1:6" ht="31.5" x14ac:dyDescent="0.25">
      <c r="A5" s="464" t="s">
        <v>328</v>
      </c>
      <c r="B5" s="464" t="s">
        <v>6</v>
      </c>
      <c r="C5" s="464" t="s">
        <v>577</v>
      </c>
      <c r="D5" s="464" t="s">
        <v>578</v>
      </c>
      <c r="E5" s="464" t="s">
        <v>579</v>
      </c>
      <c r="F5" s="248"/>
    </row>
    <row r="6" spans="1:6" ht="15.75" x14ac:dyDescent="0.25">
      <c r="A6" s="464">
        <v>1</v>
      </c>
      <c r="B6" s="464">
        <v>2</v>
      </c>
      <c r="C6" s="464">
        <v>3</v>
      </c>
      <c r="D6" s="464">
        <v>4</v>
      </c>
      <c r="E6" s="464">
        <v>5</v>
      </c>
      <c r="F6" s="248"/>
    </row>
    <row r="7" spans="1:6" x14ac:dyDescent="0.25">
      <c r="A7" s="465" t="s">
        <v>749</v>
      </c>
      <c r="B7" s="466" t="s">
        <v>958</v>
      </c>
      <c r="C7" s="467">
        <v>0</v>
      </c>
      <c r="D7" s="467">
        <v>0</v>
      </c>
      <c r="E7" s="467">
        <v>5000</v>
      </c>
      <c r="F7" s="248"/>
    </row>
    <row r="8" spans="1:6" x14ac:dyDescent="0.25">
      <c r="A8" s="465" t="s">
        <v>751</v>
      </c>
      <c r="B8" s="466" t="s">
        <v>959</v>
      </c>
      <c r="C8" s="467">
        <v>14328</v>
      </c>
      <c r="D8" s="467">
        <v>0</v>
      </c>
      <c r="E8" s="467">
        <v>7573</v>
      </c>
      <c r="F8" s="248"/>
    </row>
    <row r="9" spans="1:6" x14ac:dyDescent="0.25">
      <c r="A9" s="465" t="s">
        <v>753</v>
      </c>
      <c r="B9" s="466" t="s">
        <v>960</v>
      </c>
      <c r="C9" s="467">
        <v>0</v>
      </c>
      <c r="D9" s="467">
        <v>0</v>
      </c>
      <c r="E9" s="467">
        <v>0</v>
      </c>
      <c r="F9" s="248"/>
    </row>
    <row r="10" spans="1:6" x14ac:dyDescent="0.25">
      <c r="A10" s="468" t="s">
        <v>755</v>
      </c>
      <c r="B10" s="469" t="s">
        <v>961</v>
      </c>
      <c r="C10" s="470">
        <f>SUM(C7:C9)</f>
        <v>14328</v>
      </c>
      <c r="D10" s="470">
        <f t="shared" ref="D10:E10" si="0">SUM(D7:D9)</f>
        <v>0</v>
      </c>
      <c r="E10" s="470">
        <f t="shared" si="0"/>
        <v>12573</v>
      </c>
    </row>
    <row r="11" spans="1:6" x14ac:dyDescent="0.25">
      <c r="A11" s="471" t="s">
        <v>757</v>
      </c>
      <c r="B11" s="472" t="s">
        <v>962</v>
      </c>
      <c r="C11" s="473">
        <v>0</v>
      </c>
      <c r="D11" s="473">
        <v>0</v>
      </c>
      <c r="E11" s="473">
        <v>0</v>
      </c>
    </row>
    <row r="12" spans="1:6" x14ac:dyDescent="0.25">
      <c r="A12" s="471" t="s">
        <v>759</v>
      </c>
      <c r="B12" s="472" t="s">
        <v>963</v>
      </c>
      <c r="C12" s="473">
        <v>0</v>
      </c>
      <c r="D12" s="473">
        <v>0</v>
      </c>
      <c r="E12" s="473">
        <v>0</v>
      </c>
    </row>
    <row r="13" spans="1:6" x14ac:dyDescent="0.25">
      <c r="A13" s="468" t="s">
        <v>761</v>
      </c>
      <c r="B13" s="474" t="s">
        <v>964</v>
      </c>
      <c r="C13" s="470">
        <v>0</v>
      </c>
      <c r="D13" s="470">
        <v>0</v>
      </c>
      <c r="E13" s="470">
        <v>0</v>
      </c>
    </row>
    <row r="14" spans="1:6" x14ac:dyDescent="0.25">
      <c r="A14" s="471" t="s">
        <v>763</v>
      </c>
      <c r="B14" s="472" t="s">
        <v>965</v>
      </c>
      <c r="C14" s="473">
        <v>44630022</v>
      </c>
      <c r="D14" s="473">
        <v>0</v>
      </c>
      <c r="E14" s="473">
        <v>43815393</v>
      </c>
    </row>
    <row r="15" spans="1:6" x14ac:dyDescent="0.25">
      <c r="A15" s="471" t="s">
        <v>765</v>
      </c>
      <c r="B15" s="472" t="s">
        <v>966</v>
      </c>
      <c r="C15" s="473">
        <v>1631609</v>
      </c>
      <c r="D15" s="473">
        <v>0</v>
      </c>
      <c r="E15" s="473">
        <v>4709760</v>
      </c>
    </row>
    <row r="16" spans="1:6" x14ac:dyDescent="0.25">
      <c r="A16" s="471">
        <v>10</v>
      </c>
      <c r="B16" s="472" t="s">
        <v>967</v>
      </c>
      <c r="C16" s="473">
        <v>0</v>
      </c>
      <c r="D16" s="473">
        <v>0</v>
      </c>
      <c r="E16" s="473">
        <v>0</v>
      </c>
    </row>
    <row r="17" spans="1:5" x14ac:dyDescent="0.25">
      <c r="A17" s="471">
        <v>11</v>
      </c>
      <c r="B17" s="472" t="s">
        <v>968</v>
      </c>
      <c r="C17" s="473">
        <v>3487</v>
      </c>
      <c r="D17" s="473">
        <v>0</v>
      </c>
      <c r="E17" s="473">
        <v>382</v>
      </c>
    </row>
    <row r="18" spans="1:5" x14ac:dyDescent="0.25">
      <c r="A18" s="468">
        <v>12</v>
      </c>
      <c r="B18" s="474" t="s">
        <v>969</v>
      </c>
      <c r="C18" s="470">
        <f>SUM(C14:C17)</f>
        <v>46265118</v>
      </c>
      <c r="D18" s="470">
        <f t="shared" ref="D18:E18" si="1">SUM(D14:D17)</f>
        <v>0</v>
      </c>
      <c r="E18" s="470">
        <f t="shared" si="1"/>
        <v>48525535</v>
      </c>
    </row>
    <row r="19" spans="1:5" x14ac:dyDescent="0.25">
      <c r="A19" s="471">
        <v>13</v>
      </c>
      <c r="B19" s="472" t="s">
        <v>970</v>
      </c>
      <c r="C19" s="473">
        <v>136907</v>
      </c>
      <c r="D19" s="473">
        <v>0</v>
      </c>
      <c r="E19" s="473">
        <v>345638</v>
      </c>
    </row>
    <row r="20" spans="1:5" x14ac:dyDescent="0.25">
      <c r="A20" s="471">
        <v>14</v>
      </c>
      <c r="B20" s="472" t="s">
        <v>971</v>
      </c>
      <c r="C20" s="473">
        <v>2727883</v>
      </c>
      <c r="D20" s="473">
        <v>0</v>
      </c>
      <c r="E20" s="473">
        <v>4609419</v>
      </c>
    </row>
    <row r="21" spans="1:5" x14ac:dyDescent="0.25">
      <c r="A21" s="471">
        <v>15</v>
      </c>
      <c r="B21" s="472" t="s">
        <v>972</v>
      </c>
      <c r="C21" s="473">
        <v>0</v>
      </c>
      <c r="D21" s="473">
        <v>0</v>
      </c>
      <c r="E21" s="473">
        <v>0</v>
      </c>
    </row>
    <row r="22" spans="1:5" x14ac:dyDescent="0.25">
      <c r="A22" s="471">
        <v>16</v>
      </c>
      <c r="B22" s="472" t="s">
        <v>973</v>
      </c>
      <c r="C22" s="473">
        <v>14327</v>
      </c>
      <c r="D22" s="473">
        <v>0</v>
      </c>
      <c r="E22" s="473">
        <v>8245</v>
      </c>
    </row>
    <row r="23" spans="1:5" x14ac:dyDescent="0.25">
      <c r="A23" s="468">
        <v>17</v>
      </c>
      <c r="B23" s="474" t="s">
        <v>974</v>
      </c>
      <c r="C23" s="470">
        <f>SUM(C19:C22)</f>
        <v>2879117</v>
      </c>
      <c r="D23" s="470">
        <f t="shared" ref="D23:E23" si="2">SUM(D19:D22)</f>
        <v>0</v>
      </c>
      <c r="E23" s="470">
        <f t="shared" si="2"/>
        <v>4963302</v>
      </c>
    </row>
    <row r="24" spans="1:5" x14ac:dyDescent="0.25">
      <c r="A24" s="471">
        <v>18</v>
      </c>
      <c r="B24" s="472" t="s">
        <v>975</v>
      </c>
      <c r="C24" s="473">
        <v>25985541</v>
      </c>
      <c r="D24" s="473">
        <v>0</v>
      </c>
      <c r="E24" s="473">
        <v>28797934</v>
      </c>
    </row>
    <row r="25" spans="1:5" x14ac:dyDescent="0.25">
      <c r="A25" s="471">
        <v>19</v>
      </c>
      <c r="B25" s="472" t="s">
        <v>976</v>
      </c>
      <c r="C25" s="473">
        <v>7153257</v>
      </c>
      <c r="D25" s="473">
        <v>0</v>
      </c>
      <c r="E25" s="473">
        <v>8244006</v>
      </c>
    </row>
    <row r="26" spans="1:5" x14ac:dyDescent="0.25">
      <c r="A26" s="471">
        <v>20</v>
      </c>
      <c r="B26" s="472" t="s">
        <v>977</v>
      </c>
      <c r="C26" s="473">
        <v>6797929</v>
      </c>
      <c r="D26" s="473">
        <v>0</v>
      </c>
      <c r="E26" s="473">
        <v>6846409</v>
      </c>
    </row>
    <row r="27" spans="1:5" x14ac:dyDescent="0.25">
      <c r="A27" s="468">
        <v>21</v>
      </c>
      <c r="B27" s="474" t="s">
        <v>978</v>
      </c>
      <c r="C27" s="470">
        <f>SUM(C24:C26)</f>
        <v>39936727</v>
      </c>
      <c r="D27" s="470">
        <f t="shared" ref="D27:E27" si="3">SUM(D24:D26)</f>
        <v>0</v>
      </c>
      <c r="E27" s="470">
        <f t="shared" si="3"/>
        <v>43888349</v>
      </c>
    </row>
    <row r="28" spans="1:5" x14ac:dyDescent="0.25">
      <c r="A28" s="468">
        <v>22</v>
      </c>
      <c r="B28" s="474" t="s">
        <v>979</v>
      </c>
      <c r="C28" s="470">
        <v>0</v>
      </c>
      <c r="D28" s="470">
        <v>0</v>
      </c>
      <c r="E28" s="470">
        <v>0</v>
      </c>
    </row>
    <row r="29" spans="1:5" x14ac:dyDescent="0.25">
      <c r="A29" s="468">
        <v>23</v>
      </c>
      <c r="B29" s="474" t="s">
        <v>980</v>
      </c>
      <c r="C29" s="470">
        <v>454355</v>
      </c>
      <c r="D29" s="470">
        <v>0</v>
      </c>
      <c r="E29" s="470">
        <v>549566</v>
      </c>
    </row>
    <row r="30" spans="1:5" x14ac:dyDescent="0.25">
      <c r="A30" s="468">
        <v>24</v>
      </c>
      <c r="B30" s="469" t="s">
        <v>981</v>
      </c>
      <c r="C30" s="470">
        <f>C10+C13+C18-C23-C27-C28-C29</f>
        <v>3009247</v>
      </c>
      <c r="D30" s="470">
        <f t="shared" ref="D30:E30" si="4">D10+D13+D18-D23-D27-D28-D29</f>
        <v>0</v>
      </c>
      <c r="E30" s="470">
        <f t="shared" si="4"/>
        <v>-863109</v>
      </c>
    </row>
    <row r="31" spans="1:5" x14ac:dyDescent="0.25">
      <c r="A31" s="471">
        <v>25</v>
      </c>
      <c r="B31" s="472" t="s">
        <v>982</v>
      </c>
      <c r="C31" s="473">
        <v>0</v>
      </c>
      <c r="D31" s="473">
        <v>0</v>
      </c>
      <c r="E31" s="473">
        <v>0</v>
      </c>
    </row>
    <row r="32" spans="1:5" x14ac:dyDescent="0.25">
      <c r="A32" s="471">
        <v>26</v>
      </c>
      <c r="B32" s="472" t="s">
        <v>983</v>
      </c>
      <c r="C32" s="473">
        <v>4002</v>
      </c>
      <c r="D32" s="473">
        <v>0</v>
      </c>
      <c r="E32" s="473">
        <v>2949</v>
      </c>
    </row>
    <row r="33" spans="1:6" x14ac:dyDescent="0.25">
      <c r="A33" s="471">
        <v>27</v>
      </c>
      <c r="B33" s="472" t="s">
        <v>984</v>
      </c>
      <c r="C33" s="473">
        <v>0</v>
      </c>
      <c r="D33" s="473">
        <v>0</v>
      </c>
      <c r="E33" s="473">
        <v>0</v>
      </c>
    </row>
    <row r="34" spans="1:6" x14ac:dyDescent="0.25">
      <c r="A34" s="471">
        <v>28</v>
      </c>
      <c r="B34" s="472" t="s">
        <v>985</v>
      </c>
      <c r="C34" s="473">
        <v>0</v>
      </c>
      <c r="D34" s="473">
        <v>0</v>
      </c>
      <c r="E34" s="473">
        <v>0</v>
      </c>
    </row>
    <row r="35" spans="1:6" x14ac:dyDescent="0.25">
      <c r="A35" s="468">
        <v>29</v>
      </c>
      <c r="B35" s="469" t="s">
        <v>986</v>
      </c>
      <c r="C35" s="470">
        <v>4002</v>
      </c>
      <c r="D35" s="470">
        <f t="shared" ref="D35" si="5">SUM(D31:D33)</f>
        <v>0</v>
      </c>
      <c r="E35" s="470">
        <v>2949</v>
      </c>
    </row>
    <row r="36" spans="1:6" x14ac:dyDescent="0.25">
      <c r="A36" s="471">
        <v>30</v>
      </c>
      <c r="B36" s="472" t="s">
        <v>987</v>
      </c>
      <c r="C36" s="473">
        <v>0</v>
      </c>
      <c r="D36" s="473">
        <v>0</v>
      </c>
      <c r="E36" s="473">
        <v>0</v>
      </c>
    </row>
    <row r="37" spans="1:6" x14ac:dyDescent="0.25">
      <c r="A37" s="471">
        <v>31</v>
      </c>
      <c r="B37" s="472" t="s">
        <v>988</v>
      </c>
      <c r="C37" s="473">
        <v>0</v>
      </c>
      <c r="D37" s="473">
        <v>0</v>
      </c>
      <c r="E37" s="473">
        <v>0</v>
      </c>
    </row>
    <row r="38" spans="1:6" x14ac:dyDescent="0.25">
      <c r="A38" s="471">
        <v>32</v>
      </c>
      <c r="B38" s="472" t="s">
        <v>989</v>
      </c>
      <c r="C38" s="473">
        <v>0</v>
      </c>
      <c r="D38" s="473">
        <v>0</v>
      </c>
      <c r="E38" s="473">
        <v>0</v>
      </c>
    </row>
    <row r="39" spans="1:6" x14ac:dyDescent="0.25">
      <c r="A39" s="471">
        <v>33</v>
      </c>
      <c r="B39" s="472" t="s">
        <v>990</v>
      </c>
      <c r="C39" s="473">
        <v>0</v>
      </c>
      <c r="D39" s="473">
        <v>0</v>
      </c>
      <c r="E39" s="473">
        <v>0</v>
      </c>
    </row>
    <row r="40" spans="1:6" x14ac:dyDescent="0.25">
      <c r="A40" s="468">
        <v>34</v>
      </c>
      <c r="B40" s="474" t="s">
        <v>991</v>
      </c>
      <c r="C40" s="470">
        <f>SUM(C36:C38)</f>
        <v>0</v>
      </c>
      <c r="D40" s="470">
        <f t="shared" ref="D40:E40" si="6">SUM(D36:D38)</f>
        <v>0</v>
      </c>
      <c r="E40" s="470">
        <f t="shared" si="6"/>
        <v>0</v>
      </c>
    </row>
    <row r="41" spans="1:6" x14ac:dyDescent="0.25">
      <c r="A41" s="468">
        <v>35</v>
      </c>
      <c r="B41" s="474" t="s">
        <v>992</v>
      </c>
      <c r="C41" s="470">
        <f>C35-C40</f>
        <v>4002</v>
      </c>
      <c r="D41" s="470">
        <f t="shared" ref="D41:E41" si="7">D35-D40</f>
        <v>0</v>
      </c>
      <c r="E41" s="470">
        <f t="shared" si="7"/>
        <v>2949</v>
      </c>
    </row>
    <row r="42" spans="1:6" x14ac:dyDescent="0.25">
      <c r="A42" s="468">
        <v>36</v>
      </c>
      <c r="B42" s="474" t="s">
        <v>993</v>
      </c>
      <c r="C42" s="470">
        <f>C30:D30+C41:D41</f>
        <v>3013249</v>
      </c>
      <c r="D42" s="470">
        <f>D30:E30+D41:E41</f>
        <v>0</v>
      </c>
      <c r="E42" s="470">
        <f>E30:F30+E41:F41</f>
        <v>-860160</v>
      </c>
      <c r="F42" s="249"/>
    </row>
    <row r="43" spans="1:6" ht="20.100000000000001" customHeight="1" x14ac:dyDescent="0.25">
      <c r="A43" s="250"/>
      <c r="B43" s="251"/>
      <c r="C43" s="252"/>
      <c r="D43" s="252"/>
      <c r="E43" s="252"/>
    </row>
    <row r="44" spans="1:6" ht="20.100000000000001" customHeight="1" x14ac:dyDescent="0.25">
      <c r="A44" s="250"/>
      <c r="B44" s="251"/>
      <c r="C44" s="252"/>
      <c r="D44" s="252"/>
      <c r="E44" s="252"/>
    </row>
    <row r="45" spans="1:6" ht="20.100000000000001" customHeight="1" x14ac:dyDescent="0.25">
      <c r="A45" s="253"/>
      <c r="B45" s="254"/>
      <c r="C45" s="255"/>
      <c r="D45" s="255"/>
      <c r="E45" s="255"/>
    </row>
    <row r="46" spans="1:6" ht="20.100000000000001" customHeight="1" x14ac:dyDescent="0.25">
      <c r="A46" s="253"/>
      <c r="B46" s="254"/>
      <c r="C46" s="255"/>
      <c r="D46" s="255"/>
      <c r="E46" s="255"/>
    </row>
    <row r="47" spans="1:6" ht="20.100000000000001" customHeight="1" x14ac:dyDescent="0.25">
      <c r="A47" s="256"/>
      <c r="B47" s="257"/>
      <c r="C47" s="258"/>
      <c r="D47" s="258"/>
      <c r="E47" s="258"/>
    </row>
    <row r="48" spans="1:6" ht="20.100000000000001" customHeight="1" x14ac:dyDescent="0.25">
      <c r="A48" s="256"/>
      <c r="B48" s="257"/>
      <c r="C48" s="258"/>
      <c r="D48" s="258"/>
      <c r="E48" s="258"/>
    </row>
    <row r="49" ht="20.100000000000001" customHeight="1" x14ac:dyDescent="0.25"/>
  </sheetData>
  <mergeCells count="3">
    <mergeCell ref="A1:E1"/>
    <mergeCell ref="D2:E2"/>
    <mergeCell ref="A4:E4"/>
  </mergeCells>
  <pageMargins left="0.7" right="0.7" top="0.75" bottom="0.75" header="0.3" footer="0.3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27"/>
  <sheetViews>
    <sheetView tabSelected="1" zoomScale="70" zoomScaleNormal="70" workbookViewId="0">
      <selection activeCell="K13" sqref="K13"/>
    </sheetView>
  </sheetViews>
  <sheetFormatPr defaultColWidth="9.140625" defaultRowHeight="12.75" x14ac:dyDescent="0.2"/>
  <cols>
    <col min="1" max="1" width="6.7109375" style="262" customWidth="1"/>
    <col min="2" max="2" width="21.42578125" style="481" customWidth="1"/>
    <col min="3" max="3" width="13.7109375" style="262" bestFit="1" customWidth="1"/>
    <col min="4" max="4" width="12.7109375" style="262" customWidth="1"/>
    <col min="5" max="5" width="12" style="262" customWidth="1"/>
    <col min="6" max="6" width="13.28515625" style="262" bestFit="1" customWidth="1"/>
    <col min="7" max="7" width="13" style="262" bestFit="1" customWidth="1"/>
    <col min="8" max="9" width="11.85546875" style="262" customWidth="1"/>
    <col min="10" max="10" width="12.28515625" style="262" customWidth="1"/>
    <col min="11" max="11" width="12.140625" style="262" customWidth="1"/>
    <col min="12" max="12" width="7.140625" style="262" bestFit="1" customWidth="1"/>
    <col min="13" max="13" width="13.7109375" style="262" bestFit="1" customWidth="1"/>
    <col min="14" max="14" width="12.7109375" style="262" customWidth="1"/>
    <col min="15" max="15" width="7.140625" style="262" bestFit="1" customWidth="1"/>
    <col min="16" max="16" width="12.140625" style="262" customWidth="1"/>
    <col min="17" max="17" width="11.5703125" style="262" customWidth="1"/>
    <col min="18" max="18" width="7.140625" style="262" bestFit="1" customWidth="1"/>
    <col min="19" max="19" width="10.7109375" style="262" customWidth="1"/>
    <col min="20" max="20" width="10.140625" style="262" customWidth="1"/>
    <col min="21" max="21" width="9.140625" style="262"/>
    <col min="22" max="22" width="10.140625" style="262" customWidth="1"/>
    <col min="23" max="23" width="10.85546875" style="262" bestFit="1" customWidth="1"/>
    <col min="24" max="24" width="7.140625" style="262" bestFit="1" customWidth="1"/>
    <col min="25" max="25" width="10.7109375" style="262" customWidth="1"/>
    <col min="26" max="26" width="10.85546875" style="262" customWidth="1"/>
    <col min="27" max="237" width="9.140625" style="262"/>
    <col min="238" max="238" width="9.28515625" style="262" bestFit="1" customWidth="1"/>
    <col min="239" max="239" width="9.140625" style="262"/>
    <col min="240" max="240" width="24.42578125" style="262" customWidth="1"/>
    <col min="241" max="241" width="11.42578125" style="262" customWidth="1"/>
    <col min="242" max="242" width="11" style="262" customWidth="1"/>
    <col min="243" max="243" width="12.85546875" style="262" customWidth="1"/>
    <col min="244" max="244" width="11.85546875" style="262" customWidth="1"/>
    <col min="245" max="245" width="12.28515625" style="262" customWidth="1"/>
    <col min="246" max="248" width="9.140625" style="262"/>
    <col min="249" max="250" width="11.7109375" style="262" bestFit="1" customWidth="1"/>
    <col min="251" max="252" width="9.28515625" style="262" bestFit="1" customWidth="1"/>
    <col min="253" max="253" width="11.28515625" style="262" bestFit="1" customWidth="1"/>
    <col min="254" max="254" width="11.42578125" style="262" customWidth="1"/>
    <col min="255" max="256" width="9.7109375" style="262" bestFit="1" customWidth="1"/>
    <col min="257" max="257" width="11.5703125" style="262" customWidth="1"/>
    <col min="258" max="258" width="11.7109375" style="262" bestFit="1" customWidth="1"/>
    <col min="259" max="259" width="11.85546875" style="262" customWidth="1"/>
    <col min="260" max="260" width="9.28515625" style="262" bestFit="1" customWidth="1"/>
    <col min="261" max="261" width="9.140625" style="262"/>
    <col min="262" max="262" width="12.5703125" style="262" customWidth="1"/>
    <col min="263" max="263" width="12.7109375" style="262" customWidth="1"/>
    <col min="264" max="265" width="9.7109375" style="262" bestFit="1" customWidth="1"/>
    <col min="266" max="266" width="11.7109375" style="262" customWidth="1"/>
    <col min="267" max="267" width="11.5703125" style="262" customWidth="1"/>
    <col min="268" max="493" width="9.140625" style="262"/>
    <col min="494" max="494" width="9.28515625" style="262" bestFit="1" customWidth="1"/>
    <col min="495" max="495" width="9.140625" style="262"/>
    <col min="496" max="496" width="24.42578125" style="262" customWidth="1"/>
    <col min="497" max="497" width="11.42578125" style="262" customWidth="1"/>
    <col min="498" max="498" width="11" style="262" customWidth="1"/>
    <col min="499" max="499" width="12.85546875" style="262" customWidth="1"/>
    <col min="500" max="500" width="11.85546875" style="262" customWidth="1"/>
    <col min="501" max="501" width="12.28515625" style="262" customWidth="1"/>
    <col min="502" max="504" width="9.140625" style="262"/>
    <col min="505" max="506" width="11.7109375" style="262" bestFit="1" customWidth="1"/>
    <col min="507" max="508" width="9.28515625" style="262" bestFit="1" customWidth="1"/>
    <col min="509" max="509" width="11.28515625" style="262" bestFit="1" customWidth="1"/>
    <col min="510" max="510" width="11.42578125" style="262" customWidth="1"/>
    <col min="511" max="512" width="9.7109375" style="262" bestFit="1" customWidth="1"/>
    <col min="513" max="513" width="11.5703125" style="262" customWidth="1"/>
    <col min="514" max="514" width="11.7109375" style="262" bestFit="1" customWidth="1"/>
    <col min="515" max="515" width="11.85546875" style="262" customWidth="1"/>
    <col min="516" max="516" width="9.28515625" style="262" bestFit="1" customWidth="1"/>
    <col min="517" max="517" width="9.140625" style="262"/>
    <col min="518" max="518" width="12.5703125" style="262" customWidth="1"/>
    <col min="519" max="519" width="12.7109375" style="262" customWidth="1"/>
    <col min="520" max="521" width="9.7109375" style="262" bestFit="1" customWidth="1"/>
    <col min="522" max="522" width="11.7109375" style="262" customWidth="1"/>
    <col min="523" max="523" width="11.5703125" style="262" customWidth="1"/>
    <col min="524" max="749" width="9.140625" style="262"/>
    <col min="750" max="750" width="9.28515625" style="262" bestFit="1" customWidth="1"/>
    <col min="751" max="751" width="9.140625" style="262"/>
    <col min="752" max="752" width="24.42578125" style="262" customWidth="1"/>
    <col min="753" max="753" width="11.42578125" style="262" customWidth="1"/>
    <col min="754" max="754" width="11" style="262" customWidth="1"/>
    <col min="755" max="755" width="12.85546875" style="262" customWidth="1"/>
    <col min="756" max="756" width="11.85546875" style="262" customWidth="1"/>
    <col min="757" max="757" width="12.28515625" style="262" customWidth="1"/>
    <col min="758" max="760" width="9.140625" style="262"/>
    <col min="761" max="762" width="11.7109375" style="262" bestFit="1" customWidth="1"/>
    <col min="763" max="764" width="9.28515625" style="262" bestFit="1" customWidth="1"/>
    <col min="765" max="765" width="11.28515625" style="262" bestFit="1" customWidth="1"/>
    <col min="766" max="766" width="11.42578125" style="262" customWidth="1"/>
    <col min="767" max="768" width="9.7109375" style="262" bestFit="1" customWidth="1"/>
    <col min="769" max="769" width="11.5703125" style="262" customWidth="1"/>
    <col min="770" max="770" width="11.7109375" style="262" bestFit="1" customWidth="1"/>
    <col min="771" max="771" width="11.85546875" style="262" customWidth="1"/>
    <col min="772" max="772" width="9.28515625" style="262" bestFit="1" customWidth="1"/>
    <col min="773" max="773" width="9.140625" style="262"/>
    <col min="774" max="774" width="12.5703125" style="262" customWidth="1"/>
    <col min="775" max="775" width="12.7109375" style="262" customWidth="1"/>
    <col min="776" max="777" width="9.7109375" style="262" bestFit="1" customWidth="1"/>
    <col min="778" max="778" width="11.7109375" style="262" customWidth="1"/>
    <col min="779" max="779" width="11.5703125" style="262" customWidth="1"/>
    <col min="780" max="1005" width="9.140625" style="262"/>
    <col min="1006" max="1006" width="9.28515625" style="262" bestFit="1" customWidth="1"/>
    <col min="1007" max="1007" width="9.140625" style="262"/>
    <col min="1008" max="1008" width="24.42578125" style="262" customWidth="1"/>
    <col min="1009" max="1009" width="11.42578125" style="262" customWidth="1"/>
    <col min="1010" max="1010" width="11" style="262" customWidth="1"/>
    <col min="1011" max="1011" width="12.85546875" style="262" customWidth="1"/>
    <col min="1012" max="1012" width="11.85546875" style="262" customWidth="1"/>
    <col min="1013" max="1013" width="12.28515625" style="262" customWidth="1"/>
    <col min="1014" max="1016" width="9.140625" style="262"/>
    <col min="1017" max="1018" width="11.7109375" style="262" bestFit="1" customWidth="1"/>
    <col min="1019" max="1020" width="9.28515625" style="262" bestFit="1" customWidth="1"/>
    <col min="1021" max="1021" width="11.28515625" style="262" bestFit="1" customWidth="1"/>
    <col min="1022" max="1022" width="11.42578125" style="262" customWidth="1"/>
    <col min="1023" max="1024" width="9.7109375" style="262" bestFit="1" customWidth="1"/>
    <col min="1025" max="1025" width="11.5703125" style="262" customWidth="1"/>
    <col min="1026" max="1026" width="11.7109375" style="262" bestFit="1" customWidth="1"/>
    <col min="1027" max="1027" width="11.85546875" style="262" customWidth="1"/>
    <col min="1028" max="1028" width="9.28515625" style="262" bestFit="1" customWidth="1"/>
    <col min="1029" max="1029" width="9.140625" style="262"/>
    <col min="1030" max="1030" width="12.5703125" style="262" customWidth="1"/>
    <col min="1031" max="1031" width="12.7109375" style="262" customWidth="1"/>
    <col min="1032" max="1033" width="9.7109375" style="262" bestFit="1" customWidth="1"/>
    <col min="1034" max="1034" width="11.7109375" style="262" customWidth="1"/>
    <col min="1035" max="1035" width="11.5703125" style="262" customWidth="1"/>
    <col min="1036" max="1261" width="9.140625" style="262"/>
    <col min="1262" max="1262" width="9.28515625" style="262" bestFit="1" customWidth="1"/>
    <col min="1263" max="1263" width="9.140625" style="262"/>
    <col min="1264" max="1264" width="24.42578125" style="262" customWidth="1"/>
    <col min="1265" max="1265" width="11.42578125" style="262" customWidth="1"/>
    <col min="1266" max="1266" width="11" style="262" customWidth="1"/>
    <col min="1267" max="1267" width="12.85546875" style="262" customWidth="1"/>
    <col min="1268" max="1268" width="11.85546875" style="262" customWidth="1"/>
    <col min="1269" max="1269" width="12.28515625" style="262" customWidth="1"/>
    <col min="1270" max="1272" width="9.140625" style="262"/>
    <col min="1273" max="1274" width="11.7109375" style="262" bestFit="1" customWidth="1"/>
    <col min="1275" max="1276" width="9.28515625" style="262" bestFit="1" customWidth="1"/>
    <col min="1277" max="1277" width="11.28515625" style="262" bestFit="1" customWidth="1"/>
    <col min="1278" max="1278" width="11.42578125" style="262" customWidth="1"/>
    <col min="1279" max="1280" width="9.7109375" style="262" bestFit="1" customWidth="1"/>
    <col min="1281" max="1281" width="11.5703125" style="262" customWidth="1"/>
    <col min="1282" max="1282" width="11.7109375" style="262" bestFit="1" customWidth="1"/>
    <col min="1283" max="1283" width="11.85546875" style="262" customWidth="1"/>
    <col min="1284" max="1284" width="9.28515625" style="262" bestFit="1" customWidth="1"/>
    <col min="1285" max="1285" width="9.140625" style="262"/>
    <col min="1286" max="1286" width="12.5703125" style="262" customWidth="1"/>
    <col min="1287" max="1287" width="12.7109375" style="262" customWidth="1"/>
    <col min="1288" max="1289" width="9.7109375" style="262" bestFit="1" customWidth="1"/>
    <col min="1290" max="1290" width="11.7109375" style="262" customWidth="1"/>
    <col min="1291" max="1291" width="11.5703125" style="262" customWidth="1"/>
    <col min="1292" max="1517" width="9.140625" style="262"/>
    <col min="1518" max="1518" width="9.28515625" style="262" bestFit="1" customWidth="1"/>
    <col min="1519" max="1519" width="9.140625" style="262"/>
    <col min="1520" max="1520" width="24.42578125" style="262" customWidth="1"/>
    <col min="1521" max="1521" width="11.42578125" style="262" customWidth="1"/>
    <col min="1522" max="1522" width="11" style="262" customWidth="1"/>
    <col min="1523" max="1523" width="12.85546875" style="262" customWidth="1"/>
    <col min="1524" max="1524" width="11.85546875" style="262" customWidth="1"/>
    <col min="1525" max="1525" width="12.28515625" style="262" customWidth="1"/>
    <col min="1526" max="1528" width="9.140625" style="262"/>
    <col min="1529" max="1530" width="11.7109375" style="262" bestFit="1" customWidth="1"/>
    <col min="1531" max="1532" width="9.28515625" style="262" bestFit="1" customWidth="1"/>
    <col min="1533" max="1533" width="11.28515625" style="262" bestFit="1" customWidth="1"/>
    <col min="1534" max="1534" width="11.42578125" style="262" customWidth="1"/>
    <col min="1535" max="1536" width="9.7109375" style="262" bestFit="1" customWidth="1"/>
    <col min="1537" max="1537" width="11.5703125" style="262" customWidth="1"/>
    <col min="1538" max="1538" width="11.7109375" style="262" bestFit="1" customWidth="1"/>
    <col min="1539" max="1539" width="11.85546875" style="262" customWidth="1"/>
    <col min="1540" max="1540" width="9.28515625" style="262" bestFit="1" customWidth="1"/>
    <col min="1541" max="1541" width="9.140625" style="262"/>
    <col min="1542" max="1542" width="12.5703125" style="262" customWidth="1"/>
    <col min="1543" max="1543" width="12.7109375" style="262" customWidth="1"/>
    <col min="1544" max="1545" width="9.7109375" style="262" bestFit="1" customWidth="1"/>
    <col min="1546" max="1546" width="11.7109375" style="262" customWidth="1"/>
    <col min="1547" max="1547" width="11.5703125" style="262" customWidth="1"/>
    <col min="1548" max="1773" width="9.140625" style="262"/>
    <col min="1774" max="1774" width="9.28515625" style="262" bestFit="1" customWidth="1"/>
    <col min="1775" max="1775" width="9.140625" style="262"/>
    <col min="1776" max="1776" width="24.42578125" style="262" customWidth="1"/>
    <col min="1777" max="1777" width="11.42578125" style="262" customWidth="1"/>
    <col min="1778" max="1778" width="11" style="262" customWidth="1"/>
    <col min="1779" max="1779" width="12.85546875" style="262" customWidth="1"/>
    <col min="1780" max="1780" width="11.85546875" style="262" customWidth="1"/>
    <col min="1781" max="1781" width="12.28515625" style="262" customWidth="1"/>
    <col min="1782" max="1784" width="9.140625" style="262"/>
    <col min="1785" max="1786" width="11.7109375" style="262" bestFit="1" customWidth="1"/>
    <col min="1787" max="1788" width="9.28515625" style="262" bestFit="1" customWidth="1"/>
    <col min="1789" max="1789" width="11.28515625" style="262" bestFit="1" customWidth="1"/>
    <col min="1790" max="1790" width="11.42578125" style="262" customWidth="1"/>
    <col min="1791" max="1792" width="9.7109375" style="262" bestFit="1" customWidth="1"/>
    <col min="1793" max="1793" width="11.5703125" style="262" customWidth="1"/>
    <col min="1794" max="1794" width="11.7109375" style="262" bestFit="1" customWidth="1"/>
    <col min="1795" max="1795" width="11.85546875" style="262" customWidth="1"/>
    <col min="1796" max="1796" width="9.28515625" style="262" bestFit="1" customWidth="1"/>
    <col min="1797" max="1797" width="9.140625" style="262"/>
    <col min="1798" max="1798" width="12.5703125" style="262" customWidth="1"/>
    <col min="1799" max="1799" width="12.7109375" style="262" customWidth="1"/>
    <col min="1800" max="1801" width="9.7109375" style="262" bestFit="1" customWidth="1"/>
    <col min="1802" max="1802" width="11.7109375" style="262" customWidth="1"/>
    <col min="1803" max="1803" width="11.5703125" style="262" customWidth="1"/>
    <col min="1804" max="2029" width="9.140625" style="262"/>
    <col min="2030" max="2030" width="9.28515625" style="262" bestFit="1" customWidth="1"/>
    <col min="2031" max="2031" width="9.140625" style="262"/>
    <col min="2032" max="2032" width="24.42578125" style="262" customWidth="1"/>
    <col min="2033" max="2033" width="11.42578125" style="262" customWidth="1"/>
    <col min="2034" max="2034" width="11" style="262" customWidth="1"/>
    <col min="2035" max="2035" width="12.85546875" style="262" customWidth="1"/>
    <col min="2036" max="2036" width="11.85546875" style="262" customWidth="1"/>
    <col min="2037" max="2037" width="12.28515625" style="262" customWidth="1"/>
    <col min="2038" max="2040" width="9.140625" style="262"/>
    <col min="2041" max="2042" width="11.7109375" style="262" bestFit="1" customWidth="1"/>
    <col min="2043" max="2044" width="9.28515625" style="262" bestFit="1" customWidth="1"/>
    <col min="2045" max="2045" width="11.28515625" style="262" bestFit="1" customWidth="1"/>
    <col min="2046" max="2046" width="11.42578125" style="262" customWidth="1"/>
    <col min="2047" max="2048" width="9.7109375" style="262" bestFit="1" customWidth="1"/>
    <col min="2049" max="2049" width="11.5703125" style="262" customWidth="1"/>
    <col min="2050" max="2050" width="11.7109375" style="262" bestFit="1" customWidth="1"/>
    <col min="2051" max="2051" width="11.85546875" style="262" customWidth="1"/>
    <col min="2052" max="2052" width="9.28515625" style="262" bestFit="1" customWidth="1"/>
    <col min="2053" max="2053" width="9.140625" style="262"/>
    <col min="2054" max="2054" width="12.5703125" style="262" customWidth="1"/>
    <col min="2055" max="2055" width="12.7109375" style="262" customWidth="1"/>
    <col min="2056" max="2057" width="9.7109375" style="262" bestFit="1" customWidth="1"/>
    <col min="2058" max="2058" width="11.7109375" style="262" customWidth="1"/>
    <col min="2059" max="2059" width="11.5703125" style="262" customWidth="1"/>
    <col min="2060" max="2285" width="9.140625" style="262"/>
    <col min="2286" max="2286" width="9.28515625" style="262" bestFit="1" customWidth="1"/>
    <col min="2287" max="2287" width="9.140625" style="262"/>
    <col min="2288" max="2288" width="24.42578125" style="262" customWidth="1"/>
    <col min="2289" max="2289" width="11.42578125" style="262" customWidth="1"/>
    <col min="2290" max="2290" width="11" style="262" customWidth="1"/>
    <col min="2291" max="2291" width="12.85546875" style="262" customWidth="1"/>
    <col min="2292" max="2292" width="11.85546875" style="262" customWidth="1"/>
    <col min="2293" max="2293" width="12.28515625" style="262" customWidth="1"/>
    <col min="2294" max="2296" width="9.140625" style="262"/>
    <col min="2297" max="2298" width="11.7109375" style="262" bestFit="1" customWidth="1"/>
    <col min="2299" max="2300" width="9.28515625" style="262" bestFit="1" customWidth="1"/>
    <col min="2301" max="2301" width="11.28515625" style="262" bestFit="1" customWidth="1"/>
    <col min="2302" max="2302" width="11.42578125" style="262" customWidth="1"/>
    <col min="2303" max="2304" width="9.7109375" style="262" bestFit="1" customWidth="1"/>
    <col min="2305" max="2305" width="11.5703125" style="262" customWidth="1"/>
    <col min="2306" max="2306" width="11.7109375" style="262" bestFit="1" customWidth="1"/>
    <col min="2307" max="2307" width="11.85546875" style="262" customWidth="1"/>
    <col min="2308" max="2308" width="9.28515625" style="262" bestFit="1" customWidth="1"/>
    <col min="2309" max="2309" width="9.140625" style="262"/>
    <col min="2310" max="2310" width="12.5703125" style="262" customWidth="1"/>
    <col min="2311" max="2311" width="12.7109375" style="262" customWidth="1"/>
    <col min="2312" max="2313" width="9.7109375" style="262" bestFit="1" customWidth="1"/>
    <col min="2314" max="2314" width="11.7109375" style="262" customWidth="1"/>
    <col min="2315" max="2315" width="11.5703125" style="262" customWidth="1"/>
    <col min="2316" max="2541" width="9.140625" style="262"/>
    <col min="2542" max="2542" width="9.28515625" style="262" bestFit="1" customWidth="1"/>
    <col min="2543" max="2543" width="9.140625" style="262"/>
    <col min="2544" max="2544" width="24.42578125" style="262" customWidth="1"/>
    <col min="2545" max="2545" width="11.42578125" style="262" customWidth="1"/>
    <col min="2546" max="2546" width="11" style="262" customWidth="1"/>
    <col min="2547" max="2547" width="12.85546875" style="262" customWidth="1"/>
    <col min="2548" max="2548" width="11.85546875" style="262" customWidth="1"/>
    <col min="2549" max="2549" width="12.28515625" style="262" customWidth="1"/>
    <col min="2550" max="2552" width="9.140625" style="262"/>
    <col min="2553" max="2554" width="11.7109375" style="262" bestFit="1" customWidth="1"/>
    <col min="2555" max="2556" width="9.28515625" style="262" bestFit="1" customWidth="1"/>
    <col min="2557" max="2557" width="11.28515625" style="262" bestFit="1" customWidth="1"/>
    <col min="2558" max="2558" width="11.42578125" style="262" customWidth="1"/>
    <col min="2559" max="2560" width="9.7109375" style="262" bestFit="1" customWidth="1"/>
    <col min="2561" max="2561" width="11.5703125" style="262" customWidth="1"/>
    <col min="2562" max="2562" width="11.7109375" style="262" bestFit="1" customWidth="1"/>
    <col min="2563" max="2563" width="11.85546875" style="262" customWidth="1"/>
    <col min="2564" max="2564" width="9.28515625" style="262" bestFit="1" customWidth="1"/>
    <col min="2565" max="2565" width="9.140625" style="262"/>
    <col min="2566" max="2566" width="12.5703125" style="262" customWidth="1"/>
    <col min="2567" max="2567" width="12.7109375" style="262" customWidth="1"/>
    <col min="2568" max="2569" width="9.7109375" style="262" bestFit="1" customWidth="1"/>
    <col min="2570" max="2570" width="11.7109375" style="262" customWidth="1"/>
    <col min="2571" max="2571" width="11.5703125" style="262" customWidth="1"/>
    <col min="2572" max="2797" width="9.140625" style="262"/>
    <col min="2798" max="2798" width="9.28515625" style="262" bestFit="1" customWidth="1"/>
    <col min="2799" max="2799" width="9.140625" style="262"/>
    <col min="2800" max="2800" width="24.42578125" style="262" customWidth="1"/>
    <col min="2801" max="2801" width="11.42578125" style="262" customWidth="1"/>
    <col min="2802" max="2802" width="11" style="262" customWidth="1"/>
    <col min="2803" max="2803" width="12.85546875" style="262" customWidth="1"/>
    <col min="2804" max="2804" width="11.85546875" style="262" customWidth="1"/>
    <col min="2805" max="2805" width="12.28515625" style="262" customWidth="1"/>
    <col min="2806" max="2808" width="9.140625" style="262"/>
    <col min="2809" max="2810" width="11.7109375" style="262" bestFit="1" customWidth="1"/>
    <col min="2811" max="2812" width="9.28515625" style="262" bestFit="1" customWidth="1"/>
    <col min="2813" max="2813" width="11.28515625" style="262" bestFit="1" customWidth="1"/>
    <col min="2814" max="2814" width="11.42578125" style="262" customWidth="1"/>
    <col min="2815" max="2816" width="9.7109375" style="262" bestFit="1" customWidth="1"/>
    <col min="2817" max="2817" width="11.5703125" style="262" customWidth="1"/>
    <col min="2818" max="2818" width="11.7109375" style="262" bestFit="1" customWidth="1"/>
    <col min="2819" max="2819" width="11.85546875" style="262" customWidth="1"/>
    <col min="2820" max="2820" width="9.28515625" style="262" bestFit="1" customWidth="1"/>
    <col min="2821" max="2821" width="9.140625" style="262"/>
    <col min="2822" max="2822" width="12.5703125" style="262" customWidth="1"/>
    <col min="2823" max="2823" width="12.7109375" style="262" customWidth="1"/>
    <col min="2824" max="2825" width="9.7109375" style="262" bestFit="1" customWidth="1"/>
    <col min="2826" max="2826" width="11.7109375" style="262" customWidth="1"/>
    <col min="2827" max="2827" width="11.5703125" style="262" customWidth="1"/>
    <col min="2828" max="3053" width="9.140625" style="262"/>
    <col min="3054" max="3054" width="9.28515625" style="262" bestFit="1" customWidth="1"/>
    <col min="3055" max="3055" width="9.140625" style="262"/>
    <col min="3056" max="3056" width="24.42578125" style="262" customWidth="1"/>
    <col min="3057" max="3057" width="11.42578125" style="262" customWidth="1"/>
    <col min="3058" max="3058" width="11" style="262" customWidth="1"/>
    <col min="3059" max="3059" width="12.85546875" style="262" customWidth="1"/>
    <col min="3060" max="3060" width="11.85546875" style="262" customWidth="1"/>
    <col min="3061" max="3061" width="12.28515625" style="262" customWidth="1"/>
    <col min="3062" max="3064" width="9.140625" style="262"/>
    <col min="3065" max="3066" width="11.7109375" style="262" bestFit="1" customWidth="1"/>
    <col min="3067" max="3068" width="9.28515625" style="262" bestFit="1" customWidth="1"/>
    <col min="3069" max="3069" width="11.28515625" style="262" bestFit="1" customWidth="1"/>
    <col min="3070" max="3070" width="11.42578125" style="262" customWidth="1"/>
    <col min="3071" max="3072" width="9.7109375" style="262" bestFit="1" customWidth="1"/>
    <col min="3073" max="3073" width="11.5703125" style="262" customWidth="1"/>
    <col min="3074" max="3074" width="11.7109375" style="262" bestFit="1" customWidth="1"/>
    <col min="3075" max="3075" width="11.85546875" style="262" customWidth="1"/>
    <col min="3076" max="3076" width="9.28515625" style="262" bestFit="1" customWidth="1"/>
    <col min="3077" max="3077" width="9.140625" style="262"/>
    <col min="3078" max="3078" width="12.5703125" style="262" customWidth="1"/>
    <col min="3079" max="3079" width="12.7109375" style="262" customWidth="1"/>
    <col min="3080" max="3081" width="9.7109375" style="262" bestFit="1" customWidth="1"/>
    <col min="3082" max="3082" width="11.7109375" style="262" customWidth="1"/>
    <col min="3083" max="3083" width="11.5703125" style="262" customWidth="1"/>
    <col min="3084" max="3309" width="9.140625" style="262"/>
    <col min="3310" max="3310" width="9.28515625" style="262" bestFit="1" customWidth="1"/>
    <col min="3311" max="3311" width="9.140625" style="262"/>
    <col min="3312" max="3312" width="24.42578125" style="262" customWidth="1"/>
    <col min="3313" max="3313" width="11.42578125" style="262" customWidth="1"/>
    <col min="3314" max="3314" width="11" style="262" customWidth="1"/>
    <col min="3315" max="3315" width="12.85546875" style="262" customWidth="1"/>
    <col min="3316" max="3316" width="11.85546875" style="262" customWidth="1"/>
    <col min="3317" max="3317" width="12.28515625" style="262" customWidth="1"/>
    <col min="3318" max="3320" width="9.140625" style="262"/>
    <col min="3321" max="3322" width="11.7109375" style="262" bestFit="1" customWidth="1"/>
    <col min="3323" max="3324" width="9.28515625" style="262" bestFit="1" customWidth="1"/>
    <col min="3325" max="3325" width="11.28515625" style="262" bestFit="1" customWidth="1"/>
    <col min="3326" max="3326" width="11.42578125" style="262" customWidth="1"/>
    <col min="3327" max="3328" width="9.7109375" style="262" bestFit="1" customWidth="1"/>
    <col min="3329" max="3329" width="11.5703125" style="262" customWidth="1"/>
    <col min="3330" max="3330" width="11.7109375" style="262" bestFit="1" customWidth="1"/>
    <col min="3331" max="3331" width="11.85546875" style="262" customWidth="1"/>
    <col min="3332" max="3332" width="9.28515625" style="262" bestFit="1" customWidth="1"/>
    <col min="3333" max="3333" width="9.140625" style="262"/>
    <col min="3334" max="3334" width="12.5703125" style="262" customWidth="1"/>
    <col min="3335" max="3335" width="12.7109375" style="262" customWidth="1"/>
    <col min="3336" max="3337" width="9.7109375" style="262" bestFit="1" customWidth="1"/>
    <col min="3338" max="3338" width="11.7109375" style="262" customWidth="1"/>
    <col min="3339" max="3339" width="11.5703125" style="262" customWidth="1"/>
    <col min="3340" max="3565" width="9.140625" style="262"/>
    <col min="3566" max="3566" width="9.28515625" style="262" bestFit="1" customWidth="1"/>
    <col min="3567" max="3567" width="9.140625" style="262"/>
    <col min="3568" max="3568" width="24.42578125" style="262" customWidth="1"/>
    <col min="3569" max="3569" width="11.42578125" style="262" customWidth="1"/>
    <col min="3570" max="3570" width="11" style="262" customWidth="1"/>
    <col min="3571" max="3571" width="12.85546875" style="262" customWidth="1"/>
    <col min="3572" max="3572" width="11.85546875" style="262" customWidth="1"/>
    <col min="3573" max="3573" width="12.28515625" style="262" customWidth="1"/>
    <col min="3574" max="3576" width="9.140625" style="262"/>
    <col min="3577" max="3578" width="11.7109375" style="262" bestFit="1" customWidth="1"/>
    <col min="3579" max="3580" width="9.28515625" style="262" bestFit="1" customWidth="1"/>
    <col min="3581" max="3581" width="11.28515625" style="262" bestFit="1" customWidth="1"/>
    <col min="3582" max="3582" width="11.42578125" style="262" customWidth="1"/>
    <col min="3583" max="3584" width="9.7109375" style="262" bestFit="1" customWidth="1"/>
    <col min="3585" max="3585" width="11.5703125" style="262" customWidth="1"/>
    <col min="3586" max="3586" width="11.7109375" style="262" bestFit="1" customWidth="1"/>
    <col min="3587" max="3587" width="11.85546875" style="262" customWidth="1"/>
    <col min="3588" max="3588" width="9.28515625" style="262" bestFit="1" customWidth="1"/>
    <col min="3589" max="3589" width="9.140625" style="262"/>
    <col min="3590" max="3590" width="12.5703125" style="262" customWidth="1"/>
    <col min="3591" max="3591" width="12.7109375" style="262" customWidth="1"/>
    <col min="3592" max="3593" width="9.7109375" style="262" bestFit="1" customWidth="1"/>
    <col min="3594" max="3594" width="11.7109375" style="262" customWidth="1"/>
    <col min="3595" max="3595" width="11.5703125" style="262" customWidth="1"/>
    <col min="3596" max="3821" width="9.140625" style="262"/>
    <col min="3822" max="3822" width="9.28515625" style="262" bestFit="1" customWidth="1"/>
    <col min="3823" max="3823" width="9.140625" style="262"/>
    <col min="3824" max="3824" width="24.42578125" style="262" customWidth="1"/>
    <col min="3825" max="3825" width="11.42578125" style="262" customWidth="1"/>
    <col min="3826" max="3826" width="11" style="262" customWidth="1"/>
    <col min="3827" max="3827" width="12.85546875" style="262" customWidth="1"/>
    <col min="3828" max="3828" width="11.85546875" style="262" customWidth="1"/>
    <col min="3829" max="3829" width="12.28515625" style="262" customWidth="1"/>
    <col min="3830" max="3832" width="9.140625" style="262"/>
    <col min="3833" max="3834" width="11.7109375" style="262" bestFit="1" customWidth="1"/>
    <col min="3835" max="3836" width="9.28515625" style="262" bestFit="1" customWidth="1"/>
    <col min="3837" max="3837" width="11.28515625" style="262" bestFit="1" customWidth="1"/>
    <col min="3838" max="3838" width="11.42578125" style="262" customWidth="1"/>
    <col min="3839" max="3840" width="9.7109375" style="262" bestFit="1" customWidth="1"/>
    <col min="3841" max="3841" width="11.5703125" style="262" customWidth="1"/>
    <col min="3842" max="3842" width="11.7109375" style="262" bestFit="1" customWidth="1"/>
    <col min="3843" max="3843" width="11.85546875" style="262" customWidth="1"/>
    <col min="3844" max="3844" width="9.28515625" style="262" bestFit="1" customWidth="1"/>
    <col min="3845" max="3845" width="9.140625" style="262"/>
    <col min="3846" max="3846" width="12.5703125" style="262" customWidth="1"/>
    <col min="3847" max="3847" width="12.7109375" style="262" customWidth="1"/>
    <col min="3848" max="3849" width="9.7109375" style="262" bestFit="1" customWidth="1"/>
    <col min="3850" max="3850" width="11.7109375" style="262" customWidth="1"/>
    <col min="3851" max="3851" width="11.5703125" style="262" customWidth="1"/>
    <col min="3852" max="4077" width="9.140625" style="262"/>
    <col min="4078" max="4078" width="9.28515625" style="262" bestFit="1" customWidth="1"/>
    <col min="4079" max="4079" width="9.140625" style="262"/>
    <col min="4080" max="4080" width="24.42578125" style="262" customWidth="1"/>
    <col min="4081" max="4081" width="11.42578125" style="262" customWidth="1"/>
    <col min="4082" max="4082" width="11" style="262" customWidth="1"/>
    <col min="4083" max="4083" width="12.85546875" style="262" customWidth="1"/>
    <col min="4084" max="4084" width="11.85546875" style="262" customWidth="1"/>
    <col min="4085" max="4085" width="12.28515625" style="262" customWidth="1"/>
    <col min="4086" max="4088" width="9.140625" style="262"/>
    <col min="4089" max="4090" width="11.7109375" style="262" bestFit="1" customWidth="1"/>
    <col min="4091" max="4092" width="9.28515625" style="262" bestFit="1" customWidth="1"/>
    <col min="4093" max="4093" width="11.28515625" style="262" bestFit="1" customWidth="1"/>
    <col min="4094" max="4094" width="11.42578125" style="262" customWidth="1"/>
    <col min="4095" max="4096" width="9.7109375" style="262" bestFit="1" customWidth="1"/>
    <col min="4097" max="4097" width="11.5703125" style="262" customWidth="1"/>
    <col min="4098" max="4098" width="11.7109375" style="262" bestFit="1" customWidth="1"/>
    <col min="4099" max="4099" width="11.85546875" style="262" customWidth="1"/>
    <col min="4100" max="4100" width="9.28515625" style="262" bestFit="1" customWidth="1"/>
    <col min="4101" max="4101" width="9.140625" style="262"/>
    <col min="4102" max="4102" width="12.5703125" style="262" customWidth="1"/>
    <col min="4103" max="4103" width="12.7109375" style="262" customWidth="1"/>
    <col min="4104" max="4105" width="9.7109375" style="262" bestFit="1" customWidth="1"/>
    <col min="4106" max="4106" width="11.7109375" style="262" customWidth="1"/>
    <col min="4107" max="4107" width="11.5703125" style="262" customWidth="1"/>
    <col min="4108" max="4333" width="9.140625" style="262"/>
    <col min="4334" max="4334" width="9.28515625" style="262" bestFit="1" customWidth="1"/>
    <col min="4335" max="4335" width="9.140625" style="262"/>
    <col min="4336" max="4336" width="24.42578125" style="262" customWidth="1"/>
    <col min="4337" max="4337" width="11.42578125" style="262" customWidth="1"/>
    <col min="4338" max="4338" width="11" style="262" customWidth="1"/>
    <col min="4339" max="4339" width="12.85546875" style="262" customWidth="1"/>
    <col min="4340" max="4340" width="11.85546875" style="262" customWidth="1"/>
    <col min="4341" max="4341" width="12.28515625" style="262" customWidth="1"/>
    <col min="4342" max="4344" width="9.140625" style="262"/>
    <col min="4345" max="4346" width="11.7109375" style="262" bestFit="1" customWidth="1"/>
    <col min="4347" max="4348" width="9.28515625" style="262" bestFit="1" customWidth="1"/>
    <col min="4349" max="4349" width="11.28515625" style="262" bestFit="1" customWidth="1"/>
    <col min="4350" max="4350" width="11.42578125" style="262" customWidth="1"/>
    <col min="4351" max="4352" width="9.7109375" style="262" bestFit="1" customWidth="1"/>
    <col min="4353" max="4353" width="11.5703125" style="262" customWidth="1"/>
    <col min="4354" max="4354" width="11.7109375" style="262" bestFit="1" customWidth="1"/>
    <col min="4355" max="4355" width="11.85546875" style="262" customWidth="1"/>
    <col min="4356" max="4356" width="9.28515625" style="262" bestFit="1" customWidth="1"/>
    <col min="4357" max="4357" width="9.140625" style="262"/>
    <col min="4358" max="4358" width="12.5703125" style="262" customWidth="1"/>
    <col min="4359" max="4359" width="12.7109375" style="262" customWidth="1"/>
    <col min="4360" max="4361" width="9.7109375" style="262" bestFit="1" customWidth="1"/>
    <col min="4362" max="4362" width="11.7109375" style="262" customWidth="1"/>
    <col min="4363" max="4363" width="11.5703125" style="262" customWidth="1"/>
    <col min="4364" max="4589" width="9.140625" style="262"/>
    <col min="4590" max="4590" width="9.28515625" style="262" bestFit="1" customWidth="1"/>
    <col min="4591" max="4591" width="9.140625" style="262"/>
    <col min="4592" max="4592" width="24.42578125" style="262" customWidth="1"/>
    <col min="4593" max="4593" width="11.42578125" style="262" customWidth="1"/>
    <col min="4594" max="4594" width="11" style="262" customWidth="1"/>
    <col min="4595" max="4595" width="12.85546875" style="262" customWidth="1"/>
    <col min="4596" max="4596" width="11.85546875" style="262" customWidth="1"/>
    <col min="4597" max="4597" width="12.28515625" style="262" customWidth="1"/>
    <col min="4598" max="4600" width="9.140625" style="262"/>
    <col min="4601" max="4602" width="11.7109375" style="262" bestFit="1" customWidth="1"/>
    <col min="4603" max="4604" width="9.28515625" style="262" bestFit="1" customWidth="1"/>
    <col min="4605" max="4605" width="11.28515625" style="262" bestFit="1" customWidth="1"/>
    <col min="4606" max="4606" width="11.42578125" style="262" customWidth="1"/>
    <col min="4607" max="4608" width="9.7109375" style="262" bestFit="1" customWidth="1"/>
    <col min="4609" max="4609" width="11.5703125" style="262" customWidth="1"/>
    <col min="4610" max="4610" width="11.7109375" style="262" bestFit="1" customWidth="1"/>
    <col min="4611" max="4611" width="11.85546875" style="262" customWidth="1"/>
    <col min="4612" max="4612" width="9.28515625" style="262" bestFit="1" customWidth="1"/>
    <col min="4613" max="4613" width="9.140625" style="262"/>
    <col min="4614" max="4614" width="12.5703125" style="262" customWidth="1"/>
    <col min="4615" max="4615" width="12.7109375" style="262" customWidth="1"/>
    <col min="4616" max="4617" width="9.7109375" style="262" bestFit="1" customWidth="1"/>
    <col min="4618" max="4618" width="11.7109375" style="262" customWidth="1"/>
    <col min="4619" max="4619" width="11.5703125" style="262" customWidth="1"/>
    <col min="4620" max="4845" width="9.140625" style="262"/>
    <col min="4846" max="4846" width="9.28515625" style="262" bestFit="1" customWidth="1"/>
    <col min="4847" max="4847" width="9.140625" style="262"/>
    <col min="4848" max="4848" width="24.42578125" style="262" customWidth="1"/>
    <col min="4849" max="4849" width="11.42578125" style="262" customWidth="1"/>
    <col min="4850" max="4850" width="11" style="262" customWidth="1"/>
    <col min="4851" max="4851" width="12.85546875" style="262" customWidth="1"/>
    <col min="4852" max="4852" width="11.85546875" style="262" customWidth="1"/>
    <col min="4853" max="4853" width="12.28515625" style="262" customWidth="1"/>
    <col min="4854" max="4856" width="9.140625" style="262"/>
    <col min="4857" max="4858" width="11.7109375" style="262" bestFit="1" customWidth="1"/>
    <col min="4859" max="4860" width="9.28515625" style="262" bestFit="1" customWidth="1"/>
    <col min="4861" max="4861" width="11.28515625" style="262" bestFit="1" customWidth="1"/>
    <col min="4862" max="4862" width="11.42578125" style="262" customWidth="1"/>
    <col min="4863" max="4864" width="9.7109375" style="262" bestFit="1" customWidth="1"/>
    <col min="4865" max="4865" width="11.5703125" style="262" customWidth="1"/>
    <col min="4866" max="4866" width="11.7109375" style="262" bestFit="1" customWidth="1"/>
    <col min="4867" max="4867" width="11.85546875" style="262" customWidth="1"/>
    <col min="4868" max="4868" width="9.28515625" style="262" bestFit="1" customWidth="1"/>
    <col min="4869" max="4869" width="9.140625" style="262"/>
    <col min="4870" max="4870" width="12.5703125" style="262" customWidth="1"/>
    <col min="4871" max="4871" width="12.7109375" style="262" customWidth="1"/>
    <col min="4872" max="4873" width="9.7109375" style="262" bestFit="1" customWidth="1"/>
    <col min="4874" max="4874" width="11.7109375" style="262" customWidth="1"/>
    <col min="4875" max="4875" width="11.5703125" style="262" customWidth="1"/>
    <col min="4876" max="5101" width="9.140625" style="262"/>
    <col min="5102" max="5102" width="9.28515625" style="262" bestFit="1" customWidth="1"/>
    <col min="5103" max="5103" width="9.140625" style="262"/>
    <col min="5104" max="5104" width="24.42578125" style="262" customWidth="1"/>
    <col min="5105" max="5105" width="11.42578125" style="262" customWidth="1"/>
    <col min="5106" max="5106" width="11" style="262" customWidth="1"/>
    <col min="5107" max="5107" width="12.85546875" style="262" customWidth="1"/>
    <col min="5108" max="5108" width="11.85546875" style="262" customWidth="1"/>
    <col min="5109" max="5109" width="12.28515625" style="262" customWidth="1"/>
    <col min="5110" max="5112" width="9.140625" style="262"/>
    <col min="5113" max="5114" width="11.7109375" style="262" bestFit="1" customWidth="1"/>
    <col min="5115" max="5116" width="9.28515625" style="262" bestFit="1" customWidth="1"/>
    <col min="5117" max="5117" width="11.28515625" style="262" bestFit="1" customWidth="1"/>
    <col min="5118" max="5118" width="11.42578125" style="262" customWidth="1"/>
    <col min="5119" max="5120" width="9.7109375" style="262" bestFit="1" customWidth="1"/>
    <col min="5121" max="5121" width="11.5703125" style="262" customWidth="1"/>
    <col min="5122" max="5122" width="11.7109375" style="262" bestFit="1" customWidth="1"/>
    <col min="5123" max="5123" width="11.85546875" style="262" customWidth="1"/>
    <col min="5124" max="5124" width="9.28515625" style="262" bestFit="1" customWidth="1"/>
    <col min="5125" max="5125" width="9.140625" style="262"/>
    <col min="5126" max="5126" width="12.5703125" style="262" customWidth="1"/>
    <col min="5127" max="5127" width="12.7109375" style="262" customWidth="1"/>
    <col min="5128" max="5129" width="9.7109375" style="262" bestFit="1" customWidth="1"/>
    <col min="5130" max="5130" width="11.7109375" style="262" customWidth="1"/>
    <col min="5131" max="5131" width="11.5703125" style="262" customWidth="1"/>
    <col min="5132" max="5357" width="9.140625" style="262"/>
    <col min="5358" max="5358" width="9.28515625" style="262" bestFit="1" customWidth="1"/>
    <col min="5359" max="5359" width="9.140625" style="262"/>
    <col min="5360" max="5360" width="24.42578125" style="262" customWidth="1"/>
    <col min="5361" max="5361" width="11.42578125" style="262" customWidth="1"/>
    <col min="5362" max="5362" width="11" style="262" customWidth="1"/>
    <col min="5363" max="5363" width="12.85546875" style="262" customWidth="1"/>
    <col min="5364" max="5364" width="11.85546875" style="262" customWidth="1"/>
    <col min="5365" max="5365" width="12.28515625" style="262" customWidth="1"/>
    <col min="5366" max="5368" width="9.140625" style="262"/>
    <col min="5369" max="5370" width="11.7109375" style="262" bestFit="1" customWidth="1"/>
    <col min="5371" max="5372" width="9.28515625" style="262" bestFit="1" customWidth="1"/>
    <col min="5373" max="5373" width="11.28515625" style="262" bestFit="1" customWidth="1"/>
    <col min="5374" max="5374" width="11.42578125" style="262" customWidth="1"/>
    <col min="5375" max="5376" width="9.7109375" style="262" bestFit="1" customWidth="1"/>
    <col min="5377" max="5377" width="11.5703125" style="262" customWidth="1"/>
    <col min="5378" max="5378" width="11.7109375" style="262" bestFit="1" customWidth="1"/>
    <col min="5379" max="5379" width="11.85546875" style="262" customWidth="1"/>
    <col min="5380" max="5380" width="9.28515625" style="262" bestFit="1" customWidth="1"/>
    <col min="5381" max="5381" width="9.140625" style="262"/>
    <col min="5382" max="5382" width="12.5703125" style="262" customWidth="1"/>
    <col min="5383" max="5383" width="12.7109375" style="262" customWidth="1"/>
    <col min="5384" max="5385" width="9.7109375" style="262" bestFit="1" customWidth="1"/>
    <col min="5386" max="5386" width="11.7109375" style="262" customWidth="1"/>
    <col min="5387" max="5387" width="11.5703125" style="262" customWidth="1"/>
    <col min="5388" max="5613" width="9.140625" style="262"/>
    <col min="5614" max="5614" width="9.28515625" style="262" bestFit="1" customWidth="1"/>
    <col min="5615" max="5615" width="9.140625" style="262"/>
    <col min="5616" max="5616" width="24.42578125" style="262" customWidth="1"/>
    <col min="5617" max="5617" width="11.42578125" style="262" customWidth="1"/>
    <col min="5618" max="5618" width="11" style="262" customWidth="1"/>
    <col min="5619" max="5619" width="12.85546875" style="262" customWidth="1"/>
    <col min="5620" max="5620" width="11.85546875" style="262" customWidth="1"/>
    <col min="5621" max="5621" width="12.28515625" style="262" customWidth="1"/>
    <col min="5622" max="5624" width="9.140625" style="262"/>
    <col min="5625" max="5626" width="11.7109375" style="262" bestFit="1" customWidth="1"/>
    <col min="5627" max="5628" width="9.28515625" style="262" bestFit="1" customWidth="1"/>
    <col min="5629" max="5629" width="11.28515625" style="262" bestFit="1" customWidth="1"/>
    <col min="5630" max="5630" width="11.42578125" style="262" customWidth="1"/>
    <col min="5631" max="5632" width="9.7109375" style="262" bestFit="1" customWidth="1"/>
    <col min="5633" max="5633" width="11.5703125" style="262" customWidth="1"/>
    <col min="5634" max="5634" width="11.7109375" style="262" bestFit="1" customWidth="1"/>
    <col min="5635" max="5635" width="11.85546875" style="262" customWidth="1"/>
    <col min="5636" max="5636" width="9.28515625" style="262" bestFit="1" customWidth="1"/>
    <col min="5637" max="5637" width="9.140625" style="262"/>
    <col min="5638" max="5638" width="12.5703125" style="262" customWidth="1"/>
    <col min="5639" max="5639" width="12.7109375" style="262" customWidth="1"/>
    <col min="5640" max="5641" width="9.7109375" style="262" bestFit="1" customWidth="1"/>
    <col min="5642" max="5642" width="11.7109375" style="262" customWidth="1"/>
    <col min="5643" max="5643" width="11.5703125" style="262" customWidth="1"/>
    <col min="5644" max="5869" width="9.140625" style="262"/>
    <col min="5870" max="5870" width="9.28515625" style="262" bestFit="1" customWidth="1"/>
    <col min="5871" max="5871" width="9.140625" style="262"/>
    <col min="5872" max="5872" width="24.42578125" style="262" customWidth="1"/>
    <col min="5873" max="5873" width="11.42578125" style="262" customWidth="1"/>
    <col min="5874" max="5874" width="11" style="262" customWidth="1"/>
    <col min="5875" max="5875" width="12.85546875" style="262" customWidth="1"/>
    <col min="5876" max="5876" width="11.85546875" style="262" customWidth="1"/>
    <col min="5877" max="5877" width="12.28515625" style="262" customWidth="1"/>
    <col min="5878" max="5880" width="9.140625" style="262"/>
    <col min="5881" max="5882" width="11.7109375" style="262" bestFit="1" customWidth="1"/>
    <col min="5883" max="5884" width="9.28515625" style="262" bestFit="1" customWidth="1"/>
    <col min="5885" max="5885" width="11.28515625" style="262" bestFit="1" customWidth="1"/>
    <col min="5886" max="5886" width="11.42578125" style="262" customWidth="1"/>
    <col min="5887" max="5888" width="9.7109375" style="262" bestFit="1" customWidth="1"/>
    <col min="5889" max="5889" width="11.5703125" style="262" customWidth="1"/>
    <col min="5890" max="5890" width="11.7109375" style="262" bestFit="1" customWidth="1"/>
    <col min="5891" max="5891" width="11.85546875" style="262" customWidth="1"/>
    <col min="5892" max="5892" width="9.28515625" style="262" bestFit="1" customWidth="1"/>
    <col min="5893" max="5893" width="9.140625" style="262"/>
    <col min="5894" max="5894" width="12.5703125" style="262" customWidth="1"/>
    <col min="5895" max="5895" width="12.7109375" style="262" customWidth="1"/>
    <col min="5896" max="5897" width="9.7109375" style="262" bestFit="1" customWidth="1"/>
    <col min="5898" max="5898" width="11.7109375" style="262" customWidth="1"/>
    <col min="5899" max="5899" width="11.5703125" style="262" customWidth="1"/>
    <col min="5900" max="6125" width="9.140625" style="262"/>
    <col min="6126" max="6126" width="9.28515625" style="262" bestFit="1" customWidth="1"/>
    <col min="6127" max="6127" width="9.140625" style="262"/>
    <col min="6128" max="6128" width="24.42578125" style="262" customWidth="1"/>
    <col min="6129" max="6129" width="11.42578125" style="262" customWidth="1"/>
    <col min="6130" max="6130" width="11" style="262" customWidth="1"/>
    <col min="6131" max="6131" width="12.85546875" style="262" customWidth="1"/>
    <col min="6132" max="6132" width="11.85546875" style="262" customWidth="1"/>
    <col min="6133" max="6133" width="12.28515625" style="262" customWidth="1"/>
    <col min="6134" max="6136" width="9.140625" style="262"/>
    <col min="6137" max="6138" width="11.7109375" style="262" bestFit="1" customWidth="1"/>
    <col min="6139" max="6140" width="9.28515625" style="262" bestFit="1" customWidth="1"/>
    <col min="6141" max="6141" width="11.28515625" style="262" bestFit="1" customWidth="1"/>
    <col min="6142" max="6142" width="11.42578125" style="262" customWidth="1"/>
    <col min="6143" max="6144" width="9.7109375" style="262" bestFit="1" customWidth="1"/>
    <col min="6145" max="6145" width="11.5703125" style="262" customWidth="1"/>
    <col min="6146" max="6146" width="11.7109375" style="262" bestFit="1" customWidth="1"/>
    <col min="6147" max="6147" width="11.85546875" style="262" customWidth="1"/>
    <col min="6148" max="6148" width="9.28515625" style="262" bestFit="1" customWidth="1"/>
    <col min="6149" max="6149" width="9.140625" style="262"/>
    <col min="6150" max="6150" width="12.5703125" style="262" customWidth="1"/>
    <col min="6151" max="6151" width="12.7109375" style="262" customWidth="1"/>
    <col min="6152" max="6153" width="9.7109375" style="262" bestFit="1" customWidth="1"/>
    <col min="6154" max="6154" width="11.7109375" style="262" customWidth="1"/>
    <col min="6155" max="6155" width="11.5703125" style="262" customWidth="1"/>
    <col min="6156" max="6381" width="9.140625" style="262"/>
    <col min="6382" max="6382" width="9.28515625" style="262" bestFit="1" customWidth="1"/>
    <col min="6383" max="6383" width="9.140625" style="262"/>
    <col min="6384" max="6384" width="24.42578125" style="262" customWidth="1"/>
    <col min="6385" max="6385" width="11.42578125" style="262" customWidth="1"/>
    <col min="6386" max="6386" width="11" style="262" customWidth="1"/>
    <col min="6387" max="6387" width="12.85546875" style="262" customWidth="1"/>
    <col min="6388" max="6388" width="11.85546875" style="262" customWidth="1"/>
    <col min="6389" max="6389" width="12.28515625" style="262" customWidth="1"/>
    <col min="6390" max="6392" width="9.140625" style="262"/>
    <col min="6393" max="6394" width="11.7109375" style="262" bestFit="1" customWidth="1"/>
    <col min="6395" max="6396" width="9.28515625" style="262" bestFit="1" customWidth="1"/>
    <col min="6397" max="6397" width="11.28515625" style="262" bestFit="1" customWidth="1"/>
    <col min="6398" max="6398" width="11.42578125" style="262" customWidth="1"/>
    <col min="6399" max="6400" width="9.7109375" style="262" bestFit="1" customWidth="1"/>
    <col min="6401" max="6401" width="11.5703125" style="262" customWidth="1"/>
    <col min="6402" max="6402" width="11.7109375" style="262" bestFit="1" customWidth="1"/>
    <col min="6403" max="6403" width="11.85546875" style="262" customWidth="1"/>
    <col min="6404" max="6404" width="9.28515625" style="262" bestFit="1" customWidth="1"/>
    <col min="6405" max="6405" width="9.140625" style="262"/>
    <col min="6406" max="6406" width="12.5703125" style="262" customWidth="1"/>
    <col min="6407" max="6407" width="12.7109375" style="262" customWidth="1"/>
    <col min="6408" max="6409" width="9.7109375" style="262" bestFit="1" customWidth="1"/>
    <col min="6410" max="6410" width="11.7109375" style="262" customWidth="1"/>
    <col min="6411" max="6411" width="11.5703125" style="262" customWidth="1"/>
    <col min="6412" max="6637" width="9.140625" style="262"/>
    <col min="6638" max="6638" width="9.28515625" style="262" bestFit="1" customWidth="1"/>
    <col min="6639" max="6639" width="9.140625" style="262"/>
    <col min="6640" max="6640" width="24.42578125" style="262" customWidth="1"/>
    <col min="6641" max="6641" width="11.42578125" style="262" customWidth="1"/>
    <col min="6642" max="6642" width="11" style="262" customWidth="1"/>
    <col min="6643" max="6643" width="12.85546875" style="262" customWidth="1"/>
    <col min="6644" max="6644" width="11.85546875" style="262" customWidth="1"/>
    <col min="6645" max="6645" width="12.28515625" style="262" customWidth="1"/>
    <col min="6646" max="6648" width="9.140625" style="262"/>
    <col min="6649" max="6650" width="11.7109375" style="262" bestFit="1" customWidth="1"/>
    <col min="6651" max="6652" width="9.28515625" style="262" bestFit="1" customWidth="1"/>
    <col min="6653" max="6653" width="11.28515625" style="262" bestFit="1" customWidth="1"/>
    <col min="6654" max="6654" width="11.42578125" style="262" customWidth="1"/>
    <col min="6655" max="6656" width="9.7109375" style="262" bestFit="1" customWidth="1"/>
    <col min="6657" max="6657" width="11.5703125" style="262" customWidth="1"/>
    <col min="6658" max="6658" width="11.7109375" style="262" bestFit="1" customWidth="1"/>
    <col min="6659" max="6659" width="11.85546875" style="262" customWidth="1"/>
    <col min="6660" max="6660" width="9.28515625" style="262" bestFit="1" customWidth="1"/>
    <col min="6661" max="6661" width="9.140625" style="262"/>
    <col min="6662" max="6662" width="12.5703125" style="262" customWidth="1"/>
    <col min="6663" max="6663" width="12.7109375" style="262" customWidth="1"/>
    <col min="6664" max="6665" width="9.7109375" style="262" bestFit="1" customWidth="1"/>
    <col min="6666" max="6666" width="11.7109375" style="262" customWidth="1"/>
    <col min="6667" max="6667" width="11.5703125" style="262" customWidth="1"/>
    <col min="6668" max="6893" width="9.140625" style="262"/>
    <col min="6894" max="6894" width="9.28515625" style="262" bestFit="1" customWidth="1"/>
    <col min="6895" max="6895" width="9.140625" style="262"/>
    <col min="6896" max="6896" width="24.42578125" style="262" customWidth="1"/>
    <col min="6897" max="6897" width="11.42578125" style="262" customWidth="1"/>
    <col min="6898" max="6898" width="11" style="262" customWidth="1"/>
    <col min="6899" max="6899" width="12.85546875" style="262" customWidth="1"/>
    <col min="6900" max="6900" width="11.85546875" style="262" customWidth="1"/>
    <col min="6901" max="6901" width="12.28515625" style="262" customWidth="1"/>
    <col min="6902" max="6904" width="9.140625" style="262"/>
    <col min="6905" max="6906" width="11.7109375" style="262" bestFit="1" customWidth="1"/>
    <col min="6907" max="6908" width="9.28515625" style="262" bestFit="1" customWidth="1"/>
    <col min="6909" max="6909" width="11.28515625" style="262" bestFit="1" customWidth="1"/>
    <col min="6910" max="6910" width="11.42578125" style="262" customWidth="1"/>
    <col min="6911" max="6912" width="9.7109375" style="262" bestFit="1" customWidth="1"/>
    <col min="6913" max="6913" width="11.5703125" style="262" customWidth="1"/>
    <col min="6914" max="6914" width="11.7109375" style="262" bestFit="1" customWidth="1"/>
    <col min="6915" max="6915" width="11.85546875" style="262" customWidth="1"/>
    <col min="6916" max="6916" width="9.28515625" style="262" bestFit="1" customWidth="1"/>
    <col min="6917" max="6917" width="9.140625" style="262"/>
    <col min="6918" max="6918" width="12.5703125" style="262" customWidth="1"/>
    <col min="6919" max="6919" width="12.7109375" style="262" customWidth="1"/>
    <col min="6920" max="6921" width="9.7109375" style="262" bestFit="1" customWidth="1"/>
    <col min="6922" max="6922" width="11.7109375" style="262" customWidth="1"/>
    <col min="6923" max="6923" width="11.5703125" style="262" customWidth="1"/>
    <col min="6924" max="7149" width="9.140625" style="262"/>
    <col min="7150" max="7150" width="9.28515625" style="262" bestFit="1" customWidth="1"/>
    <col min="7151" max="7151" width="9.140625" style="262"/>
    <col min="7152" max="7152" width="24.42578125" style="262" customWidth="1"/>
    <col min="7153" max="7153" width="11.42578125" style="262" customWidth="1"/>
    <col min="7154" max="7154" width="11" style="262" customWidth="1"/>
    <col min="7155" max="7155" width="12.85546875" style="262" customWidth="1"/>
    <col min="7156" max="7156" width="11.85546875" style="262" customWidth="1"/>
    <col min="7157" max="7157" width="12.28515625" style="262" customWidth="1"/>
    <col min="7158" max="7160" width="9.140625" style="262"/>
    <col min="7161" max="7162" width="11.7109375" style="262" bestFit="1" customWidth="1"/>
    <col min="7163" max="7164" width="9.28515625" style="262" bestFit="1" customWidth="1"/>
    <col min="7165" max="7165" width="11.28515625" style="262" bestFit="1" customWidth="1"/>
    <col min="7166" max="7166" width="11.42578125" style="262" customWidth="1"/>
    <col min="7167" max="7168" width="9.7109375" style="262" bestFit="1" customWidth="1"/>
    <col min="7169" max="7169" width="11.5703125" style="262" customWidth="1"/>
    <col min="7170" max="7170" width="11.7109375" style="262" bestFit="1" customWidth="1"/>
    <col min="7171" max="7171" width="11.85546875" style="262" customWidth="1"/>
    <col min="7172" max="7172" width="9.28515625" style="262" bestFit="1" customWidth="1"/>
    <col min="7173" max="7173" width="9.140625" style="262"/>
    <col min="7174" max="7174" width="12.5703125" style="262" customWidth="1"/>
    <col min="7175" max="7175" width="12.7109375" style="262" customWidth="1"/>
    <col min="7176" max="7177" width="9.7109375" style="262" bestFit="1" customWidth="1"/>
    <col min="7178" max="7178" width="11.7109375" style="262" customWidth="1"/>
    <col min="7179" max="7179" width="11.5703125" style="262" customWidth="1"/>
    <col min="7180" max="7405" width="9.140625" style="262"/>
    <col min="7406" max="7406" width="9.28515625" style="262" bestFit="1" customWidth="1"/>
    <col min="7407" max="7407" width="9.140625" style="262"/>
    <col min="7408" max="7408" width="24.42578125" style="262" customWidth="1"/>
    <col min="7409" max="7409" width="11.42578125" style="262" customWidth="1"/>
    <col min="7410" max="7410" width="11" style="262" customWidth="1"/>
    <col min="7411" max="7411" width="12.85546875" style="262" customWidth="1"/>
    <col min="7412" max="7412" width="11.85546875" style="262" customWidth="1"/>
    <col min="7413" max="7413" width="12.28515625" style="262" customWidth="1"/>
    <col min="7414" max="7416" width="9.140625" style="262"/>
    <col min="7417" max="7418" width="11.7109375" style="262" bestFit="1" customWidth="1"/>
    <col min="7419" max="7420" width="9.28515625" style="262" bestFit="1" customWidth="1"/>
    <col min="7421" max="7421" width="11.28515625" style="262" bestFit="1" customWidth="1"/>
    <col min="7422" max="7422" width="11.42578125" style="262" customWidth="1"/>
    <col min="7423" max="7424" width="9.7109375" style="262" bestFit="1" customWidth="1"/>
    <col min="7425" max="7425" width="11.5703125" style="262" customWidth="1"/>
    <col min="7426" max="7426" width="11.7109375" style="262" bestFit="1" customWidth="1"/>
    <col min="7427" max="7427" width="11.85546875" style="262" customWidth="1"/>
    <col min="7428" max="7428" width="9.28515625" style="262" bestFit="1" customWidth="1"/>
    <col min="7429" max="7429" width="9.140625" style="262"/>
    <col min="7430" max="7430" width="12.5703125" style="262" customWidth="1"/>
    <col min="7431" max="7431" width="12.7109375" style="262" customWidth="1"/>
    <col min="7432" max="7433" width="9.7109375" style="262" bestFit="1" customWidth="1"/>
    <col min="7434" max="7434" width="11.7109375" style="262" customWidth="1"/>
    <col min="7435" max="7435" width="11.5703125" style="262" customWidth="1"/>
    <col min="7436" max="7661" width="9.140625" style="262"/>
    <col min="7662" max="7662" width="9.28515625" style="262" bestFit="1" customWidth="1"/>
    <col min="7663" max="7663" width="9.140625" style="262"/>
    <col min="7664" max="7664" width="24.42578125" style="262" customWidth="1"/>
    <col min="7665" max="7665" width="11.42578125" style="262" customWidth="1"/>
    <col min="7666" max="7666" width="11" style="262" customWidth="1"/>
    <col min="7667" max="7667" width="12.85546875" style="262" customWidth="1"/>
    <col min="7668" max="7668" width="11.85546875" style="262" customWidth="1"/>
    <col min="7669" max="7669" width="12.28515625" style="262" customWidth="1"/>
    <col min="7670" max="7672" width="9.140625" style="262"/>
    <col min="7673" max="7674" width="11.7109375" style="262" bestFit="1" customWidth="1"/>
    <col min="7675" max="7676" width="9.28515625" style="262" bestFit="1" customWidth="1"/>
    <col min="7677" max="7677" width="11.28515625" style="262" bestFit="1" customWidth="1"/>
    <col min="7678" max="7678" width="11.42578125" style="262" customWidth="1"/>
    <col min="7679" max="7680" width="9.7109375" style="262" bestFit="1" customWidth="1"/>
    <col min="7681" max="7681" width="11.5703125" style="262" customWidth="1"/>
    <col min="7682" max="7682" width="11.7109375" style="262" bestFit="1" customWidth="1"/>
    <col min="7683" max="7683" width="11.85546875" style="262" customWidth="1"/>
    <col min="7684" max="7684" width="9.28515625" style="262" bestFit="1" customWidth="1"/>
    <col min="7685" max="7685" width="9.140625" style="262"/>
    <col min="7686" max="7686" width="12.5703125" style="262" customWidth="1"/>
    <col min="7687" max="7687" width="12.7109375" style="262" customWidth="1"/>
    <col min="7688" max="7689" width="9.7109375" style="262" bestFit="1" customWidth="1"/>
    <col min="7690" max="7690" width="11.7109375" style="262" customWidth="1"/>
    <col min="7691" max="7691" width="11.5703125" style="262" customWidth="1"/>
    <col min="7692" max="7917" width="9.140625" style="262"/>
    <col min="7918" max="7918" width="9.28515625" style="262" bestFit="1" customWidth="1"/>
    <col min="7919" max="7919" width="9.140625" style="262"/>
    <col min="7920" max="7920" width="24.42578125" style="262" customWidth="1"/>
    <col min="7921" max="7921" width="11.42578125" style="262" customWidth="1"/>
    <col min="7922" max="7922" width="11" style="262" customWidth="1"/>
    <col min="7923" max="7923" width="12.85546875" style="262" customWidth="1"/>
    <col min="7924" max="7924" width="11.85546875" style="262" customWidth="1"/>
    <col min="7925" max="7925" width="12.28515625" style="262" customWidth="1"/>
    <col min="7926" max="7928" width="9.140625" style="262"/>
    <col min="7929" max="7930" width="11.7109375" style="262" bestFit="1" customWidth="1"/>
    <col min="7931" max="7932" width="9.28515625" style="262" bestFit="1" customWidth="1"/>
    <col min="7933" max="7933" width="11.28515625" style="262" bestFit="1" customWidth="1"/>
    <col min="7934" max="7934" width="11.42578125" style="262" customWidth="1"/>
    <col min="7935" max="7936" width="9.7109375" style="262" bestFit="1" customWidth="1"/>
    <col min="7937" max="7937" width="11.5703125" style="262" customWidth="1"/>
    <col min="7938" max="7938" width="11.7109375" style="262" bestFit="1" customWidth="1"/>
    <col min="7939" max="7939" width="11.85546875" style="262" customWidth="1"/>
    <col min="7940" max="7940" width="9.28515625" style="262" bestFit="1" customWidth="1"/>
    <col min="7941" max="7941" width="9.140625" style="262"/>
    <col min="7942" max="7942" width="12.5703125" style="262" customWidth="1"/>
    <col min="7943" max="7943" width="12.7109375" style="262" customWidth="1"/>
    <col min="7944" max="7945" width="9.7109375" style="262" bestFit="1" customWidth="1"/>
    <col min="7946" max="7946" width="11.7109375" style="262" customWidth="1"/>
    <col min="7947" max="7947" width="11.5703125" style="262" customWidth="1"/>
    <col min="7948" max="8173" width="9.140625" style="262"/>
    <col min="8174" max="8174" width="9.28515625" style="262" bestFit="1" customWidth="1"/>
    <col min="8175" max="8175" width="9.140625" style="262"/>
    <col min="8176" max="8176" width="24.42578125" style="262" customWidth="1"/>
    <col min="8177" max="8177" width="11.42578125" style="262" customWidth="1"/>
    <col min="8178" max="8178" width="11" style="262" customWidth="1"/>
    <col min="8179" max="8179" width="12.85546875" style="262" customWidth="1"/>
    <col min="8180" max="8180" width="11.85546875" style="262" customWidth="1"/>
    <col min="8181" max="8181" width="12.28515625" style="262" customWidth="1"/>
    <col min="8182" max="8184" width="9.140625" style="262"/>
    <col min="8185" max="8186" width="11.7109375" style="262" bestFit="1" customWidth="1"/>
    <col min="8187" max="8188" width="9.28515625" style="262" bestFit="1" customWidth="1"/>
    <col min="8189" max="8189" width="11.28515625" style="262" bestFit="1" customWidth="1"/>
    <col min="8190" max="8190" width="11.42578125" style="262" customWidth="1"/>
    <col min="8191" max="8192" width="9.7109375" style="262" bestFit="1" customWidth="1"/>
    <col min="8193" max="8193" width="11.5703125" style="262" customWidth="1"/>
    <col min="8194" max="8194" width="11.7109375" style="262" bestFit="1" customWidth="1"/>
    <col min="8195" max="8195" width="11.85546875" style="262" customWidth="1"/>
    <col min="8196" max="8196" width="9.28515625" style="262" bestFit="1" customWidth="1"/>
    <col min="8197" max="8197" width="9.140625" style="262"/>
    <col min="8198" max="8198" width="12.5703125" style="262" customWidth="1"/>
    <col min="8199" max="8199" width="12.7109375" style="262" customWidth="1"/>
    <col min="8200" max="8201" width="9.7109375" style="262" bestFit="1" customWidth="1"/>
    <col min="8202" max="8202" width="11.7109375" style="262" customWidth="1"/>
    <col min="8203" max="8203" width="11.5703125" style="262" customWidth="1"/>
    <col min="8204" max="8429" width="9.140625" style="262"/>
    <col min="8430" max="8430" width="9.28515625" style="262" bestFit="1" customWidth="1"/>
    <col min="8431" max="8431" width="9.140625" style="262"/>
    <col min="8432" max="8432" width="24.42578125" style="262" customWidth="1"/>
    <col min="8433" max="8433" width="11.42578125" style="262" customWidth="1"/>
    <col min="8434" max="8434" width="11" style="262" customWidth="1"/>
    <col min="8435" max="8435" width="12.85546875" style="262" customWidth="1"/>
    <col min="8436" max="8436" width="11.85546875" style="262" customWidth="1"/>
    <col min="8437" max="8437" width="12.28515625" style="262" customWidth="1"/>
    <col min="8438" max="8440" width="9.140625" style="262"/>
    <col min="8441" max="8442" width="11.7109375" style="262" bestFit="1" customWidth="1"/>
    <col min="8443" max="8444" width="9.28515625" style="262" bestFit="1" customWidth="1"/>
    <col min="8445" max="8445" width="11.28515625" style="262" bestFit="1" customWidth="1"/>
    <col min="8446" max="8446" width="11.42578125" style="262" customWidth="1"/>
    <col min="8447" max="8448" width="9.7109375" style="262" bestFit="1" customWidth="1"/>
    <col min="8449" max="8449" width="11.5703125" style="262" customWidth="1"/>
    <col min="8450" max="8450" width="11.7109375" style="262" bestFit="1" customWidth="1"/>
    <col min="8451" max="8451" width="11.85546875" style="262" customWidth="1"/>
    <col min="8452" max="8452" width="9.28515625" style="262" bestFit="1" customWidth="1"/>
    <col min="8453" max="8453" width="9.140625" style="262"/>
    <col min="8454" max="8454" width="12.5703125" style="262" customWidth="1"/>
    <col min="8455" max="8455" width="12.7109375" style="262" customWidth="1"/>
    <col min="8456" max="8457" width="9.7109375" style="262" bestFit="1" customWidth="1"/>
    <col min="8458" max="8458" width="11.7109375" style="262" customWidth="1"/>
    <col min="8459" max="8459" width="11.5703125" style="262" customWidth="1"/>
    <col min="8460" max="8685" width="9.140625" style="262"/>
    <col min="8686" max="8686" width="9.28515625" style="262" bestFit="1" customWidth="1"/>
    <col min="8687" max="8687" width="9.140625" style="262"/>
    <col min="8688" max="8688" width="24.42578125" style="262" customWidth="1"/>
    <col min="8689" max="8689" width="11.42578125" style="262" customWidth="1"/>
    <col min="8690" max="8690" width="11" style="262" customWidth="1"/>
    <col min="8691" max="8691" width="12.85546875" style="262" customWidth="1"/>
    <col min="8692" max="8692" width="11.85546875" style="262" customWidth="1"/>
    <col min="8693" max="8693" width="12.28515625" style="262" customWidth="1"/>
    <col min="8694" max="8696" width="9.140625" style="262"/>
    <col min="8697" max="8698" width="11.7109375" style="262" bestFit="1" customWidth="1"/>
    <col min="8699" max="8700" width="9.28515625" style="262" bestFit="1" customWidth="1"/>
    <col min="8701" max="8701" width="11.28515625" style="262" bestFit="1" customWidth="1"/>
    <col min="8702" max="8702" width="11.42578125" style="262" customWidth="1"/>
    <col min="8703" max="8704" width="9.7109375" style="262" bestFit="1" customWidth="1"/>
    <col min="8705" max="8705" width="11.5703125" style="262" customWidth="1"/>
    <col min="8706" max="8706" width="11.7109375" style="262" bestFit="1" customWidth="1"/>
    <col min="8707" max="8707" width="11.85546875" style="262" customWidth="1"/>
    <col min="8708" max="8708" width="9.28515625" style="262" bestFit="1" customWidth="1"/>
    <col min="8709" max="8709" width="9.140625" style="262"/>
    <col min="8710" max="8710" width="12.5703125" style="262" customWidth="1"/>
    <col min="8711" max="8711" width="12.7109375" style="262" customWidth="1"/>
    <col min="8712" max="8713" width="9.7109375" style="262" bestFit="1" customWidth="1"/>
    <col min="8714" max="8714" width="11.7109375" style="262" customWidth="1"/>
    <col min="8715" max="8715" width="11.5703125" style="262" customWidth="1"/>
    <col min="8716" max="8941" width="9.140625" style="262"/>
    <col min="8942" max="8942" width="9.28515625" style="262" bestFit="1" customWidth="1"/>
    <col min="8943" max="8943" width="9.140625" style="262"/>
    <col min="8944" max="8944" width="24.42578125" style="262" customWidth="1"/>
    <col min="8945" max="8945" width="11.42578125" style="262" customWidth="1"/>
    <col min="8946" max="8946" width="11" style="262" customWidth="1"/>
    <col min="8947" max="8947" width="12.85546875" style="262" customWidth="1"/>
    <col min="8948" max="8948" width="11.85546875" style="262" customWidth="1"/>
    <col min="8949" max="8949" width="12.28515625" style="262" customWidth="1"/>
    <col min="8950" max="8952" width="9.140625" style="262"/>
    <col min="8953" max="8954" width="11.7109375" style="262" bestFit="1" customWidth="1"/>
    <col min="8955" max="8956" width="9.28515625" style="262" bestFit="1" customWidth="1"/>
    <col min="8957" max="8957" width="11.28515625" style="262" bestFit="1" customWidth="1"/>
    <col min="8958" max="8958" width="11.42578125" style="262" customWidth="1"/>
    <col min="8959" max="8960" width="9.7109375" style="262" bestFit="1" customWidth="1"/>
    <col min="8961" max="8961" width="11.5703125" style="262" customWidth="1"/>
    <col min="8962" max="8962" width="11.7109375" style="262" bestFit="1" customWidth="1"/>
    <col min="8963" max="8963" width="11.85546875" style="262" customWidth="1"/>
    <col min="8964" max="8964" width="9.28515625" style="262" bestFit="1" customWidth="1"/>
    <col min="8965" max="8965" width="9.140625" style="262"/>
    <col min="8966" max="8966" width="12.5703125" style="262" customWidth="1"/>
    <col min="8967" max="8967" width="12.7109375" style="262" customWidth="1"/>
    <col min="8968" max="8969" width="9.7109375" style="262" bestFit="1" customWidth="1"/>
    <col min="8970" max="8970" width="11.7109375" style="262" customWidth="1"/>
    <col min="8971" max="8971" width="11.5703125" style="262" customWidth="1"/>
    <col min="8972" max="9197" width="9.140625" style="262"/>
    <col min="9198" max="9198" width="9.28515625" style="262" bestFit="1" customWidth="1"/>
    <col min="9199" max="9199" width="9.140625" style="262"/>
    <col min="9200" max="9200" width="24.42578125" style="262" customWidth="1"/>
    <col min="9201" max="9201" width="11.42578125" style="262" customWidth="1"/>
    <col min="9202" max="9202" width="11" style="262" customWidth="1"/>
    <col min="9203" max="9203" width="12.85546875" style="262" customWidth="1"/>
    <col min="9204" max="9204" width="11.85546875" style="262" customWidth="1"/>
    <col min="9205" max="9205" width="12.28515625" style="262" customWidth="1"/>
    <col min="9206" max="9208" width="9.140625" style="262"/>
    <col min="9209" max="9210" width="11.7109375" style="262" bestFit="1" customWidth="1"/>
    <col min="9211" max="9212" width="9.28515625" style="262" bestFit="1" customWidth="1"/>
    <col min="9213" max="9213" width="11.28515625" style="262" bestFit="1" customWidth="1"/>
    <col min="9214" max="9214" width="11.42578125" style="262" customWidth="1"/>
    <col min="9215" max="9216" width="9.7109375" style="262" bestFit="1" customWidth="1"/>
    <col min="9217" max="9217" width="11.5703125" style="262" customWidth="1"/>
    <col min="9218" max="9218" width="11.7109375" style="262" bestFit="1" customWidth="1"/>
    <col min="9219" max="9219" width="11.85546875" style="262" customWidth="1"/>
    <col min="9220" max="9220" width="9.28515625" style="262" bestFit="1" customWidth="1"/>
    <col min="9221" max="9221" width="9.140625" style="262"/>
    <col min="9222" max="9222" width="12.5703125" style="262" customWidth="1"/>
    <col min="9223" max="9223" width="12.7109375" style="262" customWidth="1"/>
    <col min="9224" max="9225" width="9.7109375" style="262" bestFit="1" customWidth="1"/>
    <col min="9226" max="9226" width="11.7109375" style="262" customWidth="1"/>
    <col min="9227" max="9227" width="11.5703125" style="262" customWidth="1"/>
    <col min="9228" max="9453" width="9.140625" style="262"/>
    <col min="9454" max="9454" width="9.28515625" style="262" bestFit="1" customWidth="1"/>
    <col min="9455" max="9455" width="9.140625" style="262"/>
    <col min="9456" max="9456" width="24.42578125" style="262" customWidth="1"/>
    <col min="9457" max="9457" width="11.42578125" style="262" customWidth="1"/>
    <col min="9458" max="9458" width="11" style="262" customWidth="1"/>
    <col min="9459" max="9459" width="12.85546875" style="262" customWidth="1"/>
    <col min="9460" max="9460" width="11.85546875" style="262" customWidth="1"/>
    <col min="9461" max="9461" width="12.28515625" style="262" customWidth="1"/>
    <col min="9462" max="9464" width="9.140625" style="262"/>
    <col min="9465" max="9466" width="11.7109375" style="262" bestFit="1" customWidth="1"/>
    <col min="9467" max="9468" width="9.28515625" style="262" bestFit="1" customWidth="1"/>
    <col min="9469" max="9469" width="11.28515625" style="262" bestFit="1" customWidth="1"/>
    <col min="9470" max="9470" width="11.42578125" style="262" customWidth="1"/>
    <col min="9471" max="9472" width="9.7109375" style="262" bestFit="1" customWidth="1"/>
    <col min="9473" max="9473" width="11.5703125" style="262" customWidth="1"/>
    <col min="9474" max="9474" width="11.7109375" style="262" bestFit="1" customWidth="1"/>
    <col min="9475" max="9475" width="11.85546875" style="262" customWidth="1"/>
    <col min="9476" max="9476" width="9.28515625" style="262" bestFit="1" customWidth="1"/>
    <col min="9477" max="9477" width="9.140625" style="262"/>
    <col min="9478" max="9478" width="12.5703125" style="262" customWidth="1"/>
    <col min="9479" max="9479" width="12.7109375" style="262" customWidth="1"/>
    <col min="9480" max="9481" width="9.7109375" style="262" bestFit="1" customWidth="1"/>
    <col min="9482" max="9482" width="11.7109375" style="262" customWidth="1"/>
    <col min="9483" max="9483" width="11.5703125" style="262" customWidth="1"/>
    <col min="9484" max="9709" width="9.140625" style="262"/>
    <col min="9710" max="9710" width="9.28515625" style="262" bestFit="1" customWidth="1"/>
    <col min="9711" max="9711" width="9.140625" style="262"/>
    <col min="9712" max="9712" width="24.42578125" style="262" customWidth="1"/>
    <col min="9713" max="9713" width="11.42578125" style="262" customWidth="1"/>
    <col min="9714" max="9714" width="11" style="262" customWidth="1"/>
    <col min="9715" max="9715" width="12.85546875" style="262" customWidth="1"/>
    <col min="9716" max="9716" width="11.85546875" style="262" customWidth="1"/>
    <col min="9717" max="9717" width="12.28515625" style="262" customWidth="1"/>
    <col min="9718" max="9720" width="9.140625" style="262"/>
    <col min="9721" max="9722" width="11.7109375" style="262" bestFit="1" customWidth="1"/>
    <col min="9723" max="9724" width="9.28515625" style="262" bestFit="1" customWidth="1"/>
    <col min="9725" max="9725" width="11.28515625" style="262" bestFit="1" customWidth="1"/>
    <col min="9726" max="9726" width="11.42578125" style="262" customWidth="1"/>
    <col min="9727" max="9728" width="9.7109375" style="262" bestFit="1" customWidth="1"/>
    <col min="9729" max="9729" width="11.5703125" style="262" customWidth="1"/>
    <col min="9730" max="9730" width="11.7109375" style="262" bestFit="1" customWidth="1"/>
    <col min="9731" max="9731" width="11.85546875" style="262" customWidth="1"/>
    <col min="9732" max="9732" width="9.28515625" style="262" bestFit="1" customWidth="1"/>
    <col min="9733" max="9733" width="9.140625" style="262"/>
    <col min="9734" max="9734" width="12.5703125" style="262" customWidth="1"/>
    <col min="9735" max="9735" width="12.7109375" style="262" customWidth="1"/>
    <col min="9736" max="9737" width="9.7109375" style="262" bestFit="1" customWidth="1"/>
    <col min="9738" max="9738" width="11.7109375" style="262" customWidth="1"/>
    <col min="9739" max="9739" width="11.5703125" style="262" customWidth="1"/>
    <col min="9740" max="9965" width="9.140625" style="262"/>
    <col min="9966" max="9966" width="9.28515625" style="262" bestFit="1" customWidth="1"/>
    <col min="9967" max="9967" width="9.140625" style="262"/>
    <col min="9968" max="9968" width="24.42578125" style="262" customWidth="1"/>
    <col min="9969" max="9969" width="11.42578125" style="262" customWidth="1"/>
    <col min="9970" max="9970" width="11" style="262" customWidth="1"/>
    <col min="9971" max="9971" width="12.85546875" style="262" customWidth="1"/>
    <col min="9972" max="9972" width="11.85546875" style="262" customWidth="1"/>
    <col min="9973" max="9973" width="12.28515625" style="262" customWidth="1"/>
    <col min="9974" max="9976" width="9.140625" style="262"/>
    <col min="9977" max="9978" width="11.7109375" style="262" bestFit="1" customWidth="1"/>
    <col min="9979" max="9980" width="9.28515625" style="262" bestFit="1" customWidth="1"/>
    <col min="9981" max="9981" width="11.28515625" style="262" bestFit="1" customWidth="1"/>
    <col min="9982" max="9982" width="11.42578125" style="262" customWidth="1"/>
    <col min="9983" max="9984" width="9.7109375" style="262" bestFit="1" customWidth="1"/>
    <col min="9985" max="9985" width="11.5703125" style="262" customWidth="1"/>
    <col min="9986" max="9986" width="11.7109375" style="262" bestFit="1" customWidth="1"/>
    <col min="9987" max="9987" width="11.85546875" style="262" customWidth="1"/>
    <col min="9988" max="9988" width="9.28515625" style="262" bestFit="1" customWidth="1"/>
    <col min="9989" max="9989" width="9.140625" style="262"/>
    <col min="9990" max="9990" width="12.5703125" style="262" customWidth="1"/>
    <col min="9991" max="9991" width="12.7109375" style="262" customWidth="1"/>
    <col min="9992" max="9993" width="9.7109375" style="262" bestFit="1" customWidth="1"/>
    <col min="9994" max="9994" width="11.7109375" style="262" customWidth="1"/>
    <col min="9995" max="9995" width="11.5703125" style="262" customWidth="1"/>
    <col min="9996" max="10221" width="9.140625" style="262"/>
    <col min="10222" max="10222" width="9.28515625" style="262" bestFit="1" customWidth="1"/>
    <col min="10223" max="10223" width="9.140625" style="262"/>
    <col min="10224" max="10224" width="24.42578125" style="262" customWidth="1"/>
    <col min="10225" max="10225" width="11.42578125" style="262" customWidth="1"/>
    <col min="10226" max="10226" width="11" style="262" customWidth="1"/>
    <col min="10227" max="10227" width="12.85546875" style="262" customWidth="1"/>
    <col min="10228" max="10228" width="11.85546875" style="262" customWidth="1"/>
    <col min="10229" max="10229" width="12.28515625" style="262" customWidth="1"/>
    <col min="10230" max="10232" width="9.140625" style="262"/>
    <col min="10233" max="10234" width="11.7109375" style="262" bestFit="1" customWidth="1"/>
    <col min="10235" max="10236" width="9.28515625" style="262" bestFit="1" customWidth="1"/>
    <col min="10237" max="10237" width="11.28515625" style="262" bestFit="1" customWidth="1"/>
    <col min="10238" max="10238" width="11.42578125" style="262" customWidth="1"/>
    <col min="10239" max="10240" width="9.7109375" style="262" bestFit="1" customWidth="1"/>
    <col min="10241" max="10241" width="11.5703125" style="262" customWidth="1"/>
    <col min="10242" max="10242" width="11.7109375" style="262" bestFit="1" customWidth="1"/>
    <col min="10243" max="10243" width="11.85546875" style="262" customWidth="1"/>
    <col min="10244" max="10244" width="9.28515625" style="262" bestFit="1" customWidth="1"/>
    <col min="10245" max="10245" width="9.140625" style="262"/>
    <col min="10246" max="10246" width="12.5703125" style="262" customWidth="1"/>
    <col min="10247" max="10247" width="12.7109375" style="262" customWidth="1"/>
    <col min="10248" max="10249" width="9.7109375" style="262" bestFit="1" customWidth="1"/>
    <col min="10250" max="10250" width="11.7109375" style="262" customWidth="1"/>
    <col min="10251" max="10251" width="11.5703125" style="262" customWidth="1"/>
    <col min="10252" max="10477" width="9.140625" style="262"/>
    <col min="10478" max="10478" width="9.28515625" style="262" bestFit="1" customWidth="1"/>
    <col min="10479" max="10479" width="9.140625" style="262"/>
    <col min="10480" max="10480" width="24.42578125" style="262" customWidth="1"/>
    <col min="10481" max="10481" width="11.42578125" style="262" customWidth="1"/>
    <col min="10482" max="10482" width="11" style="262" customWidth="1"/>
    <col min="10483" max="10483" width="12.85546875" style="262" customWidth="1"/>
    <col min="10484" max="10484" width="11.85546875" style="262" customWidth="1"/>
    <col min="10485" max="10485" width="12.28515625" style="262" customWidth="1"/>
    <col min="10486" max="10488" width="9.140625" style="262"/>
    <col min="10489" max="10490" width="11.7109375" style="262" bestFit="1" customWidth="1"/>
    <col min="10491" max="10492" width="9.28515625" style="262" bestFit="1" customWidth="1"/>
    <col min="10493" max="10493" width="11.28515625" style="262" bestFit="1" customWidth="1"/>
    <col min="10494" max="10494" width="11.42578125" style="262" customWidth="1"/>
    <col min="10495" max="10496" width="9.7109375" style="262" bestFit="1" customWidth="1"/>
    <col min="10497" max="10497" width="11.5703125" style="262" customWidth="1"/>
    <col min="10498" max="10498" width="11.7109375" style="262" bestFit="1" customWidth="1"/>
    <col min="10499" max="10499" width="11.85546875" style="262" customWidth="1"/>
    <col min="10500" max="10500" width="9.28515625" style="262" bestFit="1" customWidth="1"/>
    <col min="10501" max="10501" width="9.140625" style="262"/>
    <col min="10502" max="10502" width="12.5703125" style="262" customWidth="1"/>
    <col min="10503" max="10503" width="12.7109375" style="262" customWidth="1"/>
    <col min="10504" max="10505" width="9.7109375" style="262" bestFit="1" customWidth="1"/>
    <col min="10506" max="10506" width="11.7109375" style="262" customWidth="1"/>
    <col min="10507" max="10507" width="11.5703125" style="262" customWidth="1"/>
    <col min="10508" max="10733" width="9.140625" style="262"/>
    <col min="10734" max="10734" width="9.28515625" style="262" bestFit="1" customWidth="1"/>
    <col min="10735" max="10735" width="9.140625" style="262"/>
    <col min="10736" max="10736" width="24.42578125" style="262" customWidth="1"/>
    <col min="10737" max="10737" width="11.42578125" style="262" customWidth="1"/>
    <col min="10738" max="10738" width="11" style="262" customWidth="1"/>
    <col min="10739" max="10739" width="12.85546875" style="262" customWidth="1"/>
    <col min="10740" max="10740" width="11.85546875" style="262" customWidth="1"/>
    <col min="10741" max="10741" width="12.28515625" style="262" customWidth="1"/>
    <col min="10742" max="10744" width="9.140625" style="262"/>
    <col min="10745" max="10746" width="11.7109375" style="262" bestFit="1" customWidth="1"/>
    <col min="10747" max="10748" width="9.28515625" style="262" bestFit="1" customWidth="1"/>
    <col min="10749" max="10749" width="11.28515625" style="262" bestFit="1" customWidth="1"/>
    <col min="10750" max="10750" width="11.42578125" style="262" customWidth="1"/>
    <col min="10751" max="10752" width="9.7109375" style="262" bestFit="1" customWidth="1"/>
    <col min="10753" max="10753" width="11.5703125" style="262" customWidth="1"/>
    <col min="10754" max="10754" width="11.7109375" style="262" bestFit="1" customWidth="1"/>
    <col min="10755" max="10755" width="11.85546875" style="262" customWidth="1"/>
    <col min="10756" max="10756" width="9.28515625" style="262" bestFit="1" customWidth="1"/>
    <col min="10757" max="10757" width="9.140625" style="262"/>
    <col min="10758" max="10758" width="12.5703125" style="262" customWidth="1"/>
    <col min="10759" max="10759" width="12.7109375" style="262" customWidth="1"/>
    <col min="10760" max="10761" width="9.7109375" style="262" bestFit="1" customWidth="1"/>
    <col min="10762" max="10762" width="11.7109375" style="262" customWidth="1"/>
    <col min="10763" max="10763" width="11.5703125" style="262" customWidth="1"/>
    <col min="10764" max="10989" width="9.140625" style="262"/>
    <col min="10990" max="10990" width="9.28515625" style="262" bestFit="1" customWidth="1"/>
    <col min="10991" max="10991" width="9.140625" style="262"/>
    <col min="10992" max="10992" width="24.42578125" style="262" customWidth="1"/>
    <col min="10993" max="10993" width="11.42578125" style="262" customWidth="1"/>
    <col min="10994" max="10994" width="11" style="262" customWidth="1"/>
    <col min="10995" max="10995" width="12.85546875" style="262" customWidth="1"/>
    <col min="10996" max="10996" width="11.85546875" style="262" customWidth="1"/>
    <col min="10997" max="10997" width="12.28515625" style="262" customWidth="1"/>
    <col min="10998" max="11000" width="9.140625" style="262"/>
    <col min="11001" max="11002" width="11.7109375" style="262" bestFit="1" customWidth="1"/>
    <col min="11003" max="11004" width="9.28515625" style="262" bestFit="1" customWidth="1"/>
    <col min="11005" max="11005" width="11.28515625" style="262" bestFit="1" customWidth="1"/>
    <col min="11006" max="11006" width="11.42578125" style="262" customWidth="1"/>
    <col min="11007" max="11008" width="9.7109375" style="262" bestFit="1" customWidth="1"/>
    <col min="11009" max="11009" width="11.5703125" style="262" customWidth="1"/>
    <col min="11010" max="11010" width="11.7109375" style="262" bestFit="1" customWidth="1"/>
    <col min="11011" max="11011" width="11.85546875" style="262" customWidth="1"/>
    <col min="11012" max="11012" width="9.28515625" style="262" bestFit="1" customWidth="1"/>
    <col min="11013" max="11013" width="9.140625" style="262"/>
    <col min="11014" max="11014" width="12.5703125" style="262" customWidth="1"/>
    <col min="11015" max="11015" width="12.7109375" style="262" customWidth="1"/>
    <col min="11016" max="11017" width="9.7109375" style="262" bestFit="1" customWidth="1"/>
    <col min="11018" max="11018" width="11.7109375" style="262" customWidth="1"/>
    <col min="11019" max="11019" width="11.5703125" style="262" customWidth="1"/>
    <col min="11020" max="11245" width="9.140625" style="262"/>
    <col min="11246" max="11246" width="9.28515625" style="262" bestFit="1" customWidth="1"/>
    <col min="11247" max="11247" width="9.140625" style="262"/>
    <col min="11248" max="11248" width="24.42578125" style="262" customWidth="1"/>
    <col min="11249" max="11249" width="11.42578125" style="262" customWidth="1"/>
    <col min="11250" max="11250" width="11" style="262" customWidth="1"/>
    <col min="11251" max="11251" width="12.85546875" style="262" customWidth="1"/>
    <col min="11252" max="11252" width="11.85546875" style="262" customWidth="1"/>
    <col min="11253" max="11253" width="12.28515625" style="262" customWidth="1"/>
    <col min="11254" max="11256" width="9.140625" style="262"/>
    <col min="11257" max="11258" width="11.7109375" style="262" bestFit="1" customWidth="1"/>
    <col min="11259" max="11260" width="9.28515625" style="262" bestFit="1" customWidth="1"/>
    <col min="11261" max="11261" width="11.28515625" style="262" bestFit="1" customWidth="1"/>
    <col min="11262" max="11262" width="11.42578125" style="262" customWidth="1"/>
    <col min="11263" max="11264" width="9.7109375" style="262" bestFit="1" customWidth="1"/>
    <col min="11265" max="11265" width="11.5703125" style="262" customWidth="1"/>
    <col min="11266" max="11266" width="11.7109375" style="262" bestFit="1" customWidth="1"/>
    <col min="11267" max="11267" width="11.85546875" style="262" customWidth="1"/>
    <col min="11268" max="11268" width="9.28515625" style="262" bestFit="1" customWidth="1"/>
    <col min="11269" max="11269" width="9.140625" style="262"/>
    <col min="11270" max="11270" width="12.5703125" style="262" customWidth="1"/>
    <col min="11271" max="11271" width="12.7109375" style="262" customWidth="1"/>
    <col min="11272" max="11273" width="9.7109375" style="262" bestFit="1" customWidth="1"/>
    <col min="11274" max="11274" width="11.7109375" style="262" customWidth="1"/>
    <col min="11275" max="11275" width="11.5703125" style="262" customWidth="1"/>
    <col min="11276" max="11501" width="9.140625" style="262"/>
    <col min="11502" max="11502" width="9.28515625" style="262" bestFit="1" customWidth="1"/>
    <col min="11503" max="11503" width="9.140625" style="262"/>
    <col min="11504" max="11504" width="24.42578125" style="262" customWidth="1"/>
    <col min="11505" max="11505" width="11.42578125" style="262" customWidth="1"/>
    <col min="11506" max="11506" width="11" style="262" customWidth="1"/>
    <col min="11507" max="11507" width="12.85546875" style="262" customWidth="1"/>
    <col min="11508" max="11508" width="11.85546875" style="262" customWidth="1"/>
    <col min="11509" max="11509" width="12.28515625" style="262" customWidth="1"/>
    <col min="11510" max="11512" width="9.140625" style="262"/>
    <col min="11513" max="11514" width="11.7109375" style="262" bestFit="1" customWidth="1"/>
    <col min="11515" max="11516" width="9.28515625" style="262" bestFit="1" customWidth="1"/>
    <col min="11517" max="11517" width="11.28515625" style="262" bestFit="1" customWidth="1"/>
    <col min="11518" max="11518" width="11.42578125" style="262" customWidth="1"/>
    <col min="11519" max="11520" width="9.7109375" style="262" bestFit="1" customWidth="1"/>
    <col min="11521" max="11521" width="11.5703125" style="262" customWidth="1"/>
    <col min="11522" max="11522" width="11.7109375" style="262" bestFit="1" customWidth="1"/>
    <col min="11523" max="11523" width="11.85546875" style="262" customWidth="1"/>
    <col min="11524" max="11524" width="9.28515625" style="262" bestFit="1" customWidth="1"/>
    <col min="11525" max="11525" width="9.140625" style="262"/>
    <col min="11526" max="11526" width="12.5703125" style="262" customWidth="1"/>
    <col min="11527" max="11527" width="12.7109375" style="262" customWidth="1"/>
    <col min="11528" max="11529" width="9.7109375" style="262" bestFit="1" customWidth="1"/>
    <col min="11530" max="11530" width="11.7109375" style="262" customWidth="1"/>
    <col min="11531" max="11531" width="11.5703125" style="262" customWidth="1"/>
    <col min="11532" max="11757" width="9.140625" style="262"/>
    <col min="11758" max="11758" width="9.28515625" style="262" bestFit="1" customWidth="1"/>
    <col min="11759" max="11759" width="9.140625" style="262"/>
    <col min="11760" max="11760" width="24.42578125" style="262" customWidth="1"/>
    <col min="11761" max="11761" width="11.42578125" style="262" customWidth="1"/>
    <col min="11762" max="11762" width="11" style="262" customWidth="1"/>
    <col min="11763" max="11763" width="12.85546875" style="262" customWidth="1"/>
    <col min="11764" max="11764" width="11.85546875" style="262" customWidth="1"/>
    <col min="11765" max="11765" width="12.28515625" style="262" customWidth="1"/>
    <col min="11766" max="11768" width="9.140625" style="262"/>
    <col min="11769" max="11770" width="11.7109375" style="262" bestFit="1" customWidth="1"/>
    <col min="11771" max="11772" width="9.28515625" style="262" bestFit="1" customWidth="1"/>
    <col min="11773" max="11773" width="11.28515625" style="262" bestFit="1" customWidth="1"/>
    <col min="11774" max="11774" width="11.42578125" style="262" customWidth="1"/>
    <col min="11775" max="11776" width="9.7109375" style="262" bestFit="1" customWidth="1"/>
    <col min="11777" max="11777" width="11.5703125" style="262" customWidth="1"/>
    <col min="11778" max="11778" width="11.7109375" style="262" bestFit="1" customWidth="1"/>
    <col min="11779" max="11779" width="11.85546875" style="262" customWidth="1"/>
    <col min="11780" max="11780" width="9.28515625" style="262" bestFit="1" customWidth="1"/>
    <col min="11781" max="11781" width="9.140625" style="262"/>
    <col min="11782" max="11782" width="12.5703125" style="262" customWidth="1"/>
    <col min="11783" max="11783" width="12.7109375" style="262" customWidth="1"/>
    <col min="11784" max="11785" width="9.7109375" style="262" bestFit="1" customWidth="1"/>
    <col min="11786" max="11786" width="11.7109375" style="262" customWidth="1"/>
    <col min="11787" max="11787" width="11.5703125" style="262" customWidth="1"/>
    <col min="11788" max="12013" width="9.140625" style="262"/>
    <col min="12014" max="12014" width="9.28515625" style="262" bestFit="1" customWidth="1"/>
    <col min="12015" max="12015" width="9.140625" style="262"/>
    <col min="12016" max="12016" width="24.42578125" style="262" customWidth="1"/>
    <col min="12017" max="12017" width="11.42578125" style="262" customWidth="1"/>
    <col min="12018" max="12018" width="11" style="262" customWidth="1"/>
    <col min="12019" max="12019" width="12.85546875" style="262" customWidth="1"/>
    <col min="12020" max="12020" width="11.85546875" style="262" customWidth="1"/>
    <col min="12021" max="12021" width="12.28515625" style="262" customWidth="1"/>
    <col min="12022" max="12024" width="9.140625" style="262"/>
    <col min="12025" max="12026" width="11.7109375" style="262" bestFit="1" customWidth="1"/>
    <col min="12027" max="12028" width="9.28515625" style="262" bestFit="1" customWidth="1"/>
    <col min="12029" max="12029" width="11.28515625" style="262" bestFit="1" customWidth="1"/>
    <col min="12030" max="12030" width="11.42578125" style="262" customWidth="1"/>
    <col min="12031" max="12032" width="9.7109375" style="262" bestFit="1" customWidth="1"/>
    <col min="12033" max="12033" width="11.5703125" style="262" customWidth="1"/>
    <col min="12034" max="12034" width="11.7109375" style="262" bestFit="1" customWidth="1"/>
    <col min="12035" max="12035" width="11.85546875" style="262" customWidth="1"/>
    <col min="12036" max="12036" width="9.28515625" style="262" bestFit="1" customWidth="1"/>
    <col min="12037" max="12037" width="9.140625" style="262"/>
    <col min="12038" max="12038" width="12.5703125" style="262" customWidth="1"/>
    <col min="12039" max="12039" width="12.7109375" style="262" customWidth="1"/>
    <col min="12040" max="12041" width="9.7109375" style="262" bestFit="1" customWidth="1"/>
    <col min="12042" max="12042" width="11.7109375" style="262" customWidth="1"/>
    <col min="12043" max="12043" width="11.5703125" style="262" customWidth="1"/>
    <col min="12044" max="12269" width="9.140625" style="262"/>
    <col min="12270" max="12270" width="9.28515625" style="262" bestFit="1" customWidth="1"/>
    <col min="12271" max="12271" width="9.140625" style="262"/>
    <col min="12272" max="12272" width="24.42578125" style="262" customWidth="1"/>
    <col min="12273" max="12273" width="11.42578125" style="262" customWidth="1"/>
    <col min="12274" max="12274" width="11" style="262" customWidth="1"/>
    <col min="12275" max="12275" width="12.85546875" style="262" customWidth="1"/>
    <col min="12276" max="12276" width="11.85546875" style="262" customWidth="1"/>
    <col min="12277" max="12277" width="12.28515625" style="262" customWidth="1"/>
    <col min="12278" max="12280" width="9.140625" style="262"/>
    <col min="12281" max="12282" width="11.7109375" style="262" bestFit="1" customWidth="1"/>
    <col min="12283" max="12284" width="9.28515625" style="262" bestFit="1" customWidth="1"/>
    <col min="12285" max="12285" width="11.28515625" style="262" bestFit="1" customWidth="1"/>
    <col min="12286" max="12286" width="11.42578125" style="262" customWidth="1"/>
    <col min="12287" max="12288" width="9.7109375" style="262" bestFit="1" customWidth="1"/>
    <col min="12289" max="12289" width="11.5703125" style="262" customWidth="1"/>
    <col min="12290" max="12290" width="11.7109375" style="262" bestFit="1" customWidth="1"/>
    <col min="12291" max="12291" width="11.85546875" style="262" customWidth="1"/>
    <col min="12292" max="12292" width="9.28515625" style="262" bestFit="1" customWidth="1"/>
    <col min="12293" max="12293" width="9.140625" style="262"/>
    <col min="12294" max="12294" width="12.5703125" style="262" customWidth="1"/>
    <col min="12295" max="12295" width="12.7109375" style="262" customWidth="1"/>
    <col min="12296" max="12297" width="9.7109375" style="262" bestFit="1" customWidth="1"/>
    <col min="12298" max="12298" width="11.7109375" style="262" customWidth="1"/>
    <col min="12299" max="12299" width="11.5703125" style="262" customWidth="1"/>
    <col min="12300" max="12525" width="9.140625" style="262"/>
    <col min="12526" max="12526" width="9.28515625" style="262" bestFit="1" customWidth="1"/>
    <col min="12527" max="12527" width="9.140625" style="262"/>
    <col min="12528" max="12528" width="24.42578125" style="262" customWidth="1"/>
    <col min="12529" max="12529" width="11.42578125" style="262" customWidth="1"/>
    <col min="12530" max="12530" width="11" style="262" customWidth="1"/>
    <col min="12531" max="12531" width="12.85546875" style="262" customWidth="1"/>
    <col min="12532" max="12532" width="11.85546875" style="262" customWidth="1"/>
    <col min="12533" max="12533" width="12.28515625" style="262" customWidth="1"/>
    <col min="12534" max="12536" width="9.140625" style="262"/>
    <col min="12537" max="12538" width="11.7109375" style="262" bestFit="1" customWidth="1"/>
    <col min="12539" max="12540" width="9.28515625" style="262" bestFit="1" customWidth="1"/>
    <col min="12541" max="12541" width="11.28515625" style="262" bestFit="1" customWidth="1"/>
    <col min="12542" max="12542" width="11.42578125" style="262" customWidth="1"/>
    <col min="12543" max="12544" width="9.7109375" style="262" bestFit="1" customWidth="1"/>
    <col min="12545" max="12545" width="11.5703125" style="262" customWidth="1"/>
    <col min="12546" max="12546" width="11.7109375" style="262" bestFit="1" customWidth="1"/>
    <col min="12547" max="12547" width="11.85546875" style="262" customWidth="1"/>
    <col min="12548" max="12548" width="9.28515625" style="262" bestFit="1" customWidth="1"/>
    <col min="12549" max="12549" width="9.140625" style="262"/>
    <col min="12550" max="12550" width="12.5703125" style="262" customWidth="1"/>
    <col min="12551" max="12551" width="12.7109375" style="262" customWidth="1"/>
    <col min="12552" max="12553" width="9.7109375" style="262" bestFit="1" customWidth="1"/>
    <col min="12554" max="12554" width="11.7109375" style="262" customWidth="1"/>
    <col min="12555" max="12555" width="11.5703125" style="262" customWidth="1"/>
    <col min="12556" max="12781" width="9.140625" style="262"/>
    <col min="12782" max="12782" width="9.28515625" style="262" bestFit="1" customWidth="1"/>
    <col min="12783" max="12783" width="9.140625" style="262"/>
    <col min="12784" max="12784" width="24.42578125" style="262" customWidth="1"/>
    <col min="12785" max="12785" width="11.42578125" style="262" customWidth="1"/>
    <col min="12786" max="12786" width="11" style="262" customWidth="1"/>
    <col min="12787" max="12787" width="12.85546875" style="262" customWidth="1"/>
    <col min="12788" max="12788" width="11.85546875" style="262" customWidth="1"/>
    <col min="12789" max="12789" width="12.28515625" style="262" customWidth="1"/>
    <col min="12790" max="12792" width="9.140625" style="262"/>
    <col min="12793" max="12794" width="11.7109375" style="262" bestFit="1" customWidth="1"/>
    <col min="12795" max="12796" width="9.28515625" style="262" bestFit="1" customWidth="1"/>
    <col min="12797" max="12797" width="11.28515625" style="262" bestFit="1" customWidth="1"/>
    <col min="12798" max="12798" width="11.42578125" style="262" customWidth="1"/>
    <col min="12799" max="12800" width="9.7109375" style="262" bestFit="1" customWidth="1"/>
    <col min="12801" max="12801" width="11.5703125" style="262" customWidth="1"/>
    <col min="12802" max="12802" width="11.7109375" style="262" bestFit="1" customWidth="1"/>
    <col min="12803" max="12803" width="11.85546875" style="262" customWidth="1"/>
    <col min="12804" max="12804" width="9.28515625" style="262" bestFit="1" customWidth="1"/>
    <col min="12805" max="12805" width="9.140625" style="262"/>
    <col min="12806" max="12806" width="12.5703125" style="262" customWidth="1"/>
    <col min="12807" max="12807" width="12.7109375" style="262" customWidth="1"/>
    <col min="12808" max="12809" width="9.7109375" style="262" bestFit="1" customWidth="1"/>
    <col min="12810" max="12810" width="11.7109375" style="262" customWidth="1"/>
    <col min="12811" max="12811" width="11.5703125" style="262" customWidth="1"/>
    <col min="12812" max="13037" width="9.140625" style="262"/>
    <col min="13038" max="13038" width="9.28515625" style="262" bestFit="1" customWidth="1"/>
    <col min="13039" max="13039" width="9.140625" style="262"/>
    <col min="13040" max="13040" width="24.42578125" style="262" customWidth="1"/>
    <col min="13041" max="13041" width="11.42578125" style="262" customWidth="1"/>
    <col min="13042" max="13042" width="11" style="262" customWidth="1"/>
    <col min="13043" max="13043" width="12.85546875" style="262" customWidth="1"/>
    <col min="13044" max="13044" width="11.85546875" style="262" customWidth="1"/>
    <col min="13045" max="13045" width="12.28515625" style="262" customWidth="1"/>
    <col min="13046" max="13048" width="9.140625" style="262"/>
    <col min="13049" max="13050" width="11.7109375" style="262" bestFit="1" customWidth="1"/>
    <col min="13051" max="13052" width="9.28515625" style="262" bestFit="1" customWidth="1"/>
    <col min="13053" max="13053" width="11.28515625" style="262" bestFit="1" customWidth="1"/>
    <col min="13054" max="13054" width="11.42578125" style="262" customWidth="1"/>
    <col min="13055" max="13056" width="9.7109375" style="262" bestFit="1" customWidth="1"/>
    <col min="13057" max="13057" width="11.5703125" style="262" customWidth="1"/>
    <col min="13058" max="13058" width="11.7109375" style="262" bestFit="1" customWidth="1"/>
    <col min="13059" max="13059" width="11.85546875" style="262" customWidth="1"/>
    <col min="13060" max="13060" width="9.28515625" style="262" bestFit="1" customWidth="1"/>
    <col min="13061" max="13061" width="9.140625" style="262"/>
    <col min="13062" max="13062" width="12.5703125" style="262" customWidth="1"/>
    <col min="13063" max="13063" width="12.7109375" style="262" customWidth="1"/>
    <col min="13064" max="13065" width="9.7109375" style="262" bestFit="1" customWidth="1"/>
    <col min="13066" max="13066" width="11.7109375" style="262" customWidth="1"/>
    <col min="13067" max="13067" width="11.5703125" style="262" customWidth="1"/>
    <col min="13068" max="13293" width="9.140625" style="262"/>
    <col min="13294" max="13294" width="9.28515625" style="262" bestFit="1" customWidth="1"/>
    <col min="13295" max="13295" width="9.140625" style="262"/>
    <col min="13296" max="13296" width="24.42578125" style="262" customWidth="1"/>
    <col min="13297" max="13297" width="11.42578125" style="262" customWidth="1"/>
    <col min="13298" max="13298" width="11" style="262" customWidth="1"/>
    <col min="13299" max="13299" width="12.85546875" style="262" customWidth="1"/>
    <col min="13300" max="13300" width="11.85546875" style="262" customWidth="1"/>
    <col min="13301" max="13301" width="12.28515625" style="262" customWidth="1"/>
    <col min="13302" max="13304" width="9.140625" style="262"/>
    <col min="13305" max="13306" width="11.7109375" style="262" bestFit="1" customWidth="1"/>
    <col min="13307" max="13308" width="9.28515625" style="262" bestFit="1" customWidth="1"/>
    <col min="13309" max="13309" width="11.28515625" style="262" bestFit="1" customWidth="1"/>
    <col min="13310" max="13310" width="11.42578125" style="262" customWidth="1"/>
    <col min="13311" max="13312" width="9.7109375" style="262" bestFit="1" customWidth="1"/>
    <col min="13313" max="13313" width="11.5703125" style="262" customWidth="1"/>
    <col min="13314" max="13314" width="11.7109375" style="262" bestFit="1" customWidth="1"/>
    <col min="13315" max="13315" width="11.85546875" style="262" customWidth="1"/>
    <col min="13316" max="13316" width="9.28515625" style="262" bestFit="1" customWidth="1"/>
    <col min="13317" max="13317" width="9.140625" style="262"/>
    <col min="13318" max="13318" width="12.5703125" style="262" customWidth="1"/>
    <col min="13319" max="13319" width="12.7109375" style="262" customWidth="1"/>
    <col min="13320" max="13321" width="9.7109375" style="262" bestFit="1" customWidth="1"/>
    <col min="13322" max="13322" width="11.7109375" style="262" customWidth="1"/>
    <col min="13323" max="13323" width="11.5703125" style="262" customWidth="1"/>
    <col min="13324" max="13549" width="9.140625" style="262"/>
    <col min="13550" max="13550" width="9.28515625" style="262" bestFit="1" customWidth="1"/>
    <col min="13551" max="13551" width="9.140625" style="262"/>
    <col min="13552" max="13552" width="24.42578125" style="262" customWidth="1"/>
    <col min="13553" max="13553" width="11.42578125" style="262" customWidth="1"/>
    <col min="13554" max="13554" width="11" style="262" customWidth="1"/>
    <col min="13555" max="13555" width="12.85546875" style="262" customWidth="1"/>
    <col min="13556" max="13556" width="11.85546875" style="262" customWidth="1"/>
    <col min="13557" max="13557" width="12.28515625" style="262" customWidth="1"/>
    <col min="13558" max="13560" width="9.140625" style="262"/>
    <col min="13561" max="13562" width="11.7109375" style="262" bestFit="1" customWidth="1"/>
    <col min="13563" max="13564" width="9.28515625" style="262" bestFit="1" customWidth="1"/>
    <col min="13565" max="13565" width="11.28515625" style="262" bestFit="1" customWidth="1"/>
    <col min="13566" max="13566" width="11.42578125" style="262" customWidth="1"/>
    <col min="13567" max="13568" width="9.7109375" style="262" bestFit="1" customWidth="1"/>
    <col min="13569" max="13569" width="11.5703125" style="262" customWidth="1"/>
    <col min="13570" max="13570" width="11.7109375" style="262" bestFit="1" customWidth="1"/>
    <col min="13571" max="13571" width="11.85546875" style="262" customWidth="1"/>
    <col min="13572" max="13572" width="9.28515625" style="262" bestFit="1" customWidth="1"/>
    <col min="13573" max="13573" width="9.140625" style="262"/>
    <col min="13574" max="13574" width="12.5703125" style="262" customWidth="1"/>
    <col min="13575" max="13575" width="12.7109375" style="262" customWidth="1"/>
    <col min="13576" max="13577" width="9.7109375" style="262" bestFit="1" customWidth="1"/>
    <col min="13578" max="13578" width="11.7109375" style="262" customWidth="1"/>
    <col min="13579" max="13579" width="11.5703125" style="262" customWidth="1"/>
    <col min="13580" max="13805" width="9.140625" style="262"/>
    <col min="13806" max="13806" width="9.28515625" style="262" bestFit="1" customWidth="1"/>
    <col min="13807" max="13807" width="9.140625" style="262"/>
    <col min="13808" max="13808" width="24.42578125" style="262" customWidth="1"/>
    <col min="13809" max="13809" width="11.42578125" style="262" customWidth="1"/>
    <col min="13810" max="13810" width="11" style="262" customWidth="1"/>
    <col min="13811" max="13811" width="12.85546875" style="262" customWidth="1"/>
    <col min="13812" max="13812" width="11.85546875" style="262" customWidth="1"/>
    <col min="13813" max="13813" width="12.28515625" style="262" customWidth="1"/>
    <col min="13814" max="13816" width="9.140625" style="262"/>
    <col min="13817" max="13818" width="11.7109375" style="262" bestFit="1" customWidth="1"/>
    <col min="13819" max="13820" width="9.28515625" style="262" bestFit="1" customWidth="1"/>
    <col min="13821" max="13821" width="11.28515625" style="262" bestFit="1" customWidth="1"/>
    <col min="13822" max="13822" width="11.42578125" style="262" customWidth="1"/>
    <col min="13823" max="13824" width="9.7109375" style="262" bestFit="1" customWidth="1"/>
    <col min="13825" max="13825" width="11.5703125" style="262" customWidth="1"/>
    <col min="13826" max="13826" width="11.7109375" style="262" bestFit="1" customWidth="1"/>
    <col min="13827" max="13827" width="11.85546875" style="262" customWidth="1"/>
    <col min="13828" max="13828" width="9.28515625" style="262" bestFit="1" customWidth="1"/>
    <col min="13829" max="13829" width="9.140625" style="262"/>
    <col min="13830" max="13830" width="12.5703125" style="262" customWidth="1"/>
    <col min="13831" max="13831" width="12.7109375" style="262" customWidth="1"/>
    <col min="13832" max="13833" width="9.7109375" style="262" bestFit="1" customWidth="1"/>
    <col min="13834" max="13834" width="11.7109375" style="262" customWidth="1"/>
    <col min="13835" max="13835" width="11.5703125" style="262" customWidth="1"/>
    <col min="13836" max="14061" width="9.140625" style="262"/>
    <col min="14062" max="14062" width="9.28515625" style="262" bestFit="1" customWidth="1"/>
    <col min="14063" max="14063" width="9.140625" style="262"/>
    <col min="14064" max="14064" width="24.42578125" style="262" customWidth="1"/>
    <col min="14065" max="14065" width="11.42578125" style="262" customWidth="1"/>
    <col min="14066" max="14066" width="11" style="262" customWidth="1"/>
    <col min="14067" max="14067" width="12.85546875" style="262" customWidth="1"/>
    <col min="14068" max="14068" width="11.85546875" style="262" customWidth="1"/>
    <col min="14069" max="14069" width="12.28515625" style="262" customWidth="1"/>
    <col min="14070" max="14072" width="9.140625" style="262"/>
    <col min="14073" max="14074" width="11.7109375" style="262" bestFit="1" customWidth="1"/>
    <col min="14075" max="14076" width="9.28515625" style="262" bestFit="1" customWidth="1"/>
    <col min="14077" max="14077" width="11.28515625" style="262" bestFit="1" customWidth="1"/>
    <col min="14078" max="14078" width="11.42578125" style="262" customWidth="1"/>
    <col min="14079" max="14080" width="9.7109375" style="262" bestFit="1" customWidth="1"/>
    <col min="14081" max="14081" width="11.5703125" style="262" customWidth="1"/>
    <col min="14082" max="14082" width="11.7109375" style="262" bestFit="1" customWidth="1"/>
    <col min="14083" max="14083" width="11.85546875" style="262" customWidth="1"/>
    <col min="14084" max="14084" width="9.28515625" style="262" bestFit="1" customWidth="1"/>
    <col min="14085" max="14085" width="9.140625" style="262"/>
    <col min="14086" max="14086" width="12.5703125" style="262" customWidth="1"/>
    <col min="14087" max="14087" width="12.7109375" style="262" customWidth="1"/>
    <col min="14088" max="14089" width="9.7109375" style="262" bestFit="1" customWidth="1"/>
    <col min="14090" max="14090" width="11.7109375" style="262" customWidth="1"/>
    <col min="14091" max="14091" width="11.5703125" style="262" customWidth="1"/>
    <col min="14092" max="14317" width="9.140625" style="262"/>
    <col min="14318" max="14318" width="9.28515625" style="262" bestFit="1" customWidth="1"/>
    <col min="14319" max="14319" width="9.140625" style="262"/>
    <col min="14320" max="14320" width="24.42578125" style="262" customWidth="1"/>
    <col min="14321" max="14321" width="11.42578125" style="262" customWidth="1"/>
    <col min="14322" max="14322" width="11" style="262" customWidth="1"/>
    <col min="14323" max="14323" width="12.85546875" style="262" customWidth="1"/>
    <col min="14324" max="14324" width="11.85546875" style="262" customWidth="1"/>
    <col min="14325" max="14325" width="12.28515625" style="262" customWidth="1"/>
    <col min="14326" max="14328" width="9.140625" style="262"/>
    <col min="14329" max="14330" width="11.7109375" style="262" bestFit="1" customWidth="1"/>
    <col min="14331" max="14332" width="9.28515625" style="262" bestFit="1" customWidth="1"/>
    <col min="14333" max="14333" width="11.28515625" style="262" bestFit="1" customWidth="1"/>
    <col min="14334" max="14334" width="11.42578125" style="262" customWidth="1"/>
    <col min="14335" max="14336" width="9.7109375" style="262" bestFit="1" customWidth="1"/>
    <col min="14337" max="14337" width="11.5703125" style="262" customWidth="1"/>
    <col min="14338" max="14338" width="11.7109375" style="262" bestFit="1" customWidth="1"/>
    <col min="14339" max="14339" width="11.85546875" style="262" customWidth="1"/>
    <col min="14340" max="14340" width="9.28515625" style="262" bestFit="1" customWidth="1"/>
    <col min="14341" max="14341" width="9.140625" style="262"/>
    <col min="14342" max="14342" width="12.5703125" style="262" customWidth="1"/>
    <col min="14343" max="14343" width="12.7109375" style="262" customWidth="1"/>
    <col min="14344" max="14345" width="9.7109375" style="262" bestFit="1" customWidth="1"/>
    <col min="14346" max="14346" width="11.7109375" style="262" customWidth="1"/>
    <col min="14347" max="14347" width="11.5703125" style="262" customWidth="1"/>
    <col min="14348" max="14573" width="9.140625" style="262"/>
    <col min="14574" max="14574" width="9.28515625" style="262" bestFit="1" customWidth="1"/>
    <col min="14575" max="14575" width="9.140625" style="262"/>
    <col min="14576" max="14576" width="24.42578125" style="262" customWidth="1"/>
    <col min="14577" max="14577" width="11.42578125" style="262" customWidth="1"/>
    <col min="14578" max="14578" width="11" style="262" customWidth="1"/>
    <col min="14579" max="14579" width="12.85546875" style="262" customWidth="1"/>
    <col min="14580" max="14580" width="11.85546875" style="262" customWidth="1"/>
    <col min="14581" max="14581" width="12.28515625" style="262" customWidth="1"/>
    <col min="14582" max="14584" width="9.140625" style="262"/>
    <col min="14585" max="14586" width="11.7109375" style="262" bestFit="1" customWidth="1"/>
    <col min="14587" max="14588" width="9.28515625" style="262" bestFit="1" customWidth="1"/>
    <col min="14589" max="14589" width="11.28515625" style="262" bestFit="1" customWidth="1"/>
    <col min="14590" max="14590" width="11.42578125" style="262" customWidth="1"/>
    <col min="14591" max="14592" width="9.7109375" style="262" bestFit="1" customWidth="1"/>
    <col min="14593" max="14593" width="11.5703125" style="262" customWidth="1"/>
    <col min="14594" max="14594" width="11.7109375" style="262" bestFit="1" customWidth="1"/>
    <col min="14595" max="14595" width="11.85546875" style="262" customWidth="1"/>
    <col min="14596" max="14596" width="9.28515625" style="262" bestFit="1" customWidth="1"/>
    <col min="14597" max="14597" width="9.140625" style="262"/>
    <col min="14598" max="14598" width="12.5703125" style="262" customWidth="1"/>
    <col min="14599" max="14599" width="12.7109375" style="262" customWidth="1"/>
    <col min="14600" max="14601" width="9.7109375" style="262" bestFit="1" customWidth="1"/>
    <col min="14602" max="14602" width="11.7109375" style="262" customWidth="1"/>
    <col min="14603" max="14603" width="11.5703125" style="262" customWidth="1"/>
    <col min="14604" max="14829" width="9.140625" style="262"/>
    <col min="14830" max="14830" width="9.28515625" style="262" bestFit="1" customWidth="1"/>
    <col min="14831" max="14831" width="9.140625" style="262"/>
    <col min="14832" max="14832" width="24.42578125" style="262" customWidth="1"/>
    <col min="14833" max="14833" width="11.42578125" style="262" customWidth="1"/>
    <col min="14834" max="14834" width="11" style="262" customWidth="1"/>
    <col min="14835" max="14835" width="12.85546875" style="262" customWidth="1"/>
    <col min="14836" max="14836" width="11.85546875" style="262" customWidth="1"/>
    <col min="14837" max="14837" width="12.28515625" style="262" customWidth="1"/>
    <col min="14838" max="14840" width="9.140625" style="262"/>
    <col min="14841" max="14842" width="11.7109375" style="262" bestFit="1" customWidth="1"/>
    <col min="14843" max="14844" width="9.28515625" style="262" bestFit="1" customWidth="1"/>
    <col min="14845" max="14845" width="11.28515625" style="262" bestFit="1" customWidth="1"/>
    <col min="14846" max="14846" width="11.42578125" style="262" customWidth="1"/>
    <col min="14847" max="14848" width="9.7109375" style="262" bestFit="1" customWidth="1"/>
    <col min="14849" max="14849" width="11.5703125" style="262" customWidth="1"/>
    <col min="14850" max="14850" width="11.7109375" style="262" bestFit="1" customWidth="1"/>
    <col min="14851" max="14851" width="11.85546875" style="262" customWidth="1"/>
    <col min="14852" max="14852" width="9.28515625" style="262" bestFit="1" customWidth="1"/>
    <col min="14853" max="14853" width="9.140625" style="262"/>
    <col min="14854" max="14854" width="12.5703125" style="262" customWidth="1"/>
    <col min="14855" max="14855" width="12.7109375" style="262" customWidth="1"/>
    <col min="14856" max="14857" width="9.7109375" style="262" bestFit="1" customWidth="1"/>
    <col min="14858" max="14858" width="11.7109375" style="262" customWidth="1"/>
    <col min="14859" max="14859" width="11.5703125" style="262" customWidth="1"/>
    <col min="14860" max="15085" width="9.140625" style="262"/>
    <col min="15086" max="15086" width="9.28515625" style="262" bestFit="1" customWidth="1"/>
    <col min="15087" max="15087" width="9.140625" style="262"/>
    <col min="15088" max="15088" width="24.42578125" style="262" customWidth="1"/>
    <col min="15089" max="15089" width="11.42578125" style="262" customWidth="1"/>
    <col min="15090" max="15090" width="11" style="262" customWidth="1"/>
    <col min="15091" max="15091" width="12.85546875" style="262" customWidth="1"/>
    <col min="15092" max="15092" width="11.85546875" style="262" customWidth="1"/>
    <col min="15093" max="15093" width="12.28515625" style="262" customWidth="1"/>
    <col min="15094" max="15096" width="9.140625" style="262"/>
    <col min="15097" max="15098" width="11.7109375" style="262" bestFit="1" customWidth="1"/>
    <col min="15099" max="15100" width="9.28515625" style="262" bestFit="1" customWidth="1"/>
    <col min="15101" max="15101" width="11.28515625" style="262" bestFit="1" customWidth="1"/>
    <col min="15102" max="15102" width="11.42578125" style="262" customWidth="1"/>
    <col min="15103" max="15104" width="9.7109375" style="262" bestFit="1" customWidth="1"/>
    <col min="15105" max="15105" width="11.5703125" style="262" customWidth="1"/>
    <col min="15106" max="15106" width="11.7109375" style="262" bestFit="1" customWidth="1"/>
    <col min="15107" max="15107" width="11.85546875" style="262" customWidth="1"/>
    <col min="15108" max="15108" width="9.28515625" style="262" bestFit="1" customWidth="1"/>
    <col min="15109" max="15109" width="9.140625" style="262"/>
    <col min="15110" max="15110" width="12.5703125" style="262" customWidth="1"/>
    <col min="15111" max="15111" width="12.7109375" style="262" customWidth="1"/>
    <col min="15112" max="15113" width="9.7109375" style="262" bestFit="1" customWidth="1"/>
    <col min="15114" max="15114" width="11.7109375" style="262" customWidth="1"/>
    <col min="15115" max="15115" width="11.5703125" style="262" customWidth="1"/>
    <col min="15116" max="15341" width="9.140625" style="262"/>
    <col min="15342" max="15342" width="9.28515625" style="262" bestFit="1" customWidth="1"/>
    <col min="15343" max="15343" width="9.140625" style="262"/>
    <col min="15344" max="15344" width="24.42578125" style="262" customWidth="1"/>
    <col min="15345" max="15345" width="11.42578125" style="262" customWidth="1"/>
    <col min="15346" max="15346" width="11" style="262" customWidth="1"/>
    <col min="15347" max="15347" width="12.85546875" style="262" customWidth="1"/>
    <col min="15348" max="15348" width="11.85546875" style="262" customWidth="1"/>
    <col min="15349" max="15349" width="12.28515625" style="262" customWidth="1"/>
    <col min="15350" max="15352" width="9.140625" style="262"/>
    <col min="15353" max="15354" width="11.7109375" style="262" bestFit="1" customWidth="1"/>
    <col min="15355" max="15356" width="9.28515625" style="262" bestFit="1" customWidth="1"/>
    <col min="15357" max="15357" width="11.28515625" style="262" bestFit="1" customWidth="1"/>
    <col min="15358" max="15358" width="11.42578125" style="262" customWidth="1"/>
    <col min="15359" max="15360" width="9.7109375" style="262" bestFit="1" customWidth="1"/>
    <col min="15361" max="15361" width="11.5703125" style="262" customWidth="1"/>
    <col min="15362" max="15362" width="11.7109375" style="262" bestFit="1" customWidth="1"/>
    <col min="15363" max="15363" width="11.85546875" style="262" customWidth="1"/>
    <col min="15364" max="15364" width="9.28515625" style="262" bestFit="1" customWidth="1"/>
    <col min="15365" max="15365" width="9.140625" style="262"/>
    <col min="15366" max="15366" width="12.5703125" style="262" customWidth="1"/>
    <col min="15367" max="15367" width="12.7109375" style="262" customWidth="1"/>
    <col min="15368" max="15369" width="9.7109375" style="262" bestFit="1" customWidth="1"/>
    <col min="15370" max="15370" width="11.7109375" style="262" customWidth="1"/>
    <col min="15371" max="15371" width="11.5703125" style="262" customWidth="1"/>
    <col min="15372" max="15597" width="9.140625" style="262"/>
    <col min="15598" max="15598" width="9.28515625" style="262" bestFit="1" customWidth="1"/>
    <col min="15599" max="15599" width="9.140625" style="262"/>
    <col min="15600" max="15600" width="24.42578125" style="262" customWidth="1"/>
    <col min="15601" max="15601" width="11.42578125" style="262" customWidth="1"/>
    <col min="15602" max="15602" width="11" style="262" customWidth="1"/>
    <col min="15603" max="15603" width="12.85546875" style="262" customWidth="1"/>
    <col min="15604" max="15604" width="11.85546875" style="262" customWidth="1"/>
    <col min="15605" max="15605" width="12.28515625" style="262" customWidth="1"/>
    <col min="15606" max="15608" width="9.140625" style="262"/>
    <col min="15609" max="15610" width="11.7109375" style="262" bestFit="1" customWidth="1"/>
    <col min="15611" max="15612" width="9.28515625" style="262" bestFit="1" customWidth="1"/>
    <col min="15613" max="15613" width="11.28515625" style="262" bestFit="1" customWidth="1"/>
    <col min="15614" max="15614" width="11.42578125" style="262" customWidth="1"/>
    <col min="15615" max="15616" width="9.7109375" style="262" bestFit="1" customWidth="1"/>
    <col min="15617" max="15617" width="11.5703125" style="262" customWidth="1"/>
    <col min="15618" max="15618" width="11.7109375" style="262" bestFit="1" customWidth="1"/>
    <col min="15619" max="15619" width="11.85546875" style="262" customWidth="1"/>
    <col min="15620" max="15620" width="9.28515625" style="262" bestFit="1" customWidth="1"/>
    <col min="15621" max="15621" width="9.140625" style="262"/>
    <col min="15622" max="15622" width="12.5703125" style="262" customWidth="1"/>
    <col min="15623" max="15623" width="12.7109375" style="262" customWidth="1"/>
    <col min="15624" max="15625" width="9.7109375" style="262" bestFit="1" customWidth="1"/>
    <col min="15626" max="15626" width="11.7109375" style="262" customWidth="1"/>
    <col min="15627" max="15627" width="11.5703125" style="262" customWidth="1"/>
    <col min="15628" max="15853" width="9.140625" style="262"/>
    <col min="15854" max="15854" width="9.28515625" style="262" bestFit="1" customWidth="1"/>
    <col min="15855" max="15855" width="9.140625" style="262"/>
    <col min="15856" max="15856" width="24.42578125" style="262" customWidth="1"/>
    <col min="15857" max="15857" width="11.42578125" style="262" customWidth="1"/>
    <col min="15858" max="15858" width="11" style="262" customWidth="1"/>
    <col min="15859" max="15859" width="12.85546875" style="262" customWidth="1"/>
    <col min="15860" max="15860" width="11.85546875" style="262" customWidth="1"/>
    <col min="15861" max="15861" width="12.28515625" style="262" customWidth="1"/>
    <col min="15862" max="15864" width="9.140625" style="262"/>
    <col min="15865" max="15866" width="11.7109375" style="262" bestFit="1" customWidth="1"/>
    <col min="15867" max="15868" width="9.28515625" style="262" bestFit="1" customWidth="1"/>
    <col min="15869" max="15869" width="11.28515625" style="262" bestFit="1" customWidth="1"/>
    <col min="15870" max="15870" width="11.42578125" style="262" customWidth="1"/>
    <col min="15871" max="15872" width="9.7109375" style="262" bestFit="1" customWidth="1"/>
    <col min="15873" max="15873" width="11.5703125" style="262" customWidth="1"/>
    <col min="15874" max="15874" width="11.7109375" style="262" bestFit="1" customWidth="1"/>
    <col min="15875" max="15875" width="11.85546875" style="262" customWidth="1"/>
    <col min="15876" max="15876" width="9.28515625" style="262" bestFit="1" customWidth="1"/>
    <col min="15877" max="15877" width="9.140625" style="262"/>
    <col min="15878" max="15878" width="12.5703125" style="262" customWidth="1"/>
    <col min="15879" max="15879" width="12.7109375" style="262" customWidth="1"/>
    <col min="15880" max="15881" width="9.7109375" style="262" bestFit="1" customWidth="1"/>
    <col min="15882" max="15882" width="11.7109375" style="262" customWidth="1"/>
    <col min="15883" max="15883" width="11.5703125" style="262" customWidth="1"/>
    <col min="15884" max="16109" width="9.140625" style="262"/>
    <col min="16110" max="16110" width="9.28515625" style="262" bestFit="1" customWidth="1"/>
    <col min="16111" max="16111" width="9.140625" style="262"/>
    <col min="16112" max="16112" width="24.42578125" style="262" customWidth="1"/>
    <col min="16113" max="16113" width="11.42578125" style="262" customWidth="1"/>
    <col min="16114" max="16114" width="11" style="262" customWidth="1"/>
    <col min="16115" max="16115" width="12.85546875" style="262" customWidth="1"/>
    <col min="16116" max="16116" width="11.85546875" style="262" customWidth="1"/>
    <col min="16117" max="16117" width="12.28515625" style="262" customWidth="1"/>
    <col min="16118" max="16120" width="9.140625" style="262"/>
    <col min="16121" max="16122" width="11.7109375" style="262" bestFit="1" customWidth="1"/>
    <col min="16123" max="16124" width="9.28515625" style="262" bestFit="1" customWidth="1"/>
    <col min="16125" max="16125" width="11.28515625" style="262" bestFit="1" customWidth="1"/>
    <col min="16126" max="16126" width="11.42578125" style="262" customWidth="1"/>
    <col min="16127" max="16128" width="9.7109375" style="262" bestFit="1" customWidth="1"/>
    <col min="16129" max="16129" width="11.5703125" style="262" customWidth="1"/>
    <col min="16130" max="16130" width="11.7109375" style="262" bestFit="1" customWidth="1"/>
    <col min="16131" max="16131" width="11.85546875" style="262" customWidth="1"/>
    <col min="16132" max="16132" width="9.28515625" style="262" bestFit="1" customWidth="1"/>
    <col min="16133" max="16133" width="9.140625" style="262"/>
    <col min="16134" max="16134" width="12.5703125" style="262" customWidth="1"/>
    <col min="16135" max="16135" width="12.7109375" style="262" customWidth="1"/>
    <col min="16136" max="16137" width="9.7109375" style="262" bestFit="1" customWidth="1"/>
    <col min="16138" max="16138" width="11.7109375" style="262" customWidth="1"/>
    <col min="16139" max="16139" width="11.5703125" style="262" customWidth="1"/>
    <col min="16140" max="16384" width="9.140625" style="262"/>
  </cols>
  <sheetData>
    <row r="1" spans="1:26" ht="15" customHeight="1" x14ac:dyDescent="0.2">
      <c r="A1" s="260"/>
      <c r="B1" s="261"/>
      <c r="C1" s="260"/>
      <c r="D1" s="261"/>
      <c r="E1" s="260"/>
      <c r="F1" s="260"/>
      <c r="G1" s="260"/>
      <c r="H1" s="260"/>
      <c r="I1" s="260"/>
      <c r="Y1" s="475" t="s">
        <v>994</v>
      </c>
      <c r="Z1" s="475"/>
    </row>
    <row r="2" spans="1:26" ht="48" customHeight="1" x14ac:dyDescent="0.2">
      <c r="A2" s="454" t="s">
        <v>1042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</row>
    <row r="3" spans="1:26" ht="13.5" thickBot="1" x14ac:dyDescent="0.25">
      <c r="A3" s="455"/>
      <c r="B3" s="455"/>
      <c r="C3" s="455"/>
      <c r="D3" s="455"/>
      <c r="E3" s="455"/>
      <c r="F3" s="455"/>
      <c r="G3" s="455"/>
      <c r="H3" s="455"/>
      <c r="I3" s="455"/>
      <c r="J3" s="455"/>
      <c r="K3" s="455"/>
    </row>
    <row r="4" spans="1:26" ht="14.45" customHeight="1" thickBot="1" x14ac:dyDescent="0.25">
      <c r="A4" s="482"/>
      <c r="B4" s="483"/>
      <c r="C4" s="456" t="s">
        <v>1033</v>
      </c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9"/>
    </row>
    <row r="5" spans="1:26" ht="40.5" customHeight="1" thickBot="1" x14ac:dyDescent="0.25">
      <c r="A5" s="484"/>
      <c r="B5" s="485"/>
      <c r="C5" s="457" t="s">
        <v>995</v>
      </c>
      <c r="D5" s="457"/>
      <c r="E5" s="457"/>
      <c r="F5" s="457" t="s">
        <v>996</v>
      </c>
      <c r="G5" s="457"/>
      <c r="H5" s="457"/>
      <c r="I5" s="457" t="s">
        <v>1034</v>
      </c>
      <c r="J5" s="458"/>
      <c r="K5" s="458"/>
      <c r="L5" s="457" t="s">
        <v>1035</v>
      </c>
      <c r="M5" s="458"/>
      <c r="N5" s="458"/>
      <c r="O5" s="457" t="s">
        <v>1036</v>
      </c>
      <c r="P5" s="458"/>
      <c r="Q5" s="458"/>
      <c r="R5" s="457" t="s">
        <v>1037</v>
      </c>
      <c r="S5" s="458"/>
      <c r="T5" s="458"/>
      <c r="U5" s="457" t="s">
        <v>1038</v>
      </c>
      <c r="V5" s="458"/>
      <c r="W5" s="458"/>
      <c r="X5" s="457" t="s">
        <v>1039</v>
      </c>
      <c r="Y5" s="458"/>
      <c r="Z5" s="458"/>
    </row>
    <row r="6" spans="1:26" ht="18.75" customHeight="1" thickBot="1" x14ac:dyDescent="0.3">
      <c r="A6" s="486"/>
      <c r="B6" s="487"/>
      <c r="C6" s="263" t="s">
        <v>997</v>
      </c>
      <c r="D6" s="263" t="s">
        <v>998</v>
      </c>
      <c r="E6" s="263" t="s">
        <v>999</v>
      </c>
      <c r="F6" s="263" t="s">
        <v>997</v>
      </c>
      <c r="G6" s="263" t="s">
        <v>998</v>
      </c>
      <c r="H6" s="263" t="s">
        <v>999</v>
      </c>
      <c r="I6" s="263" t="s">
        <v>997</v>
      </c>
      <c r="J6" s="263" t="s">
        <v>998</v>
      </c>
      <c r="K6" s="263" t="s">
        <v>999</v>
      </c>
      <c r="L6" s="263" t="s">
        <v>997</v>
      </c>
      <c r="M6" s="263" t="s">
        <v>998</v>
      </c>
      <c r="N6" s="263" t="s">
        <v>999</v>
      </c>
      <c r="O6" s="263" t="s">
        <v>997</v>
      </c>
      <c r="P6" s="263" t="s">
        <v>998</v>
      </c>
      <c r="Q6" s="263" t="s">
        <v>999</v>
      </c>
      <c r="R6" s="263" t="s">
        <v>997</v>
      </c>
      <c r="S6" s="263" t="s">
        <v>998</v>
      </c>
      <c r="T6" s="263" t="s">
        <v>999</v>
      </c>
      <c r="U6" s="263" t="s">
        <v>997</v>
      </c>
      <c r="V6" s="263" t="s">
        <v>998</v>
      </c>
      <c r="W6" s="263" t="s">
        <v>999</v>
      </c>
      <c r="X6" s="263" t="s">
        <v>997</v>
      </c>
      <c r="Y6" s="263" t="s">
        <v>998</v>
      </c>
      <c r="Z6" s="263" t="s">
        <v>999</v>
      </c>
    </row>
    <row r="7" spans="1:26" ht="25.5" customHeight="1" thickBot="1" x14ac:dyDescent="0.25">
      <c r="A7" s="264" t="s">
        <v>4</v>
      </c>
      <c r="B7" s="476"/>
      <c r="C7" s="265">
        <f t="shared" ref="C7:D7" si="0">SUM(C8:C15)</f>
        <v>110687348</v>
      </c>
      <c r="D7" s="265">
        <f t="shared" si="0"/>
        <v>110687348</v>
      </c>
      <c r="E7" s="265">
        <f t="shared" ref="E7:K7" si="1">SUM(E8:E15)</f>
        <v>60217429</v>
      </c>
      <c r="F7" s="265">
        <f t="shared" si="1"/>
        <v>0</v>
      </c>
      <c r="G7" s="265">
        <f t="shared" si="1"/>
        <v>0</v>
      </c>
      <c r="H7" s="265">
        <f t="shared" si="1"/>
        <v>0</v>
      </c>
      <c r="I7" s="265">
        <f t="shared" si="1"/>
        <v>18423729</v>
      </c>
      <c r="J7" s="265">
        <f t="shared" si="1"/>
        <v>18931729</v>
      </c>
      <c r="K7" s="265">
        <f t="shared" si="1"/>
        <v>9211864</v>
      </c>
      <c r="L7" s="265">
        <f t="shared" ref="L7:N7" si="2">SUM(L8:L15)</f>
        <v>0</v>
      </c>
      <c r="M7" s="265">
        <f t="shared" si="2"/>
        <v>109921320</v>
      </c>
      <c r="N7" s="265">
        <f t="shared" si="2"/>
        <v>108822106</v>
      </c>
      <c r="O7" s="265">
        <f t="shared" ref="O7:Q7" si="3">SUM(O8:O15)</f>
        <v>0</v>
      </c>
      <c r="P7" s="265">
        <f t="shared" si="3"/>
        <v>20000000</v>
      </c>
      <c r="Q7" s="265">
        <f t="shared" si="3"/>
        <v>20000000</v>
      </c>
      <c r="R7" s="265">
        <f t="shared" ref="R7:T7" si="4">SUM(R8:R15)</f>
        <v>0</v>
      </c>
      <c r="S7" s="265">
        <f t="shared" si="4"/>
        <v>160000</v>
      </c>
      <c r="T7" s="265">
        <f t="shared" si="4"/>
        <v>0</v>
      </c>
      <c r="U7" s="265">
        <f t="shared" ref="U7:W7" si="5">SUM(U8:U15)</f>
        <v>0</v>
      </c>
      <c r="V7" s="265">
        <f t="shared" si="5"/>
        <v>80000</v>
      </c>
      <c r="W7" s="265">
        <f t="shared" si="5"/>
        <v>0</v>
      </c>
      <c r="X7" s="265">
        <f t="shared" ref="X7:Z7" si="6">SUM(X8:X15)</f>
        <v>0</v>
      </c>
      <c r="Y7" s="265">
        <f t="shared" si="6"/>
        <v>0</v>
      </c>
      <c r="Z7" s="265">
        <f t="shared" si="6"/>
        <v>0</v>
      </c>
    </row>
    <row r="8" spans="1:26" ht="54.75" customHeight="1" x14ac:dyDescent="0.25">
      <c r="A8" s="266" t="s">
        <v>1000</v>
      </c>
      <c r="B8" s="477" t="s">
        <v>22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</row>
    <row r="9" spans="1:26" ht="50.25" customHeight="1" x14ac:dyDescent="0.25">
      <c r="A9" s="268" t="s">
        <v>1001</v>
      </c>
      <c r="B9" s="478" t="s">
        <v>68</v>
      </c>
      <c r="C9" s="269">
        <v>110687348</v>
      </c>
      <c r="D9" s="269">
        <v>110687348</v>
      </c>
      <c r="E9" s="269">
        <v>60217429</v>
      </c>
      <c r="F9" s="269"/>
      <c r="G9" s="269"/>
      <c r="H9" s="269"/>
      <c r="I9" s="267">
        <v>18423729</v>
      </c>
      <c r="J9" s="269">
        <v>18931729</v>
      </c>
      <c r="K9" s="269">
        <v>9211864</v>
      </c>
      <c r="L9" s="269"/>
      <c r="M9" s="269">
        <v>109921320</v>
      </c>
      <c r="N9" s="269">
        <v>108822106</v>
      </c>
      <c r="O9" s="269"/>
      <c r="P9" s="269">
        <v>20000000</v>
      </c>
      <c r="Q9" s="269">
        <v>20000000</v>
      </c>
      <c r="R9" s="269"/>
      <c r="S9" s="269">
        <v>160000</v>
      </c>
      <c r="T9" s="269"/>
      <c r="U9" s="269"/>
      <c r="V9" s="269">
        <v>80000</v>
      </c>
      <c r="W9" s="269"/>
      <c r="X9" s="269"/>
      <c r="Y9" s="269"/>
      <c r="Z9" s="269"/>
    </row>
    <row r="10" spans="1:26" ht="15" x14ac:dyDescent="0.25">
      <c r="A10" s="268" t="s">
        <v>1002</v>
      </c>
      <c r="B10" s="478" t="s">
        <v>26</v>
      </c>
      <c r="C10" s="269"/>
      <c r="D10" s="269"/>
      <c r="E10" s="270"/>
      <c r="F10" s="269"/>
      <c r="G10" s="269"/>
      <c r="H10" s="270"/>
      <c r="I10" s="269"/>
      <c r="J10" s="269"/>
      <c r="K10" s="270"/>
      <c r="L10" s="269"/>
      <c r="M10" s="269"/>
      <c r="N10" s="270"/>
      <c r="O10" s="269"/>
      <c r="P10" s="269"/>
      <c r="Q10" s="270"/>
      <c r="R10" s="269"/>
      <c r="S10" s="269"/>
      <c r="T10" s="270"/>
      <c r="U10" s="269"/>
      <c r="V10" s="269"/>
      <c r="W10" s="270"/>
      <c r="X10" s="269"/>
      <c r="Y10" s="269"/>
      <c r="Z10" s="270"/>
    </row>
    <row r="11" spans="1:26" ht="15" x14ac:dyDescent="0.25">
      <c r="A11" s="268" t="s">
        <v>1003</v>
      </c>
      <c r="B11" s="478" t="s">
        <v>530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pans="1:26" ht="15" x14ac:dyDescent="0.25">
      <c r="A12" s="268" t="s">
        <v>1004</v>
      </c>
      <c r="B12" s="478" t="s">
        <v>72</v>
      </c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</row>
    <row r="13" spans="1:26" ht="30" x14ac:dyDescent="0.25">
      <c r="A13" s="268" t="s">
        <v>1005</v>
      </c>
      <c r="B13" s="478" t="s">
        <v>28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</row>
    <row r="14" spans="1:26" ht="30" x14ac:dyDescent="0.25">
      <c r="A14" s="268" t="s">
        <v>1006</v>
      </c>
      <c r="B14" s="478" t="s">
        <v>1007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</row>
    <row r="15" spans="1:26" ht="30" customHeight="1" thickBot="1" x14ac:dyDescent="0.3">
      <c r="A15" s="271" t="s">
        <v>1008</v>
      </c>
      <c r="B15" s="479" t="s">
        <v>1009</v>
      </c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</row>
    <row r="16" spans="1:26" ht="15" thickBot="1" x14ac:dyDescent="0.25">
      <c r="A16" s="264" t="s">
        <v>5</v>
      </c>
      <c r="B16" s="476"/>
      <c r="C16" s="265">
        <f t="shared" ref="C16:K16" si="7">SUM(C17:C25)</f>
        <v>114665398</v>
      </c>
      <c r="D16" s="265">
        <f>SUM(D17:D25)</f>
        <v>114665398</v>
      </c>
      <c r="E16" s="265">
        <f t="shared" si="7"/>
        <v>29600741</v>
      </c>
      <c r="F16" s="265">
        <f t="shared" si="7"/>
        <v>28702262</v>
      </c>
      <c r="G16" s="265">
        <f t="shared" si="7"/>
        <v>28702262</v>
      </c>
      <c r="H16" s="265">
        <f t="shared" si="7"/>
        <v>367200</v>
      </c>
      <c r="I16" s="265">
        <f t="shared" si="7"/>
        <v>19393411</v>
      </c>
      <c r="J16" s="265">
        <f t="shared" si="7"/>
        <v>19901411</v>
      </c>
      <c r="K16" s="265">
        <f t="shared" si="7"/>
        <v>508000</v>
      </c>
      <c r="L16" s="265">
        <f t="shared" ref="L16:N16" si="8">SUM(L17:L25)</f>
        <v>0</v>
      </c>
      <c r="M16" s="265">
        <f t="shared" si="8"/>
        <v>109921320</v>
      </c>
      <c r="N16" s="265">
        <f t="shared" si="8"/>
        <v>59400</v>
      </c>
      <c r="O16" s="265">
        <f t="shared" ref="O16:Q16" si="9">SUM(O17:O25)</f>
        <v>0</v>
      </c>
      <c r="P16" s="265">
        <f t="shared" si="9"/>
        <v>20000000</v>
      </c>
      <c r="Q16" s="265">
        <f t="shared" si="9"/>
        <v>635000</v>
      </c>
      <c r="R16" s="265">
        <f t="shared" ref="R16:T16" si="10">SUM(R17:R25)</f>
        <v>0</v>
      </c>
      <c r="S16" s="265">
        <f t="shared" si="10"/>
        <v>674350</v>
      </c>
      <c r="T16" s="265">
        <f t="shared" si="10"/>
        <v>382250</v>
      </c>
      <c r="U16" s="265">
        <f t="shared" ref="U16:W16" si="11">SUM(U17:U25)</f>
        <v>0</v>
      </c>
      <c r="V16" s="265">
        <f t="shared" si="11"/>
        <v>594350</v>
      </c>
      <c r="W16" s="265">
        <f t="shared" si="11"/>
        <v>302250</v>
      </c>
      <c r="X16" s="265">
        <f t="shared" ref="X16:Z16" si="12">SUM(X17:X25)</f>
        <v>0</v>
      </c>
      <c r="Y16" s="265">
        <f t="shared" si="12"/>
        <v>501650</v>
      </c>
      <c r="Z16" s="265">
        <f t="shared" si="12"/>
        <v>501650</v>
      </c>
    </row>
    <row r="17" spans="1:26" ht="30" x14ac:dyDescent="0.25">
      <c r="A17" s="266" t="s">
        <v>1010</v>
      </c>
      <c r="B17" s="477" t="s">
        <v>1011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>
        <v>2217575</v>
      </c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</row>
    <row r="18" spans="1:26" ht="45" x14ac:dyDescent="0.25">
      <c r="A18" s="268" t="s">
        <v>1012</v>
      </c>
      <c r="B18" s="478" t="s">
        <v>23</v>
      </c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>
        <v>432425</v>
      </c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</row>
    <row r="19" spans="1:26" ht="15" x14ac:dyDescent="0.25">
      <c r="A19" s="268" t="s">
        <v>1013</v>
      </c>
      <c r="B19" s="478" t="s">
        <v>541</v>
      </c>
      <c r="C19" s="269"/>
      <c r="D19" s="269">
        <v>2362205</v>
      </c>
      <c r="E19" s="269">
        <v>2624851</v>
      </c>
      <c r="F19" s="269"/>
      <c r="G19" s="269">
        <v>100000</v>
      </c>
      <c r="H19" s="269">
        <v>113500</v>
      </c>
      <c r="I19" s="269"/>
      <c r="J19" s="269">
        <v>508000</v>
      </c>
      <c r="K19" s="269">
        <v>508000</v>
      </c>
      <c r="L19" s="269"/>
      <c r="M19" s="269">
        <v>1960900</v>
      </c>
      <c r="N19" s="269">
        <v>59400</v>
      </c>
      <c r="O19" s="269"/>
      <c r="P19" s="269">
        <v>1000000</v>
      </c>
      <c r="Q19" s="269">
        <v>635000</v>
      </c>
      <c r="R19" s="269"/>
      <c r="S19" s="269">
        <v>514350</v>
      </c>
      <c r="T19" s="269">
        <v>222250</v>
      </c>
      <c r="U19" s="269"/>
      <c r="V19" s="269">
        <v>514350</v>
      </c>
      <c r="W19" s="269">
        <v>222250</v>
      </c>
      <c r="X19" s="269"/>
      <c r="Y19" s="269"/>
      <c r="Z19" s="269"/>
    </row>
    <row r="20" spans="1:26" ht="30" x14ac:dyDescent="0.25">
      <c r="A20" s="268" t="s">
        <v>1014</v>
      </c>
      <c r="B20" s="478" t="s">
        <v>27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</row>
    <row r="21" spans="1:26" ht="30" x14ac:dyDescent="0.25">
      <c r="A21" s="268" t="s">
        <v>1015</v>
      </c>
      <c r="B21" s="478" t="s">
        <v>29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</row>
    <row r="22" spans="1:26" ht="15" x14ac:dyDescent="0.25">
      <c r="A22" s="268" t="s">
        <v>1016</v>
      </c>
      <c r="B22" s="478" t="s">
        <v>69</v>
      </c>
      <c r="C22" s="269">
        <v>2952750</v>
      </c>
      <c r="D22" s="269">
        <v>6242050</v>
      </c>
      <c r="E22" s="269">
        <v>3289300</v>
      </c>
      <c r="F22" s="269">
        <v>7099654</v>
      </c>
      <c r="G22" s="269">
        <v>7099654</v>
      </c>
      <c r="H22" s="269"/>
      <c r="I22" s="269">
        <v>4520453</v>
      </c>
      <c r="J22" s="269">
        <v>4520453</v>
      </c>
      <c r="K22" s="269"/>
      <c r="L22" s="269"/>
      <c r="M22" s="269">
        <v>50508408</v>
      </c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</row>
    <row r="23" spans="1:26" ht="15" x14ac:dyDescent="0.25">
      <c r="A23" s="268" t="s">
        <v>1017</v>
      </c>
      <c r="B23" s="478" t="s">
        <v>73</v>
      </c>
      <c r="C23" s="269">
        <v>111712648</v>
      </c>
      <c r="D23" s="269">
        <v>106061143</v>
      </c>
      <c r="E23" s="269">
        <v>23686590</v>
      </c>
      <c r="F23" s="269">
        <v>21602608</v>
      </c>
      <c r="G23" s="269">
        <v>21502608</v>
      </c>
      <c r="H23" s="269">
        <v>253700</v>
      </c>
      <c r="I23" s="269">
        <v>14872958</v>
      </c>
      <c r="J23" s="269">
        <v>14872958</v>
      </c>
      <c r="K23" s="269"/>
      <c r="L23" s="269"/>
      <c r="M23" s="269">
        <v>54802012</v>
      </c>
      <c r="N23" s="269"/>
      <c r="O23" s="269"/>
      <c r="P23" s="269">
        <v>19000000</v>
      </c>
      <c r="Q23" s="269"/>
      <c r="R23" s="269"/>
      <c r="S23" s="269">
        <v>160000</v>
      </c>
      <c r="T23" s="269">
        <v>160000</v>
      </c>
      <c r="U23" s="269"/>
      <c r="V23" s="269">
        <v>80000</v>
      </c>
      <c r="W23" s="269">
        <v>80000</v>
      </c>
      <c r="X23" s="269"/>
      <c r="Y23" s="269">
        <v>501650</v>
      </c>
      <c r="Z23" s="269">
        <v>501650</v>
      </c>
    </row>
    <row r="24" spans="1:26" ht="30" x14ac:dyDescent="0.25">
      <c r="A24" s="268" t="s">
        <v>1018</v>
      </c>
      <c r="B24" s="478" t="s">
        <v>1019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</row>
    <row r="25" spans="1:26" ht="15.75" thickBot="1" x14ac:dyDescent="0.3">
      <c r="A25" s="271" t="s">
        <v>1020</v>
      </c>
      <c r="B25" s="479" t="s">
        <v>1021</v>
      </c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</row>
    <row r="26" spans="1:26" ht="15" thickBot="1" x14ac:dyDescent="0.25">
      <c r="A26" s="264" t="s">
        <v>1022</v>
      </c>
      <c r="B26" s="476"/>
      <c r="C26" s="265">
        <f t="shared" ref="C26:W26" si="13">SUM(C7-C16)</f>
        <v>-3978050</v>
      </c>
      <c r="D26" s="265">
        <f t="shared" si="13"/>
        <v>-3978050</v>
      </c>
      <c r="E26" s="265">
        <f t="shared" si="13"/>
        <v>30616688</v>
      </c>
      <c r="F26" s="265">
        <f t="shared" si="13"/>
        <v>-28702262</v>
      </c>
      <c r="G26" s="265">
        <f t="shared" si="13"/>
        <v>-28702262</v>
      </c>
      <c r="H26" s="265">
        <f t="shared" si="13"/>
        <v>-367200</v>
      </c>
      <c r="I26" s="265">
        <f t="shared" si="13"/>
        <v>-969682</v>
      </c>
      <c r="J26" s="265">
        <f t="shared" si="13"/>
        <v>-969682</v>
      </c>
      <c r="K26" s="265">
        <f t="shared" si="13"/>
        <v>8703864</v>
      </c>
      <c r="L26" s="265">
        <f t="shared" si="13"/>
        <v>0</v>
      </c>
      <c r="M26" s="265">
        <f t="shared" si="13"/>
        <v>0</v>
      </c>
      <c r="N26" s="265">
        <f t="shared" si="13"/>
        <v>108762706</v>
      </c>
      <c r="O26" s="265">
        <f t="shared" si="13"/>
        <v>0</v>
      </c>
      <c r="P26" s="265">
        <f t="shared" si="13"/>
        <v>0</v>
      </c>
      <c r="Q26" s="265">
        <f t="shared" si="13"/>
        <v>19365000</v>
      </c>
      <c r="R26" s="265">
        <f t="shared" si="13"/>
        <v>0</v>
      </c>
      <c r="S26" s="265">
        <f t="shared" si="13"/>
        <v>-514350</v>
      </c>
      <c r="T26" s="265">
        <f t="shared" si="13"/>
        <v>-382250</v>
      </c>
      <c r="U26" s="265">
        <f t="shared" si="13"/>
        <v>0</v>
      </c>
      <c r="V26" s="265">
        <f t="shared" si="13"/>
        <v>-514350</v>
      </c>
      <c r="W26" s="265">
        <f t="shared" si="13"/>
        <v>-302250</v>
      </c>
      <c r="X26" s="265">
        <f t="shared" ref="X26:Z26" si="14">SUM(X7-X16)</f>
        <v>0</v>
      </c>
      <c r="Y26" s="265">
        <f t="shared" si="14"/>
        <v>-501650</v>
      </c>
      <c r="Z26" s="265">
        <f t="shared" si="14"/>
        <v>-501650</v>
      </c>
    </row>
    <row r="27" spans="1:26" x14ac:dyDescent="0.2">
      <c r="A27" s="273"/>
      <c r="B27" s="480"/>
      <c r="C27" s="273"/>
      <c r="D27" s="273"/>
      <c r="E27" s="273"/>
      <c r="F27" s="273"/>
      <c r="G27" s="273"/>
      <c r="H27" s="273"/>
      <c r="I27" s="273"/>
      <c r="J27" s="273"/>
      <c r="K27" s="273"/>
    </row>
  </sheetData>
  <mergeCells count="13">
    <mergeCell ref="Y1:Z1"/>
    <mergeCell ref="A2:Z2"/>
    <mergeCell ref="C4:Z4"/>
    <mergeCell ref="X5:Z5"/>
    <mergeCell ref="L5:N5"/>
    <mergeCell ref="O5:Q5"/>
    <mergeCell ref="R5:T5"/>
    <mergeCell ref="U5:W5"/>
    <mergeCell ref="A3:K3"/>
    <mergeCell ref="A4:B5"/>
    <mergeCell ref="C5:E5"/>
    <mergeCell ref="F5:H5"/>
    <mergeCell ref="I5:K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zoomScaleNormal="100" workbookViewId="0">
      <selection activeCell="F23" sqref="F23"/>
    </sheetView>
  </sheetViews>
  <sheetFormatPr defaultRowHeight="15" x14ac:dyDescent="0.25"/>
  <cols>
    <col min="1" max="1" width="5.85546875" style="1" customWidth="1"/>
    <col min="2" max="2" width="50.42578125" style="5" customWidth="1"/>
    <col min="3" max="3" width="16.7109375" style="1" customWidth="1"/>
    <col min="4" max="4" width="14" style="1" customWidth="1"/>
    <col min="5" max="5" width="17.7109375" style="1" customWidth="1"/>
    <col min="6" max="6" width="51.85546875" style="1" customWidth="1"/>
    <col min="7" max="7" width="14" style="1" customWidth="1"/>
    <col min="8" max="8" width="16.7109375" style="1" customWidth="1"/>
    <col min="9" max="9" width="17.7109375" style="1" customWidth="1"/>
    <col min="10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14" style="1" customWidth="1"/>
    <col min="261" max="261" width="17.7109375" style="1" customWidth="1"/>
    <col min="262" max="262" width="51.85546875" style="1" customWidth="1"/>
    <col min="263" max="263" width="14" style="1" customWidth="1"/>
    <col min="264" max="264" width="16.7109375" style="1" customWidth="1"/>
    <col min="265" max="265" width="17.7109375" style="1" customWidth="1"/>
    <col min="266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14" style="1" customWidth="1"/>
    <col min="517" max="517" width="17.7109375" style="1" customWidth="1"/>
    <col min="518" max="518" width="51.85546875" style="1" customWidth="1"/>
    <col min="519" max="519" width="14" style="1" customWidth="1"/>
    <col min="520" max="520" width="16.7109375" style="1" customWidth="1"/>
    <col min="521" max="521" width="17.7109375" style="1" customWidth="1"/>
    <col min="522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14" style="1" customWidth="1"/>
    <col min="773" max="773" width="17.7109375" style="1" customWidth="1"/>
    <col min="774" max="774" width="51.85546875" style="1" customWidth="1"/>
    <col min="775" max="775" width="14" style="1" customWidth="1"/>
    <col min="776" max="776" width="16.7109375" style="1" customWidth="1"/>
    <col min="777" max="777" width="17.7109375" style="1" customWidth="1"/>
    <col min="778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14" style="1" customWidth="1"/>
    <col min="1029" max="1029" width="17.7109375" style="1" customWidth="1"/>
    <col min="1030" max="1030" width="51.85546875" style="1" customWidth="1"/>
    <col min="1031" max="1031" width="14" style="1" customWidth="1"/>
    <col min="1032" max="1032" width="16.7109375" style="1" customWidth="1"/>
    <col min="1033" max="1033" width="17.7109375" style="1" customWidth="1"/>
    <col min="1034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14" style="1" customWidth="1"/>
    <col min="1285" max="1285" width="17.7109375" style="1" customWidth="1"/>
    <col min="1286" max="1286" width="51.85546875" style="1" customWidth="1"/>
    <col min="1287" max="1287" width="14" style="1" customWidth="1"/>
    <col min="1288" max="1288" width="16.7109375" style="1" customWidth="1"/>
    <col min="1289" max="1289" width="17.7109375" style="1" customWidth="1"/>
    <col min="1290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14" style="1" customWidth="1"/>
    <col min="1541" max="1541" width="17.7109375" style="1" customWidth="1"/>
    <col min="1542" max="1542" width="51.85546875" style="1" customWidth="1"/>
    <col min="1543" max="1543" width="14" style="1" customWidth="1"/>
    <col min="1544" max="1544" width="16.7109375" style="1" customWidth="1"/>
    <col min="1545" max="1545" width="17.7109375" style="1" customWidth="1"/>
    <col min="1546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14" style="1" customWidth="1"/>
    <col min="1797" max="1797" width="17.7109375" style="1" customWidth="1"/>
    <col min="1798" max="1798" width="51.85546875" style="1" customWidth="1"/>
    <col min="1799" max="1799" width="14" style="1" customWidth="1"/>
    <col min="1800" max="1800" width="16.7109375" style="1" customWidth="1"/>
    <col min="1801" max="1801" width="17.7109375" style="1" customWidth="1"/>
    <col min="1802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14" style="1" customWidth="1"/>
    <col min="2053" max="2053" width="17.7109375" style="1" customWidth="1"/>
    <col min="2054" max="2054" width="51.85546875" style="1" customWidth="1"/>
    <col min="2055" max="2055" width="14" style="1" customWidth="1"/>
    <col min="2056" max="2056" width="16.7109375" style="1" customWidth="1"/>
    <col min="2057" max="2057" width="17.7109375" style="1" customWidth="1"/>
    <col min="2058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14" style="1" customWidth="1"/>
    <col min="2309" max="2309" width="17.7109375" style="1" customWidth="1"/>
    <col min="2310" max="2310" width="51.85546875" style="1" customWidth="1"/>
    <col min="2311" max="2311" width="14" style="1" customWidth="1"/>
    <col min="2312" max="2312" width="16.7109375" style="1" customWidth="1"/>
    <col min="2313" max="2313" width="17.7109375" style="1" customWidth="1"/>
    <col min="2314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14" style="1" customWidth="1"/>
    <col min="2565" max="2565" width="17.7109375" style="1" customWidth="1"/>
    <col min="2566" max="2566" width="51.85546875" style="1" customWidth="1"/>
    <col min="2567" max="2567" width="14" style="1" customWidth="1"/>
    <col min="2568" max="2568" width="16.7109375" style="1" customWidth="1"/>
    <col min="2569" max="2569" width="17.7109375" style="1" customWidth="1"/>
    <col min="2570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14" style="1" customWidth="1"/>
    <col min="2821" max="2821" width="17.7109375" style="1" customWidth="1"/>
    <col min="2822" max="2822" width="51.85546875" style="1" customWidth="1"/>
    <col min="2823" max="2823" width="14" style="1" customWidth="1"/>
    <col min="2824" max="2824" width="16.7109375" style="1" customWidth="1"/>
    <col min="2825" max="2825" width="17.7109375" style="1" customWidth="1"/>
    <col min="2826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14" style="1" customWidth="1"/>
    <col min="3077" max="3077" width="17.7109375" style="1" customWidth="1"/>
    <col min="3078" max="3078" width="51.85546875" style="1" customWidth="1"/>
    <col min="3079" max="3079" width="14" style="1" customWidth="1"/>
    <col min="3080" max="3080" width="16.7109375" style="1" customWidth="1"/>
    <col min="3081" max="3081" width="17.7109375" style="1" customWidth="1"/>
    <col min="3082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14" style="1" customWidth="1"/>
    <col min="3333" max="3333" width="17.7109375" style="1" customWidth="1"/>
    <col min="3334" max="3334" width="51.85546875" style="1" customWidth="1"/>
    <col min="3335" max="3335" width="14" style="1" customWidth="1"/>
    <col min="3336" max="3336" width="16.7109375" style="1" customWidth="1"/>
    <col min="3337" max="3337" width="17.7109375" style="1" customWidth="1"/>
    <col min="3338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14" style="1" customWidth="1"/>
    <col min="3589" max="3589" width="17.7109375" style="1" customWidth="1"/>
    <col min="3590" max="3590" width="51.85546875" style="1" customWidth="1"/>
    <col min="3591" max="3591" width="14" style="1" customWidth="1"/>
    <col min="3592" max="3592" width="16.7109375" style="1" customWidth="1"/>
    <col min="3593" max="3593" width="17.7109375" style="1" customWidth="1"/>
    <col min="3594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14" style="1" customWidth="1"/>
    <col min="3845" max="3845" width="17.7109375" style="1" customWidth="1"/>
    <col min="3846" max="3846" width="51.85546875" style="1" customWidth="1"/>
    <col min="3847" max="3847" width="14" style="1" customWidth="1"/>
    <col min="3848" max="3848" width="16.7109375" style="1" customWidth="1"/>
    <col min="3849" max="3849" width="17.7109375" style="1" customWidth="1"/>
    <col min="3850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14" style="1" customWidth="1"/>
    <col min="4101" max="4101" width="17.7109375" style="1" customWidth="1"/>
    <col min="4102" max="4102" width="51.85546875" style="1" customWidth="1"/>
    <col min="4103" max="4103" width="14" style="1" customWidth="1"/>
    <col min="4104" max="4104" width="16.7109375" style="1" customWidth="1"/>
    <col min="4105" max="4105" width="17.7109375" style="1" customWidth="1"/>
    <col min="4106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14" style="1" customWidth="1"/>
    <col min="4357" max="4357" width="17.7109375" style="1" customWidth="1"/>
    <col min="4358" max="4358" width="51.85546875" style="1" customWidth="1"/>
    <col min="4359" max="4359" width="14" style="1" customWidth="1"/>
    <col min="4360" max="4360" width="16.7109375" style="1" customWidth="1"/>
    <col min="4361" max="4361" width="17.7109375" style="1" customWidth="1"/>
    <col min="4362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14" style="1" customWidth="1"/>
    <col min="4613" max="4613" width="17.7109375" style="1" customWidth="1"/>
    <col min="4614" max="4614" width="51.85546875" style="1" customWidth="1"/>
    <col min="4615" max="4615" width="14" style="1" customWidth="1"/>
    <col min="4616" max="4616" width="16.7109375" style="1" customWidth="1"/>
    <col min="4617" max="4617" width="17.7109375" style="1" customWidth="1"/>
    <col min="4618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14" style="1" customWidth="1"/>
    <col min="4869" max="4869" width="17.7109375" style="1" customWidth="1"/>
    <col min="4870" max="4870" width="51.85546875" style="1" customWidth="1"/>
    <col min="4871" max="4871" width="14" style="1" customWidth="1"/>
    <col min="4872" max="4872" width="16.7109375" style="1" customWidth="1"/>
    <col min="4873" max="4873" width="17.7109375" style="1" customWidth="1"/>
    <col min="4874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14" style="1" customWidth="1"/>
    <col min="5125" max="5125" width="17.7109375" style="1" customWidth="1"/>
    <col min="5126" max="5126" width="51.85546875" style="1" customWidth="1"/>
    <col min="5127" max="5127" width="14" style="1" customWidth="1"/>
    <col min="5128" max="5128" width="16.7109375" style="1" customWidth="1"/>
    <col min="5129" max="5129" width="17.7109375" style="1" customWidth="1"/>
    <col min="5130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14" style="1" customWidth="1"/>
    <col min="5381" max="5381" width="17.7109375" style="1" customWidth="1"/>
    <col min="5382" max="5382" width="51.85546875" style="1" customWidth="1"/>
    <col min="5383" max="5383" width="14" style="1" customWidth="1"/>
    <col min="5384" max="5384" width="16.7109375" style="1" customWidth="1"/>
    <col min="5385" max="5385" width="17.7109375" style="1" customWidth="1"/>
    <col min="5386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14" style="1" customWidth="1"/>
    <col min="5637" max="5637" width="17.7109375" style="1" customWidth="1"/>
    <col min="5638" max="5638" width="51.85546875" style="1" customWidth="1"/>
    <col min="5639" max="5639" width="14" style="1" customWidth="1"/>
    <col min="5640" max="5640" width="16.7109375" style="1" customWidth="1"/>
    <col min="5641" max="5641" width="17.7109375" style="1" customWidth="1"/>
    <col min="5642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14" style="1" customWidth="1"/>
    <col min="5893" max="5893" width="17.7109375" style="1" customWidth="1"/>
    <col min="5894" max="5894" width="51.85546875" style="1" customWidth="1"/>
    <col min="5895" max="5895" width="14" style="1" customWidth="1"/>
    <col min="5896" max="5896" width="16.7109375" style="1" customWidth="1"/>
    <col min="5897" max="5897" width="17.7109375" style="1" customWidth="1"/>
    <col min="5898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14" style="1" customWidth="1"/>
    <col min="6149" max="6149" width="17.7109375" style="1" customWidth="1"/>
    <col min="6150" max="6150" width="51.85546875" style="1" customWidth="1"/>
    <col min="6151" max="6151" width="14" style="1" customWidth="1"/>
    <col min="6152" max="6152" width="16.7109375" style="1" customWidth="1"/>
    <col min="6153" max="6153" width="17.7109375" style="1" customWidth="1"/>
    <col min="6154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14" style="1" customWidth="1"/>
    <col min="6405" max="6405" width="17.7109375" style="1" customWidth="1"/>
    <col min="6406" max="6406" width="51.85546875" style="1" customWidth="1"/>
    <col min="6407" max="6407" width="14" style="1" customWidth="1"/>
    <col min="6408" max="6408" width="16.7109375" style="1" customWidth="1"/>
    <col min="6409" max="6409" width="17.7109375" style="1" customWidth="1"/>
    <col min="6410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14" style="1" customWidth="1"/>
    <col min="6661" max="6661" width="17.7109375" style="1" customWidth="1"/>
    <col min="6662" max="6662" width="51.85546875" style="1" customWidth="1"/>
    <col min="6663" max="6663" width="14" style="1" customWidth="1"/>
    <col min="6664" max="6664" width="16.7109375" style="1" customWidth="1"/>
    <col min="6665" max="6665" width="17.7109375" style="1" customWidth="1"/>
    <col min="6666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14" style="1" customWidth="1"/>
    <col min="6917" max="6917" width="17.7109375" style="1" customWidth="1"/>
    <col min="6918" max="6918" width="51.85546875" style="1" customWidth="1"/>
    <col min="6919" max="6919" width="14" style="1" customWidth="1"/>
    <col min="6920" max="6920" width="16.7109375" style="1" customWidth="1"/>
    <col min="6921" max="6921" width="17.7109375" style="1" customWidth="1"/>
    <col min="6922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14" style="1" customWidth="1"/>
    <col min="7173" max="7173" width="17.7109375" style="1" customWidth="1"/>
    <col min="7174" max="7174" width="51.85546875" style="1" customWidth="1"/>
    <col min="7175" max="7175" width="14" style="1" customWidth="1"/>
    <col min="7176" max="7176" width="16.7109375" style="1" customWidth="1"/>
    <col min="7177" max="7177" width="17.7109375" style="1" customWidth="1"/>
    <col min="7178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14" style="1" customWidth="1"/>
    <col min="7429" max="7429" width="17.7109375" style="1" customWidth="1"/>
    <col min="7430" max="7430" width="51.85546875" style="1" customWidth="1"/>
    <col min="7431" max="7431" width="14" style="1" customWidth="1"/>
    <col min="7432" max="7432" width="16.7109375" style="1" customWidth="1"/>
    <col min="7433" max="7433" width="17.7109375" style="1" customWidth="1"/>
    <col min="7434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14" style="1" customWidth="1"/>
    <col min="7685" max="7685" width="17.7109375" style="1" customWidth="1"/>
    <col min="7686" max="7686" width="51.85546875" style="1" customWidth="1"/>
    <col min="7687" max="7687" width="14" style="1" customWidth="1"/>
    <col min="7688" max="7688" width="16.7109375" style="1" customWidth="1"/>
    <col min="7689" max="7689" width="17.7109375" style="1" customWidth="1"/>
    <col min="7690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14" style="1" customWidth="1"/>
    <col min="7941" max="7941" width="17.7109375" style="1" customWidth="1"/>
    <col min="7942" max="7942" width="51.85546875" style="1" customWidth="1"/>
    <col min="7943" max="7943" width="14" style="1" customWidth="1"/>
    <col min="7944" max="7944" width="16.7109375" style="1" customWidth="1"/>
    <col min="7945" max="7945" width="17.7109375" style="1" customWidth="1"/>
    <col min="7946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14" style="1" customWidth="1"/>
    <col min="8197" max="8197" width="17.7109375" style="1" customWidth="1"/>
    <col min="8198" max="8198" width="51.85546875" style="1" customWidth="1"/>
    <col min="8199" max="8199" width="14" style="1" customWidth="1"/>
    <col min="8200" max="8200" width="16.7109375" style="1" customWidth="1"/>
    <col min="8201" max="8201" width="17.7109375" style="1" customWidth="1"/>
    <col min="8202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14" style="1" customWidth="1"/>
    <col min="8453" max="8453" width="17.7109375" style="1" customWidth="1"/>
    <col min="8454" max="8454" width="51.85546875" style="1" customWidth="1"/>
    <col min="8455" max="8455" width="14" style="1" customWidth="1"/>
    <col min="8456" max="8456" width="16.7109375" style="1" customWidth="1"/>
    <col min="8457" max="8457" width="17.7109375" style="1" customWidth="1"/>
    <col min="8458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14" style="1" customWidth="1"/>
    <col min="8709" max="8709" width="17.7109375" style="1" customWidth="1"/>
    <col min="8710" max="8710" width="51.85546875" style="1" customWidth="1"/>
    <col min="8711" max="8711" width="14" style="1" customWidth="1"/>
    <col min="8712" max="8712" width="16.7109375" style="1" customWidth="1"/>
    <col min="8713" max="8713" width="17.7109375" style="1" customWidth="1"/>
    <col min="8714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14" style="1" customWidth="1"/>
    <col min="8965" max="8965" width="17.7109375" style="1" customWidth="1"/>
    <col min="8966" max="8966" width="51.85546875" style="1" customWidth="1"/>
    <col min="8967" max="8967" width="14" style="1" customWidth="1"/>
    <col min="8968" max="8968" width="16.7109375" style="1" customWidth="1"/>
    <col min="8969" max="8969" width="17.7109375" style="1" customWidth="1"/>
    <col min="8970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14" style="1" customWidth="1"/>
    <col min="9221" max="9221" width="17.7109375" style="1" customWidth="1"/>
    <col min="9222" max="9222" width="51.85546875" style="1" customWidth="1"/>
    <col min="9223" max="9223" width="14" style="1" customWidth="1"/>
    <col min="9224" max="9224" width="16.7109375" style="1" customWidth="1"/>
    <col min="9225" max="9225" width="17.7109375" style="1" customWidth="1"/>
    <col min="9226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14" style="1" customWidth="1"/>
    <col min="9477" max="9477" width="17.7109375" style="1" customWidth="1"/>
    <col min="9478" max="9478" width="51.85546875" style="1" customWidth="1"/>
    <col min="9479" max="9479" width="14" style="1" customWidth="1"/>
    <col min="9480" max="9480" width="16.7109375" style="1" customWidth="1"/>
    <col min="9481" max="9481" width="17.7109375" style="1" customWidth="1"/>
    <col min="9482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14" style="1" customWidth="1"/>
    <col min="9733" max="9733" width="17.7109375" style="1" customWidth="1"/>
    <col min="9734" max="9734" width="51.85546875" style="1" customWidth="1"/>
    <col min="9735" max="9735" width="14" style="1" customWidth="1"/>
    <col min="9736" max="9736" width="16.7109375" style="1" customWidth="1"/>
    <col min="9737" max="9737" width="17.7109375" style="1" customWidth="1"/>
    <col min="9738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14" style="1" customWidth="1"/>
    <col min="9989" max="9989" width="17.7109375" style="1" customWidth="1"/>
    <col min="9990" max="9990" width="51.85546875" style="1" customWidth="1"/>
    <col min="9991" max="9991" width="14" style="1" customWidth="1"/>
    <col min="9992" max="9992" width="16.7109375" style="1" customWidth="1"/>
    <col min="9993" max="9993" width="17.7109375" style="1" customWidth="1"/>
    <col min="9994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14" style="1" customWidth="1"/>
    <col min="10245" max="10245" width="17.7109375" style="1" customWidth="1"/>
    <col min="10246" max="10246" width="51.85546875" style="1" customWidth="1"/>
    <col min="10247" max="10247" width="14" style="1" customWidth="1"/>
    <col min="10248" max="10248" width="16.7109375" style="1" customWidth="1"/>
    <col min="10249" max="10249" width="17.7109375" style="1" customWidth="1"/>
    <col min="10250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14" style="1" customWidth="1"/>
    <col min="10501" max="10501" width="17.7109375" style="1" customWidth="1"/>
    <col min="10502" max="10502" width="51.85546875" style="1" customWidth="1"/>
    <col min="10503" max="10503" width="14" style="1" customWidth="1"/>
    <col min="10504" max="10504" width="16.7109375" style="1" customWidth="1"/>
    <col min="10505" max="10505" width="17.7109375" style="1" customWidth="1"/>
    <col min="10506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14" style="1" customWidth="1"/>
    <col min="10757" max="10757" width="17.7109375" style="1" customWidth="1"/>
    <col min="10758" max="10758" width="51.85546875" style="1" customWidth="1"/>
    <col min="10759" max="10759" width="14" style="1" customWidth="1"/>
    <col min="10760" max="10760" width="16.7109375" style="1" customWidth="1"/>
    <col min="10761" max="10761" width="17.7109375" style="1" customWidth="1"/>
    <col min="10762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14" style="1" customWidth="1"/>
    <col min="11013" max="11013" width="17.7109375" style="1" customWidth="1"/>
    <col min="11014" max="11014" width="51.85546875" style="1" customWidth="1"/>
    <col min="11015" max="11015" width="14" style="1" customWidth="1"/>
    <col min="11016" max="11016" width="16.7109375" style="1" customWidth="1"/>
    <col min="11017" max="11017" width="17.7109375" style="1" customWidth="1"/>
    <col min="11018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14" style="1" customWidth="1"/>
    <col min="11269" max="11269" width="17.7109375" style="1" customWidth="1"/>
    <col min="11270" max="11270" width="51.85546875" style="1" customWidth="1"/>
    <col min="11271" max="11271" width="14" style="1" customWidth="1"/>
    <col min="11272" max="11272" width="16.7109375" style="1" customWidth="1"/>
    <col min="11273" max="11273" width="17.7109375" style="1" customWidth="1"/>
    <col min="11274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14" style="1" customWidth="1"/>
    <col min="11525" max="11525" width="17.7109375" style="1" customWidth="1"/>
    <col min="11526" max="11526" width="51.85546875" style="1" customWidth="1"/>
    <col min="11527" max="11527" width="14" style="1" customWidth="1"/>
    <col min="11528" max="11528" width="16.7109375" style="1" customWidth="1"/>
    <col min="11529" max="11529" width="17.7109375" style="1" customWidth="1"/>
    <col min="11530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14" style="1" customWidth="1"/>
    <col min="11781" max="11781" width="17.7109375" style="1" customWidth="1"/>
    <col min="11782" max="11782" width="51.85546875" style="1" customWidth="1"/>
    <col min="11783" max="11783" width="14" style="1" customWidth="1"/>
    <col min="11784" max="11784" width="16.7109375" style="1" customWidth="1"/>
    <col min="11785" max="11785" width="17.7109375" style="1" customWidth="1"/>
    <col min="11786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14" style="1" customWidth="1"/>
    <col min="12037" max="12037" width="17.7109375" style="1" customWidth="1"/>
    <col min="12038" max="12038" width="51.85546875" style="1" customWidth="1"/>
    <col min="12039" max="12039" width="14" style="1" customWidth="1"/>
    <col min="12040" max="12040" width="16.7109375" style="1" customWidth="1"/>
    <col min="12041" max="12041" width="17.7109375" style="1" customWidth="1"/>
    <col min="12042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14" style="1" customWidth="1"/>
    <col min="12293" max="12293" width="17.7109375" style="1" customWidth="1"/>
    <col min="12294" max="12294" width="51.85546875" style="1" customWidth="1"/>
    <col min="12295" max="12295" width="14" style="1" customWidth="1"/>
    <col min="12296" max="12296" width="16.7109375" style="1" customWidth="1"/>
    <col min="12297" max="12297" width="17.7109375" style="1" customWidth="1"/>
    <col min="12298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14" style="1" customWidth="1"/>
    <col min="12549" max="12549" width="17.7109375" style="1" customWidth="1"/>
    <col min="12550" max="12550" width="51.85546875" style="1" customWidth="1"/>
    <col min="12551" max="12551" width="14" style="1" customWidth="1"/>
    <col min="12552" max="12552" width="16.7109375" style="1" customWidth="1"/>
    <col min="12553" max="12553" width="17.7109375" style="1" customWidth="1"/>
    <col min="12554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14" style="1" customWidth="1"/>
    <col min="12805" max="12805" width="17.7109375" style="1" customWidth="1"/>
    <col min="12806" max="12806" width="51.85546875" style="1" customWidth="1"/>
    <col min="12807" max="12807" width="14" style="1" customWidth="1"/>
    <col min="12808" max="12808" width="16.7109375" style="1" customWidth="1"/>
    <col min="12809" max="12809" width="17.7109375" style="1" customWidth="1"/>
    <col min="12810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14" style="1" customWidth="1"/>
    <col min="13061" max="13061" width="17.7109375" style="1" customWidth="1"/>
    <col min="13062" max="13062" width="51.85546875" style="1" customWidth="1"/>
    <col min="13063" max="13063" width="14" style="1" customWidth="1"/>
    <col min="13064" max="13064" width="16.7109375" style="1" customWidth="1"/>
    <col min="13065" max="13065" width="17.7109375" style="1" customWidth="1"/>
    <col min="13066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14" style="1" customWidth="1"/>
    <col min="13317" max="13317" width="17.7109375" style="1" customWidth="1"/>
    <col min="13318" max="13318" width="51.85546875" style="1" customWidth="1"/>
    <col min="13319" max="13319" width="14" style="1" customWidth="1"/>
    <col min="13320" max="13320" width="16.7109375" style="1" customWidth="1"/>
    <col min="13321" max="13321" width="17.7109375" style="1" customWidth="1"/>
    <col min="13322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14" style="1" customWidth="1"/>
    <col min="13573" max="13573" width="17.7109375" style="1" customWidth="1"/>
    <col min="13574" max="13574" width="51.85546875" style="1" customWidth="1"/>
    <col min="13575" max="13575" width="14" style="1" customWidth="1"/>
    <col min="13576" max="13576" width="16.7109375" style="1" customWidth="1"/>
    <col min="13577" max="13577" width="17.7109375" style="1" customWidth="1"/>
    <col min="13578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14" style="1" customWidth="1"/>
    <col min="13829" max="13829" width="17.7109375" style="1" customWidth="1"/>
    <col min="13830" max="13830" width="51.85546875" style="1" customWidth="1"/>
    <col min="13831" max="13831" width="14" style="1" customWidth="1"/>
    <col min="13832" max="13832" width="16.7109375" style="1" customWidth="1"/>
    <col min="13833" max="13833" width="17.7109375" style="1" customWidth="1"/>
    <col min="13834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14" style="1" customWidth="1"/>
    <col min="14085" max="14085" width="17.7109375" style="1" customWidth="1"/>
    <col min="14086" max="14086" width="51.85546875" style="1" customWidth="1"/>
    <col min="14087" max="14087" width="14" style="1" customWidth="1"/>
    <col min="14088" max="14088" width="16.7109375" style="1" customWidth="1"/>
    <col min="14089" max="14089" width="17.7109375" style="1" customWidth="1"/>
    <col min="14090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14" style="1" customWidth="1"/>
    <col min="14341" max="14341" width="17.7109375" style="1" customWidth="1"/>
    <col min="14342" max="14342" width="51.85546875" style="1" customWidth="1"/>
    <col min="14343" max="14343" width="14" style="1" customWidth="1"/>
    <col min="14344" max="14344" width="16.7109375" style="1" customWidth="1"/>
    <col min="14345" max="14345" width="17.7109375" style="1" customWidth="1"/>
    <col min="14346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14" style="1" customWidth="1"/>
    <col min="14597" max="14597" width="17.7109375" style="1" customWidth="1"/>
    <col min="14598" max="14598" width="51.85546875" style="1" customWidth="1"/>
    <col min="14599" max="14599" width="14" style="1" customWidth="1"/>
    <col min="14600" max="14600" width="16.7109375" style="1" customWidth="1"/>
    <col min="14601" max="14601" width="17.7109375" style="1" customWidth="1"/>
    <col min="14602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14" style="1" customWidth="1"/>
    <col min="14853" max="14853" width="17.7109375" style="1" customWidth="1"/>
    <col min="14854" max="14854" width="51.85546875" style="1" customWidth="1"/>
    <col min="14855" max="14855" width="14" style="1" customWidth="1"/>
    <col min="14856" max="14856" width="16.7109375" style="1" customWidth="1"/>
    <col min="14857" max="14857" width="17.7109375" style="1" customWidth="1"/>
    <col min="14858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14" style="1" customWidth="1"/>
    <col min="15109" max="15109" width="17.7109375" style="1" customWidth="1"/>
    <col min="15110" max="15110" width="51.85546875" style="1" customWidth="1"/>
    <col min="15111" max="15111" width="14" style="1" customWidth="1"/>
    <col min="15112" max="15112" width="16.7109375" style="1" customWidth="1"/>
    <col min="15113" max="15113" width="17.7109375" style="1" customWidth="1"/>
    <col min="15114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14" style="1" customWidth="1"/>
    <col min="15365" max="15365" width="17.7109375" style="1" customWidth="1"/>
    <col min="15366" max="15366" width="51.85546875" style="1" customWidth="1"/>
    <col min="15367" max="15367" width="14" style="1" customWidth="1"/>
    <col min="15368" max="15368" width="16.7109375" style="1" customWidth="1"/>
    <col min="15369" max="15369" width="17.7109375" style="1" customWidth="1"/>
    <col min="15370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14" style="1" customWidth="1"/>
    <col min="15621" max="15621" width="17.7109375" style="1" customWidth="1"/>
    <col min="15622" max="15622" width="51.85546875" style="1" customWidth="1"/>
    <col min="15623" max="15623" width="14" style="1" customWidth="1"/>
    <col min="15624" max="15624" width="16.7109375" style="1" customWidth="1"/>
    <col min="15625" max="15625" width="17.7109375" style="1" customWidth="1"/>
    <col min="15626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14" style="1" customWidth="1"/>
    <col min="15877" max="15877" width="17.7109375" style="1" customWidth="1"/>
    <col min="15878" max="15878" width="51.85546875" style="1" customWidth="1"/>
    <col min="15879" max="15879" width="14" style="1" customWidth="1"/>
    <col min="15880" max="15880" width="16.7109375" style="1" customWidth="1"/>
    <col min="15881" max="15881" width="17.7109375" style="1" customWidth="1"/>
    <col min="15882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14" style="1" customWidth="1"/>
    <col min="16133" max="16133" width="17.7109375" style="1" customWidth="1"/>
    <col min="16134" max="16134" width="51.85546875" style="1" customWidth="1"/>
    <col min="16135" max="16135" width="14" style="1" customWidth="1"/>
    <col min="16136" max="16136" width="16.7109375" style="1" customWidth="1"/>
    <col min="16137" max="16137" width="17.7109375" style="1" customWidth="1"/>
    <col min="16138" max="16384" width="9.140625" style="1"/>
  </cols>
  <sheetData>
    <row r="1" spans="1:9" x14ac:dyDescent="0.25">
      <c r="A1" s="409" t="s">
        <v>66</v>
      </c>
      <c r="B1" s="409"/>
      <c r="C1" s="137"/>
      <c r="D1" s="137"/>
      <c r="E1" s="137"/>
      <c r="F1" s="137"/>
      <c r="G1" s="137"/>
      <c r="H1" s="137"/>
      <c r="I1" s="284" t="s">
        <v>106</v>
      </c>
    </row>
    <row r="2" spans="1:9" ht="15.75" x14ac:dyDescent="0.25">
      <c r="A2" s="413" t="s">
        <v>332</v>
      </c>
      <c r="B2" s="413"/>
      <c r="C2" s="413"/>
      <c r="D2" s="413"/>
      <c r="E2" s="413"/>
      <c r="F2" s="413"/>
      <c r="G2" s="413"/>
      <c r="H2" s="413"/>
      <c r="I2" s="413"/>
    </row>
    <row r="3" spans="1:9" ht="16.5" thickBot="1" x14ac:dyDescent="0.3">
      <c r="A3" s="410" t="s">
        <v>1</v>
      </c>
      <c r="B3" s="410"/>
      <c r="C3" s="137"/>
      <c r="D3" s="137"/>
      <c r="E3" s="137"/>
      <c r="F3" s="137"/>
      <c r="G3" s="137"/>
      <c r="H3" s="137"/>
      <c r="I3" s="2" t="s">
        <v>2</v>
      </c>
    </row>
    <row r="4" spans="1:9" ht="16.5" customHeight="1" thickBot="1" x14ac:dyDescent="0.3">
      <c r="A4" s="417" t="s">
        <v>3</v>
      </c>
      <c r="B4" s="419" t="s">
        <v>4</v>
      </c>
      <c r="C4" s="420"/>
      <c r="D4" s="420"/>
      <c r="E4" s="421"/>
      <c r="F4" s="419" t="s">
        <v>5</v>
      </c>
      <c r="G4" s="420"/>
      <c r="H4" s="420"/>
      <c r="I4" s="421"/>
    </row>
    <row r="5" spans="1:9" s="3" customFormat="1" ht="50.25" customHeight="1" thickBot="1" x14ac:dyDescent="0.3">
      <c r="A5" s="418"/>
      <c r="B5" s="6" t="s">
        <v>6</v>
      </c>
      <c r="C5" s="7" t="s">
        <v>1029</v>
      </c>
      <c r="D5" s="7" t="s">
        <v>1032</v>
      </c>
      <c r="E5" s="8" t="s">
        <v>1031</v>
      </c>
      <c r="F5" s="6" t="s">
        <v>6</v>
      </c>
      <c r="G5" s="7" t="s">
        <v>1029</v>
      </c>
      <c r="H5" s="7" t="s">
        <v>1032</v>
      </c>
      <c r="I5" s="9" t="s">
        <v>1031</v>
      </c>
    </row>
    <row r="6" spans="1:9" s="3" customFormat="1" thickBot="1" x14ac:dyDescent="0.3">
      <c r="A6" s="10">
        <v>1</v>
      </c>
      <c r="B6" s="6">
        <v>2</v>
      </c>
      <c r="C6" s="7">
        <v>3</v>
      </c>
      <c r="D6" s="7">
        <v>4</v>
      </c>
      <c r="E6" s="8">
        <v>5</v>
      </c>
      <c r="F6" s="6">
        <v>6</v>
      </c>
      <c r="G6" s="7">
        <v>7</v>
      </c>
      <c r="H6" s="7">
        <v>8</v>
      </c>
      <c r="I6" s="8">
        <v>9</v>
      </c>
    </row>
    <row r="7" spans="1:9" ht="30" x14ac:dyDescent="0.25">
      <c r="A7" s="11" t="s">
        <v>18</v>
      </c>
      <c r="B7" s="12" t="s">
        <v>68</v>
      </c>
      <c r="C7" s="13">
        <v>137014774</v>
      </c>
      <c r="D7" s="13">
        <v>272804112</v>
      </c>
      <c r="E7" s="139">
        <v>210264675</v>
      </c>
      <c r="F7" s="12" t="s">
        <v>69</v>
      </c>
      <c r="G7" s="13">
        <v>22297356</v>
      </c>
      <c r="H7" s="140">
        <v>78848310</v>
      </c>
      <c r="I7" s="15">
        <v>3972607</v>
      </c>
    </row>
    <row r="8" spans="1:9" x14ac:dyDescent="0.25">
      <c r="A8" s="16" t="s">
        <v>21</v>
      </c>
      <c r="B8" s="17" t="s">
        <v>70</v>
      </c>
      <c r="C8" s="18">
        <v>129111077</v>
      </c>
      <c r="D8" s="18">
        <v>259780397</v>
      </c>
      <c r="E8" s="19">
        <v>198251399</v>
      </c>
      <c r="F8" s="17" t="s">
        <v>71</v>
      </c>
      <c r="G8" s="18">
        <v>14572857</v>
      </c>
      <c r="H8" s="141">
        <v>17862157</v>
      </c>
      <c r="I8" s="20">
        <v>3289300</v>
      </c>
    </row>
    <row r="9" spans="1:9" x14ac:dyDescent="0.25">
      <c r="A9" s="16" t="s">
        <v>7</v>
      </c>
      <c r="B9" s="17" t="s">
        <v>72</v>
      </c>
      <c r="C9" s="18">
        <v>3300000</v>
      </c>
      <c r="D9" s="18">
        <v>3300000</v>
      </c>
      <c r="E9" s="19">
        <v>2707086</v>
      </c>
      <c r="F9" s="17" t="s">
        <v>73</v>
      </c>
      <c r="G9" s="18">
        <v>152125214</v>
      </c>
      <c r="H9" s="141">
        <v>225881719</v>
      </c>
      <c r="I9" s="20">
        <v>26799378</v>
      </c>
    </row>
    <row r="10" spans="1:9" x14ac:dyDescent="0.25">
      <c r="A10" s="16" t="s">
        <v>8</v>
      </c>
      <c r="B10" s="17" t="s">
        <v>74</v>
      </c>
      <c r="C10" s="18">
        <v>264000</v>
      </c>
      <c r="D10" s="18">
        <v>264000</v>
      </c>
      <c r="E10" s="19">
        <v>264000</v>
      </c>
      <c r="F10" s="17" t="s">
        <v>75</v>
      </c>
      <c r="G10" s="18">
        <v>148188214</v>
      </c>
      <c r="H10" s="141">
        <v>216980371</v>
      </c>
      <c r="I10" s="20">
        <v>24681940</v>
      </c>
    </row>
    <row r="11" spans="1:9" x14ac:dyDescent="0.25">
      <c r="A11" s="16" t="s">
        <v>9</v>
      </c>
      <c r="B11" s="17" t="s">
        <v>76</v>
      </c>
      <c r="C11" s="18"/>
      <c r="D11" s="18"/>
      <c r="E11" s="19"/>
      <c r="F11" s="17" t="s">
        <v>77</v>
      </c>
      <c r="G11" s="18"/>
      <c r="H11" s="141"/>
      <c r="I11" s="20"/>
    </row>
    <row r="12" spans="1:9" x14ac:dyDescent="0.25">
      <c r="A12" s="16" t="s">
        <v>10</v>
      </c>
      <c r="B12" s="17" t="s">
        <v>78</v>
      </c>
      <c r="C12" s="18">
        <v>264000</v>
      </c>
      <c r="D12" s="18">
        <v>264000</v>
      </c>
      <c r="E12" s="19"/>
      <c r="F12" s="21" t="s">
        <v>79</v>
      </c>
      <c r="G12" s="18">
        <v>264000</v>
      </c>
      <c r="H12" s="141">
        <v>264000</v>
      </c>
      <c r="I12" s="20">
        <v>264000</v>
      </c>
    </row>
    <row r="13" spans="1:9" ht="15.75" thickBot="1" x14ac:dyDescent="0.3">
      <c r="A13" s="16" t="s">
        <v>11</v>
      </c>
      <c r="B13" s="21"/>
      <c r="C13" s="18"/>
      <c r="D13" s="18"/>
      <c r="E13" s="22"/>
      <c r="F13" s="21" t="s">
        <v>31</v>
      </c>
      <c r="G13" s="18"/>
      <c r="H13" s="142"/>
      <c r="I13" s="23"/>
    </row>
    <row r="14" spans="1:9" ht="29.25" thickBot="1" x14ac:dyDescent="0.3">
      <c r="A14" s="10" t="s">
        <v>12</v>
      </c>
      <c r="B14" s="24" t="s">
        <v>80</v>
      </c>
      <c r="C14" s="25">
        <f>SUM(C7,C9,C10,C12)</f>
        <v>140842774</v>
      </c>
      <c r="D14" s="25">
        <f>SUM(D7,D9,D10,D12)</f>
        <v>276632112</v>
      </c>
      <c r="E14" s="25">
        <f>SUM(E7,E9,E10,E12)</f>
        <v>213235761</v>
      </c>
      <c r="F14" s="24" t="s">
        <v>81</v>
      </c>
      <c r="G14" s="25">
        <f>SUM(G7,G9,G11,G12)</f>
        <v>174686570</v>
      </c>
      <c r="H14" s="143">
        <f>SUM(H7,H9,H11,H12,H13)</f>
        <v>304994029</v>
      </c>
      <c r="I14" s="27">
        <f>SUM(I7,I9,I11,I12,I13)</f>
        <v>31035985</v>
      </c>
    </row>
    <row r="15" spans="1:9" x14ac:dyDescent="0.25">
      <c r="A15" s="11" t="s">
        <v>13</v>
      </c>
      <c r="B15" s="28" t="s">
        <v>82</v>
      </c>
      <c r="C15" s="29">
        <f>SUM(C16:C20)</f>
        <v>34107796</v>
      </c>
      <c r="D15" s="29">
        <f>SUM(D16:D20)</f>
        <v>28361917</v>
      </c>
      <c r="E15" s="29">
        <f>SUM(E16:E20)</f>
        <v>0</v>
      </c>
      <c r="F15" s="17" t="s">
        <v>36</v>
      </c>
      <c r="G15" s="13"/>
      <c r="H15" s="140"/>
      <c r="I15" s="15"/>
    </row>
    <row r="16" spans="1:9" x14ac:dyDescent="0.25">
      <c r="A16" s="11" t="s">
        <v>14</v>
      </c>
      <c r="B16" s="31" t="s">
        <v>83</v>
      </c>
      <c r="C16" s="18">
        <v>34107796</v>
      </c>
      <c r="D16" s="18">
        <v>28361917</v>
      </c>
      <c r="E16" s="19"/>
      <c r="F16" s="17" t="s">
        <v>84</v>
      </c>
      <c r="G16" s="18"/>
      <c r="H16" s="141"/>
      <c r="I16" s="20"/>
    </row>
    <row r="17" spans="1:9" x14ac:dyDescent="0.25">
      <c r="A17" s="11" t="s">
        <v>15</v>
      </c>
      <c r="B17" s="31" t="s">
        <v>85</v>
      </c>
      <c r="C17" s="18"/>
      <c r="D17" s="18"/>
      <c r="E17" s="19"/>
      <c r="F17" s="17" t="s">
        <v>40</v>
      </c>
      <c r="G17" s="18"/>
      <c r="H17" s="141"/>
      <c r="I17" s="20"/>
    </row>
    <row r="18" spans="1:9" x14ac:dyDescent="0.25">
      <c r="A18" s="11" t="s">
        <v>16</v>
      </c>
      <c r="B18" s="31" t="s">
        <v>86</v>
      </c>
      <c r="C18" s="18"/>
      <c r="D18" s="18"/>
      <c r="E18" s="19"/>
      <c r="F18" s="17" t="s">
        <v>42</v>
      </c>
      <c r="G18" s="18"/>
      <c r="H18" s="141"/>
      <c r="I18" s="20"/>
    </row>
    <row r="19" spans="1:9" x14ac:dyDescent="0.25">
      <c r="A19" s="11" t="s">
        <v>17</v>
      </c>
      <c r="B19" s="31" t="s">
        <v>87</v>
      </c>
      <c r="C19" s="18"/>
      <c r="D19" s="32"/>
      <c r="E19" s="33"/>
      <c r="F19" s="34" t="s">
        <v>44</v>
      </c>
      <c r="G19" s="18"/>
      <c r="H19" s="141"/>
      <c r="I19" s="20"/>
    </row>
    <row r="20" spans="1:9" x14ac:dyDescent="0.25">
      <c r="A20" s="11" t="s">
        <v>45</v>
      </c>
      <c r="B20" s="31" t="s">
        <v>88</v>
      </c>
      <c r="C20" s="18"/>
      <c r="D20" s="18"/>
      <c r="E20" s="19"/>
      <c r="F20" s="17" t="s">
        <v>89</v>
      </c>
      <c r="G20" s="18"/>
      <c r="H20" s="141"/>
      <c r="I20" s="20"/>
    </row>
    <row r="21" spans="1:9" ht="30" x14ac:dyDescent="0.25">
      <c r="A21" s="11" t="s">
        <v>48</v>
      </c>
      <c r="B21" s="35" t="s">
        <v>90</v>
      </c>
      <c r="C21" s="36"/>
      <c r="D21" s="29"/>
      <c r="E21" s="30"/>
      <c r="F21" s="12" t="s">
        <v>91</v>
      </c>
      <c r="G21" s="18"/>
      <c r="H21" s="141"/>
      <c r="I21" s="20"/>
    </row>
    <row r="22" spans="1:9" x14ac:dyDescent="0.25">
      <c r="A22" s="11" t="s">
        <v>51</v>
      </c>
      <c r="B22" s="31" t="s">
        <v>92</v>
      </c>
      <c r="C22" s="18"/>
      <c r="D22" s="13"/>
      <c r="E22" s="14"/>
      <c r="F22" s="12" t="s">
        <v>93</v>
      </c>
      <c r="G22" s="18"/>
      <c r="H22" s="141"/>
      <c r="I22" s="20"/>
    </row>
    <row r="23" spans="1:9" x14ac:dyDescent="0.25">
      <c r="A23" s="11" t="s">
        <v>54</v>
      </c>
      <c r="B23" s="31" t="s">
        <v>94</v>
      </c>
      <c r="C23" s="18"/>
      <c r="D23" s="13"/>
      <c r="E23" s="14"/>
      <c r="F23" s="37"/>
      <c r="G23" s="18"/>
      <c r="H23" s="141"/>
      <c r="I23" s="20"/>
    </row>
    <row r="24" spans="1:9" x14ac:dyDescent="0.25">
      <c r="A24" s="11" t="s">
        <v>57</v>
      </c>
      <c r="B24" s="31" t="s">
        <v>95</v>
      </c>
      <c r="C24" s="18"/>
      <c r="D24" s="13"/>
      <c r="E24" s="14"/>
      <c r="F24" s="37"/>
      <c r="G24" s="18"/>
      <c r="H24" s="141"/>
      <c r="I24" s="20"/>
    </row>
    <row r="25" spans="1:9" x14ac:dyDescent="0.25">
      <c r="A25" s="11" t="s">
        <v>60</v>
      </c>
      <c r="B25" s="38" t="s">
        <v>96</v>
      </c>
      <c r="C25" s="18"/>
      <c r="D25" s="18"/>
      <c r="E25" s="19"/>
      <c r="F25" s="21"/>
      <c r="G25" s="18"/>
      <c r="H25" s="141"/>
      <c r="I25" s="20"/>
    </row>
    <row r="26" spans="1:9" ht="15.75" thickBot="1" x14ac:dyDescent="0.3">
      <c r="A26" s="11" t="s">
        <v>63</v>
      </c>
      <c r="B26" s="39" t="s">
        <v>97</v>
      </c>
      <c r="C26" s="18"/>
      <c r="D26" s="13"/>
      <c r="E26" s="40"/>
      <c r="F26" s="37"/>
      <c r="G26" s="18"/>
      <c r="H26" s="142"/>
      <c r="I26" s="23"/>
    </row>
    <row r="27" spans="1:9" ht="29.25" thickBot="1" x14ac:dyDescent="0.3">
      <c r="A27" s="10" t="s">
        <v>98</v>
      </c>
      <c r="B27" s="24" t="s">
        <v>99</v>
      </c>
      <c r="C27" s="25">
        <f>SUM(C15)</f>
        <v>34107796</v>
      </c>
      <c r="D27" s="25">
        <f>SUM(D15)</f>
        <v>28361917</v>
      </c>
      <c r="E27" s="26">
        <f>SUM(E15)</f>
        <v>0</v>
      </c>
      <c r="F27" s="24" t="s">
        <v>100</v>
      </c>
      <c r="G27" s="25"/>
      <c r="H27" s="143"/>
      <c r="I27" s="27"/>
    </row>
    <row r="28" spans="1:9" ht="15.75" thickBot="1" x14ac:dyDescent="0.3">
      <c r="A28" s="10" t="s">
        <v>101</v>
      </c>
      <c r="B28" s="24" t="s">
        <v>102</v>
      </c>
      <c r="C28" s="25">
        <f>SUM(C14,C27)</f>
        <v>174950570</v>
      </c>
      <c r="D28" s="25">
        <f>SUM(D14,D27)</f>
        <v>304994029</v>
      </c>
      <c r="E28" s="26">
        <f>SUM(E14,E27)</f>
        <v>213235761</v>
      </c>
      <c r="F28" s="24" t="s">
        <v>103</v>
      </c>
      <c r="G28" s="25">
        <f>SUM(G14,G27)</f>
        <v>174686570</v>
      </c>
      <c r="H28" s="143">
        <f>SUM(H14,H27)</f>
        <v>304994029</v>
      </c>
      <c r="I28" s="27">
        <f>SUM(I14,I27)</f>
        <v>31035985</v>
      </c>
    </row>
    <row r="29" spans="1:9" ht="15.75" thickBot="1" x14ac:dyDescent="0.3">
      <c r="A29" s="10" t="s">
        <v>104</v>
      </c>
      <c r="B29" s="24" t="s">
        <v>61</v>
      </c>
      <c r="C29" s="25"/>
      <c r="D29" s="25">
        <f>D28-H28</f>
        <v>0</v>
      </c>
      <c r="E29" s="26"/>
      <c r="F29" s="24" t="s">
        <v>62</v>
      </c>
      <c r="G29" s="25"/>
      <c r="H29" s="143"/>
      <c r="I29" s="27">
        <f>E28-I28</f>
        <v>182199776</v>
      </c>
    </row>
    <row r="30" spans="1:9" ht="15.75" thickBot="1" x14ac:dyDescent="0.3">
      <c r="A30" s="10" t="s">
        <v>105</v>
      </c>
      <c r="B30" s="24" t="s">
        <v>64</v>
      </c>
      <c r="C30" s="25"/>
      <c r="D30" s="25"/>
      <c r="E30" s="26"/>
      <c r="F30" s="24" t="s">
        <v>65</v>
      </c>
      <c r="G30" s="25"/>
      <c r="H30" s="143"/>
      <c r="I30" s="27"/>
    </row>
  </sheetData>
  <mergeCells count="6">
    <mergeCell ref="A1:B1"/>
    <mergeCell ref="A3:B3"/>
    <mergeCell ref="A4:A5"/>
    <mergeCell ref="A2:I2"/>
    <mergeCell ref="F4:I4"/>
    <mergeCell ref="B4:E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3"/>
  <sheetViews>
    <sheetView view="pageBreakPreview" zoomScale="80" zoomScaleNormal="100" zoomScaleSheetLayoutView="80" workbookViewId="0">
      <selection activeCell="B112" sqref="B1:B1048576"/>
    </sheetView>
  </sheetViews>
  <sheetFormatPr defaultRowHeight="15.75" x14ac:dyDescent="0.25"/>
  <cols>
    <col min="1" max="1" width="8.140625" style="126" customWidth="1"/>
    <col min="2" max="2" width="89" style="127" customWidth="1"/>
    <col min="3" max="3" width="18.5703125" style="42" customWidth="1"/>
    <col min="4" max="4" width="21.42578125" style="144" customWidth="1"/>
    <col min="5" max="5" width="16.7109375" style="41" customWidth="1"/>
    <col min="6" max="256" width="9.140625" style="41"/>
    <col min="257" max="257" width="8.140625" style="41" customWidth="1"/>
    <col min="258" max="258" width="78.5703125" style="41" customWidth="1"/>
    <col min="259" max="259" width="18.5703125" style="41" customWidth="1"/>
    <col min="260" max="260" width="16" style="41" customWidth="1"/>
    <col min="261" max="261" width="16.7109375" style="41" customWidth="1"/>
    <col min="262" max="512" width="9.140625" style="41"/>
    <col min="513" max="513" width="8.140625" style="41" customWidth="1"/>
    <col min="514" max="514" width="78.5703125" style="41" customWidth="1"/>
    <col min="515" max="515" width="18.5703125" style="41" customWidth="1"/>
    <col min="516" max="516" width="16" style="41" customWidth="1"/>
    <col min="517" max="517" width="16.7109375" style="41" customWidth="1"/>
    <col min="518" max="768" width="9.140625" style="41"/>
    <col min="769" max="769" width="8.140625" style="41" customWidth="1"/>
    <col min="770" max="770" width="78.5703125" style="41" customWidth="1"/>
    <col min="771" max="771" width="18.5703125" style="41" customWidth="1"/>
    <col min="772" max="772" width="16" style="41" customWidth="1"/>
    <col min="773" max="773" width="16.7109375" style="41" customWidth="1"/>
    <col min="774" max="1024" width="9.140625" style="41"/>
    <col min="1025" max="1025" width="8.140625" style="41" customWidth="1"/>
    <col min="1026" max="1026" width="78.5703125" style="41" customWidth="1"/>
    <col min="1027" max="1027" width="18.5703125" style="41" customWidth="1"/>
    <col min="1028" max="1028" width="16" style="41" customWidth="1"/>
    <col min="1029" max="1029" width="16.7109375" style="41" customWidth="1"/>
    <col min="1030" max="1280" width="9.140625" style="41"/>
    <col min="1281" max="1281" width="8.140625" style="41" customWidth="1"/>
    <col min="1282" max="1282" width="78.5703125" style="41" customWidth="1"/>
    <col min="1283" max="1283" width="18.5703125" style="41" customWidth="1"/>
    <col min="1284" max="1284" width="16" style="41" customWidth="1"/>
    <col min="1285" max="1285" width="16.7109375" style="41" customWidth="1"/>
    <col min="1286" max="1536" width="9.140625" style="41"/>
    <col min="1537" max="1537" width="8.140625" style="41" customWidth="1"/>
    <col min="1538" max="1538" width="78.5703125" style="41" customWidth="1"/>
    <col min="1539" max="1539" width="18.5703125" style="41" customWidth="1"/>
    <col min="1540" max="1540" width="16" style="41" customWidth="1"/>
    <col min="1541" max="1541" width="16.7109375" style="41" customWidth="1"/>
    <col min="1542" max="1792" width="9.140625" style="41"/>
    <col min="1793" max="1793" width="8.140625" style="41" customWidth="1"/>
    <col min="1794" max="1794" width="78.5703125" style="41" customWidth="1"/>
    <col min="1795" max="1795" width="18.5703125" style="41" customWidth="1"/>
    <col min="1796" max="1796" width="16" style="41" customWidth="1"/>
    <col min="1797" max="1797" width="16.7109375" style="41" customWidth="1"/>
    <col min="1798" max="2048" width="9.140625" style="41"/>
    <col min="2049" max="2049" width="8.140625" style="41" customWidth="1"/>
    <col min="2050" max="2050" width="78.5703125" style="41" customWidth="1"/>
    <col min="2051" max="2051" width="18.5703125" style="41" customWidth="1"/>
    <col min="2052" max="2052" width="16" style="41" customWidth="1"/>
    <col min="2053" max="2053" width="16.7109375" style="41" customWidth="1"/>
    <col min="2054" max="2304" width="9.140625" style="41"/>
    <col min="2305" max="2305" width="8.140625" style="41" customWidth="1"/>
    <col min="2306" max="2306" width="78.5703125" style="41" customWidth="1"/>
    <col min="2307" max="2307" width="18.5703125" style="41" customWidth="1"/>
    <col min="2308" max="2308" width="16" style="41" customWidth="1"/>
    <col min="2309" max="2309" width="16.7109375" style="41" customWidth="1"/>
    <col min="2310" max="2560" width="9.140625" style="41"/>
    <col min="2561" max="2561" width="8.140625" style="41" customWidth="1"/>
    <col min="2562" max="2562" width="78.5703125" style="41" customWidth="1"/>
    <col min="2563" max="2563" width="18.5703125" style="41" customWidth="1"/>
    <col min="2564" max="2564" width="16" style="41" customWidth="1"/>
    <col min="2565" max="2565" width="16.7109375" style="41" customWidth="1"/>
    <col min="2566" max="2816" width="9.140625" style="41"/>
    <col min="2817" max="2817" width="8.140625" style="41" customWidth="1"/>
    <col min="2818" max="2818" width="78.5703125" style="41" customWidth="1"/>
    <col min="2819" max="2819" width="18.5703125" style="41" customWidth="1"/>
    <col min="2820" max="2820" width="16" style="41" customWidth="1"/>
    <col min="2821" max="2821" width="16.7109375" style="41" customWidth="1"/>
    <col min="2822" max="3072" width="9.140625" style="41"/>
    <col min="3073" max="3073" width="8.140625" style="41" customWidth="1"/>
    <col min="3074" max="3074" width="78.5703125" style="41" customWidth="1"/>
    <col min="3075" max="3075" width="18.5703125" style="41" customWidth="1"/>
    <col min="3076" max="3076" width="16" style="41" customWidth="1"/>
    <col min="3077" max="3077" width="16.7109375" style="41" customWidth="1"/>
    <col min="3078" max="3328" width="9.140625" style="41"/>
    <col min="3329" max="3329" width="8.140625" style="41" customWidth="1"/>
    <col min="3330" max="3330" width="78.5703125" style="41" customWidth="1"/>
    <col min="3331" max="3331" width="18.5703125" style="41" customWidth="1"/>
    <col min="3332" max="3332" width="16" style="41" customWidth="1"/>
    <col min="3333" max="3333" width="16.7109375" style="41" customWidth="1"/>
    <col min="3334" max="3584" width="9.140625" style="41"/>
    <col min="3585" max="3585" width="8.140625" style="41" customWidth="1"/>
    <col min="3586" max="3586" width="78.5703125" style="41" customWidth="1"/>
    <col min="3587" max="3587" width="18.5703125" style="41" customWidth="1"/>
    <col min="3588" max="3588" width="16" style="41" customWidth="1"/>
    <col min="3589" max="3589" width="16.7109375" style="41" customWidth="1"/>
    <col min="3590" max="3840" width="9.140625" style="41"/>
    <col min="3841" max="3841" width="8.140625" style="41" customWidth="1"/>
    <col min="3842" max="3842" width="78.5703125" style="41" customWidth="1"/>
    <col min="3843" max="3843" width="18.5703125" style="41" customWidth="1"/>
    <col min="3844" max="3844" width="16" style="41" customWidth="1"/>
    <col min="3845" max="3845" width="16.7109375" style="41" customWidth="1"/>
    <col min="3846" max="4096" width="9.140625" style="41"/>
    <col min="4097" max="4097" width="8.140625" style="41" customWidth="1"/>
    <col min="4098" max="4098" width="78.5703125" style="41" customWidth="1"/>
    <col min="4099" max="4099" width="18.5703125" style="41" customWidth="1"/>
    <col min="4100" max="4100" width="16" style="41" customWidth="1"/>
    <col min="4101" max="4101" width="16.7109375" style="41" customWidth="1"/>
    <col min="4102" max="4352" width="9.140625" style="41"/>
    <col min="4353" max="4353" width="8.140625" style="41" customWidth="1"/>
    <col min="4354" max="4354" width="78.5703125" style="41" customWidth="1"/>
    <col min="4355" max="4355" width="18.5703125" style="41" customWidth="1"/>
    <col min="4356" max="4356" width="16" style="41" customWidth="1"/>
    <col min="4357" max="4357" width="16.7109375" style="41" customWidth="1"/>
    <col min="4358" max="4608" width="9.140625" style="41"/>
    <col min="4609" max="4609" width="8.140625" style="41" customWidth="1"/>
    <col min="4610" max="4610" width="78.5703125" style="41" customWidth="1"/>
    <col min="4611" max="4611" width="18.5703125" style="41" customWidth="1"/>
    <col min="4612" max="4612" width="16" style="41" customWidth="1"/>
    <col min="4613" max="4613" width="16.7109375" style="41" customWidth="1"/>
    <col min="4614" max="4864" width="9.140625" style="41"/>
    <col min="4865" max="4865" width="8.140625" style="41" customWidth="1"/>
    <col min="4866" max="4866" width="78.5703125" style="41" customWidth="1"/>
    <col min="4867" max="4867" width="18.5703125" style="41" customWidth="1"/>
    <col min="4868" max="4868" width="16" style="41" customWidth="1"/>
    <col min="4869" max="4869" width="16.7109375" style="41" customWidth="1"/>
    <col min="4870" max="5120" width="9.140625" style="41"/>
    <col min="5121" max="5121" width="8.140625" style="41" customWidth="1"/>
    <col min="5122" max="5122" width="78.5703125" style="41" customWidth="1"/>
    <col min="5123" max="5123" width="18.5703125" style="41" customWidth="1"/>
    <col min="5124" max="5124" width="16" style="41" customWidth="1"/>
    <col min="5125" max="5125" width="16.7109375" style="41" customWidth="1"/>
    <col min="5126" max="5376" width="9.140625" style="41"/>
    <col min="5377" max="5377" width="8.140625" style="41" customWidth="1"/>
    <col min="5378" max="5378" width="78.5703125" style="41" customWidth="1"/>
    <col min="5379" max="5379" width="18.5703125" style="41" customWidth="1"/>
    <col min="5380" max="5380" width="16" style="41" customWidth="1"/>
    <col min="5381" max="5381" width="16.7109375" style="41" customWidth="1"/>
    <col min="5382" max="5632" width="9.140625" style="41"/>
    <col min="5633" max="5633" width="8.140625" style="41" customWidth="1"/>
    <col min="5634" max="5634" width="78.5703125" style="41" customWidth="1"/>
    <col min="5635" max="5635" width="18.5703125" style="41" customWidth="1"/>
    <col min="5636" max="5636" width="16" style="41" customWidth="1"/>
    <col min="5637" max="5637" width="16.7109375" style="41" customWidth="1"/>
    <col min="5638" max="5888" width="9.140625" style="41"/>
    <col min="5889" max="5889" width="8.140625" style="41" customWidth="1"/>
    <col min="5890" max="5890" width="78.5703125" style="41" customWidth="1"/>
    <col min="5891" max="5891" width="18.5703125" style="41" customWidth="1"/>
    <col min="5892" max="5892" width="16" style="41" customWidth="1"/>
    <col min="5893" max="5893" width="16.7109375" style="41" customWidth="1"/>
    <col min="5894" max="6144" width="9.140625" style="41"/>
    <col min="6145" max="6145" width="8.140625" style="41" customWidth="1"/>
    <col min="6146" max="6146" width="78.5703125" style="41" customWidth="1"/>
    <col min="6147" max="6147" width="18.5703125" style="41" customWidth="1"/>
    <col min="6148" max="6148" width="16" style="41" customWidth="1"/>
    <col min="6149" max="6149" width="16.7109375" style="41" customWidth="1"/>
    <col min="6150" max="6400" width="9.140625" style="41"/>
    <col min="6401" max="6401" width="8.140625" style="41" customWidth="1"/>
    <col min="6402" max="6402" width="78.5703125" style="41" customWidth="1"/>
    <col min="6403" max="6403" width="18.5703125" style="41" customWidth="1"/>
    <col min="6404" max="6404" width="16" style="41" customWidth="1"/>
    <col min="6405" max="6405" width="16.7109375" style="41" customWidth="1"/>
    <col min="6406" max="6656" width="9.140625" style="41"/>
    <col min="6657" max="6657" width="8.140625" style="41" customWidth="1"/>
    <col min="6658" max="6658" width="78.5703125" style="41" customWidth="1"/>
    <col min="6659" max="6659" width="18.5703125" style="41" customWidth="1"/>
    <col min="6660" max="6660" width="16" style="41" customWidth="1"/>
    <col min="6661" max="6661" width="16.7109375" style="41" customWidth="1"/>
    <col min="6662" max="6912" width="9.140625" style="41"/>
    <col min="6913" max="6913" width="8.140625" style="41" customWidth="1"/>
    <col min="6914" max="6914" width="78.5703125" style="41" customWidth="1"/>
    <col min="6915" max="6915" width="18.5703125" style="41" customWidth="1"/>
    <col min="6916" max="6916" width="16" style="41" customWidth="1"/>
    <col min="6917" max="6917" width="16.7109375" style="41" customWidth="1"/>
    <col min="6918" max="7168" width="9.140625" style="41"/>
    <col min="7169" max="7169" width="8.140625" style="41" customWidth="1"/>
    <col min="7170" max="7170" width="78.5703125" style="41" customWidth="1"/>
    <col min="7171" max="7171" width="18.5703125" style="41" customWidth="1"/>
    <col min="7172" max="7172" width="16" style="41" customWidth="1"/>
    <col min="7173" max="7173" width="16.7109375" style="41" customWidth="1"/>
    <col min="7174" max="7424" width="9.140625" style="41"/>
    <col min="7425" max="7425" width="8.140625" style="41" customWidth="1"/>
    <col min="7426" max="7426" width="78.5703125" style="41" customWidth="1"/>
    <col min="7427" max="7427" width="18.5703125" style="41" customWidth="1"/>
    <col min="7428" max="7428" width="16" style="41" customWidth="1"/>
    <col min="7429" max="7429" width="16.7109375" style="41" customWidth="1"/>
    <col min="7430" max="7680" width="9.140625" style="41"/>
    <col min="7681" max="7681" width="8.140625" style="41" customWidth="1"/>
    <col min="7682" max="7682" width="78.5703125" style="41" customWidth="1"/>
    <col min="7683" max="7683" width="18.5703125" style="41" customWidth="1"/>
    <col min="7684" max="7684" width="16" style="41" customWidth="1"/>
    <col min="7685" max="7685" width="16.7109375" style="41" customWidth="1"/>
    <col min="7686" max="7936" width="9.140625" style="41"/>
    <col min="7937" max="7937" width="8.140625" style="41" customWidth="1"/>
    <col min="7938" max="7938" width="78.5703125" style="41" customWidth="1"/>
    <col min="7939" max="7939" width="18.5703125" style="41" customWidth="1"/>
    <col min="7940" max="7940" width="16" style="41" customWidth="1"/>
    <col min="7941" max="7941" width="16.7109375" style="41" customWidth="1"/>
    <col min="7942" max="8192" width="9.140625" style="41"/>
    <col min="8193" max="8193" width="8.140625" style="41" customWidth="1"/>
    <col min="8194" max="8194" width="78.5703125" style="41" customWidth="1"/>
    <col min="8195" max="8195" width="18.5703125" style="41" customWidth="1"/>
    <col min="8196" max="8196" width="16" style="41" customWidth="1"/>
    <col min="8197" max="8197" width="16.7109375" style="41" customWidth="1"/>
    <col min="8198" max="8448" width="9.140625" style="41"/>
    <col min="8449" max="8449" width="8.140625" style="41" customWidth="1"/>
    <col min="8450" max="8450" width="78.5703125" style="41" customWidth="1"/>
    <col min="8451" max="8451" width="18.5703125" style="41" customWidth="1"/>
    <col min="8452" max="8452" width="16" style="41" customWidth="1"/>
    <col min="8453" max="8453" width="16.7109375" style="41" customWidth="1"/>
    <col min="8454" max="8704" width="9.140625" style="41"/>
    <col min="8705" max="8705" width="8.140625" style="41" customWidth="1"/>
    <col min="8706" max="8706" width="78.5703125" style="41" customWidth="1"/>
    <col min="8707" max="8707" width="18.5703125" style="41" customWidth="1"/>
    <col min="8708" max="8708" width="16" style="41" customWidth="1"/>
    <col min="8709" max="8709" width="16.7109375" style="41" customWidth="1"/>
    <col min="8710" max="8960" width="9.140625" style="41"/>
    <col min="8961" max="8961" width="8.140625" style="41" customWidth="1"/>
    <col min="8962" max="8962" width="78.5703125" style="41" customWidth="1"/>
    <col min="8963" max="8963" width="18.5703125" style="41" customWidth="1"/>
    <col min="8964" max="8964" width="16" style="41" customWidth="1"/>
    <col min="8965" max="8965" width="16.7109375" style="41" customWidth="1"/>
    <col min="8966" max="9216" width="9.140625" style="41"/>
    <col min="9217" max="9217" width="8.140625" style="41" customWidth="1"/>
    <col min="9218" max="9218" width="78.5703125" style="41" customWidth="1"/>
    <col min="9219" max="9219" width="18.5703125" style="41" customWidth="1"/>
    <col min="9220" max="9220" width="16" style="41" customWidth="1"/>
    <col min="9221" max="9221" width="16.7109375" style="41" customWidth="1"/>
    <col min="9222" max="9472" width="9.140625" style="41"/>
    <col min="9473" max="9473" width="8.140625" style="41" customWidth="1"/>
    <col min="9474" max="9474" width="78.5703125" style="41" customWidth="1"/>
    <col min="9475" max="9475" width="18.5703125" style="41" customWidth="1"/>
    <col min="9476" max="9476" width="16" style="41" customWidth="1"/>
    <col min="9477" max="9477" width="16.7109375" style="41" customWidth="1"/>
    <col min="9478" max="9728" width="9.140625" style="41"/>
    <col min="9729" max="9729" width="8.140625" style="41" customWidth="1"/>
    <col min="9730" max="9730" width="78.5703125" style="41" customWidth="1"/>
    <col min="9731" max="9731" width="18.5703125" style="41" customWidth="1"/>
    <col min="9732" max="9732" width="16" style="41" customWidth="1"/>
    <col min="9733" max="9733" width="16.7109375" style="41" customWidth="1"/>
    <col min="9734" max="9984" width="9.140625" style="41"/>
    <col min="9985" max="9985" width="8.140625" style="41" customWidth="1"/>
    <col min="9986" max="9986" width="78.5703125" style="41" customWidth="1"/>
    <col min="9987" max="9987" width="18.5703125" style="41" customWidth="1"/>
    <col min="9988" max="9988" width="16" style="41" customWidth="1"/>
    <col min="9989" max="9989" width="16.7109375" style="41" customWidth="1"/>
    <col min="9990" max="10240" width="9.140625" style="41"/>
    <col min="10241" max="10241" width="8.140625" style="41" customWidth="1"/>
    <col min="10242" max="10242" width="78.5703125" style="41" customWidth="1"/>
    <col min="10243" max="10243" width="18.5703125" style="41" customWidth="1"/>
    <col min="10244" max="10244" width="16" style="41" customWidth="1"/>
    <col min="10245" max="10245" width="16.7109375" style="41" customWidth="1"/>
    <col min="10246" max="10496" width="9.140625" style="41"/>
    <col min="10497" max="10497" width="8.140625" style="41" customWidth="1"/>
    <col min="10498" max="10498" width="78.5703125" style="41" customWidth="1"/>
    <col min="10499" max="10499" width="18.5703125" style="41" customWidth="1"/>
    <col min="10500" max="10500" width="16" style="41" customWidth="1"/>
    <col min="10501" max="10501" width="16.7109375" style="41" customWidth="1"/>
    <col min="10502" max="10752" width="9.140625" style="41"/>
    <col min="10753" max="10753" width="8.140625" style="41" customWidth="1"/>
    <col min="10754" max="10754" width="78.5703125" style="41" customWidth="1"/>
    <col min="10755" max="10755" width="18.5703125" style="41" customWidth="1"/>
    <col min="10756" max="10756" width="16" style="41" customWidth="1"/>
    <col min="10757" max="10757" width="16.7109375" style="41" customWidth="1"/>
    <col min="10758" max="11008" width="9.140625" style="41"/>
    <col min="11009" max="11009" width="8.140625" style="41" customWidth="1"/>
    <col min="11010" max="11010" width="78.5703125" style="41" customWidth="1"/>
    <col min="11011" max="11011" width="18.5703125" style="41" customWidth="1"/>
    <col min="11012" max="11012" width="16" style="41" customWidth="1"/>
    <col min="11013" max="11013" width="16.7109375" style="41" customWidth="1"/>
    <col min="11014" max="11264" width="9.140625" style="41"/>
    <col min="11265" max="11265" width="8.140625" style="41" customWidth="1"/>
    <col min="11266" max="11266" width="78.5703125" style="41" customWidth="1"/>
    <col min="11267" max="11267" width="18.5703125" style="41" customWidth="1"/>
    <col min="11268" max="11268" width="16" style="41" customWidth="1"/>
    <col min="11269" max="11269" width="16.7109375" style="41" customWidth="1"/>
    <col min="11270" max="11520" width="9.140625" style="41"/>
    <col min="11521" max="11521" width="8.140625" style="41" customWidth="1"/>
    <col min="11522" max="11522" width="78.5703125" style="41" customWidth="1"/>
    <col min="11523" max="11523" width="18.5703125" style="41" customWidth="1"/>
    <col min="11524" max="11524" width="16" style="41" customWidth="1"/>
    <col min="11525" max="11525" width="16.7109375" style="41" customWidth="1"/>
    <col min="11526" max="11776" width="9.140625" style="41"/>
    <col min="11777" max="11777" width="8.140625" style="41" customWidth="1"/>
    <col min="11778" max="11778" width="78.5703125" style="41" customWidth="1"/>
    <col min="11779" max="11779" width="18.5703125" style="41" customWidth="1"/>
    <col min="11780" max="11780" width="16" style="41" customWidth="1"/>
    <col min="11781" max="11781" width="16.7109375" style="41" customWidth="1"/>
    <col min="11782" max="12032" width="9.140625" style="41"/>
    <col min="12033" max="12033" width="8.140625" style="41" customWidth="1"/>
    <col min="12034" max="12034" width="78.5703125" style="41" customWidth="1"/>
    <col min="12035" max="12035" width="18.5703125" style="41" customWidth="1"/>
    <col min="12036" max="12036" width="16" style="41" customWidth="1"/>
    <col min="12037" max="12037" width="16.7109375" style="41" customWidth="1"/>
    <col min="12038" max="12288" width="9.140625" style="41"/>
    <col min="12289" max="12289" width="8.140625" style="41" customWidth="1"/>
    <col min="12290" max="12290" width="78.5703125" style="41" customWidth="1"/>
    <col min="12291" max="12291" width="18.5703125" style="41" customWidth="1"/>
    <col min="12292" max="12292" width="16" style="41" customWidth="1"/>
    <col min="12293" max="12293" width="16.7109375" style="41" customWidth="1"/>
    <col min="12294" max="12544" width="9.140625" style="41"/>
    <col min="12545" max="12545" width="8.140625" style="41" customWidth="1"/>
    <col min="12546" max="12546" width="78.5703125" style="41" customWidth="1"/>
    <col min="12547" max="12547" width="18.5703125" style="41" customWidth="1"/>
    <col min="12548" max="12548" width="16" style="41" customWidth="1"/>
    <col min="12549" max="12549" width="16.7109375" style="41" customWidth="1"/>
    <col min="12550" max="12800" width="9.140625" style="41"/>
    <col min="12801" max="12801" width="8.140625" style="41" customWidth="1"/>
    <col min="12802" max="12802" width="78.5703125" style="41" customWidth="1"/>
    <col min="12803" max="12803" width="18.5703125" style="41" customWidth="1"/>
    <col min="12804" max="12804" width="16" style="41" customWidth="1"/>
    <col min="12805" max="12805" width="16.7109375" style="41" customWidth="1"/>
    <col min="12806" max="13056" width="9.140625" style="41"/>
    <col min="13057" max="13057" width="8.140625" style="41" customWidth="1"/>
    <col min="13058" max="13058" width="78.5703125" style="41" customWidth="1"/>
    <col min="13059" max="13059" width="18.5703125" style="41" customWidth="1"/>
    <col min="13060" max="13060" width="16" style="41" customWidth="1"/>
    <col min="13061" max="13061" width="16.7109375" style="41" customWidth="1"/>
    <col min="13062" max="13312" width="9.140625" style="41"/>
    <col min="13313" max="13313" width="8.140625" style="41" customWidth="1"/>
    <col min="13314" max="13314" width="78.5703125" style="41" customWidth="1"/>
    <col min="13315" max="13315" width="18.5703125" style="41" customWidth="1"/>
    <col min="13316" max="13316" width="16" style="41" customWidth="1"/>
    <col min="13317" max="13317" width="16.7109375" style="41" customWidth="1"/>
    <col min="13318" max="13568" width="9.140625" style="41"/>
    <col min="13569" max="13569" width="8.140625" style="41" customWidth="1"/>
    <col min="13570" max="13570" width="78.5703125" style="41" customWidth="1"/>
    <col min="13571" max="13571" width="18.5703125" style="41" customWidth="1"/>
    <col min="13572" max="13572" width="16" style="41" customWidth="1"/>
    <col min="13573" max="13573" width="16.7109375" style="41" customWidth="1"/>
    <col min="13574" max="13824" width="9.140625" style="41"/>
    <col min="13825" max="13825" width="8.140625" style="41" customWidth="1"/>
    <col min="13826" max="13826" width="78.5703125" style="41" customWidth="1"/>
    <col min="13827" max="13827" width="18.5703125" style="41" customWidth="1"/>
    <col min="13828" max="13828" width="16" style="41" customWidth="1"/>
    <col min="13829" max="13829" width="16.7109375" style="41" customWidth="1"/>
    <col min="13830" max="14080" width="9.140625" style="41"/>
    <col min="14081" max="14081" width="8.140625" style="41" customWidth="1"/>
    <col min="14082" max="14082" width="78.5703125" style="41" customWidth="1"/>
    <col min="14083" max="14083" width="18.5703125" style="41" customWidth="1"/>
    <col min="14084" max="14084" width="16" style="41" customWidth="1"/>
    <col min="14085" max="14085" width="16.7109375" style="41" customWidth="1"/>
    <col min="14086" max="14336" width="9.140625" style="41"/>
    <col min="14337" max="14337" width="8.140625" style="41" customWidth="1"/>
    <col min="14338" max="14338" width="78.5703125" style="41" customWidth="1"/>
    <col min="14339" max="14339" width="18.5703125" style="41" customWidth="1"/>
    <col min="14340" max="14340" width="16" style="41" customWidth="1"/>
    <col min="14341" max="14341" width="16.7109375" style="41" customWidth="1"/>
    <col min="14342" max="14592" width="9.140625" style="41"/>
    <col min="14593" max="14593" width="8.140625" style="41" customWidth="1"/>
    <col min="14594" max="14594" width="78.5703125" style="41" customWidth="1"/>
    <col min="14595" max="14595" width="18.5703125" style="41" customWidth="1"/>
    <col min="14596" max="14596" width="16" style="41" customWidth="1"/>
    <col min="14597" max="14597" width="16.7109375" style="41" customWidth="1"/>
    <col min="14598" max="14848" width="9.140625" style="41"/>
    <col min="14849" max="14849" width="8.140625" style="41" customWidth="1"/>
    <col min="14850" max="14850" width="78.5703125" style="41" customWidth="1"/>
    <col min="14851" max="14851" width="18.5703125" style="41" customWidth="1"/>
    <col min="14852" max="14852" width="16" style="41" customWidth="1"/>
    <col min="14853" max="14853" width="16.7109375" style="41" customWidth="1"/>
    <col min="14854" max="15104" width="9.140625" style="41"/>
    <col min="15105" max="15105" width="8.140625" style="41" customWidth="1"/>
    <col min="15106" max="15106" width="78.5703125" style="41" customWidth="1"/>
    <col min="15107" max="15107" width="18.5703125" style="41" customWidth="1"/>
    <col min="15108" max="15108" width="16" style="41" customWidth="1"/>
    <col min="15109" max="15109" width="16.7109375" style="41" customWidth="1"/>
    <col min="15110" max="15360" width="9.140625" style="41"/>
    <col min="15361" max="15361" width="8.140625" style="41" customWidth="1"/>
    <col min="15362" max="15362" width="78.5703125" style="41" customWidth="1"/>
    <col min="15363" max="15363" width="18.5703125" style="41" customWidth="1"/>
    <col min="15364" max="15364" width="16" style="41" customWidth="1"/>
    <col min="15365" max="15365" width="16.7109375" style="41" customWidth="1"/>
    <col min="15366" max="15616" width="9.140625" style="41"/>
    <col min="15617" max="15617" width="8.140625" style="41" customWidth="1"/>
    <col min="15618" max="15618" width="78.5703125" style="41" customWidth="1"/>
    <col min="15619" max="15619" width="18.5703125" style="41" customWidth="1"/>
    <col min="15620" max="15620" width="16" style="41" customWidth="1"/>
    <col min="15621" max="15621" width="16.7109375" style="41" customWidth="1"/>
    <col min="15622" max="15872" width="9.140625" style="41"/>
    <col min="15873" max="15873" width="8.140625" style="41" customWidth="1"/>
    <col min="15874" max="15874" width="78.5703125" style="41" customWidth="1"/>
    <col min="15875" max="15875" width="18.5703125" style="41" customWidth="1"/>
    <col min="15876" max="15876" width="16" style="41" customWidth="1"/>
    <col min="15877" max="15877" width="16.7109375" style="41" customWidth="1"/>
    <col min="15878" max="16128" width="9.140625" style="41"/>
    <col min="16129" max="16129" width="8.140625" style="41" customWidth="1"/>
    <col min="16130" max="16130" width="78.5703125" style="41" customWidth="1"/>
    <col min="16131" max="16131" width="18.5703125" style="41" customWidth="1"/>
    <col min="16132" max="16132" width="16" style="41" customWidth="1"/>
    <col min="16133" max="16133" width="16.7109375" style="41" customWidth="1"/>
    <col min="16134" max="16384" width="9.140625" style="41"/>
  </cols>
  <sheetData>
    <row r="1" spans="1:5" ht="15.95" customHeight="1" x14ac:dyDescent="0.25">
      <c r="A1" s="424" t="s">
        <v>107</v>
      </c>
      <c r="B1" s="424"/>
      <c r="C1" s="424"/>
    </row>
    <row r="2" spans="1:5" ht="15.95" customHeight="1" thickBot="1" x14ac:dyDescent="0.3">
      <c r="A2" s="423"/>
      <c r="B2" s="423"/>
      <c r="E2" s="43" t="s">
        <v>2</v>
      </c>
    </row>
    <row r="3" spans="1:5" ht="32.25" thickBot="1" x14ac:dyDescent="0.3">
      <c r="A3" s="44" t="s">
        <v>3</v>
      </c>
      <c r="B3" s="45" t="s">
        <v>108</v>
      </c>
      <c r="C3" s="45" t="s">
        <v>1029</v>
      </c>
      <c r="D3" s="46" t="s">
        <v>1040</v>
      </c>
      <c r="E3" s="46" t="s">
        <v>1041</v>
      </c>
    </row>
    <row r="4" spans="1:5" s="49" customFormat="1" ht="16.5" thickBot="1" x14ac:dyDescent="0.25">
      <c r="A4" s="47">
        <v>1</v>
      </c>
      <c r="B4" s="48">
        <v>2</v>
      </c>
      <c r="C4" s="48">
        <v>3</v>
      </c>
      <c r="D4" s="48">
        <v>4</v>
      </c>
      <c r="E4" s="48">
        <v>5</v>
      </c>
    </row>
    <row r="5" spans="1:5" s="49" customFormat="1" ht="16.5" thickBot="1" x14ac:dyDescent="0.25">
      <c r="A5" s="44" t="s">
        <v>18</v>
      </c>
      <c r="B5" s="50" t="s">
        <v>109</v>
      </c>
      <c r="C5" s="51">
        <f>SUM(C6:C11)</f>
        <v>70535612</v>
      </c>
      <c r="D5" s="51">
        <f>SUM(D6:D11)</f>
        <v>82663353</v>
      </c>
      <c r="E5" s="51">
        <f>SUM(E6:E11)</f>
        <v>82663353</v>
      </c>
    </row>
    <row r="6" spans="1:5" s="49" customFormat="1" x14ac:dyDescent="0.2">
      <c r="A6" s="52" t="s">
        <v>110</v>
      </c>
      <c r="B6" s="53" t="s">
        <v>111</v>
      </c>
      <c r="C6" s="54">
        <v>59118332</v>
      </c>
      <c r="D6" s="54">
        <v>61530081</v>
      </c>
      <c r="E6" s="54">
        <v>61530081</v>
      </c>
    </row>
    <row r="7" spans="1:5" s="49" customFormat="1" x14ac:dyDescent="0.2">
      <c r="A7" s="55" t="s">
        <v>112</v>
      </c>
      <c r="B7" s="56" t="s">
        <v>113</v>
      </c>
      <c r="C7" s="57"/>
      <c r="D7" s="59"/>
      <c r="E7" s="59"/>
    </row>
    <row r="8" spans="1:5" s="49" customFormat="1" x14ac:dyDescent="0.25">
      <c r="A8" s="55" t="s">
        <v>114</v>
      </c>
      <c r="B8" s="56" t="s">
        <v>115</v>
      </c>
      <c r="C8" s="57">
        <v>9617280</v>
      </c>
      <c r="D8" s="60">
        <v>11128950</v>
      </c>
      <c r="E8" s="60">
        <v>11128950</v>
      </c>
    </row>
    <row r="9" spans="1:5" s="49" customFormat="1" x14ac:dyDescent="0.2">
      <c r="A9" s="55" t="s">
        <v>116</v>
      </c>
      <c r="B9" s="56" t="s">
        <v>117</v>
      </c>
      <c r="C9" s="57">
        <v>1800000</v>
      </c>
      <c r="D9" s="57">
        <v>1932252</v>
      </c>
      <c r="E9" s="57">
        <v>1932252</v>
      </c>
    </row>
    <row r="10" spans="1:5" s="49" customFormat="1" x14ac:dyDescent="0.25">
      <c r="A10" s="55" t="s">
        <v>118</v>
      </c>
      <c r="B10" s="56" t="s">
        <v>119</v>
      </c>
      <c r="C10" s="57"/>
      <c r="D10" s="61">
        <v>8072070</v>
      </c>
      <c r="E10" s="61">
        <v>8072070</v>
      </c>
    </row>
    <row r="11" spans="1:5" s="49" customFormat="1" ht="16.5" thickBot="1" x14ac:dyDescent="0.3">
      <c r="A11" s="62" t="s">
        <v>120</v>
      </c>
      <c r="B11" s="63" t="s">
        <v>121</v>
      </c>
      <c r="C11" s="57"/>
      <c r="D11" s="65"/>
      <c r="E11" s="65"/>
    </row>
    <row r="12" spans="1:5" s="49" customFormat="1" ht="16.5" thickBot="1" x14ac:dyDescent="0.25">
      <c r="A12" s="44" t="s">
        <v>21</v>
      </c>
      <c r="B12" s="66" t="s">
        <v>122</v>
      </c>
      <c r="C12" s="51">
        <f>SUM(C13:C17)</f>
        <v>38080381</v>
      </c>
      <c r="D12" s="51">
        <f>SUM(D13:D17)</f>
        <v>56594653</v>
      </c>
      <c r="E12" s="51">
        <f>SUM(E13:E17)</f>
        <v>51522439</v>
      </c>
    </row>
    <row r="13" spans="1:5" s="49" customFormat="1" x14ac:dyDescent="0.2">
      <c r="A13" s="52" t="s">
        <v>123</v>
      </c>
      <c r="B13" s="53" t="s">
        <v>124</v>
      </c>
      <c r="C13" s="54"/>
      <c r="D13" s="68"/>
      <c r="E13" s="68"/>
    </row>
    <row r="14" spans="1:5" s="49" customFormat="1" x14ac:dyDescent="0.2">
      <c r="A14" s="55" t="s">
        <v>125</v>
      </c>
      <c r="B14" s="56" t="s">
        <v>126</v>
      </c>
      <c r="C14" s="57"/>
      <c r="D14" s="59"/>
      <c r="E14" s="59"/>
    </row>
    <row r="15" spans="1:5" s="49" customFormat="1" x14ac:dyDescent="0.2">
      <c r="A15" s="55" t="s">
        <v>127</v>
      </c>
      <c r="B15" s="56" t="s">
        <v>128</v>
      </c>
      <c r="C15" s="57"/>
      <c r="D15" s="59"/>
      <c r="E15" s="59"/>
    </row>
    <row r="16" spans="1:5" s="49" customFormat="1" x14ac:dyDescent="0.2">
      <c r="A16" s="55" t="s">
        <v>129</v>
      </c>
      <c r="B16" s="56" t="s">
        <v>130</v>
      </c>
      <c r="C16" s="57"/>
      <c r="D16" s="59"/>
      <c r="E16" s="59"/>
    </row>
    <row r="17" spans="1:5" s="49" customFormat="1" x14ac:dyDescent="0.25">
      <c r="A17" s="55" t="s">
        <v>131</v>
      </c>
      <c r="B17" s="56" t="s">
        <v>132</v>
      </c>
      <c r="C17" s="57">
        <v>38080381</v>
      </c>
      <c r="D17" s="60">
        <v>56594653</v>
      </c>
      <c r="E17" s="60">
        <v>51522439</v>
      </c>
    </row>
    <row r="18" spans="1:5" s="49" customFormat="1" ht="16.5" thickBot="1" x14ac:dyDescent="0.25">
      <c r="A18" s="62" t="s">
        <v>133</v>
      </c>
      <c r="B18" s="63" t="s">
        <v>134</v>
      </c>
      <c r="C18" s="69"/>
      <c r="D18" s="64"/>
      <c r="E18" s="64"/>
    </row>
    <row r="19" spans="1:5" s="49" customFormat="1" ht="16.5" thickBot="1" x14ac:dyDescent="0.25">
      <c r="A19" s="44" t="s">
        <v>7</v>
      </c>
      <c r="B19" s="50" t="s">
        <v>135</v>
      </c>
      <c r="C19" s="51">
        <f>SUM(C20:C24)</f>
        <v>137014774</v>
      </c>
      <c r="D19" s="51">
        <f>SUM(D20:D24)</f>
        <v>272804112</v>
      </c>
      <c r="E19" s="51">
        <f>SUM(E20:E24)</f>
        <v>210264675</v>
      </c>
    </row>
    <row r="20" spans="1:5" s="49" customFormat="1" x14ac:dyDescent="0.2">
      <c r="A20" s="52" t="s">
        <v>136</v>
      </c>
      <c r="B20" s="53" t="s">
        <v>137</v>
      </c>
      <c r="C20" s="54"/>
      <c r="D20" s="68"/>
      <c r="E20" s="68"/>
    </row>
    <row r="21" spans="1:5" s="49" customFormat="1" x14ac:dyDescent="0.2">
      <c r="A21" s="55" t="s">
        <v>138</v>
      </c>
      <c r="B21" s="56" t="s">
        <v>139</v>
      </c>
      <c r="C21" s="57"/>
      <c r="D21" s="59"/>
      <c r="E21" s="59"/>
    </row>
    <row r="22" spans="1:5" s="49" customFormat="1" x14ac:dyDescent="0.2">
      <c r="A22" s="55" t="s">
        <v>140</v>
      </c>
      <c r="B22" s="56" t="s">
        <v>141</v>
      </c>
      <c r="C22" s="57"/>
      <c r="D22" s="59"/>
      <c r="E22" s="59"/>
    </row>
    <row r="23" spans="1:5" s="49" customFormat="1" x14ac:dyDescent="0.2">
      <c r="A23" s="55" t="s">
        <v>142</v>
      </c>
      <c r="B23" s="56" t="s">
        <v>143</v>
      </c>
      <c r="C23" s="57"/>
      <c r="D23" s="59"/>
      <c r="E23" s="59"/>
    </row>
    <row r="24" spans="1:5" s="49" customFormat="1" x14ac:dyDescent="0.25">
      <c r="A24" s="55" t="s">
        <v>144</v>
      </c>
      <c r="B24" s="56" t="s">
        <v>145</v>
      </c>
      <c r="C24" s="57">
        <v>137014774</v>
      </c>
      <c r="D24" s="60">
        <v>272804112</v>
      </c>
      <c r="E24" s="60">
        <v>210264675</v>
      </c>
    </row>
    <row r="25" spans="1:5" s="49" customFormat="1" ht="16.5" thickBot="1" x14ac:dyDescent="0.3">
      <c r="A25" s="62" t="s">
        <v>146</v>
      </c>
      <c r="B25" s="63" t="s">
        <v>147</v>
      </c>
      <c r="C25" s="69">
        <v>129111077</v>
      </c>
      <c r="D25" s="71">
        <v>259780397</v>
      </c>
      <c r="E25" s="71">
        <v>198251399</v>
      </c>
    </row>
    <row r="26" spans="1:5" s="49" customFormat="1" ht="16.5" thickBot="1" x14ac:dyDescent="0.25">
      <c r="A26" s="44" t="s">
        <v>148</v>
      </c>
      <c r="B26" s="50" t="s">
        <v>149</v>
      </c>
      <c r="C26" s="72">
        <f>SUM(C27,C30,C31,C32)</f>
        <v>22600000</v>
      </c>
      <c r="D26" s="72">
        <f>SUM(D27,D30,D31,D32)</f>
        <v>22600000</v>
      </c>
      <c r="E26" s="72">
        <f>SUM(E27,E30,E31,E32)</f>
        <v>23228540</v>
      </c>
    </row>
    <row r="27" spans="1:5" s="49" customFormat="1" x14ac:dyDescent="0.2">
      <c r="A27" s="52" t="s">
        <v>150</v>
      </c>
      <c r="B27" s="53" t="s">
        <v>151</v>
      </c>
      <c r="C27" s="74">
        <f>SUM(C28:C29)</f>
        <v>20050000</v>
      </c>
      <c r="D27" s="74">
        <f>SUM(D28:D29)</f>
        <v>20050000</v>
      </c>
      <c r="E27" s="74">
        <f>SUM(E28:E29)</f>
        <v>20433601</v>
      </c>
    </row>
    <row r="28" spans="1:5" s="49" customFormat="1" x14ac:dyDescent="0.2">
      <c r="A28" s="55" t="s">
        <v>152</v>
      </c>
      <c r="B28" s="56" t="s">
        <v>153</v>
      </c>
      <c r="C28" s="57"/>
      <c r="D28" s="57"/>
      <c r="E28" s="57"/>
    </row>
    <row r="29" spans="1:5" s="49" customFormat="1" x14ac:dyDescent="0.2">
      <c r="A29" s="55" t="s">
        <v>154</v>
      </c>
      <c r="B29" s="56" t="s">
        <v>155</v>
      </c>
      <c r="C29" s="57">
        <v>20050000</v>
      </c>
      <c r="D29" s="57">
        <v>20050000</v>
      </c>
      <c r="E29" s="57">
        <v>20433601</v>
      </c>
    </row>
    <row r="30" spans="1:5" s="49" customFormat="1" x14ac:dyDescent="0.2">
      <c r="A30" s="55" t="s">
        <v>156</v>
      </c>
      <c r="B30" s="56" t="s">
        <v>157</v>
      </c>
      <c r="C30" s="57">
        <v>2500000</v>
      </c>
      <c r="D30" s="57">
        <v>2500000</v>
      </c>
      <c r="E30" s="57">
        <v>2631168</v>
      </c>
    </row>
    <row r="31" spans="1:5" s="49" customFormat="1" x14ac:dyDescent="0.2">
      <c r="A31" s="55" t="s">
        <v>158</v>
      </c>
      <c r="B31" s="56" t="s">
        <v>159</v>
      </c>
      <c r="C31" s="57"/>
      <c r="D31" s="57"/>
      <c r="E31" s="57"/>
    </row>
    <row r="32" spans="1:5" s="49" customFormat="1" ht="16.5" thickBot="1" x14ac:dyDescent="0.25">
      <c r="A32" s="62" t="s">
        <v>160</v>
      </c>
      <c r="B32" s="63" t="s">
        <v>161</v>
      </c>
      <c r="C32" s="69">
        <v>50000</v>
      </c>
      <c r="D32" s="69">
        <v>50000</v>
      </c>
      <c r="E32" s="69">
        <v>163771</v>
      </c>
    </row>
    <row r="33" spans="1:5" s="49" customFormat="1" ht="16.5" thickBot="1" x14ac:dyDescent="0.25">
      <c r="A33" s="44" t="s">
        <v>9</v>
      </c>
      <c r="B33" s="50" t="s">
        <v>162</v>
      </c>
      <c r="C33" s="51">
        <f>SUM(C34:C43)</f>
        <v>9457300</v>
      </c>
      <c r="D33" s="51">
        <f>SUM(D34:D43)</f>
        <v>9457300</v>
      </c>
      <c r="E33" s="51">
        <f>SUM(E34:E43)</f>
        <v>11081782</v>
      </c>
    </row>
    <row r="34" spans="1:5" s="49" customFormat="1" x14ac:dyDescent="0.25">
      <c r="A34" s="52" t="s">
        <v>163</v>
      </c>
      <c r="B34" s="53" t="s">
        <v>164</v>
      </c>
      <c r="C34" s="54"/>
      <c r="D34" s="67"/>
      <c r="E34" s="79">
        <v>169337</v>
      </c>
    </row>
    <row r="35" spans="1:5" s="49" customFormat="1" x14ac:dyDescent="0.25">
      <c r="A35" s="55" t="s">
        <v>165</v>
      </c>
      <c r="B35" s="56" t="s">
        <v>166</v>
      </c>
      <c r="C35" s="57">
        <v>4750300</v>
      </c>
      <c r="D35" s="57">
        <v>4750300</v>
      </c>
      <c r="E35" s="79">
        <v>1925461</v>
      </c>
    </row>
    <row r="36" spans="1:5" s="49" customFormat="1" x14ac:dyDescent="0.2">
      <c r="A36" s="55" t="s">
        <v>167</v>
      </c>
      <c r="B36" s="56" t="s">
        <v>168</v>
      </c>
      <c r="C36" s="57">
        <v>3600000</v>
      </c>
      <c r="D36" s="57">
        <v>3600000</v>
      </c>
      <c r="E36" s="57">
        <v>3887629</v>
      </c>
    </row>
    <row r="37" spans="1:5" s="49" customFormat="1" x14ac:dyDescent="0.2">
      <c r="A37" s="55" t="s">
        <v>169</v>
      </c>
      <c r="B37" s="56" t="s">
        <v>170</v>
      </c>
      <c r="C37" s="57"/>
      <c r="D37" s="57"/>
      <c r="E37" s="57">
        <v>2920953</v>
      </c>
    </row>
    <row r="38" spans="1:5" s="49" customFormat="1" x14ac:dyDescent="0.2">
      <c r="A38" s="55" t="s">
        <v>171</v>
      </c>
      <c r="B38" s="56" t="s">
        <v>172</v>
      </c>
      <c r="C38" s="57"/>
      <c r="D38" s="57"/>
      <c r="E38" s="57"/>
    </row>
    <row r="39" spans="1:5" s="49" customFormat="1" x14ac:dyDescent="0.2">
      <c r="A39" s="55" t="s">
        <v>173</v>
      </c>
      <c r="B39" s="56" t="s">
        <v>174</v>
      </c>
      <c r="C39" s="57">
        <v>1107000</v>
      </c>
      <c r="D39" s="57">
        <v>1107000</v>
      </c>
      <c r="E39" s="57">
        <v>1234895</v>
      </c>
    </row>
    <row r="40" spans="1:5" s="49" customFormat="1" x14ac:dyDescent="0.2">
      <c r="A40" s="55" t="s">
        <v>175</v>
      </c>
      <c r="B40" s="56" t="s">
        <v>176</v>
      </c>
      <c r="C40" s="57"/>
      <c r="D40" s="59"/>
      <c r="E40" s="59"/>
    </row>
    <row r="41" spans="1:5" s="49" customFormat="1" x14ac:dyDescent="0.25">
      <c r="A41" s="55" t="s">
        <v>177</v>
      </c>
      <c r="B41" s="56" t="s">
        <v>178</v>
      </c>
      <c r="C41" s="57"/>
      <c r="D41" s="60"/>
      <c r="E41" s="60">
        <v>26833</v>
      </c>
    </row>
    <row r="42" spans="1:5" s="49" customFormat="1" x14ac:dyDescent="0.25">
      <c r="A42" s="55" t="s">
        <v>179</v>
      </c>
      <c r="B42" s="56" t="s">
        <v>180</v>
      </c>
      <c r="C42" s="75"/>
      <c r="D42" s="60"/>
      <c r="E42" s="60"/>
    </row>
    <row r="43" spans="1:5" s="49" customFormat="1" ht="16.5" thickBot="1" x14ac:dyDescent="0.3">
      <c r="A43" s="62" t="s">
        <v>181</v>
      </c>
      <c r="B43" s="63" t="s">
        <v>32</v>
      </c>
      <c r="C43" s="76">
        <v>0</v>
      </c>
      <c r="D43" s="71"/>
      <c r="E43" s="71">
        <v>916674</v>
      </c>
    </row>
    <row r="44" spans="1:5" s="49" customFormat="1" ht="16.5" thickBot="1" x14ac:dyDescent="0.25">
      <c r="A44" s="44" t="s">
        <v>10</v>
      </c>
      <c r="B44" s="50" t="s">
        <v>182</v>
      </c>
      <c r="C44" s="51">
        <f>SUM(C45:C49)</f>
        <v>3300000</v>
      </c>
      <c r="D44" s="51">
        <f>SUM(D45:D49)</f>
        <v>3300000</v>
      </c>
      <c r="E44" s="51">
        <f>SUM(E45:E49)</f>
        <v>2707086</v>
      </c>
    </row>
    <row r="45" spans="1:5" s="49" customFormat="1" x14ac:dyDescent="0.2">
      <c r="A45" s="52" t="s">
        <v>183</v>
      </c>
      <c r="B45" s="53" t="s">
        <v>184</v>
      </c>
      <c r="C45" s="77"/>
      <c r="D45" s="75"/>
      <c r="E45" s="75"/>
    </row>
    <row r="46" spans="1:5" s="49" customFormat="1" x14ac:dyDescent="0.2">
      <c r="A46" s="55" t="s">
        <v>185</v>
      </c>
      <c r="B46" s="56" t="s">
        <v>186</v>
      </c>
      <c r="C46" s="75">
        <v>3300000</v>
      </c>
      <c r="D46" s="75">
        <v>3300000</v>
      </c>
      <c r="E46" s="75">
        <v>2707086</v>
      </c>
    </row>
    <row r="47" spans="1:5" s="49" customFormat="1" x14ac:dyDescent="0.2">
      <c r="A47" s="55" t="s">
        <v>187</v>
      </c>
      <c r="B47" s="56" t="s">
        <v>188</v>
      </c>
      <c r="C47" s="75"/>
      <c r="D47" s="76"/>
      <c r="E47" s="75"/>
    </row>
    <row r="48" spans="1:5" s="49" customFormat="1" x14ac:dyDescent="0.2">
      <c r="A48" s="55" t="s">
        <v>189</v>
      </c>
      <c r="B48" s="56" t="s">
        <v>190</v>
      </c>
      <c r="C48" s="75"/>
      <c r="D48" s="59"/>
      <c r="E48" s="59"/>
    </row>
    <row r="49" spans="1:5" s="49" customFormat="1" ht="16.5" thickBot="1" x14ac:dyDescent="0.25">
      <c r="A49" s="62" t="s">
        <v>191</v>
      </c>
      <c r="B49" s="63" t="s">
        <v>192</v>
      </c>
      <c r="C49" s="76"/>
      <c r="D49" s="64"/>
      <c r="E49" s="64"/>
    </row>
    <row r="50" spans="1:5" s="49" customFormat="1" ht="16.5" thickBot="1" x14ac:dyDescent="0.3">
      <c r="A50" s="44" t="s">
        <v>193</v>
      </c>
      <c r="B50" s="50" t="s">
        <v>194</v>
      </c>
      <c r="C50" s="51"/>
      <c r="D50" s="73"/>
      <c r="E50" s="70">
        <f>SUM(E51:E54)</f>
        <v>0</v>
      </c>
    </row>
    <row r="51" spans="1:5" s="49" customFormat="1" x14ac:dyDescent="0.25">
      <c r="A51" s="52" t="s">
        <v>195</v>
      </c>
      <c r="B51" s="53" t="s">
        <v>196</v>
      </c>
      <c r="C51" s="54"/>
      <c r="D51" s="68"/>
      <c r="E51" s="79"/>
    </row>
    <row r="52" spans="1:5" s="49" customFormat="1" x14ac:dyDescent="0.25">
      <c r="A52" s="55" t="s">
        <v>197</v>
      </c>
      <c r="B52" s="56" t="s">
        <v>198</v>
      </c>
      <c r="C52" s="57"/>
      <c r="D52" s="59"/>
      <c r="E52" s="60"/>
    </row>
    <row r="53" spans="1:5" s="49" customFormat="1" x14ac:dyDescent="0.25">
      <c r="A53" s="55" t="s">
        <v>199</v>
      </c>
      <c r="B53" s="56" t="s">
        <v>200</v>
      </c>
      <c r="C53" s="57"/>
      <c r="D53" s="59"/>
      <c r="E53" s="60"/>
    </row>
    <row r="54" spans="1:5" s="49" customFormat="1" ht="16.5" thickBot="1" x14ac:dyDescent="0.3">
      <c r="A54" s="62" t="s">
        <v>201</v>
      </c>
      <c r="B54" s="63" t="s">
        <v>202</v>
      </c>
      <c r="C54" s="69"/>
      <c r="D54" s="64"/>
      <c r="E54" s="71"/>
    </row>
    <row r="55" spans="1:5" s="49" customFormat="1" ht="16.5" thickBot="1" x14ac:dyDescent="0.3">
      <c r="A55" s="44" t="s">
        <v>12</v>
      </c>
      <c r="B55" s="66" t="s">
        <v>203</v>
      </c>
      <c r="C55" s="51">
        <f>SUM(C56:C58)</f>
        <v>528000</v>
      </c>
      <c r="D55" s="70">
        <f>SUM(D56:D58)</f>
        <v>528000</v>
      </c>
      <c r="E55" s="70">
        <f>SUM(E56:E58)</f>
        <v>264000</v>
      </c>
    </row>
    <row r="56" spans="1:5" s="49" customFormat="1" x14ac:dyDescent="0.2">
      <c r="A56" s="52" t="s">
        <v>204</v>
      </c>
      <c r="B56" s="53" t="s">
        <v>205</v>
      </c>
      <c r="C56" s="75"/>
      <c r="D56" s="75"/>
      <c r="E56" s="75"/>
    </row>
    <row r="57" spans="1:5" s="49" customFormat="1" x14ac:dyDescent="0.2">
      <c r="A57" s="55" t="s">
        <v>206</v>
      </c>
      <c r="B57" s="56" t="s">
        <v>207</v>
      </c>
      <c r="C57" s="75">
        <v>264000</v>
      </c>
      <c r="D57" s="75">
        <v>264000</v>
      </c>
      <c r="E57" s="75"/>
    </row>
    <row r="58" spans="1:5" s="49" customFormat="1" x14ac:dyDescent="0.2">
      <c r="A58" s="55" t="s">
        <v>208</v>
      </c>
      <c r="B58" s="56" t="s">
        <v>209</v>
      </c>
      <c r="C58" s="75">
        <v>264000</v>
      </c>
      <c r="D58" s="75">
        <v>264000</v>
      </c>
      <c r="E58" s="75">
        <v>264000</v>
      </c>
    </row>
    <row r="59" spans="1:5" s="49" customFormat="1" ht="16.5" thickBot="1" x14ac:dyDescent="0.25">
      <c r="A59" s="62" t="s">
        <v>210</v>
      </c>
      <c r="B59" s="63" t="s">
        <v>211</v>
      </c>
      <c r="C59" s="75"/>
      <c r="D59" s="64"/>
      <c r="E59" s="64"/>
    </row>
    <row r="60" spans="1:5" s="49" customFormat="1" ht="16.5" thickBot="1" x14ac:dyDescent="0.25">
      <c r="A60" s="44" t="s">
        <v>13</v>
      </c>
      <c r="B60" s="50" t="s">
        <v>212</v>
      </c>
      <c r="C60" s="72">
        <f>SUM(C5,C12,C19,C26,C33,C44,C55)</f>
        <v>281516067</v>
      </c>
      <c r="D60" s="72">
        <f>SUM(D5,D12,D19,D26,D33,D44,D55)</f>
        <v>447947418</v>
      </c>
      <c r="E60" s="72">
        <f>SUM(E5,E12,E19,E26,E33,E44,E55,E50)</f>
        <v>381731875</v>
      </c>
    </row>
    <row r="61" spans="1:5" s="49" customFormat="1" ht="16.5" thickBot="1" x14ac:dyDescent="0.25">
      <c r="A61" s="78" t="s">
        <v>14</v>
      </c>
      <c r="B61" s="66" t="s">
        <v>213</v>
      </c>
      <c r="C61" s="51"/>
      <c r="D61" s="73"/>
      <c r="E61" s="73"/>
    </row>
    <row r="62" spans="1:5" s="49" customFormat="1" x14ac:dyDescent="0.2">
      <c r="A62" s="52" t="s">
        <v>214</v>
      </c>
      <c r="B62" s="53" t="s">
        <v>215</v>
      </c>
      <c r="C62" s="75"/>
      <c r="D62" s="68"/>
      <c r="E62" s="68"/>
    </row>
    <row r="63" spans="1:5" s="49" customFormat="1" x14ac:dyDescent="0.2">
      <c r="A63" s="55" t="s">
        <v>216</v>
      </c>
      <c r="B63" s="56" t="s">
        <v>217</v>
      </c>
      <c r="C63" s="75"/>
      <c r="D63" s="59"/>
      <c r="E63" s="59"/>
    </row>
    <row r="64" spans="1:5" s="49" customFormat="1" ht="16.5" thickBot="1" x14ac:dyDescent="0.25">
      <c r="A64" s="62" t="s">
        <v>218</v>
      </c>
      <c r="B64" s="63" t="s">
        <v>219</v>
      </c>
      <c r="C64" s="75"/>
      <c r="D64" s="64"/>
      <c r="E64" s="64"/>
    </row>
    <row r="65" spans="1:5" s="49" customFormat="1" ht="16.5" thickBot="1" x14ac:dyDescent="0.25">
      <c r="A65" s="78" t="s">
        <v>15</v>
      </c>
      <c r="B65" s="66" t="s">
        <v>220</v>
      </c>
      <c r="C65" s="51"/>
      <c r="D65" s="73"/>
      <c r="E65" s="73"/>
    </row>
    <row r="66" spans="1:5" s="49" customFormat="1" x14ac:dyDescent="0.2">
      <c r="A66" s="52" t="s">
        <v>221</v>
      </c>
      <c r="B66" s="53" t="s">
        <v>222</v>
      </c>
      <c r="C66" s="75"/>
      <c r="D66" s="68"/>
      <c r="E66" s="68"/>
    </row>
    <row r="67" spans="1:5" s="49" customFormat="1" x14ac:dyDescent="0.2">
      <c r="A67" s="55" t="s">
        <v>223</v>
      </c>
      <c r="B67" s="56" t="s">
        <v>224</v>
      </c>
      <c r="C67" s="75"/>
      <c r="D67" s="59"/>
      <c r="E67" s="59"/>
    </row>
    <row r="68" spans="1:5" s="49" customFormat="1" x14ac:dyDescent="0.2">
      <c r="A68" s="55" t="s">
        <v>225</v>
      </c>
      <c r="B68" s="56" t="s">
        <v>226</v>
      </c>
      <c r="C68" s="75"/>
      <c r="D68" s="59"/>
      <c r="E68" s="59"/>
    </row>
    <row r="69" spans="1:5" s="49" customFormat="1" ht="16.5" thickBot="1" x14ac:dyDescent="0.25">
      <c r="A69" s="62" t="s">
        <v>227</v>
      </c>
      <c r="B69" s="63" t="s">
        <v>228</v>
      </c>
      <c r="C69" s="75"/>
      <c r="D69" s="64"/>
      <c r="E69" s="64"/>
    </row>
    <row r="70" spans="1:5" s="49" customFormat="1" ht="16.5" thickBot="1" x14ac:dyDescent="0.25">
      <c r="A70" s="78" t="s">
        <v>16</v>
      </c>
      <c r="B70" s="66" t="s">
        <v>229</v>
      </c>
      <c r="C70" s="51">
        <f>SUM(C71:C72)</f>
        <v>66274836</v>
      </c>
      <c r="D70" s="51">
        <f>SUM(D71:D72)</f>
        <v>71029744</v>
      </c>
      <c r="E70" s="51">
        <f>SUM(E71:E72)</f>
        <v>71047744</v>
      </c>
    </row>
    <row r="71" spans="1:5" s="49" customFormat="1" x14ac:dyDescent="0.25">
      <c r="A71" s="52" t="s">
        <v>230</v>
      </c>
      <c r="B71" s="53" t="s">
        <v>231</v>
      </c>
      <c r="C71" s="75">
        <v>66274836</v>
      </c>
      <c r="D71" s="79">
        <v>71029744</v>
      </c>
      <c r="E71" s="79">
        <v>71047744</v>
      </c>
    </row>
    <row r="72" spans="1:5" s="49" customFormat="1" ht="16.5" thickBot="1" x14ac:dyDescent="0.25">
      <c r="A72" s="62" t="s">
        <v>232</v>
      </c>
      <c r="B72" s="63" t="s">
        <v>233</v>
      </c>
      <c r="C72" s="75"/>
      <c r="D72" s="64"/>
      <c r="E72" s="64"/>
    </row>
    <row r="73" spans="1:5" s="49" customFormat="1" ht="16.5" thickBot="1" x14ac:dyDescent="0.25">
      <c r="A73" s="78" t="s">
        <v>17</v>
      </c>
      <c r="B73" s="66" t="s">
        <v>234</v>
      </c>
      <c r="C73" s="51">
        <f>SUM(C74:C77)</f>
        <v>43685600</v>
      </c>
      <c r="D73" s="51">
        <f>SUM(D74:D77)</f>
        <v>43815393</v>
      </c>
      <c r="E73" s="51">
        <f>SUM(E74:E77)</f>
        <v>46833764</v>
      </c>
    </row>
    <row r="74" spans="1:5" s="49" customFormat="1" x14ac:dyDescent="0.25">
      <c r="A74" s="52" t="s">
        <v>235</v>
      </c>
      <c r="B74" s="53" t="s">
        <v>236</v>
      </c>
      <c r="C74" s="75"/>
      <c r="D74" s="68"/>
      <c r="E74" s="79">
        <v>3018371</v>
      </c>
    </row>
    <row r="75" spans="1:5" s="49" customFormat="1" x14ac:dyDescent="0.25">
      <c r="A75" s="55" t="s">
        <v>237</v>
      </c>
      <c r="B75" s="56" t="s">
        <v>238</v>
      </c>
      <c r="C75" s="75"/>
      <c r="D75" s="59"/>
      <c r="E75" s="58"/>
    </row>
    <row r="76" spans="1:5" s="49" customFormat="1" x14ac:dyDescent="0.25">
      <c r="A76" s="62" t="s">
        <v>239</v>
      </c>
      <c r="B76" s="63" t="s">
        <v>240</v>
      </c>
      <c r="C76" s="75"/>
      <c r="D76" s="59"/>
      <c r="E76" s="58"/>
    </row>
    <row r="77" spans="1:5" s="49" customFormat="1" ht="16.5" thickBot="1" x14ac:dyDescent="0.25">
      <c r="A77" s="62" t="s">
        <v>241</v>
      </c>
      <c r="B77" s="63" t="s">
        <v>242</v>
      </c>
      <c r="C77" s="75">
        <v>43685600</v>
      </c>
      <c r="D77" s="75">
        <v>43815393</v>
      </c>
      <c r="E77" s="75">
        <v>43815393</v>
      </c>
    </row>
    <row r="78" spans="1:5" s="49" customFormat="1" ht="16.5" thickBot="1" x14ac:dyDescent="0.25">
      <c r="A78" s="78" t="s">
        <v>45</v>
      </c>
      <c r="B78" s="66" t="s">
        <v>243</v>
      </c>
      <c r="C78" s="51"/>
      <c r="D78" s="73"/>
      <c r="E78" s="73"/>
    </row>
    <row r="79" spans="1:5" s="49" customFormat="1" x14ac:dyDescent="0.2">
      <c r="A79" s="80" t="s">
        <v>244</v>
      </c>
      <c r="B79" s="53" t="s">
        <v>245</v>
      </c>
      <c r="C79" s="75"/>
      <c r="D79" s="68"/>
      <c r="E79" s="68"/>
    </row>
    <row r="80" spans="1:5" s="49" customFormat="1" x14ac:dyDescent="0.2">
      <c r="A80" s="81" t="s">
        <v>246</v>
      </c>
      <c r="B80" s="56" t="s">
        <v>247</v>
      </c>
      <c r="C80" s="75"/>
      <c r="D80" s="59"/>
      <c r="E80" s="59"/>
    </row>
    <row r="81" spans="1:7" s="49" customFormat="1" x14ac:dyDescent="0.2">
      <c r="A81" s="81" t="s">
        <v>248</v>
      </c>
      <c r="B81" s="56" t="s">
        <v>249</v>
      </c>
      <c r="C81" s="75"/>
      <c r="D81" s="59"/>
      <c r="E81" s="59"/>
    </row>
    <row r="82" spans="1:7" s="49" customFormat="1" ht="16.5" thickBot="1" x14ac:dyDescent="0.25">
      <c r="A82" s="82" t="s">
        <v>250</v>
      </c>
      <c r="B82" s="63" t="s">
        <v>251</v>
      </c>
      <c r="C82" s="75"/>
      <c r="D82" s="64"/>
      <c r="E82" s="64"/>
    </row>
    <row r="83" spans="1:7" s="49" customFormat="1" ht="16.5" thickBot="1" x14ac:dyDescent="0.25">
      <c r="A83" s="78" t="s">
        <v>48</v>
      </c>
      <c r="B83" s="66" t="s">
        <v>252</v>
      </c>
      <c r="C83" s="83"/>
      <c r="D83" s="73"/>
      <c r="E83" s="73"/>
    </row>
    <row r="84" spans="1:7" s="49" customFormat="1" ht="16.5" thickBot="1" x14ac:dyDescent="0.25">
      <c r="A84" s="78" t="s">
        <v>51</v>
      </c>
      <c r="B84" s="66" t="s">
        <v>253</v>
      </c>
      <c r="C84" s="51">
        <f>SUM(C61+C65+C70+C73+C78+C83)</f>
        <v>109960436</v>
      </c>
      <c r="D84" s="51">
        <f>SUM(D61+D65+D70+D73+D78+D83)</f>
        <v>114845137</v>
      </c>
      <c r="E84" s="51">
        <f>SUM(E61+E65+E70+E73+E78+E83)</f>
        <v>117881508</v>
      </c>
    </row>
    <row r="85" spans="1:7" s="49" customFormat="1" ht="16.5" thickBot="1" x14ac:dyDescent="0.25">
      <c r="A85" s="84" t="s">
        <v>54</v>
      </c>
      <c r="B85" s="85" t="s">
        <v>254</v>
      </c>
      <c r="C85" s="72">
        <f>SUM(C60,C84)</f>
        <v>391476503</v>
      </c>
      <c r="D85" s="72">
        <f>SUM(D60,D84)</f>
        <v>562792555</v>
      </c>
      <c r="E85" s="72">
        <f>SUM(E60,E84)</f>
        <v>499613383</v>
      </c>
    </row>
    <row r="86" spans="1:7" s="49" customFormat="1" x14ac:dyDescent="0.2">
      <c r="A86" s="123"/>
      <c r="B86" s="124"/>
      <c r="C86" s="313"/>
      <c r="D86" s="313"/>
      <c r="E86" s="313"/>
    </row>
    <row r="87" spans="1:7" ht="16.5" customHeight="1" x14ac:dyDescent="0.25">
      <c r="A87" s="424" t="s">
        <v>255</v>
      </c>
      <c r="B87" s="424"/>
      <c r="C87" s="424"/>
      <c r="G87" s="41" t="s">
        <v>256</v>
      </c>
    </row>
    <row r="88" spans="1:7" s="86" customFormat="1" ht="16.5" customHeight="1" thickBot="1" x14ac:dyDescent="0.3">
      <c r="A88" s="425"/>
      <c r="B88" s="425"/>
      <c r="D88" s="145"/>
      <c r="E88" s="87" t="s">
        <v>257</v>
      </c>
    </row>
    <row r="89" spans="1:7" ht="32.25" thickBot="1" x14ac:dyDescent="0.3">
      <c r="A89" s="44" t="s">
        <v>3</v>
      </c>
      <c r="B89" s="45" t="s">
        <v>258</v>
      </c>
      <c r="C89" s="45" t="s">
        <v>1029</v>
      </c>
      <c r="D89" s="46" t="s">
        <v>1040</v>
      </c>
      <c r="E89" s="46" t="s">
        <v>1041</v>
      </c>
    </row>
    <row r="90" spans="1:7" s="89" customFormat="1" ht="16.5" thickBot="1" x14ac:dyDescent="0.3">
      <c r="A90" s="44">
        <v>1</v>
      </c>
      <c r="B90" s="45">
        <v>2</v>
      </c>
      <c r="C90" s="45">
        <v>3</v>
      </c>
      <c r="D90" s="88">
        <v>4</v>
      </c>
      <c r="E90" s="88">
        <v>5</v>
      </c>
    </row>
    <row r="91" spans="1:7" ht="16.5" thickBot="1" x14ac:dyDescent="0.3">
      <c r="A91" s="47" t="s">
        <v>18</v>
      </c>
      <c r="B91" s="90" t="s">
        <v>259</v>
      </c>
      <c r="C91" s="91">
        <f>SUM(C92:C96)</f>
        <v>139659713</v>
      </c>
      <c r="D91" s="92">
        <f>SUM(D92:D96)</f>
        <v>189599849</v>
      </c>
      <c r="E91" s="92">
        <f>SUM(E92:E96)</f>
        <v>146857608</v>
      </c>
    </row>
    <row r="92" spans="1:7" x14ac:dyDescent="0.25">
      <c r="A92" s="93" t="s">
        <v>110</v>
      </c>
      <c r="B92" s="94" t="s">
        <v>260</v>
      </c>
      <c r="C92" s="95">
        <v>68074692</v>
      </c>
      <c r="D92" s="96">
        <v>86817887</v>
      </c>
      <c r="E92" s="96">
        <v>78476496</v>
      </c>
    </row>
    <row r="93" spans="1:7" x14ac:dyDescent="0.25">
      <c r="A93" s="55" t="s">
        <v>112</v>
      </c>
      <c r="B93" s="97" t="s">
        <v>23</v>
      </c>
      <c r="C93" s="98">
        <v>12398898</v>
      </c>
      <c r="D93" s="99">
        <v>15851956</v>
      </c>
      <c r="E93" s="99">
        <v>13963312</v>
      </c>
    </row>
    <row r="94" spans="1:7" x14ac:dyDescent="0.25">
      <c r="A94" s="55" t="s">
        <v>114</v>
      </c>
      <c r="B94" s="97" t="s">
        <v>261</v>
      </c>
      <c r="C94" s="100">
        <v>45071918</v>
      </c>
      <c r="D94" s="99">
        <v>70785300</v>
      </c>
      <c r="E94" s="99">
        <v>38524650</v>
      </c>
    </row>
    <row r="95" spans="1:7" x14ac:dyDescent="0.25">
      <c r="A95" s="55" t="s">
        <v>116</v>
      </c>
      <c r="B95" s="97" t="s">
        <v>27</v>
      </c>
      <c r="C95" s="100">
        <v>4870000</v>
      </c>
      <c r="D95" s="99">
        <v>6495921</v>
      </c>
      <c r="E95" s="99">
        <v>6246065</v>
      </c>
    </row>
    <row r="96" spans="1:7" x14ac:dyDescent="0.25">
      <c r="A96" s="55" t="s">
        <v>262</v>
      </c>
      <c r="B96" s="101" t="s">
        <v>29</v>
      </c>
      <c r="C96" s="100">
        <v>9244205</v>
      </c>
      <c r="D96" s="99">
        <v>9648785</v>
      </c>
      <c r="E96" s="99">
        <v>9647085</v>
      </c>
    </row>
    <row r="97" spans="1:5" x14ac:dyDescent="0.25">
      <c r="A97" s="55" t="s">
        <v>120</v>
      </c>
      <c r="B97" s="97" t="s">
        <v>263</v>
      </c>
      <c r="C97" s="100"/>
      <c r="D97" s="99">
        <v>46038</v>
      </c>
      <c r="E97" s="99">
        <v>46038</v>
      </c>
    </row>
    <row r="98" spans="1:5" x14ac:dyDescent="0.25">
      <c r="A98" s="55" t="s">
        <v>264</v>
      </c>
      <c r="B98" s="103" t="s">
        <v>265</v>
      </c>
      <c r="C98" s="100"/>
      <c r="D98" s="99"/>
      <c r="E98" s="99"/>
    </row>
    <row r="99" spans="1:5" x14ac:dyDescent="0.25">
      <c r="A99" s="55" t="s">
        <v>266</v>
      </c>
      <c r="B99" s="104" t="s">
        <v>267</v>
      </c>
      <c r="C99" s="100"/>
      <c r="D99" s="99"/>
      <c r="E99" s="99"/>
    </row>
    <row r="100" spans="1:5" x14ac:dyDescent="0.25">
      <c r="A100" s="55" t="s">
        <v>268</v>
      </c>
      <c r="B100" s="104" t="s">
        <v>269</v>
      </c>
      <c r="C100" s="100"/>
      <c r="D100" s="99"/>
      <c r="E100" s="99"/>
    </row>
    <row r="101" spans="1:5" x14ac:dyDescent="0.25">
      <c r="A101" s="55" t="s">
        <v>270</v>
      </c>
      <c r="B101" s="103" t="s">
        <v>271</v>
      </c>
      <c r="C101" s="100">
        <v>6794205</v>
      </c>
      <c r="D101" s="146">
        <v>7003612</v>
      </c>
      <c r="E101" s="146">
        <v>7003612</v>
      </c>
    </row>
    <row r="102" spans="1:5" x14ac:dyDescent="0.25">
      <c r="A102" s="55" t="s">
        <v>272</v>
      </c>
      <c r="B102" s="103" t="s">
        <v>273</v>
      </c>
      <c r="C102" s="100"/>
      <c r="D102" s="99"/>
      <c r="E102" s="99"/>
    </row>
    <row r="103" spans="1:5" x14ac:dyDescent="0.25">
      <c r="A103" s="55" t="s">
        <v>274</v>
      </c>
      <c r="B103" s="104" t="s">
        <v>275</v>
      </c>
      <c r="C103" s="100"/>
      <c r="D103" s="99"/>
      <c r="E103" s="99"/>
    </row>
    <row r="104" spans="1:5" x14ac:dyDescent="0.25">
      <c r="A104" s="105" t="s">
        <v>276</v>
      </c>
      <c r="B104" s="106" t="s">
        <v>277</v>
      </c>
      <c r="C104" s="100"/>
      <c r="D104" s="99"/>
      <c r="E104" s="99"/>
    </row>
    <row r="105" spans="1:5" x14ac:dyDescent="0.25">
      <c r="A105" s="55" t="s">
        <v>278</v>
      </c>
      <c r="B105" s="106" t="s">
        <v>279</v>
      </c>
      <c r="C105" s="100"/>
      <c r="D105" s="99"/>
      <c r="E105" s="99"/>
    </row>
    <row r="106" spans="1:5" ht="16.5" thickBot="1" x14ac:dyDescent="0.3">
      <c r="A106" s="107" t="s">
        <v>280</v>
      </c>
      <c r="B106" s="108" t="s">
        <v>281</v>
      </c>
      <c r="C106" s="109">
        <v>2450000</v>
      </c>
      <c r="D106" s="147">
        <v>2599135</v>
      </c>
      <c r="E106" s="147">
        <v>2597435</v>
      </c>
    </row>
    <row r="107" spans="1:5" ht="16.5" thickBot="1" x14ac:dyDescent="0.3">
      <c r="A107" s="44" t="s">
        <v>21</v>
      </c>
      <c r="B107" s="110" t="s">
        <v>282</v>
      </c>
      <c r="C107" s="92">
        <f>SUM(C108,C110,C112)</f>
        <v>174686570</v>
      </c>
      <c r="D107" s="92">
        <f>SUM(D108,D110,D112)</f>
        <v>304994029</v>
      </c>
      <c r="E107" s="92">
        <f>SUM(E108,E110,E112)</f>
        <v>31035985</v>
      </c>
    </row>
    <row r="108" spans="1:5" x14ac:dyDescent="0.25">
      <c r="A108" s="52" t="s">
        <v>123</v>
      </c>
      <c r="B108" s="97" t="s">
        <v>69</v>
      </c>
      <c r="C108" s="111">
        <v>22297356</v>
      </c>
      <c r="D108" s="96">
        <v>78848310</v>
      </c>
      <c r="E108" s="96">
        <v>3972607</v>
      </c>
    </row>
    <row r="109" spans="1:5" x14ac:dyDescent="0.25">
      <c r="A109" s="52" t="s">
        <v>125</v>
      </c>
      <c r="B109" s="112" t="s">
        <v>283</v>
      </c>
      <c r="C109" s="111">
        <v>14572857</v>
      </c>
      <c r="D109" s="99">
        <v>17862157</v>
      </c>
      <c r="E109" s="99">
        <v>3289300</v>
      </c>
    </row>
    <row r="110" spans="1:5" x14ac:dyDescent="0.25">
      <c r="A110" s="52" t="s">
        <v>127</v>
      </c>
      <c r="B110" s="112" t="s">
        <v>73</v>
      </c>
      <c r="C110" s="98">
        <v>152125214</v>
      </c>
      <c r="D110" s="99">
        <v>225881719</v>
      </c>
      <c r="E110" s="99">
        <v>26799378</v>
      </c>
    </row>
    <row r="111" spans="1:5" x14ac:dyDescent="0.25">
      <c r="A111" s="52" t="s">
        <v>129</v>
      </c>
      <c r="B111" s="112" t="s">
        <v>284</v>
      </c>
      <c r="C111" s="98">
        <v>148188214</v>
      </c>
      <c r="D111" s="99">
        <v>216980371</v>
      </c>
      <c r="E111" s="99">
        <v>24681940</v>
      </c>
    </row>
    <row r="112" spans="1:5" x14ac:dyDescent="0.25">
      <c r="A112" s="52" t="s">
        <v>131</v>
      </c>
      <c r="B112" s="63" t="s">
        <v>77</v>
      </c>
      <c r="C112" s="98">
        <v>264000</v>
      </c>
      <c r="D112" s="99">
        <v>264000</v>
      </c>
      <c r="E112" s="99">
        <v>264000</v>
      </c>
    </row>
    <row r="113" spans="1:5" x14ac:dyDescent="0.25">
      <c r="A113" s="52" t="s">
        <v>133</v>
      </c>
      <c r="B113" s="56" t="s">
        <v>285</v>
      </c>
      <c r="C113" s="98"/>
      <c r="D113" s="102"/>
      <c r="E113" s="102"/>
    </row>
    <row r="114" spans="1:5" x14ac:dyDescent="0.25">
      <c r="A114" s="52" t="s">
        <v>286</v>
      </c>
      <c r="B114" s="113" t="s">
        <v>287</v>
      </c>
      <c r="C114" s="98"/>
      <c r="D114" s="102"/>
      <c r="E114" s="102"/>
    </row>
    <row r="115" spans="1:5" x14ac:dyDescent="0.25">
      <c r="A115" s="52" t="s">
        <v>288</v>
      </c>
      <c r="B115" s="104" t="s">
        <v>269</v>
      </c>
      <c r="C115" s="98"/>
      <c r="D115" s="102"/>
      <c r="E115" s="102"/>
    </row>
    <row r="116" spans="1:5" x14ac:dyDescent="0.25">
      <c r="A116" s="52" t="s">
        <v>289</v>
      </c>
      <c r="B116" s="104" t="s">
        <v>290</v>
      </c>
      <c r="C116" s="98"/>
      <c r="D116" s="102"/>
      <c r="E116" s="102"/>
    </row>
    <row r="117" spans="1:5" x14ac:dyDescent="0.25">
      <c r="A117" s="52" t="s">
        <v>291</v>
      </c>
      <c r="B117" s="104" t="s">
        <v>292</v>
      </c>
      <c r="C117" s="98"/>
      <c r="D117" s="102"/>
      <c r="E117" s="102"/>
    </row>
    <row r="118" spans="1:5" x14ac:dyDescent="0.25">
      <c r="A118" s="52" t="s">
        <v>293</v>
      </c>
      <c r="B118" s="104" t="s">
        <v>275</v>
      </c>
      <c r="C118" s="98"/>
      <c r="D118" s="102"/>
      <c r="E118" s="102"/>
    </row>
    <row r="119" spans="1:5" x14ac:dyDescent="0.25">
      <c r="A119" s="52" t="s">
        <v>294</v>
      </c>
      <c r="B119" s="104" t="s">
        <v>295</v>
      </c>
      <c r="C119" s="98"/>
      <c r="D119" s="102"/>
      <c r="E119" s="102"/>
    </row>
    <row r="120" spans="1:5" ht="16.5" thickBot="1" x14ac:dyDescent="0.3">
      <c r="A120" s="105" t="s">
        <v>296</v>
      </c>
      <c r="B120" s="104" t="s">
        <v>297</v>
      </c>
      <c r="C120" s="100"/>
      <c r="D120" s="148"/>
      <c r="E120" s="148"/>
    </row>
    <row r="121" spans="1:5" ht="16.5" thickBot="1" x14ac:dyDescent="0.3">
      <c r="A121" s="44" t="s">
        <v>7</v>
      </c>
      <c r="B121" s="115" t="s">
        <v>298</v>
      </c>
      <c r="C121" s="92">
        <f>SUM(C122:C123)</f>
        <v>30629196</v>
      </c>
      <c r="D121" s="70">
        <f>D122+D123</f>
        <v>21567860</v>
      </c>
      <c r="E121" s="70">
        <f>E122+E123</f>
        <v>0</v>
      </c>
    </row>
    <row r="122" spans="1:5" x14ac:dyDescent="0.25">
      <c r="A122" s="52" t="s">
        <v>136</v>
      </c>
      <c r="B122" s="116" t="s">
        <v>299</v>
      </c>
      <c r="C122" s="111">
        <v>30629196</v>
      </c>
      <c r="D122" s="96">
        <v>21567860</v>
      </c>
      <c r="E122" s="96"/>
    </row>
    <row r="123" spans="1:5" ht="16.5" thickBot="1" x14ac:dyDescent="0.3">
      <c r="A123" s="62" t="s">
        <v>138</v>
      </c>
      <c r="B123" s="112" t="s">
        <v>300</v>
      </c>
      <c r="C123" s="100"/>
      <c r="D123" s="114"/>
      <c r="E123" s="114"/>
    </row>
    <row r="124" spans="1:5" ht="16.5" thickBot="1" x14ac:dyDescent="0.3">
      <c r="A124" s="44" t="s">
        <v>8</v>
      </c>
      <c r="B124" s="115" t="s">
        <v>301</v>
      </c>
      <c r="C124" s="92">
        <f>SUM(C91,C107,C121)</f>
        <v>344975479</v>
      </c>
      <c r="D124" s="92">
        <f>SUM(D91,D107,D121)</f>
        <v>516161738</v>
      </c>
      <c r="E124" s="92">
        <f>SUM(E91,E107,E121)</f>
        <v>177893593</v>
      </c>
    </row>
    <row r="125" spans="1:5" ht="16.5" thickBot="1" x14ac:dyDescent="0.3">
      <c r="A125" s="44" t="s">
        <v>9</v>
      </c>
      <c r="B125" s="115" t="s">
        <v>302</v>
      </c>
      <c r="C125" s="92"/>
      <c r="D125" s="117"/>
      <c r="E125" s="117"/>
    </row>
    <row r="126" spans="1:5" x14ac:dyDescent="0.25">
      <c r="A126" s="52" t="s">
        <v>163</v>
      </c>
      <c r="B126" s="116" t="s">
        <v>303</v>
      </c>
      <c r="C126" s="98"/>
      <c r="D126" s="118"/>
      <c r="E126" s="118"/>
    </row>
    <row r="127" spans="1:5" x14ac:dyDescent="0.25">
      <c r="A127" s="52" t="s">
        <v>165</v>
      </c>
      <c r="B127" s="116" t="s">
        <v>304</v>
      </c>
      <c r="C127" s="98"/>
      <c r="D127" s="102"/>
      <c r="E127" s="102"/>
    </row>
    <row r="128" spans="1:5" ht="16.5" thickBot="1" x14ac:dyDescent="0.3">
      <c r="A128" s="105" t="s">
        <v>167</v>
      </c>
      <c r="B128" s="101" t="s">
        <v>305</v>
      </c>
      <c r="C128" s="98"/>
      <c r="D128" s="148"/>
      <c r="E128" s="148"/>
    </row>
    <row r="129" spans="1:7" ht="16.5" thickBot="1" x14ac:dyDescent="0.3">
      <c r="A129" s="44" t="s">
        <v>10</v>
      </c>
      <c r="B129" s="115" t="s">
        <v>306</v>
      </c>
      <c r="C129" s="92"/>
      <c r="D129" s="117"/>
      <c r="E129" s="117"/>
    </row>
    <row r="130" spans="1:7" x14ac:dyDescent="0.25">
      <c r="A130" s="52" t="s">
        <v>183</v>
      </c>
      <c r="B130" s="116" t="s">
        <v>307</v>
      </c>
      <c r="C130" s="98"/>
      <c r="D130" s="118"/>
      <c r="E130" s="118"/>
    </row>
    <row r="131" spans="1:7" x14ac:dyDescent="0.25">
      <c r="A131" s="52" t="s">
        <v>185</v>
      </c>
      <c r="B131" s="116" t="s">
        <v>308</v>
      </c>
      <c r="C131" s="98"/>
      <c r="D131" s="102"/>
      <c r="E131" s="102"/>
    </row>
    <row r="132" spans="1:7" x14ac:dyDescent="0.25">
      <c r="A132" s="52" t="s">
        <v>187</v>
      </c>
      <c r="B132" s="116" t="s">
        <v>309</v>
      </c>
      <c r="C132" s="98"/>
      <c r="D132" s="102"/>
      <c r="E132" s="102"/>
    </row>
    <row r="133" spans="1:7" ht="16.5" thickBot="1" x14ac:dyDescent="0.3">
      <c r="A133" s="105" t="s">
        <v>189</v>
      </c>
      <c r="B133" s="101" t="s">
        <v>310</v>
      </c>
      <c r="C133" s="98"/>
      <c r="D133" s="114"/>
      <c r="E133" s="114"/>
    </row>
    <row r="134" spans="1:7" ht="16.5" thickBot="1" x14ac:dyDescent="0.3">
      <c r="A134" s="44" t="s">
        <v>11</v>
      </c>
      <c r="B134" s="115" t="s">
        <v>311</v>
      </c>
      <c r="C134" s="119">
        <f>SUM(C135:C138)</f>
        <v>46501024</v>
      </c>
      <c r="D134" s="119">
        <f>SUM(D135:D138)</f>
        <v>46630817</v>
      </c>
      <c r="E134" s="119">
        <f>SUM(E135:E138)</f>
        <v>46630817</v>
      </c>
    </row>
    <row r="135" spans="1:7" x14ac:dyDescent="0.25">
      <c r="A135" s="52" t="s">
        <v>195</v>
      </c>
      <c r="B135" s="116" t="s">
        <v>312</v>
      </c>
      <c r="C135" s="98"/>
      <c r="D135" s="118"/>
      <c r="E135" s="118"/>
    </row>
    <row r="136" spans="1:7" x14ac:dyDescent="0.25">
      <c r="A136" s="52" t="s">
        <v>197</v>
      </c>
      <c r="B136" s="116" t="s">
        <v>313</v>
      </c>
      <c r="C136" s="98">
        <v>2815424</v>
      </c>
      <c r="D136" s="99">
        <v>2815424</v>
      </c>
      <c r="E136" s="99">
        <v>2815424</v>
      </c>
    </row>
    <row r="137" spans="1:7" x14ac:dyDescent="0.25">
      <c r="A137" s="52" t="s">
        <v>199</v>
      </c>
      <c r="B137" s="116" t="s">
        <v>314</v>
      </c>
      <c r="C137" s="98"/>
      <c r="D137" s="99"/>
      <c r="E137" s="99"/>
    </row>
    <row r="138" spans="1:7" ht="16.5" thickBot="1" x14ac:dyDescent="0.3">
      <c r="A138" s="105" t="s">
        <v>201</v>
      </c>
      <c r="B138" s="101" t="s">
        <v>315</v>
      </c>
      <c r="C138" s="98">
        <v>43685600</v>
      </c>
      <c r="D138" s="149">
        <v>43815393</v>
      </c>
      <c r="E138" s="149">
        <v>43815393</v>
      </c>
    </row>
    <row r="139" spans="1:7" ht="16.5" thickBot="1" x14ac:dyDescent="0.3">
      <c r="A139" s="44" t="s">
        <v>12</v>
      </c>
      <c r="B139" s="115" t="s">
        <v>316</v>
      </c>
      <c r="C139" s="120"/>
      <c r="D139" s="117"/>
      <c r="E139" s="117"/>
    </row>
    <row r="140" spans="1:7" x14ac:dyDescent="0.25">
      <c r="A140" s="52" t="s">
        <v>204</v>
      </c>
      <c r="B140" s="116" t="s">
        <v>317</v>
      </c>
      <c r="C140" s="98"/>
      <c r="D140" s="118"/>
      <c r="E140" s="118"/>
    </row>
    <row r="141" spans="1:7" x14ac:dyDescent="0.25">
      <c r="A141" s="52" t="s">
        <v>206</v>
      </c>
      <c r="B141" s="116" t="s">
        <v>318</v>
      </c>
      <c r="C141" s="98"/>
      <c r="D141" s="102"/>
      <c r="E141" s="102"/>
    </row>
    <row r="142" spans="1:7" x14ac:dyDescent="0.25">
      <c r="A142" s="52" t="s">
        <v>208</v>
      </c>
      <c r="B142" s="116" t="s">
        <v>319</v>
      </c>
      <c r="C142" s="98"/>
      <c r="D142" s="102"/>
      <c r="E142" s="102"/>
    </row>
    <row r="143" spans="1:7" ht="16.5" thickBot="1" x14ac:dyDescent="0.3">
      <c r="A143" s="52" t="s">
        <v>210</v>
      </c>
      <c r="B143" s="116" t="s">
        <v>320</v>
      </c>
      <c r="C143" s="98"/>
      <c r="D143" s="114"/>
      <c r="E143" s="114"/>
    </row>
    <row r="144" spans="1:7" ht="16.5" thickBot="1" x14ac:dyDescent="0.3">
      <c r="A144" s="44" t="s">
        <v>13</v>
      </c>
      <c r="B144" s="115" t="s">
        <v>321</v>
      </c>
      <c r="C144" s="121">
        <f>SUM(C125,C129,C134,C139)</f>
        <v>46501024</v>
      </c>
      <c r="D144" s="121">
        <f>SUM(D125,D129,D134,D139)</f>
        <v>46630817</v>
      </c>
      <c r="E144" s="121">
        <f>SUM(E125,E129,E134,E139)</f>
        <v>46630817</v>
      </c>
      <c r="F144" s="122"/>
      <c r="G144" s="122"/>
    </row>
    <row r="145" spans="1:5" s="49" customFormat="1" ht="16.5" thickBot="1" x14ac:dyDescent="0.25">
      <c r="A145" s="84" t="s">
        <v>14</v>
      </c>
      <c r="B145" s="85" t="s">
        <v>322</v>
      </c>
      <c r="C145" s="121">
        <f>SUM(C124,C144)</f>
        <v>391476503</v>
      </c>
      <c r="D145" s="121">
        <f>SUM(D124,D144)</f>
        <v>562792555</v>
      </c>
      <c r="E145" s="121">
        <f>SUM(E124,E144)</f>
        <v>224524410</v>
      </c>
    </row>
    <row r="146" spans="1:5" s="49" customFormat="1" ht="16.5" thickBot="1" x14ac:dyDescent="0.25">
      <c r="A146" s="123"/>
      <c r="B146" s="124"/>
      <c r="C146" s="125"/>
      <c r="D146" s="150"/>
    </row>
    <row r="147" spans="1:5" ht="16.5" thickBot="1" x14ac:dyDescent="0.3">
      <c r="A147" s="426" t="s">
        <v>323</v>
      </c>
      <c r="B147" s="426"/>
      <c r="C147" s="88">
        <v>21</v>
      </c>
      <c r="D147" s="117"/>
      <c r="E147" s="133">
        <v>21</v>
      </c>
    </row>
    <row r="148" spans="1:5" ht="16.5" thickBot="1" x14ac:dyDescent="0.3">
      <c r="A148" s="426" t="s">
        <v>324</v>
      </c>
      <c r="B148" s="426"/>
      <c r="C148" s="88">
        <v>9</v>
      </c>
      <c r="D148" s="117"/>
      <c r="E148" s="133">
        <v>9</v>
      </c>
    </row>
    <row r="149" spans="1:5" x14ac:dyDescent="0.25">
      <c r="A149" s="128"/>
      <c r="B149" s="129"/>
      <c r="C149" s="129"/>
    </row>
    <row r="150" spans="1:5" x14ac:dyDescent="0.25">
      <c r="A150" s="422" t="s">
        <v>325</v>
      </c>
      <c r="B150" s="422"/>
      <c r="C150" s="422"/>
    </row>
    <row r="151" spans="1:5" ht="15" customHeight="1" thickBot="1" x14ac:dyDescent="0.3">
      <c r="A151" s="423"/>
      <c r="B151" s="423"/>
      <c r="E151" s="151" t="s">
        <v>2</v>
      </c>
    </row>
    <row r="152" spans="1:5" ht="19.5" customHeight="1" thickBot="1" x14ac:dyDescent="0.3">
      <c r="A152" s="130" t="s">
        <v>18</v>
      </c>
      <c r="B152" s="131" t="s">
        <v>326</v>
      </c>
      <c r="C152" s="132">
        <f>+C60-C124</f>
        <v>-63459412</v>
      </c>
      <c r="D152" s="117"/>
      <c r="E152" s="132">
        <f>+E60-E124</f>
        <v>203838282</v>
      </c>
    </row>
    <row r="153" spans="1:5" ht="25.5" customHeight="1" thickBot="1" x14ac:dyDescent="0.3">
      <c r="A153" s="130" t="s">
        <v>21</v>
      </c>
      <c r="B153" s="131" t="s">
        <v>327</v>
      </c>
      <c r="C153" s="132">
        <f>+C84-C144</f>
        <v>63459412</v>
      </c>
      <c r="D153" s="117"/>
      <c r="E153" s="132">
        <f>+E84-E144</f>
        <v>71250691</v>
      </c>
    </row>
  </sheetData>
  <mergeCells count="8">
    <mergeCell ref="A150:C150"/>
    <mergeCell ref="A151:B151"/>
    <mergeCell ref="A1:C1"/>
    <mergeCell ref="A2:B2"/>
    <mergeCell ref="A87:C87"/>
    <mergeCell ref="A88:B88"/>
    <mergeCell ref="A147:B147"/>
    <mergeCell ref="A148:B148"/>
  </mergeCells>
  <printOptions horizontalCentered="1"/>
  <pageMargins left="0.31496062992125984" right="0.31496062992125984" top="0.59055118110236227" bottom="0.15748031496062992" header="0.31496062992125984" footer="0.31496062992125984"/>
  <pageSetup paperSize="9" scale="58" orientation="portrait" r:id="rId1"/>
  <headerFooter>
    <oddHeader>&amp;C&amp;"Times New Roman,Félkövér"Regöly Község Önkormányzata
2019. ÉVI KÖLTSÉGVETÉSÉNEK ÖSSZEVONT MÉRLEGE
&amp;R&amp;"Times New Roman,Félkövér dőlt"3. sz. melléklet</oddHeader>
  </headerFooter>
  <rowBreaks count="1" manualBreakCount="1">
    <brk id="8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0"/>
  <sheetViews>
    <sheetView zoomScaleNormal="100" workbookViewId="0">
      <selection activeCell="A10" sqref="A10"/>
    </sheetView>
  </sheetViews>
  <sheetFormatPr defaultColWidth="8" defaultRowHeight="15" x14ac:dyDescent="0.25"/>
  <cols>
    <col min="1" max="1" width="62.42578125" style="278" customWidth="1"/>
    <col min="2" max="2" width="4.140625" style="275" customWidth="1"/>
    <col min="3" max="3" width="20.42578125" style="276" customWidth="1"/>
    <col min="4" max="4" width="19.42578125" style="276" customWidth="1"/>
    <col min="5" max="5" width="15.42578125" style="276" customWidth="1"/>
    <col min="6" max="16384" width="8" style="276"/>
  </cols>
  <sheetData>
    <row r="1" spans="1:6" x14ac:dyDescent="0.25">
      <c r="A1" s="274" t="s">
        <v>1</v>
      </c>
      <c r="E1" s="277" t="s">
        <v>439</v>
      </c>
    </row>
    <row r="2" spans="1:6" x14ac:dyDescent="0.25">
      <c r="A2" s="427" t="s">
        <v>1027</v>
      </c>
      <c r="B2" s="427"/>
      <c r="C2" s="427"/>
      <c r="D2" s="427"/>
      <c r="E2" s="427"/>
    </row>
    <row r="4" spans="1:6" s="279" customFormat="1" ht="36" customHeight="1" x14ac:dyDescent="0.25">
      <c r="A4" s="314" t="s">
        <v>333</v>
      </c>
      <c r="B4" s="315" t="s">
        <v>334</v>
      </c>
      <c r="C4" s="316" t="s">
        <v>335</v>
      </c>
      <c r="D4" s="317" t="s">
        <v>336</v>
      </c>
      <c r="E4" s="318" t="s">
        <v>337</v>
      </c>
    </row>
    <row r="5" spans="1:6" s="280" customFormat="1" ht="15.75" x14ac:dyDescent="0.25">
      <c r="A5" s="319"/>
      <c r="B5" s="320"/>
      <c r="C5" s="321" t="s">
        <v>338</v>
      </c>
      <c r="D5" s="322"/>
      <c r="E5" s="323"/>
    </row>
    <row r="6" spans="1:6" s="281" customFormat="1" ht="13.5" x14ac:dyDescent="0.25">
      <c r="A6" s="324" t="s">
        <v>339</v>
      </c>
      <c r="B6" s="325" t="s">
        <v>340</v>
      </c>
      <c r="C6" s="325" t="s">
        <v>341</v>
      </c>
      <c r="D6" s="325" t="s">
        <v>342</v>
      </c>
      <c r="E6" s="325" t="s">
        <v>343</v>
      </c>
    </row>
    <row r="7" spans="1:6" ht="13.5" customHeight="1" x14ac:dyDescent="0.25">
      <c r="A7" s="326" t="s">
        <v>344</v>
      </c>
      <c r="B7" s="327" t="s">
        <v>345</v>
      </c>
      <c r="C7" s="328">
        <v>576011</v>
      </c>
      <c r="D7" s="328">
        <v>324768</v>
      </c>
      <c r="E7" s="329">
        <f>(D7/C7)*100</f>
        <v>56.382256588849863</v>
      </c>
    </row>
    <row r="8" spans="1:6" ht="13.5" customHeight="1" x14ac:dyDescent="0.25">
      <c r="A8" s="326" t="s">
        <v>346</v>
      </c>
      <c r="B8" s="327" t="s">
        <v>347</v>
      </c>
      <c r="C8" s="330">
        <v>1084251606</v>
      </c>
      <c r="D8" s="330">
        <v>1077038314</v>
      </c>
      <c r="E8" s="329">
        <f>(D8/C8)*100</f>
        <v>99.334721575685634</v>
      </c>
    </row>
    <row r="9" spans="1:6" ht="13.5" customHeight="1" x14ac:dyDescent="0.25">
      <c r="A9" s="331" t="s">
        <v>348</v>
      </c>
      <c r="B9" s="327" t="s">
        <v>349</v>
      </c>
      <c r="C9" s="330">
        <v>1015412194</v>
      </c>
      <c r="D9" s="330">
        <v>1017170196</v>
      </c>
      <c r="E9" s="329">
        <f>(D9/C9)*100</f>
        <v>100.17313185821364</v>
      </c>
    </row>
    <row r="10" spans="1:6" ht="13.5" customHeight="1" x14ac:dyDescent="0.25">
      <c r="A10" s="326" t="s">
        <v>350</v>
      </c>
      <c r="B10" s="327" t="s">
        <v>351</v>
      </c>
      <c r="C10" s="330"/>
      <c r="D10" s="330"/>
      <c r="E10" s="332"/>
    </row>
    <row r="11" spans="1:6" ht="13.5" customHeight="1" x14ac:dyDescent="0.25">
      <c r="A11" s="333" t="s">
        <v>352</v>
      </c>
      <c r="B11" s="327" t="s">
        <v>353</v>
      </c>
      <c r="C11" s="334"/>
      <c r="D11" s="334"/>
      <c r="E11" s="335"/>
      <c r="F11" s="282"/>
    </row>
    <row r="12" spans="1:6" ht="13.5" customHeight="1" x14ac:dyDescent="0.25">
      <c r="A12" s="333" t="s">
        <v>354</v>
      </c>
      <c r="B12" s="327" t="s">
        <v>355</v>
      </c>
      <c r="C12" s="334"/>
      <c r="D12" s="334"/>
      <c r="E12" s="335"/>
    </row>
    <row r="13" spans="1:6" ht="13.5" customHeight="1" x14ac:dyDescent="0.25">
      <c r="A13" s="336" t="s">
        <v>356</v>
      </c>
      <c r="B13" s="327" t="s">
        <v>357</v>
      </c>
      <c r="C13" s="337"/>
      <c r="D13" s="337"/>
      <c r="E13" s="335"/>
    </row>
    <row r="14" spans="1:6" ht="13.5" customHeight="1" x14ac:dyDescent="0.25">
      <c r="A14" s="333" t="s">
        <v>358</v>
      </c>
      <c r="B14" s="327" t="s">
        <v>359</v>
      </c>
      <c r="C14" s="334"/>
      <c r="D14" s="334"/>
      <c r="E14" s="335"/>
    </row>
    <row r="15" spans="1:6" ht="13.5" customHeight="1" x14ac:dyDescent="0.25">
      <c r="A15" s="333" t="s">
        <v>360</v>
      </c>
      <c r="B15" s="327" t="s">
        <v>361</v>
      </c>
      <c r="C15" s="334"/>
      <c r="D15" s="334"/>
      <c r="E15" s="335"/>
    </row>
    <row r="16" spans="1:6" ht="13.5" customHeight="1" x14ac:dyDescent="0.25">
      <c r="A16" s="333" t="s">
        <v>362</v>
      </c>
      <c r="B16" s="327" t="s">
        <v>14</v>
      </c>
      <c r="C16" s="334"/>
      <c r="D16" s="334"/>
      <c r="E16" s="335"/>
    </row>
    <row r="17" spans="1:5" ht="13.5" customHeight="1" x14ac:dyDescent="0.25">
      <c r="A17" s="326" t="s">
        <v>363</v>
      </c>
      <c r="B17" s="327" t="s">
        <v>15</v>
      </c>
      <c r="C17" s="338"/>
      <c r="D17" s="338"/>
      <c r="E17" s="335"/>
    </row>
    <row r="18" spans="1:5" s="283" customFormat="1" ht="13.5" customHeight="1" x14ac:dyDescent="0.25">
      <c r="A18" s="336" t="s">
        <v>352</v>
      </c>
      <c r="B18" s="327" t="s">
        <v>16</v>
      </c>
      <c r="C18" s="337"/>
      <c r="D18" s="337"/>
      <c r="E18" s="335"/>
    </row>
    <row r="19" spans="1:5" s="283" customFormat="1" ht="13.5" customHeight="1" x14ac:dyDescent="0.25">
      <c r="A19" s="336" t="s">
        <v>354</v>
      </c>
      <c r="B19" s="327" t="s">
        <v>17</v>
      </c>
      <c r="C19" s="337"/>
      <c r="D19" s="337"/>
      <c r="E19" s="335"/>
    </row>
    <row r="20" spans="1:5" s="283" customFormat="1" ht="13.5" customHeight="1" x14ac:dyDescent="0.25">
      <c r="A20" s="339" t="s">
        <v>356</v>
      </c>
      <c r="B20" s="327" t="s">
        <v>45</v>
      </c>
      <c r="C20" s="340"/>
      <c r="D20" s="340"/>
      <c r="E20" s="335"/>
    </row>
    <row r="21" spans="1:5" s="283" customFormat="1" ht="13.5" customHeight="1" x14ac:dyDescent="0.25">
      <c r="A21" s="336" t="s">
        <v>358</v>
      </c>
      <c r="B21" s="327" t="s">
        <v>48</v>
      </c>
      <c r="C21" s="340"/>
      <c r="D21" s="340"/>
      <c r="E21" s="329"/>
    </row>
    <row r="22" spans="1:5" s="283" customFormat="1" ht="13.5" customHeight="1" x14ac:dyDescent="0.25">
      <c r="A22" s="336" t="s">
        <v>360</v>
      </c>
      <c r="B22" s="327" t="s">
        <v>51</v>
      </c>
      <c r="C22" s="340"/>
      <c r="D22" s="340"/>
      <c r="E22" s="335"/>
    </row>
    <row r="23" spans="1:5" s="283" customFormat="1" ht="13.5" customHeight="1" x14ac:dyDescent="0.25">
      <c r="A23" s="336" t="s">
        <v>362</v>
      </c>
      <c r="B23" s="327" t="s">
        <v>54</v>
      </c>
      <c r="C23" s="340"/>
      <c r="D23" s="340"/>
      <c r="E23" s="335"/>
    </row>
    <row r="24" spans="1:5" ht="13.5" hidden="1" customHeight="1" thickBot="1" x14ac:dyDescent="0.25">
      <c r="A24" s="336" t="s">
        <v>364</v>
      </c>
      <c r="B24" s="327" t="s">
        <v>57</v>
      </c>
      <c r="C24" s="340"/>
      <c r="D24" s="340"/>
      <c r="E24" s="335"/>
    </row>
    <row r="25" spans="1:5" s="283" customFormat="1" ht="13.5" hidden="1" customHeight="1" x14ac:dyDescent="0.25">
      <c r="A25" s="336" t="s">
        <v>365</v>
      </c>
      <c r="B25" s="327" t="s">
        <v>60</v>
      </c>
      <c r="C25" s="340"/>
      <c r="D25" s="340"/>
      <c r="E25" s="335"/>
    </row>
    <row r="26" spans="1:5" s="283" customFormat="1" ht="13.5" hidden="1" customHeight="1" x14ac:dyDescent="0.25">
      <c r="A26" s="336" t="s">
        <v>366</v>
      </c>
      <c r="B26" s="327" t="s">
        <v>63</v>
      </c>
      <c r="C26" s="340"/>
      <c r="D26" s="340"/>
      <c r="E26" s="335"/>
    </row>
    <row r="27" spans="1:5" s="283" customFormat="1" ht="13.5" hidden="1" customHeight="1" x14ac:dyDescent="0.25">
      <c r="A27" s="336" t="s">
        <v>367</v>
      </c>
      <c r="B27" s="327" t="s">
        <v>98</v>
      </c>
      <c r="C27" s="340"/>
      <c r="D27" s="340"/>
      <c r="E27" s="335"/>
    </row>
    <row r="28" spans="1:5" s="283" customFormat="1" ht="13.5" hidden="1" customHeight="1" x14ac:dyDescent="0.25">
      <c r="A28" s="333" t="s">
        <v>368</v>
      </c>
      <c r="B28" s="327" t="s">
        <v>101</v>
      </c>
      <c r="C28" s="340"/>
      <c r="D28" s="340"/>
      <c r="E28" s="335"/>
    </row>
    <row r="29" spans="1:5" s="283" customFormat="1" ht="13.5" customHeight="1" x14ac:dyDescent="0.25">
      <c r="A29" s="331" t="s">
        <v>369</v>
      </c>
      <c r="B29" s="327" t="s">
        <v>57</v>
      </c>
      <c r="C29" s="330"/>
      <c r="D29" s="330"/>
      <c r="E29" s="335"/>
    </row>
    <row r="30" spans="1:5" s="283" customFormat="1" ht="13.5" customHeight="1" x14ac:dyDescent="0.25">
      <c r="A30" s="336" t="s">
        <v>370</v>
      </c>
      <c r="B30" s="327" t="s">
        <v>60</v>
      </c>
      <c r="C30" s="340"/>
      <c r="D30" s="340"/>
      <c r="E30" s="335"/>
    </row>
    <row r="31" spans="1:5" s="283" customFormat="1" ht="13.5" customHeight="1" x14ac:dyDescent="0.25">
      <c r="A31" s="336" t="s">
        <v>371</v>
      </c>
      <c r="B31" s="327" t="s">
        <v>63</v>
      </c>
      <c r="C31" s="340"/>
      <c r="D31" s="340"/>
      <c r="E31" s="335"/>
    </row>
    <row r="32" spans="1:5" s="283" customFormat="1" ht="13.5" customHeight="1" x14ac:dyDescent="0.25">
      <c r="A32" s="336" t="s">
        <v>372</v>
      </c>
      <c r="B32" s="327" t="s">
        <v>98</v>
      </c>
      <c r="C32" s="340"/>
      <c r="D32" s="340"/>
      <c r="E32" s="335"/>
    </row>
    <row r="33" spans="1:5" s="283" customFormat="1" ht="13.5" customHeight="1" x14ac:dyDescent="0.25">
      <c r="A33" s="331" t="s">
        <v>373</v>
      </c>
      <c r="B33" s="327" t="s">
        <v>101</v>
      </c>
      <c r="C33" s="330"/>
      <c r="D33" s="330"/>
      <c r="E33" s="335"/>
    </row>
    <row r="34" spans="1:5" s="283" customFormat="1" ht="13.5" customHeight="1" x14ac:dyDescent="0.25">
      <c r="A34" s="333" t="s">
        <v>374</v>
      </c>
      <c r="B34" s="327" t="s">
        <v>104</v>
      </c>
      <c r="C34" s="340">
        <v>28305739</v>
      </c>
      <c r="D34" s="340">
        <v>20710078</v>
      </c>
      <c r="E34" s="329">
        <f>(D34/C34)*100</f>
        <v>73.165650259122359</v>
      </c>
    </row>
    <row r="35" spans="1:5" s="283" customFormat="1" ht="13.5" customHeight="1" x14ac:dyDescent="0.25">
      <c r="A35" s="333" t="s">
        <v>375</v>
      </c>
      <c r="B35" s="327" t="s">
        <v>105</v>
      </c>
      <c r="C35" s="340"/>
      <c r="D35" s="340"/>
      <c r="E35" s="335"/>
    </row>
    <row r="36" spans="1:5" s="283" customFormat="1" ht="13.5" customHeight="1" x14ac:dyDescent="0.25">
      <c r="A36" s="333" t="s">
        <v>376</v>
      </c>
      <c r="B36" s="327" t="s">
        <v>377</v>
      </c>
      <c r="C36" s="340"/>
      <c r="D36" s="340"/>
      <c r="E36" s="335"/>
    </row>
    <row r="37" spans="1:5" s="283" customFormat="1" ht="13.5" customHeight="1" x14ac:dyDescent="0.25">
      <c r="A37" s="333" t="s">
        <v>378</v>
      </c>
      <c r="B37" s="327" t="s">
        <v>379</v>
      </c>
      <c r="C37" s="340"/>
      <c r="D37" s="340">
        <v>7874337</v>
      </c>
      <c r="E37" s="335"/>
    </row>
    <row r="38" spans="1:5" s="283" customFormat="1" ht="13.5" customHeight="1" x14ac:dyDescent="0.25">
      <c r="A38" s="341" t="s">
        <v>380</v>
      </c>
      <c r="B38" s="342" t="s">
        <v>381</v>
      </c>
      <c r="C38" s="340">
        <v>14816115</v>
      </c>
      <c r="D38" s="340">
        <v>14816115</v>
      </c>
      <c r="E38" s="335"/>
    </row>
    <row r="39" spans="1:5" s="283" customFormat="1" ht="13.5" customHeight="1" x14ac:dyDescent="0.25">
      <c r="A39" s="331" t="s">
        <v>382</v>
      </c>
      <c r="B39" s="327" t="s">
        <v>383</v>
      </c>
      <c r="C39" s="340">
        <v>3000000</v>
      </c>
      <c r="D39" s="340">
        <v>3000000</v>
      </c>
      <c r="E39" s="329">
        <f>(D39/C39)*100</f>
        <v>100</v>
      </c>
    </row>
    <row r="40" spans="1:5" s="283" customFormat="1" ht="13.5" customHeight="1" x14ac:dyDescent="0.25">
      <c r="A40" s="336" t="s">
        <v>384</v>
      </c>
      <c r="B40" s="327" t="s">
        <v>385</v>
      </c>
      <c r="C40" s="340">
        <v>3000000</v>
      </c>
      <c r="D40" s="340">
        <v>3000000</v>
      </c>
      <c r="E40" s="329">
        <f>(D40/C40)*100</f>
        <v>100</v>
      </c>
    </row>
    <row r="41" spans="1:5" s="283" customFormat="1" ht="13.5" customHeight="1" x14ac:dyDescent="0.25">
      <c r="A41" s="336" t="s">
        <v>386</v>
      </c>
      <c r="B41" s="327" t="s">
        <v>387</v>
      </c>
      <c r="C41" s="340"/>
      <c r="D41" s="340"/>
      <c r="E41" s="335"/>
    </row>
    <row r="42" spans="1:5" s="283" customFormat="1" ht="13.5" customHeight="1" x14ac:dyDescent="0.25">
      <c r="A42" s="331" t="s">
        <v>388</v>
      </c>
      <c r="B42" s="327" t="s">
        <v>389</v>
      </c>
      <c r="C42" s="340"/>
      <c r="D42" s="340"/>
      <c r="E42" s="335"/>
    </row>
    <row r="43" spans="1:5" ht="13.5" customHeight="1" x14ac:dyDescent="0.25">
      <c r="A43" s="343" t="s">
        <v>390</v>
      </c>
      <c r="B43" s="327" t="s">
        <v>391</v>
      </c>
      <c r="C43" s="344">
        <f>SUM(C7,C8,C39,C42)</f>
        <v>1087827617</v>
      </c>
      <c r="D43" s="344">
        <f>SUM(D7,D8,D39,D42)</f>
        <v>1080363082</v>
      </c>
      <c r="E43" s="329">
        <f>(D43/C43)*100</f>
        <v>99.313812695748098</v>
      </c>
    </row>
    <row r="44" spans="1:5" ht="13.5" customHeight="1" x14ac:dyDescent="0.25">
      <c r="A44" s="331" t="s">
        <v>392</v>
      </c>
      <c r="B44" s="327" t="s">
        <v>393</v>
      </c>
      <c r="C44" s="337">
        <v>909300</v>
      </c>
      <c r="D44" s="337">
        <v>1314000</v>
      </c>
      <c r="E44" s="329">
        <f>(D44/C44)*100</f>
        <v>144.5067634444078</v>
      </c>
    </row>
    <row r="45" spans="1:5" ht="13.5" customHeight="1" x14ac:dyDescent="0.25">
      <c r="A45" s="331" t="s">
        <v>394</v>
      </c>
      <c r="B45" s="327" t="s">
        <v>395</v>
      </c>
      <c r="C45" s="337"/>
      <c r="D45" s="337"/>
      <c r="E45" s="335"/>
    </row>
    <row r="46" spans="1:5" ht="13.5" customHeight="1" x14ac:dyDescent="0.25">
      <c r="A46" s="326" t="s">
        <v>396</v>
      </c>
      <c r="B46" s="327" t="s">
        <v>397</v>
      </c>
      <c r="C46" s="337">
        <v>909300</v>
      </c>
      <c r="D46" s="337">
        <f>SUM(D44:D45)</f>
        <v>1314000</v>
      </c>
      <c r="E46" s="329">
        <f>(D46/C46)*100</f>
        <v>144.5067634444078</v>
      </c>
    </row>
    <row r="47" spans="1:5" ht="13.5" customHeight="1" x14ac:dyDescent="0.25">
      <c r="A47" s="336" t="s">
        <v>398</v>
      </c>
      <c r="B47" s="327" t="s">
        <v>399</v>
      </c>
      <c r="C47" s="337"/>
      <c r="D47" s="337"/>
      <c r="E47" s="335"/>
    </row>
    <row r="48" spans="1:5" ht="13.5" customHeight="1" x14ac:dyDescent="0.25">
      <c r="A48" s="326" t="s">
        <v>1023</v>
      </c>
      <c r="B48" s="327" t="s">
        <v>400</v>
      </c>
      <c r="C48" s="337"/>
      <c r="D48" s="337">
        <v>0</v>
      </c>
      <c r="E48" s="344">
        <f>SUM(E24,E27,E33,E45,E46,E47)</f>
        <v>144.5067634444078</v>
      </c>
    </row>
    <row r="49" spans="1:5" ht="13.5" customHeight="1" x14ac:dyDescent="0.25">
      <c r="A49" s="336" t="s">
        <v>401</v>
      </c>
      <c r="B49" s="327" t="s">
        <v>402</v>
      </c>
      <c r="C49" s="337">
        <v>29505</v>
      </c>
      <c r="D49" s="337">
        <v>114135</v>
      </c>
      <c r="E49" s="335">
        <f>(D49/C49)*100</f>
        <v>386.8327402135231</v>
      </c>
    </row>
    <row r="50" spans="1:5" ht="13.5" customHeight="1" x14ac:dyDescent="0.25">
      <c r="A50" s="333" t="s">
        <v>403</v>
      </c>
      <c r="B50" s="327" t="s">
        <v>404</v>
      </c>
      <c r="C50" s="337">
        <v>65608425</v>
      </c>
      <c r="D50" s="337">
        <v>262176552</v>
      </c>
      <c r="E50" s="335">
        <f>SUM(D50/C50)*100</f>
        <v>399.60805643482524</v>
      </c>
    </row>
    <row r="51" spans="1:5" ht="13.5" customHeight="1" x14ac:dyDescent="0.25">
      <c r="A51" s="336" t="s">
        <v>405</v>
      </c>
      <c r="B51" s="327" t="s">
        <v>406</v>
      </c>
      <c r="C51" s="337"/>
      <c r="D51" s="337"/>
      <c r="E51" s="335"/>
    </row>
    <row r="52" spans="1:5" ht="13.5" customHeight="1" x14ac:dyDescent="0.25">
      <c r="A52" s="326" t="s">
        <v>407</v>
      </c>
      <c r="B52" s="327" t="s">
        <v>408</v>
      </c>
      <c r="C52" s="337">
        <f>SUM(C48:C51)</f>
        <v>65637930</v>
      </c>
      <c r="D52" s="337">
        <f>SUM(D48:D51)</f>
        <v>262290687</v>
      </c>
      <c r="E52" s="335">
        <f>(D52/C52)*100</f>
        <v>399.60231378411845</v>
      </c>
    </row>
    <row r="53" spans="1:5" ht="13.5" customHeight="1" x14ac:dyDescent="0.25">
      <c r="A53" s="333" t="s">
        <v>409</v>
      </c>
      <c r="B53" s="327" t="s">
        <v>410</v>
      </c>
      <c r="C53" s="344"/>
      <c r="D53" s="344"/>
      <c r="E53" s="335"/>
    </row>
    <row r="54" spans="1:5" ht="13.5" customHeight="1" x14ac:dyDescent="0.25">
      <c r="A54" s="333" t="s">
        <v>411</v>
      </c>
      <c r="B54" s="327" t="s">
        <v>412</v>
      </c>
      <c r="C54" s="337"/>
      <c r="D54" s="337"/>
      <c r="E54" s="335"/>
    </row>
    <row r="55" spans="1:5" ht="13.5" customHeight="1" x14ac:dyDescent="0.25">
      <c r="A55" s="333" t="s">
        <v>413</v>
      </c>
      <c r="B55" s="327" t="s">
        <v>414</v>
      </c>
      <c r="C55" s="334">
        <v>2202694</v>
      </c>
      <c r="D55" s="334">
        <v>16353983</v>
      </c>
      <c r="E55" s="335">
        <f>(D55/C55)*100</f>
        <v>742.45369533852636</v>
      </c>
    </row>
    <row r="56" spans="1:5" ht="13.5" customHeight="1" x14ac:dyDescent="0.25">
      <c r="A56" s="345" t="s">
        <v>415</v>
      </c>
      <c r="B56" s="327" t="s">
        <v>416</v>
      </c>
      <c r="C56" s="334"/>
      <c r="D56" s="334"/>
      <c r="E56" s="335"/>
    </row>
    <row r="57" spans="1:5" ht="13.5" customHeight="1" x14ac:dyDescent="0.25">
      <c r="A57" s="345" t="s">
        <v>417</v>
      </c>
      <c r="B57" s="327" t="s">
        <v>418</v>
      </c>
      <c r="C57" s="334"/>
      <c r="D57" s="334"/>
      <c r="E57" s="335"/>
    </row>
    <row r="58" spans="1:5" ht="13.5" customHeight="1" x14ac:dyDescent="0.25">
      <c r="A58" s="345" t="s">
        <v>419</v>
      </c>
      <c r="B58" s="327" t="s">
        <v>420</v>
      </c>
      <c r="C58" s="334"/>
      <c r="D58" s="334">
        <v>199366</v>
      </c>
      <c r="E58" s="335"/>
    </row>
    <row r="59" spans="1:5" ht="13.5" customHeight="1" x14ac:dyDescent="0.25">
      <c r="A59" s="345" t="s">
        <v>421</v>
      </c>
      <c r="B59" s="327" t="s">
        <v>422</v>
      </c>
      <c r="C59" s="334"/>
      <c r="D59" s="334"/>
      <c r="E59" s="335"/>
    </row>
    <row r="60" spans="1:5" ht="13.5" customHeight="1" x14ac:dyDescent="0.25">
      <c r="A60" s="333" t="s">
        <v>423</v>
      </c>
      <c r="B60" s="327" t="s">
        <v>424</v>
      </c>
      <c r="C60" s="334">
        <v>1341537</v>
      </c>
      <c r="D60" s="334">
        <v>1341537</v>
      </c>
      <c r="E60" s="335">
        <f>(D60/C60)*100</f>
        <v>100</v>
      </c>
    </row>
    <row r="61" spans="1:5" ht="13.5" customHeight="1" x14ac:dyDescent="0.25">
      <c r="A61" s="326" t="s">
        <v>425</v>
      </c>
      <c r="B61" s="327" t="s">
        <v>426</v>
      </c>
      <c r="C61" s="334">
        <f>SUM(C53:C60)</f>
        <v>3544231</v>
      </c>
      <c r="D61" s="334">
        <f>SUM(D53:D60)</f>
        <v>17894886</v>
      </c>
      <c r="E61" s="335">
        <f>(D61/C61)*100</f>
        <v>504.90179675083249</v>
      </c>
    </row>
    <row r="62" spans="1:5" ht="13.5" customHeight="1" x14ac:dyDescent="0.25">
      <c r="A62" s="331" t="s">
        <v>427</v>
      </c>
      <c r="B62" s="327" t="s">
        <v>428</v>
      </c>
      <c r="C62" s="337">
        <v>0</v>
      </c>
      <c r="D62" s="337"/>
      <c r="E62" s="335"/>
    </row>
    <row r="63" spans="1:5" ht="13.5" customHeight="1" x14ac:dyDescent="0.25">
      <c r="A63" s="331" t="s">
        <v>429</v>
      </c>
      <c r="B63" s="327" t="s">
        <v>430</v>
      </c>
      <c r="C63" s="337">
        <v>130000</v>
      </c>
      <c r="D63" s="337">
        <v>8057273</v>
      </c>
      <c r="E63" s="335">
        <f>(D63/C63)*100</f>
        <v>6197.9023076923077</v>
      </c>
    </row>
    <row r="64" spans="1:5" ht="13.5" customHeight="1" x14ac:dyDescent="0.25">
      <c r="A64" s="331" t="s">
        <v>431</v>
      </c>
      <c r="B64" s="327" t="s">
        <v>432</v>
      </c>
      <c r="C64" s="337">
        <f>SUM(C61,C62,C63)</f>
        <v>3674231</v>
      </c>
      <c r="D64" s="337">
        <f>SUM(D61,D62,D63)</f>
        <v>25952159</v>
      </c>
      <c r="E64" s="335">
        <f>(D64/C64)*100</f>
        <v>706.32899782294589</v>
      </c>
    </row>
    <row r="65" spans="1:5" ht="13.5" customHeight="1" x14ac:dyDescent="0.25">
      <c r="A65" s="326" t="s">
        <v>433</v>
      </c>
      <c r="B65" s="327" t="s">
        <v>434</v>
      </c>
      <c r="C65" s="344">
        <v>2812087</v>
      </c>
      <c r="D65" s="344">
        <v>2168896</v>
      </c>
      <c r="E65" s="335">
        <f>(D65/C65)*100</f>
        <v>77.127627985905136</v>
      </c>
    </row>
    <row r="66" spans="1:5" ht="13.5" customHeight="1" x14ac:dyDescent="0.25">
      <c r="A66" s="326" t="s">
        <v>435</v>
      </c>
      <c r="B66" s="327" t="s">
        <v>436</v>
      </c>
      <c r="C66" s="344"/>
      <c r="D66" s="344"/>
      <c r="E66" s="335"/>
    </row>
    <row r="67" spans="1:5" ht="18" customHeight="1" x14ac:dyDescent="0.25">
      <c r="A67" s="343" t="s">
        <v>437</v>
      </c>
      <c r="B67" s="327" t="s">
        <v>438</v>
      </c>
      <c r="C67" s="344">
        <f>SUM(C43,C46,C52,C64,C65,C66)</f>
        <v>1160861165</v>
      </c>
      <c r="D67" s="344">
        <f>SUM(D43,D46,D52,D64,D65,D66)</f>
        <v>1372088824</v>
      </c>
      <c r="E67" s="335">
        <f>(D67/C67)*100</f>
        <v>118.19577270465413</v>
      </c>
    </row>
    <row r="69" spans="1:5" x14ac:dyDescent="0.25">
      <c r="A69" s="274" t="s">
        <v>1</v>
      </c>
      <c r="E69" s="277" t="s">
        <v>439</v>
      </c>
    </row>
    <row r="70" spans="1:5" x14ac:dyDescent="0.25">
      <c r="A70" s="427" t="s">
        <v>1027</v>
      </c>
      <c r="B70" s="427"/>
      <c r="C70" s="427"/>
      <c r="D70" s="427"/>
      <c r="E70" s="427"/>
    </row>
    <row r="73" spans="1:5" ht="37.5" x14ac:dyDescent="0.25">
      <c r="A73" s="346" t="s">
        <v>440</v>
      </c>
      <c r="B73" s="315" t="s">
        <v>334</v>
      </c>
      <c r="C73" s="316" t="s">
        <v>441</v>
      </c>
      <c r="D73" s="317" t="s">
        <v>336</v>
      </c>
      <c r="E73" s="317" t="s">
        <v>442</v>
      </c>
    </row>
    <row r="74" spans="1:5" ht="15.75" x14ac:dyDescent="0.25">
      <c r="A74" s="347"/>
      <c r="B74" s="320"/>
      <c r="C74" s="321" t="s">
        <v>338</v>
      </c>
      <c r="D74" s="322"/>
      <c r="E74" s="348" t="s">
        <v>443</v>
      </c>
    </row>
    <row r="75" spans="1:5" x14ac:dyDescent="0.25">
      <c r="A75" s="324" t="s">
        <v>339</v>
      </c>
      <c r="B75" s="325" t="s">
        <v>340</v>
      </c>
      <c r="C75" s="325" t="s">
        <v>341</v>
      </c>
      <c r="D75" s="325" t="s">
        <v>342</v>
      </c>
      <c r="E75" s="325" t="s">
        <v>343</v>
      </c>
    </row>
    <row r="76" spans="1:5" x14ac:dyDescent="0.25">
      <c r="A76" s="333" t="s">
        <v>444</v>
      </c>
      <c r="B76" s="327" t="s">
        <v>445</v>
      </c>
      <c r="C76" s="349">
        <v>1019616860</v>
      </c>
      <c r="D76" s="349">
        <v>1019616860</v>
      </c>
      <c r="E76" s="329">
        <f>(D76/C76)*100</f>
        <v>100</v>
      </c>
    </row>
    <row r="77" spans="1:5" x14ac:dyDescent="0.25">
      <c r="A77" s="333" t="s">
        <v>446</v>
      </c>
      <c r="B77" s="327" t="s">
        <v>447</v>
      </c>
      <c r="C77" s="349">
        <v>90815052</v>
      </c>
      <c r="D77" s="349">
        <v>90815052</v>
      </c>
      <c r="E77" s="329">
        <f>(D77/C77)*100</f>
        <v>100</v>
      </c>
    </row>
    <row r="78" spans="1:5" x14ac:dyDescent="0.25">
      <c r="A78" s="333" t="s">
        <v>448</v>
      </c>
      <c r="B78" s="327" t="s">
        <v>449</v>
      </c>
      <c r="C78" s="349">
        <v>13129986</v>
      </c>
      <c r="D78" s="349">
        <v>13129986</v>
      </c>
      <c r="E78" s="329">
        <f>(D78/C78)*100</f>
        <v>100</v>
      </c>
    </row>
    <row r="79" spans="1:5" x14ac:dyDescent="0.25">
      <c r="A79" s="333" t="s">
        <v>450</v>
      </c>
      <c r="B79" s="327" t="s">
        <v>451</v>
      </c>
      <c r="C79" s="349">
        <v>-215056581</v>
      </c>
      <c r="D79" s="349">
        <v>-206075458</v>
      </c>
      <c r="E79" s="329">
        <f>(D79/C79)*100</f>
        <v>95.823832519684672</v>
      </c>
    </row>
    <row r="80" spans="1:5" x14ac:dyDescent="0.25">
      <c r="A80" s="333" t="s">
        <v>452</v>
      </c>
      <c r="B80" s="327" t="s">
        <v>453</v>
      </c>
      <c r="C80" s="349"/>
      <c r="D80" s="349"/>
      <c r="E80" s="329"/>
    </row>
    <row r="81" spans="1:5" x14ac:dyDescent="0.25">
      <c r="A81" s="333" t="s">
        <v>454</v>
      </c>
      <c r="B81" s="327" t="s">
        <v>455</v>
      </c>
      <c r="C81" s="349">
        <v>9921423</v>
      </c>
      <c r="D81" s="349">
        <v>212372282</v>
      </c>
      <c r="E81" s="329">
        <f>(D81/C81)*100</f>
        <v>2140.5425612837998</v>
      </c>
    </row>
    <row r="82" spans="1:5" x14ac:dyDescent="0.25">
      <c r="A82" s="326" t="s">
        <v>1024</v>
      </c>
      <c r="B82" s="327" t="s">
        <v>456</v>
      </c>
      <c r="C82" s="350">
        <f>SUM(C76:C81)</f>
        <v>918426740</v>
      </c>
      <c r="D82" s="350">
        <f>SUM(D76:D81)</f>
        <v>1129858722</v>
      </c>
      <c r="E82" s="329">
        <f>(D82/C82)*100</f>
        <v>123.02110476443661</v>
      </c>
    </row>
    <row r="83" spans="1:5" x14ac:dyDescent="0.25">
      <c r="A83" s="326" t="s">
        <v>457</v>
      </c>
      <c r="B83" s="327" t="s">
        <v>458</v>
      </c>
      <c r="C83" s="350"/>
      <c r="D83" s="350"/>
      <c r="E83" s="329"/>
    </row>
    <row r="84" spans="1:5" x14ac:dyDescent="0.25">
      <c r="A84" s="351" t="s">
        <v>459</v>
      </c>
      <c r="B84" s="327" t="s">
        <v>460</v>
      </c>
      <c r="C84" s="349"/>
      <c r="D84" s="349"/>
      <c r="E84" s="329"/>
    </row>
    <row r="85" spans="1:5" x14ac:dyDescent="0.25">
      <c r="A85" s="351" t="s">
        <v>461</v>
      </c>
      <c r="B85" s="327" t="s">
        <v>462</v>
      </c>
      <c r="C85" s="349"/>
      <c r="D85" s="349"/>
      <c r="E85" s="329"/>
    </row>
    <row r="86" spans="1:5" x14ac:dyDescent="0.25">
      <c r="A86" s="326" t="s">
        <v>463</v>
      </c>
      <c r="B86" s="327" t="s">
        <v>464</v>
      </c>
      <c r="C86" s="350"/>
      <c r="D86" s="350"/>
      <c r="E86" s="329"/>
    </row>
    <row r="87" spans="1:5" x14ac:dyDescent="0.25">
      <c r="A87" s="351" t="s">
        <v>465</v>
      </c>
      <c r="B87" s="327" t="s">
        <v>466</v>
      </c>
      <c r="C87" s="349"/>
      <c r="D87" s="349"/>
      <c r="E87" s="329"/>
    </row>
    <row r="88" spans="1:5" x14ac:dyDescent="0.25">
      <c r="A88" s="351" t="s">
        <v>467</v>
      </c>
      <c r="B88" s="327" t="s">
        <v>468</v>
      </c>
      <c r="C88" s="352"/>
      <c r="D88" s="352"/>
      <c r="E88" s="329"/>
    </row>
    <row r="89" spans="1:5" x14ac:dyDescent="0.25">
      <c r="A89" s="353" t="s">
        <v>469</v>
      </c>
      <c r="B89" s="327" t="s">
        <v>470</v>
      </c>
      <c r="C89" s="350"/>
      <c r="D89" s="350"/>
      <c r="E89" s="329"/>
    </row>
    <row r="90" spans="1:5" x14ac:dyDescent="0.25">
      <c r="A90" s="331" t="s">
        <v>1025</v>
      </c>
      <c r="B90" s="327" t="s">
        <v>471</v>
      </c>
      <c r="C90" s="350"/>
      <c r="D90" s="350"/>
      <c r="E90" s="329"/>
    </row>
    <row r="91" spans="1:5" x14ac:dyDescent="0.25">
      <c r="A91" s="336" t="s">
        <v>472</v>
      </c>
      <c r="B91" s="327">
        <v>82</v>
      </c>
      <c r="C91" s="349"/>
      <c r="D91" s="349"/>
      <c r="E91" s="329"/>
    </row>
    <row r="92" spans="1:5" x14ac:dyDescent="0.25">
      <c r="A92" s="336" t="s">
        <v>473</v>
      </c>
      <c r="B92" s="327" t="s">
        <v>474</v>
      </c>
      <c r="C92" s="349"/>
      <c r="D92" s="349"/>
      <c r="E92" s="329"/>
    </row>
    <row r="93" spans="1:5" x14ac:dyDescent="0.25">
      <c r="A93" s="336" t="s">
        <v>475</v>
      </c>
      <c r="B93" s="327" t="s">
        <v>476</v>
      </c>
      <c r="C93" s="349"/>
      <c r="D93" s="349"/>
      <c r="E93" s="329"/>
    </row>
    <row r="94" spans="1:5" x14ac:dyDescent="0.25">
      <c r="A94" s="336" t="s">
        <v>477</v>
      </c>
      <c r="B94" s="327" t="s">
        <v>478</v>
      </c>
      <c r="C94" s="349"/>
      <c r="D94" s="349"/>
      <c r="E94" s="329"/>
    </row>
    <row r="95" spans="1:5" x14ac:dyDescent="0.25">
      <c r="A95" s="331" t="s">
        <v>1026</v>
      </c>
      <c r="B95" s="327" t="s">
        <v>479</v>
      </c>
      <c r="C95" s="350">
        <v>2815424</v>
      </c>
      <c r="D95" s="350">
        <v>3018371</v>
      </c>
      <c r="E95" s="329">
        <f>(D95/C95)*100</f>
        <v>107.20839916119206</v>
      </c>
    </row>
    <row r="96" spans="1:5" x14ac:dyDescent="0.25">
      <c r="A96" s="333" t="s">
        <v>480</v>
      </c>
      <c r="B96" s="327" t="s">
        <v>481</v>
      </c>
      <c r="C96" s="349"/>
      <c r="D96" s="349"/>
      <c r="E96" s="329"/>
    </row>
    <row r="97" spans="1:5" x14ac:dyDescent="0.25">
      <c r="A97" s="333" t="s">
        <v>482</v>
      </c>
      <c r="B97" s="327" t="s">
        <v>483</v>
      </c>
      <c r="C97" s="349"/>
      <c r="D97" s="349"/>
      <c r="E97" s="329"/>
    </row>
    <row r="98" spans="1:5" x14ac:dyDescent="0.25">
      <c r="A98" s="336" t="s">
        <v>484</v>
      </c>
      <c r="B98" s="327" t="s">
        <v>485</v>
      </c>
      <c r="C98" s="349"/>
      <c r="D98" s="349"/>
      <c r="E98" s="329"/>
    </row>
    <row r="99" spans="1:5" x14ac:dyDescent="0.25">
      <c r="A99" s="336" t="s">
        <v>486</v>
      </c>
      <c r="B99" s="327" t="s">
        <v>487</v>
      </c>
      <c r="C99" s="349">
        <v>2815424</v>
      </c>
      <c r="D99" s="349">
        <v>3018371</v>
      </c>
      <c r="E99" s="329"/>
    </row>
    <row r="100" spans="1:5" x14ac:dyDescent="0.25">
      <c r="A100" s="336" t="s">
        <v>488</v>
      </c>
      <c r="B100" s="327" t="s">
        <v>489</v>
      </c>
      <c r="C100" s="349"/>
      <c r="D100" s="349"/>
      <c r="E100" s="329"/>
    </row>
    <row r="101" spans="1:5" x14ac:dyDescent="0.25">
      <c r="A101" s="333" t="s">
        <v>490</v>
      </c>
      <c r="B101" s="327" t="s">
        <v>491</v>
      </c>
      <c r="C101" s="349"/>
      <c r="D101" s="349"/>
      <c r="E101" s="329"/>
    </row>
    <row r="102" spans="1:5" x14ac:dyDescent="0.25">
      <c r="A102" s="333" t="s">
        <v>492</v>
      </c>
      <c r="B102" s="327" t="s">
        <v>493</v>
      </c>
      <c r="C102" s="349">
        <v>2696000</v>
      </c>
      <c r="D102" s="349">
        <v>2691350</v>
      </c>
      <c r="E102" s="329"/>
    </row>
    <row r="103" spans="1:5" x14ac:dyDescent="0.25">
      <c r="A103" s="345" t="s">
        <v>494</v>
      </c>
      <c r="B103" s="327" t="s">
        <v>495</v>
      </c>
      <c r="C103" s="349">
        <v>3125307</v>
      </c>
      <c r="D103" s="349">
        <v>3125307</v>
      </c>
      <c r="E103" s="329"/>
    </row>
    <row r="104" spans="1:5" x14ac:dyDescent="0.25">
      <c r="A104" s="345" t="s">
        <v>496</v>
      </c>
      <c r="B104" s="327" t="s">
        <v>497</v>
      </c>
      <c r="C104" s="349"/>
      <c r="D104" s="349"/>
      <c r="E104" s="329"/>
    </row>
    <row r="105" spans="1:5" x14ac:dyDescent="0.25">
      <c r="A105" s="354" t="s">
        <v>498</v>
      </c>
      <c r="B105" s="327" t="s">
        <v>499</v>
      </c>
      <c r="C105" s="355"/>
      <c r="D105" s="355"/>
      <c r="E105" s="329"/>
    </row>
    <row r="106" spans="1:5" x14ac:dyDescent="0.25">
      <c r="A106" s="345" t="s">
        <v>500</v>
      </c>
      <c r="B106" s="327" t="s">
        <v>501</v>
      </c>
      <c r="C106" s="349"/>
      <c r="D106" s="349"/>
      <c r="E106" s="329"/>
    </row>
    <row r="107" spans="1:5" x14ac:dyDescent="0.25">
      <c r="A107" s="356" t="s">
        <v>502</v>
      </c>
      <c r="B107" s="327" t="s">
        <v>503</v>
      </c>
      <c r="C107" s="349">
        <v>5821307</v>
      </c>
      <c r="D107" s="349">
        <v>5816657</v>
      </c>
      <c r="E107" s="329">
        <f>(D107/C107)*100</f>
        <v>99.920121031239205</v>
      </c>
    </row>
    <row r="108" spans="1:5" x14ac:dyDescent="0.25">
      <c r="A108" s="357" t="s">
        <v>504</v>
      </c>
      <c r="B108" s="327" t="s">
        <v>505</v>
      </c>
      <c r="C108" s="358">
        <f>SUM(C90,C95,C107)</f>
        <v>8636731</v>
      </c>
      <c r="D108" s="358">
        <f>SUM(D90,D95,D107)</f>
        <v>8835028</v>
      </c>
      <c r="E108" s="329">
        <f>(D108/C108)*100</f>
        <v>102.29597286288063</v>
      </c>
    </row>
    <row r="109" spans="1:5" x14ac:dyDescent="0.25">
      <c r="A109" s="331" t="s">
        <v>506</v>
      </c>
      <c r="B109" s="327" t="s">
        <v>507</v>
      </c>
      <c r="C109" s="350">
        <v>233797694</v>
      </c>
      <c r="D109" s="350">
        <v>233395074</v>
      </c>
      <c r="E109" s="329">
        <f>(D109/C109)*100</f>
        <v>99.827791286940581</v>
      </c>
    </row>
    <row r="110" spans="1:5" x14ac:dyDescent="0.25">
      <c r="A110" s="343" t="s">
        <v>508</v>
      </c>
      <c r="B110" s="327" t="s">
        <v>509</v>
      </c>
      <c r="C110" s="350">
        <f>SUM(C82,C108,C109)</f>
        <v>1160861165</v>
      </c>
      <c r="D110" s="350">
        <f>SUM(D82,D108,D109)</f>
        <v>1372088824</v>
      </c>
      <c r="E110" s="329">
        <f>(D110/C110)*100</f>
        <v>118.19577270465413</v>
      </c>
    </row>
  </sheetData>
  <mergeCells count="2">
    <mergeCell ref="A2:E2"/>
    <mergeCell ref="A70:E70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75" orientation="portrait" r:id="rId1"/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zoomScaleNormal="100" workbookViewId="0">
      <selection activeCell="R6" sqref="R6"/>
    </sheetView>
  </sheetViews>
  <sheetFormatPr defaultColWidth="9.140625" defaultRowHeight="15" x14ac:dyDescent="0.25"/>
  <cols>
    <col min="1" max="1" width="27.85546875" style="152" customWidth="1"/>
    <col min="2" max="2" width="10.85546875" style="152" bestFit="1" customWidth="1"/>
    <col min="3" max="8" width="9.85546875" style="152" bestFit="1" customWidth="1"/>
    <col min="9" max="9" width="10.85546875" style="152" bestFit="1" customWidth="1"/>
    <col min="10" max="10" width="11.5703125" style="152" customWidth="1"/>
    <col min="11" max="13" width="9.85546875" style="152" bestFit="1" customWidth="1"/>
    <col min="14" max="14" width="10.85546875" style="152" customWidth="1"/>
    <col min="15" max="16384" width="9.140625" style="152"/>
  </cols>
  <sheetData>
    <row r="1" spans="1:14" s="153" customFormat="1" ht="14.25" x14ac:dyDescent="0.2">
      <c r="A1" s="431" t="s">
        <v>510</v>
      </c>
      <c r="B1" s="431"/>
      <c r="C1" s="431"/>
      <c r="L1" s="432" t="s">
        <v>511</v>
      </c>
      <c r="M1" s="432"/>
      <c r="N1" s="432"/>
    </row>
    <row r="2" spans="1:14" s="153" customFormat="1" ht="14.25" x14ac:dyDescent="0.2">
      <c r="A2" s="431" t="s">
        <v>1028</v>
      </c>
      <c r="B2" s="431"/>
      <c r="C2" s="431"/>
      <c r="N2" s="154"/>
    </row>
    <row r="3" spans="1:14" s="153" customFormat="1" thickBot="1" x14ac:dyDescent="0.25">
      <c r="N3" s="155" t="s">
        <v>2</v>
      </c>
    </row>
    <row r="4" spans="1:14" ht="15.75" thickBot="1" x14ac:dyDescent="0.3">
      <c r="A4" s="156" t="s">
        <v>6</v>
      </c>
      <c r="B4" s="157" t="s">
        <v>513</v>
      </c>
      <c r="C4" s="157" t="s">
        <v>514</v>
      </c>
      <c r="D4" s="157" t="s">
        <v>515</v>
      </c>
      <c r="E4" s="157" t="s">
        <v>516</v>
      </c>
      <c r="F4" s="157" t="s">
        <v>517</v>
      </c>
      <c r="G4" s="157" t="s">
        <v>518</v>
      </c>
      <c r="H4" s="157" t="s">
        <v>519</v>
      </c>
      <c r="I4" s="157" t="s">
        <v>520</v>
      </c>
      <c r="J4" s="157" t="s">
        <v>521</v>
      </c>
      <c r="K4" s="157" t="s">
        <v>522</v>
      </c>
      <c r="L4" s="157" t="s">
        <v>523</v>
      </c>
      <c r="M4" s="157" t="s">
        <v>524</v>
      </c>
      <c r="N4" s="157" t="s">
        <v>525</v>
      </c>
    </row>
    <row r="5" spans="1:14" ht="15.75" thickBot="1" x14ac:dyDescent="0.3">
      <c r="A5" s="158" t="s">
        <v>526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60"/>
    </row>
    <row r="6" spans="1:14" ht="24.75" thickBot="1" x14ac:dyDescent="0.3">
      <c r="A6" s="161" t="s">
        <v>527</v>
      </c>
      <c r="B6" s="162">
        <v>8539900</v>
      </c>
      <c r="C6" s="163">
        <v>5722264</v>
      </c>
      <c r="D6" s="162">
        <v>12255762</v>
      </c>
      <c r="E6" s="163">
        <v>5695139</v>
      </c>
      <c r="F6" s="162">
        <v>5695137</v>
      </c>
      <c r="G6" s="162">
        <v>5732636</v>
      </c>
      <c r="H6" s="162">
        <v>8901137</v>
      </c>
      <c r="I6" s="162">
        <v>7270131</v>
      </c>
      <c r="J6" s="162">
        <v>5731561</v>
      </c>
      <c r="K6" s="162">
        <v>5694061</v>
      </c>
      <c r="L6" s="162">
        <v>5694063</v>
      </c>
      <c r="M6" s="162">
        <v>5731562</v>
      </c>
      <c r="N6" s="164">
        <f>SUM(B6:M6)</f>
        <v>82663353</v>
      </c>
    </row>
    <row r="7" spans="1:14" ht="15.75" thickBot="1" x14ac:dyDescent="0.3">
      <c r="A7" s="161" t="s">
        <v>528</v>
      </c>
      <c r="B7" s="162">
        <v>3002707</v>
      </c>
      <c r="C7" s="162">
        <v>3187346</v>
      </c>
      <c r="D7" s="162">
        <v>10065580</v>
      </c>
      <c r="E7" s="162">
        <v>3082515</v>
      </c>
      <c r="F7" s="162">
        <v>3448176</v>
      </c>
      <c r="G7" s="162">
        <v>3454418</v>
      </c>
      <c r="H7" s="162">
        <v>3150489</v>
      </c>
      <c r="I7" s="162">
        <v>5778927</v>
      </c>
      <c r="J7" s="162">
        <v>3820960</v>
      </c>
      <c r="K7" s="162">
        <v>3564509</v>
      </c>
      <c r="L7" s="162">
        <v>1665196</v>
      </c>
      <c r="M7" s="162">
        <v>2591856</v>
      </c>
      <c r="N7" s="164">
        <f t="shared" ref="N7:N16" si="0">SUM(B7:M7)</f>
        <v>46812679</v>
      </c>
    </row>
    <row r="8" spans="1:14" ht="15.75" thickBot="1" x14ac:dyDescent="0.3">
      <c r="A8" s="161" t="s">
        <v>529</v>
      </c>
      <c r="B8" s="162">
        <v>10000</v>
      </c>
      <c r="C8" s="163">
        <v>5755015</v>
      </c>
      <c r="D8" s="162">
        <v>3938803</v>
      </c>
      <c r="E8" s="162">
        <v>1901139</v>
      </c>
      <c r="F8" s="162">
        <v>1550182</v>
      </c>
      <c r="G8" s="162">
        <v>471943</v>
      </c>
      <c r="H8" s="162">
        <v>45262</v>
      </c>
      <c r="I8" s="163">
        <v>4084736</v>
      </c>
      <c r="J8" s="163">
        <v>1493194</v>
      </c>
      <c r="K8" s="162">
        <v>779001</v>
      </c>
      <c r="L8" s="162">
        <v>246661</v>
      </c>
      <c r="M8" s="162">
        <v>2947604</v>
      </c>
      <c r="N8" s="164">
        <f t="shared" si="0"/>
        <v>23223540</v>
      </c>
    </row>
    <row r="9" spans="1:14" ht="15.75" thickBot="1" x14ac:dyDescent="0.3">
      <c r="A9" s="161" t="s">
        <v>530</v>
      </c>
      <c r="B9" s="162">
        <v>286180</v>
      </c>
      <c r="C9" s="162">
        <v>1339572</v>
      </c>
      <c r="D9" s="162">
        <v>1176205</v>
      </c>
      <c r="E9" s="162">
        <v>1451932</v>
      </c>
      <c r="F9" s="162">
        <v>1507414</v>
      </c>
      <c r="G9" s="162">
        <v>497053</v>
      </c>
      <c r="H9" s="162">
        <v>520497</v>
      </c>
      <c r="I9" s="162">
        <v>1305037</v>
      </c>
      <c r="J9" s="162">
        <v>312311</v>
      </c>
      <c r="K9" s="162">
        <v>564763</v>
      </c>
      <c r="L9" s="162">
        <v>1039709</v>
      </c>
      <c r="M9" s="162">
        <v>1070205</v>
      </c>
      <c r="N9" s="164">
        <f t="shared" si="0"/>
        <v>11070878</v>
      </c>
    </row>
    <row r="10" spans="1:14" ht="15.75" thickBot="1" x14ac:dyDescent="0.3">
      <c r="A10" s="165" t="s">
        <v>531</v>
      </c>
      <c r="B10" s="162"/>
      <c r="C10" s="162">
        <v>0</v>
      </c>
      <c r="D10" s="162">
        <v>0</v>
      </c>
      <c r="E10" s="162">
        <v>157480</v>
      </c>
      <c r="F10" s="162"/>
      <c r="G10" s="162"/>
      <c r="H10" s="162">
        <v>0</v>
      </c>
      <c r="I10" s="162">
        <v>2440945</v>
      </c>
      <c r="J10" s="162"/>
      <c r="K10" s="162"/>
      <c r="L10" s="162"/>
      <c r="M10" s="162">
        <v>108661</v>
      </c>
      <c r="N10" s="164">
        <f t="shared" si="0"/>
        <v>2707086</v>
      </c>
    </row>
    <row r="11" spans="1:14" ht="15.75" thickBot="1" x14ac:dyDescent="0.3">
      <c r="A11" s="161" t="s">
        <v>532</v>
      </c>
      <c r="B11" s="162">
        <v>52721998</v>
      </c>
      <c r="C11" s="162">
        <v>0</v>
      </c>
      <c r="D11" s="162">
        <v>0</v>
      </c>
      <c r="E11" s="162">
        <v>0</v>
      </c>
      <c r="F11" s="162">
        <v>160020</v>
      </c>
      <c r="G11" s="162">
        <v>0</v>
      </c>
      <c r="H11" s="162">
        <v>0</v>
      </c>
      <c r="I11" s="162">
        <v>118033970</v>
      </c>
      <c r="J11" s="162">
        <v>20000000</v>
      </c>
      <c r="K11" s="162">
        <v>0</v>
      </c>
      <c r="L11" s="162">
        <v>11589256</v>
      </c>
      <c r="M11" s="163">
        <v>7759431</v>
      </c>
      <c r="N11" s="164">
        <f t="shared" si="0"/>
        <v>210264675</v>
      </c>
    </row>
    <row r="12" spans="1:14" ht="15.75" thickBot="1" x14ac:dyDescent="0.3">
      <c r="A12" s="165" t="s">
        <v>533</v>
      </c>
      <c r="B12" s="162">
        <v>0</v>
      </c>
      <c r="C12" s="162"/>
      <c r="D12" s="162">
        <v>0</v>
      </c>
      <c r="E12" s="162"/>
      <c r="F12" s="162"/>
      <c r="G12" s="162"/>
      <c r="H12" s="162">
        <v>0</v>
      </c>
      <c r="I12" s="162"/>
      <c r="J12" s="162"/>
      <c r="K12" s="162">
        <v>0</v>
      </c>
      <c r="L12" s="162"/>
      <c r="M12" s="162"/>
      <c r="N12" s="164">
        <f t="shared" si="0"/>
        <v>0</v>
      </c>
    </row>
    <row r="13" spans="1:14" ht="15.75" thickBot="1" x14ac:dyDescent="0.3">
      <c r="A13" s="165" t="s">
        <v>534</v>
      </c>
      <c r="B13" s="162"/>
      <c r="C13" s="162"/>
      <c r="D13" s="162">
        <v>0</v>
      </c>
      <c r="E13" s="162"/>
      <c r="F13" s="162"/>
      <c r="G13" s="162"/>
      <c r="H13" s="162"/>
      <c r="I13" s="162"/>
      <c r="J13" s="162"/>
      <c r="K13" s="162"/>
      <c r="L13" s="162"/>
      <c r="M13" s="162"/>
      <c r="N13" s="164">
        <f>SUM(B13:M13)</f>
        <v>0</v>
      </c>
    </row>
    <row r="14" spans="1:14" ht="48.75" thickBot="1" x14ac:dyDescent="0.3">
      <c r="A14" s="161" t="s">
        <v>535</v>
      </c>
      <c r="B14" s="162">
        <v>67282898</v>
      </c>
      <c r="C14" s="162">
        <v>0</v>
      </c>
      <c r="D14" s="162">
        <v>0</v>
      </c>
      <c r="E14" s="162">
        <v>0</v>
      </c>
      <c r="F14" s="162">
        <v>0</v>
      </c>
      <c r="G14" s="162"/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  <c r="N14" s="164">
        <f t="shared" si="0"/>
        <v>67282898</v>
      </c>
    </row>
    <row r="15" spans="1:14" ht="15.75" thickBot="1" x14ac:dyDescent="0.3">
      <c r="A15" s="161" t="s">
        <v>536</v>
      </c>
      <c r="B15" s="162">
        <v>0</v>
      </c>
      <c r="C15" s="162">
        <v>0</v>
      </c>
      <c r="D15" s="162">
        <v>0</v>
      </c>
      <c r="E15" s="162">
        <v>0</v>
      </c>
      <c r="F15" s="162">
        <v>0</v>
      </c>
      <c r="G15" s="162">
        <v>0</v>
      </c>
      <c r="H15" s="162">
        <v>0</v>
      </c>
      <c r="I15" s="162">
        <v>0</v>
      </c>
      <c r="J15" s="162">
        <v>0</v>
      </c>
      <c r="K15" s="162">
        <v>0</v>
      </c>
      <c r="L15" s="162">
        <v>0</v>
      </c>
      <c r="M15" s="162">
        <v>3018371</v>
      </c>
      <c r="N15" s="164">
        <f t="shared" si="0"/>
        <v>3018371</v>
      </c>
    </row>
    <row r="16" spans="1:14" ht="15.75" thickBot="1" x14ac:dyDescent="0.3">
      <c r="A16" s="166" t="s">
        <v>537</v>
      </c>
      <c r="B16" s="164">
        <f t="shared" ref="B16:L16" si="1">SUM(B6:B14)</f>
        <v>131843683</v>
      </c>
      <c r="C16" s="167">
        <f t="shared" si="1"/>
        <v>16004197</v>
      </c>
      <c r="D16" s="164">
        <f t="shared" si="1"/>
        <v>27436350</v>
      </c>
      <c r="E16" s="164">
        <f t="shared" si="1"/>
        <v>12288205</v>
      </c>
      <c r="F16" s="164">
        <f t="shared" si="1"/>
        <v>12360929</v>
      </c>
      <c r="G16" s="164">
        <f t="shared" si="1"/>
        <v>10156050</v>
      </c>
      <c r="H16" s="164">
        <f t="shared" si="1"/>
        <v>12617385</v>
      </c>
      <c r="I16" s="167">
        <f t="shared" si="1"/>
        <v>138913746</v>
      </c>
      <c r="J16" s="164">
        <f t="shared" si="1"/>
        <v>31358026</v>
      </c>
      <c r="K16" s="164">
        <f t="shared" si="1"/>
        <v>10602334</v>
      </c>
      <c r="L16" s="164">
        <f t="shared" si="1"/>
        <v>20234885</v>
      </c>
      <c r="M16" s="164">
        <f>SUM(M6:M15)</f>
        <v>23227690</v>
      </c>
      <c r="N16" s="164">
        <f t="shared" si="0"/>
        <v>447043480</v>
      </c>
    </row>
    <row r="17" spans="1:17" x14ac:dyDescent="0.25">
      <c r="A17" s="168"/>
      <c r="B17" s="228"/>
      <c r="C17" s="359"/>
      <c r="D17" s="228"/>
      <c r="E17" s="228"/>
      <c r="F17" s="228"/>
      <c r="G17" s="228"/>
      <c r="H17" s="228"/>
      <c r="I17" s="359"/>
      <c r="J17" s="228"/>
      <c r="K17" s="228"/>
      <c r="L17" s="228"/>
      <c r="M17" s="228"/>
      <c r="N17" s="228"/>
    </row>
    <row r="18" spans="1:17" ht="15.75" thickBot="1" x14ac:dyDescent="0.3">
      <c r="A18" s="168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  <row r="19" spans="1:17" ht="19.5" customHeight="1" thickBot="1" x14ac:dyDescent="0.3">
      <c r="A19" s="156" t="s">
        <v>6</v>
      </c>
      <c r="B19" s="170" t="s">
        <v>513</v>
      </c>
      <c r="C19" s="170" t="s">
        <v>514</v>
      </c>
      <c r="D19" s="170" t="s">
        <v>515</v>
      </c>
      <c r="E19" s="170" t="s">
        <v>516</v>
      </c>
      <c r="F19" s="170" t="s">
        <v>517</v>
      </c>
      <c r="G19" s="170" t="s">
        <v>518</v>
      </c>
      <c r="H19" s="170" t="s">
        <v>519</v>
      </c>
      <c r="I19" s="170" t="s">
        <v>520</v>
      </c>
      <c r="J19" s="170" t="s">
        <v>521</v>
      </c>
      <c r="K19" s="170" t="s">
        <v>522</v>
      </c>
      <c r="L19" s="170" t="s">
        <v>523</v>
      </c>
      <c r="M19" s="170" t="s">
        <v>524</v>
      </c>
      <c r="N19" s="170" t="s">
        <v>525</v>
      </c>
    </row>
    <row r="20" spans="1:17" ht="18.75" customHeight="1" thickBot="1" x14ac:dyDescent="0.3">
      <c r="A20" s="158" t="s">
        <v>538</v>
      </c>
      <c r="B20" s="428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30"/>
      <c r="P20" s="171"/>
      <c r="Q20" s="171"/>
    </row>
    <row r="21" spans="1:17" ht="15.75" thickBot="1" x14ac:dyDescent="0.3">
      <c r="A21" s="172" t="s">
        <v>539</v>
      </c>
      <c r="B21" s="162">
        <v>3436082</v>
      </c>
      <c r="C21" s="162">
        <v>3531518</v>
      </c>
      <c r="D21" s="162">
        <v>3542922</v>
      </c>
      <c r="E21" s="162">
        <v>3326097</v>
      </c>
      <c r="F21" s="162">
        <v>3364128</v>
      </c>
      <c r="G21" s="162">
        <v>3236325</v>
      </c>
      <c r="H21" s="162">
        <v>3483371</v>
      </c>
      <c r="I21" s="162">
        <v>3830232</v>
      </c>
      <c r="J21" s="162">
        <v>4197138</v>
      </c>
      <c r="K21" s="162">
        <v>3338962</v>
      </c>
      <c r="L21" s="163">
        <v>3155233</v>
      </c>
      <c r="M21" s="162">
        <v>3168342</v>
      </c>
      <c r="N21" s="164">
        <f>SUM(B21:M21)</f>
        <v>41610350</v>
      </c>
      <c r="O21" s="173"/>
      <c r="P21" s="171"/>
      <c r="Q21" s="171"/>
    </row>
    <row r="22" spans="1:17" ht="15.75" thickBot="1" x14ac:dyDescent="0.3">
      <c r="A22" s="161" t="s">
        <v>540</v>
      </c>
      <c r="B22" s="174">
        <v>630055</v>
      </c>
      <c r="C22" s="162">
        <v>591030</v>
      </c>
      <c r="D22" s="162">
        <v>600489</v>
      </c>
      <c r="E22" s="163">
        <v>573249</v>
      </c>
      <c r="F22" s="162">
        <v>551060</v>
      </c>
      <c r="G22" s="163">
        <v>601207</v>
      </c>
      <c r="H22" s="162">
        <v>591192</v>
      </c>
      <c r="I22" s="162">
        <v>595868</v>
      </c>
      <c r="J22" s="162">
        <v>592956</v>
      </c>
      <c r="K22" s="162">
        <v>574100</v>
      </c>
      <c r="L22" s="162">
        <v>524335</v>
      </c>
      <c r="M22" s="162">
        <v>568277</v>
      </c>
      <c r="N22" s="164">
        <f t="shared" ref="N22:N31" si="2">SUM(B22:M22)</f>
        <v>6993818</v>
      </c>
      <c r="O22" s="175"/>
      <c r="P22" s="171"/>
      <c r="Q22" s="171"/>
    </row>
    <row r="23" spans="1:17" ht="15.75" thickBot="1" x14ac:dyDescent="0.3">
      <c r="A23" s="172" t="s">
        <v>541</v>
      </c>
      <c r="B23" s="162">
        <v>1483497</v>
      </c>
      <c r="C23" s="162">
        <v>1923746</v>
      </c>
      <c r="D23" s="162">
        <v>4308371</v>
      </c>
      <c r="E23" s="162">
        <v>2861730</v>
      </c>
      <c r="F23" s="162">
        <v>3127809</v>
      </c>
      <c r="G23" s="162">
        <v>3617371</v>
      </c>
      <c r="H23" s="162">
        <v>2261806</v>
      </c>
      <c r="I23" s="162">
        <v>946403</v>
      </c>
      <c r="J23" s="162">
        <v>4888633</v>
      </c>
      <c r="K23" s="162">
        <v>2734987</v>
      </c>
      <c r="L23" s="162">
        <v>1653100</v>
      </c>
      <c r="M23" s="162">
        <v>3468329</v>
      </c>
      <c r="N23" s="164">
        <f t="shared" si="2"/>
        <v>33275782</v>
      </c>
      <c r="O23" s="175"/>
      <c r="P23" s="171"/>
      <c r="Q23" s="171"/>
    </row>
    <row r="24" spans="1:17" ht="15.75" thickBot="1" x14ac:dyDescent="0.3">
      <c r="A24" s="161" t="s">
        <v>542</v>
      </c>
      <c r="B24" s="162"/>
      <c r="C24" s="162">
        <v>0</v>
      </c>
      <c r="D24" s="162">
        <v>0</v>
      </c>
      <c r="E24" s="162">
        <v>0</v>
      </c>
      <c r="F24" s="162">
        <v>0</v>
      </c>
      <c r="G24" s="162">
        <v>0</v>
      </c>
      <c r="H24" s="162">
        <v>0</v>
      </c>
      <c r="I24" s="162">
        <v>0</v>
      </c>
      <c r="J24" s="162">
        <v>0</v>
      </c>
      <c r="K24" s="162">
        <v>0</v>
      </c>
      <c r="L24" s="162">
        <v>0</v>
      </c>
      <c r="M24" s="162"/>
      <c r="N24" s="164">
        <f t="shared" si="2"/>
        <v>0</v>
      </c>
      <c r="O24" s="175"/>
    </row>
    <row r="25" spans="1:17" ht="15.75" thickBot="1" x14ac:dyDescent="0.3">
      <c r="A25" s="161" t="s">
        <v>543</v>
      </c>
      <c r="B25" s="162">
        <v>76507</v>
      </c>
      <c r="C25" s="162"/>
      <c r="D25" s="162"/>
      <c r="E25" s="162">
        <v>254000</v>
      </c>
      <c r="F25" s="162"/>
      <c r="G25" s="162">
        <v>1192050</v>
      </c>
      <c r="H25" s="162">
        <v>1631950</v>
      </c>
      <c r="I25" s="162">
        <v>2549763</v>
      </c>
      <c r="J25" s="162">
        <v>548000</v>
      </c>
      <c r="K25" s="162"/>
      <c r="L25" s="162">
        <v>831159</v>
      </c>
      <c r="M25" s="163">
        <v>23688556</v>
      </c>
      <c r="N25" s="164">
        <f t="shared" si="2"/>
        <v>30771985</v>
      </c>
      <c r="O25" s="175"/>
    </row>
    <row r="26" spans="1:17" ht="15.75" thickBot="1" x14ac:dyDescent="0.3">
      <c r="A26" s="161" t="s">
        <v>544</v>
      </c>
      <c r="B26" s="162">
        <v>209407</v>
      </c>
      <c r="C26" s="162"/>
      <c r="D26" s="162">
        <v>974205</v>
      </c>
      <c r="E26" s="162">
        <v>630000</v>
      </c>
      <c r="F26" s="162">
        <v>630000</v>
      </c>
      <c r="G26" s="162">
        <v>5709135</v>
      </c>
      <c r="H26" s="162"/>
      <c r="I26" s="162">
        <v>13500</v>
      </c>
      <c r="J26" s="162"/>
      <c r="K26" s="162"/>
      <c r="L26" s="162">
        <v>641800</v>
      </c>
      <c r="M26" s="162">
        <v>793000</v>
      </c>
      <c r="N26" s="164">
        <f t="shared" si="2"/>
        <v>9601047</v>
      </c>
      <c r="O26" s="175"/>
    </row>
    <row r="27" spans="1:17" ht="15.75" thickBot="1" x14ac:dyDescent="0.3">
      <c r="A27" s="161" t="s">
        <v>545</v>
      </c>
      <c r="B27" s="162">
        <v>0</v>
      </c>
      <c r="C27" s="162">
        <v>0</v>
      </c>
      <c r="D27" s="162">
        <v>36600</v>
      </c>
      <c r="E27" s="162"/>
      <c r="F27" s="162">
        <v>9438</v>
      </c>
      <c r="G27" s="162">
        <v>0</v>
      </c>
      <c r="H27" s="162">
        <v>0</v>
      </c>
      <c r="I27" s="162">
        <v>0</v>
      </c>
      <c r="J27" s="162">
        <v>0</v>
      </c>
      <c r="K27" s="163">
        <v>0</v>
      </c>
      <c r="L27" s="162">
        <v>0</v>
      </c>
      <c r="M27" s="162">
        <v>0</v>
      </c>
      <c r="N27" s="164">
        <f t="shared" si="2"/>
        <v>46038</v>
      </c>
      <c r="O27" s="175"/>
    </row>
    <row r="28" spans="1:17" ht="15.75" thickBot="1" x14ac:dyDescent="0.3">
      <c r="A28" s="161" t="s">
        <v>546</v>
      </c>
      <c r="B28" s="162">
        <v>50920</v>
      </c>
      <c r="C28" s="163">
        <v>93970</v>
      </c>
      <c r="D28" s="162">
        <v>543400</v>
      </c>
      <c r="E28" s="162">
        <v>53910</v>
      </c>
      <c r="F28" s="162">
        <v>65980</v>
      </c>
      <c r="G28" s="162">
        <v>71825</v>
      </c>
      <c r="H28" s="163">
        <v>75378</v>
      </c>
      <c r="I28" s="163">
        <v>315063</v>
      </c>
      <c r="J28" s="163">
        <v>1395400</v>
      </c>
      <c r="K28" s="163">
        <v>267145</v>
      </c>
      <c r="L28" s="162">
        <v>499833</v>
      </c>
      <c r="M28" s="163">
        <v>2813241</v>
      </c>
      <c r="N28" s="164">
        <f t="shared" si="2"/>
        <v>6246065</v>
      </c>
      <c r="O28" s="175"/>
    </row>
    <row r="29" spans="1:17" ht="24.75" thickBot="1" x14ac:dyDescent="0.3">
      <c r="A29" s="161" t="s">
        <v>547</v>
      </c>
      <c r="B29" s="162">
        <v>3245038</v>
      </c>
      <c r="C29" s="162">
        <v>3185695</v>
      </c>
      <c r="D29" s="162">
        <v>3416367</v>
      </c>
      <c r="E29" s="162">
        <v>4082749</v>
      </c>
      <c r="F29" s="163">
        <v>3252204</v>
      </c>
      <c r="G29" s="162">
        <v>3488979</v>
      </c>
      <c r="H29" s="162">
        <v>3634555</v>
      </c>
      <c r="I29" s="162">
        <v>3918874</v>
      </c>
      <c r="J29" s="162">
        <v>3898364</v>
      </c>
      <c r="K29" s="162">
        <v>2979657</v>
      </c>
      <c r="L29" s="162">
        <v>4087879</v>
      </c>
      <c r="M29" s="162">
        <v>4625032</v>
      </c>
      <c r="N29" s="164">
        <f t="shared" si="2"/>
        <v>43815393</v>
      </c>
      <c r="O29" s="175"/>
    </row>
    <row r="30" spans="1:17" ht="15.75" thickBot="1" x14ac:dyDescent="0.3">
      <c r="A30" s="161" t="s">
        <v>548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4">
        <f t="shared" si="2"/>
        <v>0</v>
      </c>
      <c r="O30" s="175"/>
    </row>
    <row r="31" spans="1:17" ht="24.75" thickBot="1" x14ac:dyDescent="0.3">
      <c r="A31" s="161" t="s">
        <v>549</v>
      </c>
      <c r="B31" s="162">
        <v>2815424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4">
        <f t="shared" si="2"/>
        <v>2815424</v>
      </c>
    </row>
    <row r="32" spans="1:17" ht="19.5" customHeight="1" thickBot="1" x14ac:dyDescent="0.3">
      <c r="A32" s="156" t="s">
        <v>550</v>
      </c>
      <c r="B32" s="164">
        <f>SUM(B21:B31)</f>
        <v>11946930</v>
      </c>
      <c r="C32" s="164">
        <f t="shared" ref="C32:M32" si="3">SUM(C21:C30)</f>
        <v>9325959</v>
      </c>
      <c r="D32" s="164">
        <f t="shared" si="3"/>
        <v>13422354</v>
      </c>
      <c r="E32" s="167">
        <f t="shared" si="3"/>
        <v>11781735</v>
      </c>
      <c r="F32" s="164">
        <f t="shared" si="3"/>
        <v>11000619</v>
      </c>
      <c r="G32" s="164">
        <f t="shared" si="3"/>
        <v>17916892</v>
      </c>
      <c r="H32" s="164">
        <f>SUM(H21:H30)</f>
        <v>11678252</v>
      </c>
      <c r="I32" s="164">
        <f t="shared" si="3"/>
        <v>12169703</v>
      </c>
      <c r="J32" s="164">
        <f t="shared" si="3"/>
        <v>15520491</v>
      </c>
      <c r="K32" s="164">
        <f t="shared" si="3"/>
        <v>9894851</v>
      </c>
      <c r="L32" s="164">
        <f t="shared" si="3"/>
        <v>11393339</v>
      </c>
      <c r="M32" s="164">
        <f t="shared" si="3"/>
        <v>39124777</v>
      </c>
      <c r="N32" s="164">
        <f>SUM(N21:N31)</f>
        <v>175175902</v>
      </c>
    </row>
    <row r="33" spans="1:1" x14ac:dyDescent="0.25">
      <c r="A33" s="176"/>
    </row>
  </sheetData>
  <mergeCells count="4">
    <mergeCell ref="B20:N20"/>
    <mergeCell ref="A1:C1"/>
    <mergeCell ref="L1:N1"/>
    <mergeCell ref="A2:C2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85" orientation="landscape" r:id="rId1"/>
  <rowBreaks count="1" manualBreakCount="1">
    <brk id="3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6"/>
  <sheetViews>
    <sheetView zoomScaleNormal="100" workbookViewId="0">
      <selection activeCell="A6" sqref="A6:C26"/>
    </sheetView>
  </sheetViews>
  <sheetFormatPr defaultRowHeight="15" x14ac:dyDescent="0.25"/>
  <cols>
    <col min="1" max="1" width="7.28515625" customWidth="1"/>
    <col min="2" max="2" width="69.85546875" bestFit="1" customWidth="1"/>
    <col min="3" max="3" width="17.5703125" customWidth="1"/>
  </cols>
  <sheetData>
    <row r="1" spans="1:3" x14ac:dyDescent="0.25">
      <c r="A1" s="431" t="s">
        <v>1</v>
      </c>
      <c r="B1" s="431"/>
      <c r="C1" s="183" t="s">
        <v>575</v>
      </c>
    </row>
    <row r="3" spans="1:3" ht="15.75" x14ac:dyDescent="0.25">
      <c r="A3" s="433" t="s">
        <v>551</v>
      </c>
      <c r="B3" s="433"/>
      <c r="C3" s="433"/>
    </row>
    <row r="4" spans="1:3" ht="15.75" x14ac:dyDescent="0.25">
      <c r="A4" s="177"/>
      <c r="B4" s="177"/>
      <c r="C4" s="178" t="s">
        <v>2</v>
      </c>
    </row>
    <row r="5" spans="1:3" ht="15.75" x14ac:dyDescent="0.25">
      <c r="A5" s="177"/>
      <c r="B5" s="177"/>
      <c r="C5" s="179"/>
    </row>
    <row r="6" spans="1:3" s="180" customFormat="1" ht="15.75" x14ac:dyDescent="0.25">
      <c r="A6" s="360" t="s">
        <v>334</v>
      </c>
      <c r="B6" s="361" t="s">
        <v>6</v>
      </c>
      <c r="C6" s="361" t="s">
        <v>552</v>
      </c>
    </row>
    <row r="7" spans="1:3" s="180" customFormat="1" ht="15.75" x14ac:dyDescent="0.25">
      <c r="A7" s="361" t="s">
        <v>553</v>
      </c>
      <c r="B7" s="361" t="s">
        <v>554</v>
      </c>
      <c r="C7" s="361" t="s">
        <v>555</v>
      </c>
    </row>
    <row r="8" spans="1:3" x14ac:dyDescent="0.25">
      <c r="A8" s="362">
        <v>1</v>
      </c>
      <c r="B8" s="363" t="s">
        <v>556</v>
      </c>
      <c r="C8" s="364">
        <v>376742211</v>
      </c>
    </row>
    <row r="9" spans="1:3" x14ac:dyDescent="0.25">
      <c r="A9" s="362">
        <v>2</v>
      </c>
      <c r="B9" s="363" t="s">
        <v>557</v>
      </c>
      <c r="C9" s="364">
        <v>128545085</v>
      </c>
    </row>
    <row r="10" spans="1:3" s="181" customFormat="1" ht="14.25" x14ac:dyDescent="0.2">
      <c r="A10" s="365">
        <v>3</v>
      </c>
      <c r="B10" s="366" t="s">
        <v>558</v>
      </c>
      <c r="C10" s="367">
        <f>SUM(C8-C9)</f>
        <v>248197126</v>
      </c>
    </row>
    <row r="11" spans="1:3" x14ac:dyDescent="0.25">
      <c r="A11" s="362">
        <v>4</v>
      </c>
      <c r="B11" s="363" t="s">
        <v>559</v>
      </c>
      <c r="C11" s="364">
        <v>70301269</v>
      </c>
    </row>
    <row r="12" spans="1:3" x14ac:dyDescent="0.25">
      <c r="A12" s="362">
        <v>5</v>
      </c>
      <c r="B12" s="363" t="s">
        <v>560</v>
      </c>
      <c r="C12" s="364">
        <v>46630817</v>
      </c>
    </row>
    <row r="13" spans="1:3" s="181" customFormat="1" ht="14.25" x14ac:dyDescent="0.2">
      <c r="A13" s="365">
        <v>6</v>
      </c>
      <c r="B13" s="366" t="s">
        <v>561</v>
      </c>
      <c r="C13" s="367">
        <f>SUM(C11-C12)</f>
        <v>23670452</v>
      </c>
    </row>
    <row r="14" spans="1:3" s="181" customFormat="1" ht="14.25" x14ac:dyDescent="0.2">
      <c r="A14" s="365">
        <v>7</v>
      </c>
      <c r="B14" s="366" t="s">
        <v>562</v>
      </c>
      <c r="C14" s="367">
        <f>SUM(C10,C13)</f>
        <v>271867578</v>
      </c>
    </row>
    <row r="15" spans="1:3" x14ac:dyDescent="0.25">
      <c r="A15" s="362">
        <v>8</v>
      </c>
      <c r="B15" s="363" t="s">
        <v>563</v>
      </c>
      <c r="C15" s="364">
        <v>0</v>
      </c>
    </row>
    <row r="16" spans="1:3" x14ac:dyDescent="0.25">
      <c r="A16" s="362">
        <v>9</v>
      </c>
      <c r="B16" s="363" t="s">
        <v>564</v>
      </c>
      <c r="C16" s="364">
        <v>0</v>
      </c>
    </row>
    <row r="17" spans="1:3" s="181" customFormat="1" ht="14.25" x14ac:dyDescent="0.2">
      <c r="A17" s="365">
        <v>10</v>
      </c>
      <c r="B17" s="366" t="s">
        <v>565</v>
      </c>
      <c r="C17" s="367">
        <v>0</v>
      </c>
    </row>
    <row r="18" spans="1:3" x14ac:dyDescent="0.25">
      <c r="A18" s="362">
        <v>11</v>
      </c>
      <c r="B18" s="363" t="s">
        <v>566</v>
      </c>
      <c r="C18" s="364">
        <v>0</v>
      </c>
    </row>
    <row r="19" spans="1:3" x14ac:dyDescent="0.25">
      <c r="A19" s="362">
        <v>12</v>
      </c>
      <c r="B19" s="363" t="s">
        <v>567</v>
      </c>
      <c r="C19" s="364">
        <v>0</v>
      </c>
    </row>
    <row r="20" spans="1:3" s="181" customFormat="1" ht="14.25" x14ac:dyDescent="0.2">
      <c r="A20" s="365">
        <v>13</v>
      </c>
      <c r="B20" s="366" t="s">
        <v>568</v>
      </c>
      <c r="C20" s="367">
        <v>0</v>
      </c>
    </row>
    <row r="21" spans="1:3" s="181" customFormat="1" ht="14.25" x14ac:dyDescent="0.2">
      <c r="A21" s="365">
        <v>14</v>
      </c>
      <c r="B21" s="366" t="s">
        <v>569</v>
      </c>
      <c r="C21" s="367">
        <v>0</v>
      </c>
    </row>
    <row r="22" spans="1:3" s="181" customFormat="1" ht="14.25" x14ac:dyDescent="0.2">
      <c r="A22" s="365">
        <v>15</v>
      </c>
      <c r="B22" s="366" t="s">
        <v>570</v>
      </c>
      <c r="C22" s="367">
        <f>SUM(C14,C21)</f>
        <v>271867578</v>
      </c>
    </row>
    <row r="23" spans="1:3" x14ac:dyDescent="0.25">
      <c r="A23" s="362">
        <v>16</v>
      </c>
      <c r="B23" s="366" t="s">
        <v>571</v>
      </c>
      <c r="C23" s="367">
        <v>0</v>
      </c>
    </row>
    <row r="24" spans="1:3" x14ac:dyDescent="0.25">
      <c r="A24" s="362">
        <v>17</v>
      </c>
      <c r="B24" s="366" t="s">
        <v>572</v>
      </c>
      <c r="C24" s="367">
        <f>C14-C23</f>
        <v>271867578</v>
      </c>
    </row>
    <row r="25" spans="1:3" x14ac:dyDescent="0.25">
      <c r="A25" s="362">
        <v>18</v>
      </c>
      <c r="B25" s="366" t="s">
        <v>573</v>
      </c>
      <c r="C25" s="367">
        <v>0</v>
      </c>
    </row>
    <row r="26" spans="1:3" x14ac:dyDescent="0.25">
      <c r="A26" s="362">
        <v>19</v>
      </c>
      <c r="B26" s="366" t="s">
        <v>574</v>
      </c>
      <c r="C26" s="367">
        <v>0</v>
      </c>
    </row>
  </sheetData>
  <mergeCells count="2">
    <mergeCell ref="A3:C3"/>
    <mergeCell ref="A1:B1"/>
  </mergeCells>
  <printOptions horizontalCentered="1"/>
  <pageMargins left="0.11811023622047245" right="0.11811023622047245" top="0.51181102362204722" bottom="0.35433070866141736" header="0.31496062992125984" footer="0.31496062992125984"/>
  <pageSetup paperSize="9" scale="95" orientation="portrait" r:id="rId1"/>
  <rowBreaks count="1" manualBreakCount="1">
    <brk id="32" max="2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7"/>
  <sheetViews>
    <sheetView zoomScaleNormal="100" workbookViewId="0">
      <selection activeCell="E4" sqref="A4:E46"/>
    </sheetView>
  </sheetViews>
  <sheetFormatPr defaultRowHeight="15" x14ac:dyDescent="0.25"/>
  <cols>
    <col min="1" max="1" width="6.7109375" customWidth="1"/>
    <col min="2" max="2" width="53.5703125" customWidth="1"/>
    <col min="3" max="3" width="12.5703125" customWidth="1"/>
    <col min="4" max="4" width="10.5703125" customWidth="1"/>
    <col min="5" max="5" width="11.85546875" customWidth="1"/>
  </cols>
  <sheetData>
    <row r="1" spans="1:5" x14ac:dyDescent="0.25">
      <c r="A1" s="431" t="s">
        <v>510</v>
      </c>
      <c r="B1" s="431"/>
      <c r="D1" s="434" t="s">
        <v>623</v>
      </c>
      <c r="E1" s="435"/>
    </row>
    <row r="2" spans="1:5" x14ac:dyDescent="0.25">
      <c r="A2" s="436" t="s">
        <v>576</v>
      </c>
      <c r="B2" s="436"/>
      <c r="C2" s="436"/>
      <c r="D2" s="436"/>
      <c r="E2" s="436"/>
    </row>
    <row r="3" spans="1:5" x14ac:dyDescent="0.25">
      <c r="A3" s="437" t="s">
        <v>2</v>
      </c>
      <c r="B3" s="437"/>
      <c r="C3" s="437"/>
      <c r="D3" s="437"/>
      <c r="E3" s="437"/>
    </row>
    <row r="4" spans="1:5" s="184" customFormat="1" ht="12.75" x14ac:dyDescent="0.2">
      <c r="A4" s="368" t="s">
        <v>334</v>
      </c>
      <c r="B4" s="369" t="s">
        <v>6</v>
      </c>
      <c r="C4" s="370" t="s">
        <v>577</v>
      </c>
      <c r="D4" s="370" t="s">
        <v>578</v>
      </c>
      <c r="E4" s="370" t="s">
        <v>579</v>
      </c>
    </row>
    <row r="5" spans="1:5" s="184" customFormat="1" ht="14.25" x14ac:dyDescent="0.2">
      <c r="A5" s="369" t="s">
        <v>553</v>
      </c>
      <c r="B5" s="369" t="s">
        <v>554</v>
      </c>
      <c r="C5" s="365" t="s">
        <v>555</v>
      </c>
      <c r="D5" s="365" t="s">
        <v>580</v>
      </c>
      <c r="E5" s="365" t="s">
        <v>581</v>
      </c>
    </row>
    <row r="6" spans="1:5" x14ac:dyDescent="0.25">
      <c r="A6" s="371">
        <v>1</v>
      </c>
      <c r="B6" s="372" t="s">
        <v>582</v>
      </c>
      <c r="C6" s="373">
        <v>24964262</v>
      </c>
      <c r="D6" s="373">
        <v>0</v>
      </c>
      <c r="E6" s="373">
        <v>36348792</v>
      </c>
    </row>
    <row r="7" spans="1:5" x14ac:dyDescent="0.25">
      <c r="A7" s="371">
        <v>2</v>
      </c>
      <c r="B7" s="374" t="s">
        <v>583</v>
      </c>
      <c r="C7" s="373">
        <v>4243011</v>
      </c>
      <c r="D7" s="373">
        <v>0</v>
      </c>
      <c r="E7" s="373">
        <v>5982162</v>
      </c>
    </row>
    <row r="8" spans="1:5" x14ac:dyDescent="0.25">
      <c r="A8" s="371">
        <v>3</v>
      </c>
      <c r="B8" s="372" t="s">
        <v>584</v>
      </c>
      <c r="C8" s="373">
        <v>4800533</v>
      </c>
      <c r="D8" s="373">
        <v>0</v>
      </c>
      <c r="E8" s="373">
        <v>3008893</v>
      </c>
    </row>
    <row r="9" spans="1:5" s="181" customFormat="1" ht="12.75" x14ac:dyDescent="0.2">
      <c r="A9" s="369">
        <v>4</v>
      </c>
      <c r="B9" s="375" t="s">
        <v>585</v>
      </c>
      <c r="C9" s="376">
        <f>SUM(C6:C8)</f>
        <v>34007806</v>
      </c>
      <c r="D9" s="376">
        <f>SUM(D6:D8)</f>
        <v>0</v>
      </c>
      <c r="E9" s="376">
        <f>SUM(E6:E8)</f>
        <v>45339847</v>
      </c>
    </row>
    <row r="10" spans="1:5" x14ac:dyDescent="0.25">
      <c r="A10" s="371">
        <v>5</v>
      </c>
      <c r="B10" s="372" t="s">
        <v>586</v>
      </c>
      <c r="C10" s="373"/>
      <c r="D10" s="373">
        <v>0</v>
      </c>
      <c r="E10" s="373">
        <v>0</v>
      </c>
    </row>
    <row r="11" spans="1:5" x14ac:dyDescent="0.25">
      <c r="A11" s="371">
        <v>6</v>
      </c>
      <c r="B11" s="372" t="s">
        <v>587</v>
      </c>
      <c r="C11" s="373">
        <v>0</v>
      </c>
      <c r="D11" s="373">
        <v>0</v>
      </c>
      <c r="E11" s="373"/>
    </row>
    <row r="12" spans="1:5" s="181" customFormat="1" ht="12.75" x14ac:dyDescent="0.2">
      <c r="A12" s="369">
        <v>7</v>
      </c>
      <c r="B12" s="375" t="s">
        <v>588</v>
      </c>
      <c r="C12" s="376">
        <f>C10+C11</f>
        <v>0</v>
      </c>
      <c r="D12" s="376">
        <v>0</v>
      </c>
      <c r="E12" s="376">
        <f>E10+E11</f>
        <v>0</v>
      </c>
    </row>
    <row r="13" spans="1:5" x14ac:dyDescent="0.25">
      <c r="A13" s="371">
        <v>8</v>
      </c>
      <c r="B13" s="372" t="s">
        <v>589</v>
      </c>
      <c r="C13" s="373">
        <v>81186527</v>
      </c>
      <c r="D13" s="373">
        <v>0</v>
      </c>
      <c r="E13" s="373">
        <v>82663353</v>
      </c>
    </row>
    <row r="14" spans="1:5" x14ac:dyDescent="0.25">
      <c r="A14" s="371">
        <v>9</v>
      </c>
      <c r="B14" s="372" t="s">
        <v>590</v>
      </c>
      <c r="C14" s="373">
        <v>70222590</v>
      </c>
      <c r="D14" s="373">
        <v>0</v>
      </c>
      <c r="E14" s="373">
        <v>46812679</v>
      </c>
    </row>
    <row r="15" spans="1:5" x14ac:dyDescent="0.25">
      <c r="A15" s="371">
        <v>10</v>
      </c>
      <c r="B15" s="372" t="s">
        <v>591</v>
      </c>
      <c r="C15" s="373">
        <v>21643846</v>
      </c>
      <c r="D15" s="373">
        <v>0</v>
      </c>
      <c r="E15" s="373">
        <v>213906157</v>
      </c>
    </row>
    <row r="16" spans="1:5" s="181" customFormat="1" ht="12.75" x14ac:dyDescent="0.2">
      <c r="A16" s="369">
        <v>11</v>
      </c>
      <c r="B16" s="375" t="s">
        <v>592</v>
      </c>
      <c r="C16" s="376">
        <f>SUM(C13:C15)</f>
        <v>173052963</v>
      </c>
      <c r="D16" s="376">
        <f>SUM(D13:D15)</f>
        <v>0</v>
      </c>
      <c r="E16" s="376">
        <f>SUM(E13:E15)</f>
        <v>343382189</v>
      </c>
    </row>
    <row r="17" spans="1:5" x14ac:dyDescent="0.25">
      <c r="A17" s="371">
        <v>12</v>
      </c>
      <c r="B17" s="372" t="s">
        <v>593</v>
      </c>
      <c r="C17" s="373">
        <v>6078669</v>
      </c>
      <c r="D17" s="373">
        <f>SUM(D13:D15)</f>
        <v>0</v>
      </c>
      <c r="E17" s="373">
        <v>5439771</v>
      </c>
    </row>
    <row r="18" spans="1:5" x14ac:dyDescent="0.25">
      <c r="A18" s="371">
        <v>13</v>
      </c>
      <c r="B18" s="372" t="s">
        <v>594</v>
      </c>
      <c r="C18" s="373">
        <v>17779005</v>
      </c>
      <c r="D18" s="373">
        <v>0</v>
      </c>
      <c r="E18" s="373">
        <v>16791130</v>
      </c>
    </row>
    <row r="19" spans="1:5" x14ac:dyDescent="0.25">
      <c r="A19" s="371">
        <v>14</v>
      </c>
      <c r="B19" s="372" t="s">
        <v>595</v>
      </c>
      <c r="C19" s="373">
        <v>0</v>
      </c>
      <c r="D19" s="373">
        <v>0</v>
      </c>
      <c r="E19" s="373">
        <v>0</v>
      </c>
    </row>
    <row r="20" spans="1:5" x14ac:dyDescent="0.25">
      <c r="A20" s="371">
        <v>15</v>
      </c>
      <c r="B20" s="372" t="s">
        <v>596</v>
      </c>
      <c r="C20" s="373">
        <v>3367243</v>
      </c>
      <c r="D20" s="373">
        <v>0</v>
      </c>
      <c r="E20" s="373">
        <v>3317543</v>
      </c>
    </row>
    <row r="21" spans="1:5" s="181" customFormat="1" ht="12.75" x14ac:dyDescent="0.2">
      <c r="A21" s="369">
        <v>16</v>
      </c>
      <c r="B21" s="375" t="s">
        <v>597</v>
      </c>
      <c r="C21" s="376">
        <f>SUM(C17:C20)</f>
        <v>27224917</v>
      </c>
      <c r="D21" s="376">
        <f>SUM(D17:D20)</f>
        <v>0</v>
      </c>
      <c r="E21" s="376">
        <f>SUM(E17:E20)</f>
        <v>25548444</v>
      </c>
    </row>
    <row r="22" spans="1:5" x14ac:dyDescent="0.25">
      <c r="A22" s="371">
        <v>17</v>
      </c>
      <c r="B22" s="372" t="s">
        <v>598</v>
      </c>
      <c r="C22" s="373">
        <v>32437253</v>
      </c>
      <c r="D22" s="373">
        <v>0</v>
      </c>
      <c r="E22" s="373">
        <v>32646971</v>
      </c>
    </row>
    <row r="23" spans="1:5" x14ac:dyDescent="0.25">
      <c r="A23" s="371">
        <v>18</v>
      </c>
      <c r="B23" s="372" t="s">
        <v>599</v>
      </c>
      <c r="C23" s="373">
        <v>11188519</v>
      </c>
      <c r="D23" s="373">
        <v>0</v>
      </c>
      <c r="E23" s="373">
        <v>8595141</v>
      </c>
    </row>
    <row r="24" spans="1:5" x14ac:dyDescent="0.25">
      <c r="A24" s="371">
        <v>19</v>
      </c>
      <c r="B24" s="372" t="s">
        <v>600</v>
      </c>
      <c r="C24" s="373">
        <v>7672366</v>
      </c>
      <c r="D24" s="373">
        <v>0</v>
      </c>
      <c r="E24" s="373">
        <v>6959436</v>
      </c>
    </row>
    <row r="25" spans="1:5" s="181" customFormat="1" ht="12.75" x14ac:dyDescent="0.2">
      <c r="A25" s="369">
        <v>20</v>
      </c>
      <c r="B25" s="375" t="s">
        <v>601</v>
      </c>
      <c r="C25" s="376">
        <f>SUM(C22:C24)</f>
        <v>51298138</v>
      </c>
      <c r="D25" s="376">
        <f>SUM(D22:D24)</f>
        <v>0</v>
      </c>
      <c r="E25" s="376">
        <f>SUM(E22:E24)</f>
        <v>48201548</v>
      </c>
    </row>
    <row r="26" spans="1:5" s="181" customFormat="1" ht="12.75" x14ac:dyDescent="0.2">
      <c r="A26" s="369">
        <v>21</v>
      </c>
      <c r="B26" s="375" t="s">
        <v>602</v>
      </c>
      <c r="C26" s="376">
        <v>38300706</v>
      </c>
      <c r="D26" s="376">
        <v>0</v>
      </c>
      <c r="E26" s="376">
        <v>36788256</v>
      </c>
    </row>
    <row r="27" spans="1:5" s="181" customFormat="1" ht="12.75" x14ac:dyDescent="0.2">
      <c r="A27" s="369">
        <v>22</v>
      </c>
      <c r="B27" s="375" t="s">
        <v>603</v>
      </c>
      <c r="C27" s="376">
        <v>80324159</v>
      </c>
      <c r="D27" s="376">
        <v>0</v>
      </c>
      <c r="E27" s="376">
        <v>65835390</v>
      </c>
    </row>
    <row r="28" spans="1:5" x14ac:dyDescent="0.25">
      <c r="A28" s="371">
        <v>23</v>
      </c>
      <c r="B28" s="375" t="s">
        <v>604</v>
      </c>
      <c r="C28" s="376">
        <f t="shared" ref="C28:E28" si="0">C9+C12+C16-C21-C25-C26-C27</f>
        <v>9912849</v>
      </c>
      <c r="D28" s="376">
        <f t="shared" si="0"/>
        <v>0</v>
      </c>
      <c r="E28" s="376">
        <f t="shared" si="0"/>
        <v>212348398</v>
      </c>
    </row>
    <row r="29" spans="1:5" s="185" customFormat="1" ht="12.75" x14ac:dyDescent="0.2">
      <c r="A29" s="371">
        <v>24</v>
      </c>
      <c r="B29" s="372" t="s">
        <v>605</v>
      </c>
      <c r="C29" s="373">
        <v>0</v>
      </c>
      <c r="D29" s="373">
        <v>0</v>
      </c>
      <c r="E29" s="373">
        <v>0</v>
      </c>
    </row>
    <row r="30" spans="1:5" s="185" customFormat="1" ht="12.75" x14ac:dyDescent="0.2">
      <c r="A30" s="371">
        <v>25</v>
      </c>
      <c r="B30" s="372" t="s">
        <v>606</v>
      </c>
      <c r="C30" s="373">
        <v>8574</v>
      </c>
      <c r="D30" s="373">
        <v>0</v>
      </c>
      <c r="E30" s="373">
        <v>23884</v>
      </c>
    </row>
    <row r="31" spans="1:5" s="185" customFormat="1" ht="12.75" x14ac:dyDescent="0.2">
      <c r="A31" s="371">
        <v>26</v>
      </c>
      <c r="B31" s="372" t="s">
        <v>607</v>
      </c>
      <c r="C31" s="373">
        <v>0</v>
      </c>
      <c r="D31" s="373">
        <v>0</v>
      </c>
      <c r="E31" s="373">
        <v>0</v>
      </c>
    </row>
    <row r="32" spans="1:5" x14ac:dyDescent="0.25">
      <c r="A32" s="371">
        <v>27</v>
      </c>
      <c r="B32" s="372" t="s">
        <v>608</v>
      </c>
      <c r="C32" s="373">
        <v>0</v>
      </c>
      <c r="D32" s="373">
        <v>0</v>
      </c>
      <c r="E32" s="373">
        <v>0</v>
      </c>
    </row>
    <row r="33" spans="1:5" s="181" customFormat="1" ht="12.75" x14ac:dyDescent="0.2">
      <c r="A33" s="369">
        <v>28</v>
      </c>
      <c r="B33" s="375" t="s">
        <v>609</v>
      </c>
      <c r="C33" s="376">
        <f>SUM(C29:C31)</f>
        <v>8574</v>
      </c>
      <c r="D33" s="376">
        <f t="shared" ref="D33:E33" si="1">SUM(D29:D31)</f>
        <v>0</v>
      </c>
      <c r="E33" s="376">
        <f t="shared" si="1"/>
        <v>23884</v>
      </c>
    </row>
    <row r="34" spans="1:5" x14ac:dyDescent="0.25">
      <c r="A34" s="371">
        <v>29</v>
      </c>
      <c r="B34" s="372" t="s">
        <v>610</v>
      </c>
      <c r="C34" s="373">
        <v>0</v>
      </c>
      <c r="D34" s="373">
        <v>0</v>
      </c>
      <c r="E34" s="373">
        <v>10</v>
      </c>
    </row>
    <row r="35" spans="1:5" x14ac:dyDescent="0.25">
      <c r="A35" s="371">
        <v>30</v>
      </c>
      <c r="B35" s="372" t="s">
        <v>611</v>
      </c>
      <c r="C35" s="373"/>
      <c r="D35" s="373">
        <v>0</v>
      </c>
      <c r="E35" s="373"/>
    </row>
    <row r="36" spans="1:5" x14ac:dyDescent="0.25">
      <c r="A36" s="371">
        <v>31</v>
      </c>
      <c r="B36" s="372" t="s">
        <v>612</v>
      </c>
      <c r="C36" s="373">
        <v>0</v>
      </c>
      <c r="D36" s="373">
        <v>0</v>
      </c>
      <c r="E36" s="373">
        <v>0</v>
      </c>
    </row>
    <row r="37" spans="1:5" x14ac:dyDescent="0.25">
      <c r="A37" s="371">
        <v>32</v>
      </c>
      <c r="B37" s="372" t="s">
        <v>613</v>
      </c>
      <c r="C37" s="373">
        <v>0</v>
      </c>
      <c r="D37" s="373">
        <v>0</v>
      </c>
      <c r="E37" s="373">
        <v>0</v>
      </c>
    </row>
    <row r="38" spans="1:5" s="181" customFormat="1" ht="12.75" x14ac:dyDescent="0.2">
      <c r="A38" s="369">
        <v>33</v>
      </c>
      <c r="B38" s="375" t="s">
        <v>614</v>
      </c>
      <c r="C38" s="376"/>
      <c r="D38" s="376">
        <f t="shared" ref="D38" si="2">SUM(D34:D36)</f>
        <v>0</v>
      </c>
      <c r="E38" s="376"/>
    </row>
    <row r="39" spans="1:5" s="181" customFormat="1" ht="12.75" x14ac:dyDescent="0.2">
      <c r="A39" s="369">
        <v>34</v>
      </c>
      <c r="B39" s="375" t="s">
        <v>615</v>
      </c>
      <c r="C39" s="376">
        <f>C33-C38</f>
        <v>8574</v>
      </c>
      <c r="D39" s="376">
        <f t="shared" ref="D39:E39" si="3">D33-D38</f>
        <v>0</v>
      </c>
      <c r="E39" s="376">
        <f t="shared" si="3"/>
        <v>23884</v>
      </c>
    </row>
    <row r="40" spans="1:5" s="181" customFormat="1" ht="12.75" x14ac:dyDescent="0.2">
      <c r="A40" s="369">
        <v>35</v>
      </c>
      <c r="B40" s="375" t="s">
        <v>616</v>
      </c>
      <c r="C40" s="376">
        <f t="shared" ref="C40:E40" si="4">C28+C39</f>
        <v>9921423</v>
      </c>
      <c r="D40" s="376">
        <f t="shared" si="4"/>
        <v>0</v>
      </c>
      <c r="E40" s="376">
        <f t="shared" si="4"/>
        <v>212372282</v>
      </c>
    </row>
    <row r="41" spans="1:5" x14ac:dyDescent="0.25">
      <c r="A41" s="371">
        <v>36</v>
      </c>
      <c r="B41" s="372" t="s">
        <v>617</v>
      </c>
      <c r="C41" s="373">
        <v>0</v>
      </c>
      <c r="D41" s="373">
        <v>0</v>
      </c>
      <c r="E41" s="373">
        <v>0</v>
      </c>
    </row>
    <row r="42" spans="1:5" x14ac:dyDescent="0.25">
      <c r="A42" s="371">
        <v>37</v>
      </c>
      <c r="B42" s="372" t="s">
        <v>618</v>
      </c>
      <c r="C42" s="373">
        <v>0</v>
      </c>
      <c r="D42" s="373">
        <v>0</v>
      </c>
      <c r="E42" s="373">
        <v>0</v>
      </c>
    </row>
    <row r="43" spans="1:5" s="181" customFormat="1" ht="12.75" x14ac:dyDescent="0.2">
      <c r="A43" s="369">
        <v>38</v>
      </c>
      <c r="B43" s="375" t="s">
        <v>619</v>
      </c>
      <c r="C43" s="376">
        <f>SUM(C41:C42)</f>
        <v>0</v>
      </c>
      <c r="D43" s="376">
        <f t="shared" ref="D43:E43" si="5">SUM(D41:D42)</f>
        <v>0</v>
      </c>
      <c r="E43" s="376">
        <f t="shared" si="5"/>
        <v>0</v>
      </c>
    </row>
    <row r="44" spans="1:5" x14ac:dyDescent="0.25">
      <c r="A44" s="371">
        <v>39</v>
      </c>
      <c r="B44" s="375" t="s">
        <v>620</v>
      </c>
      <c r="C44" s="376">
        <v>0</v>
      </c>
      <c r="D44" s="376">
        <v>0</v>
      </c>
      <c r="E44" s="376">
        <v>0</v>
      </c>
    </row>
    <row r="45" spans="1:5" x14ac:dyDescent="0.25">
      <c r="A45" s="371">
        <v>40</v>
      </c>
      <c r="B45" s="375" t="s">
        <v>621</v>
      </c>
      <c r="C45" s="376">
        <f>C43-C44</f>
        <v>0</v>
      </c>
      <c r="D45" s="376">
        <f t="shared" ref="D45:E45" si="6">D43-D44</f>
        <v>0</v>
      </c>
      <c r="E45" s="376">
        <f t="shared" si="6"/>
        <v>0</v>
      </c>
    </row>
    <row r="46" spans="1:5" x14ac:dyDescent="0.25">
      <c r="A46" s="371">
        <v>41</v>
      </c>
      <c r="B46" s="375" t="s">
        <v>622</v>
      </c>
      <c r="C46" s="376">
        <f>C40+C45</f>
        <v>9921423</v>
      </c>
      <c r="D46" s="376">
        <f t="shared" ref="D46:E46" si="7">D40+D45</f>
        <v>0</v>
      </c>
      <c r="E46" s="376">
        <f t="shared" si="7"/>
        <v>212372282</v>
      </c>
    </row>
    <row r="47" spans="1:5" x14ac:dyDescent="0.25">
      <c r="C47" s="186"/>
      <c r="D47" s="186"/>
      <c r="E47" s="186"/>
    </row>
  </sheetData>
  <mergeCells count="4">
    <mergeCell ref="D1:E1"/>
    <mergeCell ref="A2:E2"/>
    <mergeCell ref="A3:E3"/>
    <mergeCell ref="A1:B1"/>
  </mergeCells>
  <printOptions horizontalCentered="1"/>
  <pageMargins left="0.31496062992125984" right="0.31496062992125984" top="0.43307086614173229" bottom="0.35433070866141736" header="0.31496062992125984" footer="0.31496062992125984"/>
  <pageSetup paperSize="9" scale="95" orientation="portrait" r:id="rId1"/>
  <rowBreaks count="1" manualBreakCount="1">
    <brk id="84" max="4" man="1"/>
  </rowBreaks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zoomScale="99" zoomScaleNormal="99" workbookViewId="0">
      <selection activeCell="B26" sqref="B26:F26"/>
    </sheetView>
  </sheetViews>
  <sheetFormatPr defaultRowHeight="15" x14ac:dyDescent="0.25"/>
  <cols>
    <col min="1" max="1" width="5.85546875" style="1" customWidth="1"/>
    <col min="2" max="2" width="47.28515625" style="5" customWidth="1"/>
    <col min="3" max="5" width="14" style="1" customWidth="1"/>
    <col min="6" max="6" width="49" style="1" customWidth="1"/>
    <col min="7" max="7" width="14" style="1" customWidth="1"/>
    <col min="8" max="8" width="18" style="1" customWidth="1"/>
    <col min="9" max="9" width="15.5703125" style="1" customWidth="1"/>
    <col min="10" max="256" width="9.140625" style="1"/>
    <col min="257" max="257" width="5.85546875" style="1" customWidth="1"/>
    <col min="258" max="258" width="47.28515625" style="1" customWidth="1"/>
    <col min="259" max="261" width="14" style="1" customWidth="1"/>
    <col min="262" max="262" width="47.28515625" style="1" customWidth="1"/>
    <col min="263" max="263" width="14" style="1" customWidth="1"/>
    <col min="264" max="264" width="13.42578125" style="1" customWidth="1"/>
    <col min="265" max="265" width="13" style="1" customWidth="1"/>
    <col min="266" max="512" width="9.140625" style="1"/>
    <col min="513" max="513" width="5.85546875" style="1" customWidth="1"/>
    <col min="514" max="514" width="47.28515625" style="1" customWidth="1"/>
    <col min="515" max="517" width="14" style="1" customWidth="1"/>
    <col min="518" max="518" width="47.28515625" style="1" customWidth="1"/>
    <col min="519" max="519" width="14" style="1" customWidth="1"/>
    <col min="520" max="520" width="13.42578125" style="1" customWidth="1"/>
    <col min="521" max="521" width="13" style="1" customWidth="1"/>
    <col min="522" max="768" width="9.140625" style="1"/>
    <col min="769" max="769" width="5.85546875" style="1" customWidth="1"/>
    <col min="770" max="770" width="47.28515625" style="1" customWidth="1"/>
    <col min="771" max="773" width="14" style="1" customWidth="1"/>
    <col min="774" max="774" width="47.28515625" style="1" customWidth="1"/>
    <col min="775" max="775" width="14" style="1" customWidth="1"/>
    <col min="776" max="776" width="13.42578125" style="1" customWidth="1"/>
    <col min="777" max="777" width="13" style="1" customWidth="1"/>
    <col min="778" max="1024" width="9.140625" style="1"/>
    <col min="1025" max="1025" width="5.85546875" style="1" customWidth="1"/>
    <col min="1026" max="1026" width="47.28515625" style="1" customWidth="1"/>
    <col min="1027" max="1029" width="14" style="1" customWidth="1"/>
    <col min="1030" max="1030" width="47.28515625" style="1" customWidth="1"/>
    <col min="1031" max="1031" width="14" style="1" customWidth="1"/>
    <col min="1032" max="1032" width="13.42578125" style="1" customWidth="1"/>
    <col min="1033" max="1033" width="13" style="1" customWidth="1"/>
    <col min="1034" max="1280" width="9.140625" style="1"/>
    <col min="1281" max="1281" width="5.85546875" style="1" customWidth="1"/>
    <col min="1282" max="1282" width="47.28515625" style="1" customWidth="1"/>
    <col min="1283" max="1285" width="14" style="1" customWidth="1"/>
    <col min="1286" max="1286" width="47.28515625" style="1" customWidth="1"/>
    <col min="1287" max="1287" width="14" style="1" customWidth="1"/>
    <col min="1288" max="1288" width="13.42578125" style="1" customWidth="1"/>
    <col min="1289" max="1289" width="13" style="1" customWidth="1"/>
    <col min="1290" max="1536" width="9.140625" style="1"/>
    <col min="1537" max="1537" width="5.85546875" style="1" customWidth="1"/>
    <col min="1538" max="1538" width="47.28515625" style="1" customWidth="1"/>
    <col min="1539" max="1541" width="14" style="1" customWidth="1"/>
    <col min="1542" max="1542" width="47.28515625" style="1" customWidth="1"/>
    <col min="1543" max="1543" width="14" style="1" customWidth="1"/>
    <col min="1544" max="1544" width="13.42578125" style="1" customWidth="1"/>
    <col min="1545" max="1545" width="13" style="1" customWidth="1"/>
    <col min="1546" max="1792" width="9.140625" style="1"/>
    <col min="1793" max="1793" width="5.85546875" style="1" customWidth="1"/>
    <col min="1794" max="1794" width="47.28515625" style="1" customWidth="1"/>
    <col min="1795" max="1797" width="14" style="1" customWidth="1"/>
    <col min="1798" max="1798" width="47.28515625" style="1" customWidth="1"/>
    <col min="1799" max="1799" width="14" style="1" customWidth="1"/>
    <col min="1800" max="1800" width="13.42578125" style="1" customWidth="1"/>
    <col min="1801" max="1801" width="13" style="1" customWidth="1"/>
    <col min="1802" max="2048" width="9.140625" style="1"/>
    <col min="2049" max="2049" width="5.85546875" style="1" customWidth="1"/>
    <col min="2050" max="2050" width="47.28515625" style="1" customWidth="1"/>
    <col min="2051" max="2053" width="14" style="1" customWidth="1"/>
    <col min="2054" max="2054" width="47.28515625" style="1" customWidth="1"/>
    <col min="2055" max="2055" width="14" style="1" customWidth="1"/>
    <col min="2056" max="2056" width="13.42578125" style="1" customWidth="1"/>
    <col min="2057" max="2057" width="13" style="1" customWidth="1"/>
    <col min="2058" max="2304" width="9.140625" style="1"/>
    <col min="2305" max="2305" width="5.85546875" style="1" customWidth="1"/>
    <col min="2306" max="2306" width="47.28515625" style="1" customWidth="1"/>
    <col min="2307" max="2309" width="14" style="1" customWidth="1"/>
    <col min="2310" max="2310" width="47.28515625" style="1" customWidth="1"/>
    <col min="2311" max="2311" width="14" style="1" customWidth="1"/>
    <col min="2312" max="2312" width="13.42578125" style="1" customWidth="1"/>
    <col min="2313" max="2313" width="13" style="1" customWidth="1"/>
    <col min="2314" max="2560" width="9.140625" style="1"/>
    <col min="2561" max="2561" width="5.85546875" style="1" customWidth="1"/>
    <col min="2562" max="2562" width="47.28515625" style="1" customWidth="1"/>
    <col min="2563" max="2565" width="14" style="1" customWidth="1"/>
    <col min="2566" max="2566" width="47.28515625" style="1" customWidth="1"/>
    <col min="2567" max="2567" width="14" style="1" customWidth="1"/>
    <col min="2568" max="2568" width="13.42578125" style="1" customWidth="1"/>
    <col min="2569" max="2569" width="13" style="1" customWidth="1"/>
    <col min="2570" max="2816" width="9.140625" style="1"/>
    <col min="2817" max="2817" width="5.85546875" style="1" customWidth="1"/>
    <col min="2818" max="2818" width="47.28515625" style="1" customWidth="1"/>
    <col min="2819" max="2821" width="14" style="1" customWidth="1"/>
    <col min="2822" max="2822" width="47.28515625" style="1" customWidth="1"/>
    <col min="2823" max="2823" width="14" style="1" customWidth="1"/>
    <col min="2824" max="2824" width="13.42578125" style="1" customWidth="1"/>
    <col min="2825" max="2825" width="13" style="1" customWidth="1"/>
    <col min="2826" max="3072" width="9.140625" style="1"/>
    <col min="3073" max="3073" width="5.85546875" style="1" customWidth="1"/>
    <col min="3074" max="3074" width="47.28515625" style="1" customWidth="1"/>
    <col min="3075" max="3077" width="14" style="1" customWidth="1"/>
    <col min="3078" max="3078" width="47.28515625" style="1" customWidth="1"/>
    <col min="3079" max="3079" width="14" style="1" customWidth="1"/>
    <col min="3080" max="3080" width="13.42578125" style="1" customWidth="1"/>
    <col min="3081" max="3081" width="13" style="1" customWidth="1"/>
    <col min="3082" max="3328" width="9.140625" style="1"/>
    <col min="3329" max="3329" width="5.85546875" style="1" customWidth="1"/>
    <col min="3330" max="3330" width="47.28515625" style="1" customWidth="1"/>
    <col min="3331" max="3333" width="14" style="1" customWidth="1"/>
    <col min="3334" max="3334" width="47.28515625" style="1" customWidth="1"/>
    <col min="3335" max="3335" width="14" style="1" customWidth="1"/>
    <col min="3336" max="3336" width="13.42578125" style="1" customWidth="1"/>
    <col min="3337" max="3337" width="13" style="1" customWidth="1"/>
    <col min="3338" max="3584" width="9.140625" style="1"/>
    <col min="3585" max="3585" width="5.85546875" style="1" customWidth="1"/>
    <col min="3586" max="3586" width="47.28515625" style="1" customWidth="1"/>
    <col min="3587" max="3589" width="14" style="1" customWidth="1"/>
    <col min="3590" max="3590" width="47.28515625" style="1" customWidth="1"/>
    <col min="3591" max="3591" width="14" style="1" customWidth="1"/>
    <col min="3592" max="3592" width="13.42578125" style="1" customWidth="1"/>
    <col min="3593" max="3593" width="13" style="1" customWidth="1"/>
    <col min="3594" max="3840" width="9.140625" style="1"/>
    <col min="3841" max="3841" width="5.85546875" style="1" customWidth="1"/>
    <col min="3842" max="3842" width="47.28515625" style="1" customWidth="1"/>
    <col min="3843" max="3845" width="14" style="1" customWidth="1"/>
    <col min="3846" max="3846" width="47.28515625" style="1" customWidth="1"/>
    <col min="3847" max="3847" width="14" style="1" customWidth="1"/>
    <col min="3848" max="3848" width="13.42578125" style="1" customWidth="1"/>
    <col min="3849" max="3849" width="13" style="1" customWidth="1"/>
    <col min="3850" max="4096" width="9.140625" style="1"/>
    <col min="4097" max="4097" width="5.85546875" style="1" customWidth="1"/>
    <col min="4098" max="4098" width="47.28515625" style="1" customWidth="1"/>
    <col min="4099" max="4101" width="14" style="1" customWidth="1"/>
    <col min="4102" max="4102" width="47.28515625" style="1" customWidth="1"/>
    <col min="4103" max="4103" width="14" style="1" customWidth="1"/>
    <col min="4104" max="4104" width="13.42578125" style="1" customWidth="1"/>
    <col min="4105" max="4105" width="13" style="1" customWidth="1"/>
    <col min="4106" max="4352" width="9.140625" style="1"/>
    <col min="4353" max="4353" width="5.85546875" style="1" customWidth="1"/>
    <col min="4354" max="4354" width="47.28515625" style="1" customWidth="1"/>
    <col min="4355" max="4357" width="14" style="1" customWidth="1"/>
    <col min="4358" max="4358" width="47.28515625" style="1" customWidth="1"/>
    <col min="4359" max="4359" width="14" style="1" customWidth="1"/>
    <col min="4360" max="4360" width="13.42578125" style="1" customWidth="1"/>
    <col min="4361" max="4361" width="13" style="1" customWidth="1"/>
    <col min="4362" max="4608" width="9.140625" style="1"/>
    <col min="4609" max="4609" width="5.85546875" style="1" customWidth="1"/>
    <col min="4610" max="4610" width="47.28515625" style="1" customWidth="1"/>
    <col min="4611" max="4613" width="14" style="1" customWidth="1"/>
    <col min="4614" max="4614" width="47.28515625" style="1" customWidth="1"/>
    <col min="4615" max="4615" width="14" style="1" customWidth="1"/>
    <col min="4616" max="4616" width="13.42578125" style="1" customWidth="1"/>
    <col min="4617" max="4617" width="13" style="1" customWidth="1"/>
    <col min="4618" max="4864" width="9.140625" style="1"/>
    <col min="4865" max="4865" width="5.85546875" style="1" customWidth="1"/>
    <col min="4866" max="4866" width="47.28515625" style="1" customWidth="1"/>
    <col min="4867" max="4869" width="14" style="1" customWidth="1"/>
    <col min="4870" max="4870" width="47.28515625" style="1" customWidth="1"/>
    <col min="4871" max="4871" width="14" style="1" customWidth="1"/>
    <col min="4872" max="4872" width="13.42578125" style="1" customWidth="1"/>
    <col min="4873" max="4873" width="13" style="1" customWidth="1"/>
    <col min="4874" max="5120" width="9.140625" style="1"/>
    <col min="5121" max="5121" width="5.85546875" style="1" customWidth="1"/>
    <col min="5122" max="5122" width="47.28515625" style="1" customWidth="1"/>
    <col min="5123" max="5125" width="14" style="1" customWidth="1"/>
    <col min="5126" max="5126" width="47.28515625" style="1" customWidth="1"/>
    <col min="5127" max="5127" width="14" style="1" customWidth="1"/>
    <col min="5128" max="5128" width="13.42578125" style="1" customWidth="1"/>
    <col min="5129" max="5129" width="13" style="1" customWidth="1"/>
    <col min="5130" max="5376" width="9.140625" style="1"/>
    <col min="5377" max="5377" width="5.85546875" style="1" customWidth="1"/>
    <col min="5378" max="5378" width="47.28515625" style="1" customWidth="1"/>
    <col min="5379" max="5381" width="14" style="1" customWidth="1"/>
    <col min="5382" max="5382" width="47.28515625" style="1" customWidth="1"/>
    <col min="5383" max="5383" width="14" style="1" customWidth="1"/>
    <col min="5384" max="5384" width="13.42578125" style="1" customWidth="1"/>
    <col min="5385" max="5385" width="13" style="1" customWidth="1"/>
    <col min="5386" max="5632" width="9.140625" style="1"/>
    <col min="5633" max="5633" width="5.85546875" style="1" customWidth="1"/>
    <col min="5634" max="5634" width="47.28515625" style="1" customWidth="1"/>
    <col min="5635" max="5637" width="14" style="1" customWidth="1"/>
    <col min="5638" max="5638" width="47.28515625" style="1" customWidth="1"/>
    <col min="5639" max="5639" width="14" style="1" customWidth="1"/>
    <col min="5640" max="5640" width="13.42578125" style="1" customWidth="1"/>
    <col min="5641" max="5641" width="13" style="1" customWidth="1"/>
    <col min="5642" max="5888" width="9.140625" style="1"/>
    <col min="5889" max="5889" width="5.85546875" style="1" customWidth="1"/>
    <col min="5890" max="5890" width="47.28515625" style="1" customWidth="1"/>
    <col min="5891" max="5893" width="14" style="1" customWidth="1"/>
    <col min="5894" max="5894" width="47.28515625" style="1" customWidth="1"/>
    <col min="5895" max="5895" width="14" style="1" customWidth="1"/>
    <col min="5896" max="5896" width="13.42578125" style="1" customWidth="1"/>
    <col min="5897" max="5897" width="13" style="1" customWidth="1"/>
    <col min="5898" max="6144" width="9.140625" style="1"/>
    <col min="6145" max="6145" width="5.85546875" style="1" customWidth="1"/>
    <col min="6146" max="6146" width="47.28515625" style="1" customWidth="1"/>
    <col min="6147" max="6149" width="14" style="1" customWidth="1"/>
    <col min="6150" max="6150" width="47.28515625" style="1" customWidth="1"/>
    <col min="6151" max="6151" width="14" style="1" customWidth="1"/>
    <col min="6152" max="6152" width="13.42578125" style="1" customWidth="1"/>
    <col min="6153" max="6153" width="13" style="1" customWidth="1"/>
    <col min="6154" max="6400" width="9.140625" style="1"/>
    <col min="6401" max="6401" width="5.85546875" style="1" customWidth="1"/>
    <col min="6402" max="6402" width="47.28515625" style="1" customWidth="1"/>
    <col min="6403" max="6405" width="14" style="1" customWidth="1"/>
    <col min="6406" max="6406" width="47.28515625" style="1" customWidth="1"/>
    <col min="6407" max="6407" width="14" style="1" customWidth="1"/>
    <col min="6408" max="6408" width="13.42578125" style="1" customWidth="1"/>
    <col min="6409" max="6409" width="13" style="1" customWidth="1"/>
    <col min="6410" max="6656" width="9.140625" style="1"/>
    <col min="6657" max="6657" width="5.85546875" style="1" customWidth="1"/>
    <col min="6658" max="6658" width="47.28515625" style="1" customWidth="1"/>
    <col min="6659" max="6661" width="14" style="1" customWidth="1"/>
    <col min="6662" max="6662" width="47.28515625" style="1" customWidth="1"/>
    <col min="6663" max="6663" width="14" style="1" customWidth="1"/>
    <col min="6664" max="6664" width="13.42578125" style="1" customWidth="1"/>
    <col min="6665" max="6665" width="13" style="1" customWidth="1"/>
    <col min="6666" max="6912" width="9.140625" style="1"/>
    <col min="6913" max="6913" width="5.85546875" style="1" customWidth="1"/>
    <col min="6914" max="6914" width="47.28515625" style="1" customWidth="1"/>
    <col min="6915" max="6917" width="14" style="1" customWidth="1"/>
    <col min="6918" max="6918" width="47.28515625" style="1" customWidth="1"/>
    <col min="6919" max="6919" width="14" style="1" customWidth="1"/>
    <col min="6920" max="6920" width="13.42578125" style="1" customWidth="1"/>
    <col min="6921" max="6921" width="13" style="1" customWidth="1"/>
    <col min="6922" max="7168" width="9.140625" style="1"/>
    <col min="7169" max="7169" width="5.85546875" style="1" customWidth="1"/>
    <col min="7170" max="7170" width="47.28515625" style="1" customWidth="1"/>
    <col min="7171" max="7173" width="14" style="1" customWidth="1"/>
    <col min="7174" max="7174" width="47.28515625" style="1" customWidth="1"/>
    <col min="7175" max="7175" width="14" style="1" customWidth="1"/>
    <col min="7176" max="7176" width="13.42578125" style="1" customWidth="1"/>
    <col min="7177" max="7177" width="13" style="1" customWidth="1"/>
    <col min="7178" max="7424" width="9.140625" style="1"/>
    <col min="7425" max="7425" width="5.85546875" style="1" customWidth="1"/>
    <col min="7426" max="7426" width="47.28515625" style="1" customWidth="1"/>
    <col min="7427" max="7429" width="14" style="1" customWidth="1"/>
    <col min="7430" max="7430" width="47.28515625" style="1" customWidth="1"/>
    <col min="7431" max="7431" width="14" style="1" customWidth="1"/>
    <col min="7432" max="7432" width="13.42578125" style="1" customWidth="1"/>
    <col min="7433" max="7433" width="13" style="1" customWidth="1"/>
    <col min="7434" max="7680" width="9.140625" style="1"/>
    <col min="7681" max="7681" width="5.85546875" style="1" customWidth="1"/>
    <col min="7682" max="7682" width="47.28515625" style="1" customWidth="1"/>
    <col min="7683" max="7685" width="14" style="1" customWidth="1"/>
    <col min="7686" max="7686" width="47.28515625" style="1" customWidth="1"/>
    <col min="7687" max="7687" width="14" style="1" customWidth="1"/>
    <col min="7688" max="7688" width="13.42578125" style="1" customWidth="1"/>
    <col min="7689" max="7689" width="13" style="1" customWidth="1"/>
    <col min="7690" max="7936" width="9.140625" style="1"/>
    <col min="7937" max="7937" width="5.85546875" style="1" customWidth="1"/>
    <col min="7938" max="7938" width="47.28515625" style="1" customWidth="1"/>
    <col min="7939" max="7941" width="14" style="1" customWidth="1"/>
    <col min="7942" max="7942" width="47.28515625" style="1" customWidth="1"/>
    <col min="7943" max="7943" width="14" style="1" customWidth="1"/>
    <col min="7944" max="7944" width="13.42578125" style="1" customWidth="1"/>
    <col min="7945" max="7945" width="13" style="1" customWidth="1"/>
    <col min="7946" max="8192" width="9.140625" style="1"/>
    <col min="8193" max="8193" width="5.85546875" style="1" customWidth="1"/>
    <col min="8194" max="8194" width="47.28515625" style="1" customWidth="1"/>
    <col min="8195" max="8197" width="14" style="1" customWidth="1"/>
    <col min="8198" max="8198" width="47.28515625" style="1" customWidth="1"/>
    <col min="8199" max="8199" width="14" style="1" customWidth="1"/>
    <col min="8200" max="8200" width="13.42578125" style="1" customWidth="1"/>
    <col min="8201" max="8201" width="13" style="1" customWidth="1"/>
    <col min="8202" max="8448" width="9.140625" style="1"/>
    <col min="8449" max="8449" width="5.85546875" style="1" customWidth="1"/>
    <col min="8450" max="8450" width="47.28515625" style="1" customWidth="1"/>
    <col min="8451" max="8453" width="14" style="1" customWidth="1"/>
    <col min="8454" max="8454" width="47.28515625" style="1" customWidth="1"/>
    <col min="8455" max="8455" width="14" style="1" customWidth="1"/>
    <col min="8456" max="8456" width="13.42578125" style="1" customWidth="1"/>
    <col min="8457" max="8457" width="13" style="1" customWidth="1"/>
    <col min="8458" max="8704" width="9.140625" style="1"/>
    <col min="8705" max="8705" width="5.85546875" style="1" customWidth="1"/>
    <col min="8706" max="8706" width="47.28515625" style="1" customWidth="1"/>
    <col min="8707" max="8709" width="14" style="1" customWidth="1"/>
    <col min="8710" max="8710" width="47.28515625" style="1" customWidth="1"/>
    <col min="8711" max="8711" width="14" style="1" customWidth="1"/>
    <col min="8712" max="8712" width="13.42578125" style="1" customWidth="1"/>
    <col min="8713" max="8713" width="13" style="1" customWidth="1"/>
    <col min="8714" max="8960" width="9.140625" style="1"/>
    <col min="8961" max="8961" width="5.85546875" style="1" customWidth="1"/>
    <col min="8962" max="8962" width="47.28515625" style="1" customWidth="1"/>
    <col min="8963" max="8965" width="14" style="1" customWidth="1"/>
    <col min="8966" max="8966" width="47.28515625" style="1" customWidth="1"/>
    <col min="8967" max="8967" width="14" style="1" customWidth="1"/>
    <col min="8968" max="8968" width="13.42578125" style="1" customWidth="1"/>
    <col min="8969" max="8969" width="13" style="1" customWidth="1"/>
    <col min="8970" max="9216" width="9.140625" style="1"/>
    <col min="9217" max="9217" width="5.85546875" style="1" customWidth="1"/>
    <col min="9218" max="9218" width="47.28515625" style="1" customWidth="1"/>
    <col min="9219" max="9221" width="14" style="1" customWidth="1"/>
    <col min="9222" max="9222" width="47.28515625" style="1" customWidth="1"/>
    <col min="9223" max="9223" width="14" style="1" customWidth="1"/>
    <col min="9224" max="9224" width="13.42578125" style="1" customWidth="1"/>
    <col min="9225" max="9225" width="13" style="1" customWidth="1"/>
    <col min="9226" max="9472" width="9.140625" style="1"/>
    <col min="9473" max="9473" width="5.85546875" style="1" customWidth="1"/>
    <col min="9474" max="9474" width="47.28515625" style="1" customWidth="1"/>
    <col min="9475" max="9477" width="14" style="1" customWidth="1"/>
    <col min="9478" max="9478" width="47.28515625" style="1" customWidth="1"/>
    <col min="9479" max="9479" width="14" style="1" customWidth="1"/>
    <col min="9480" max="9480" width="13.42578125" style="1" customWidth="1"/>
    <col min="9481" max="9481" width="13" style="1" customWidth="1"/>
    <col min="9482" max="9728" width="9.140625" style="1"/>
    <col min="9729" max="9729" width="5.85546875" style="1" customWidth="1"/>
    <col min="9730" max="9730" width="47.28515625" style="1" customWidth="1"/>
    <col min="9731" max="9733" width="14" style="1" customWidth="1"/>
    <col min="9734" max="9734" width="47.28515625" style="1" customWidth="1"/>
    <col min="9735" max="9735" width="14" style="1" customWidth="1"/>
    <col min="9736" max="9736" width="13.42578125" style="1" customWidth="1"/>
    <col min="9737" max="9737" width="13" style="1" customWidth="1"/>
    <col min="9738" max="9984" width="9.140625" style="1"/>
    <col min="9985" max="9985" width="5.85546875" style="1" customWidth="1"/>
    <col min="9986" max="9986" width="47.28515625" style="1" customWidth="1"/>
    <col min="9987" max="9989" width="14" style="1" customWidth="1"/>
    <col min="9990" max="9990" width="47.28515625" style="1" customWidth="1"/>
    <col min="9991" max="9991" width="14" style="1" customWidth="1"/>
    <col min="9992" max="9992" width="13.42578125" style="1" customWidth="1"/>
    <col min="9993" max="9993" width="13" style="1" customWidth="1"/>
    <col min="9994" max="10240" width="9.140625" style="1"/>
    <col min="10241" max="10241" width="5.85546875" style="1" customWidth="1"/>
    <col min="10242" max="10242" width="47.28515625" style="1" customWidth="1"/>
    <col min="10243" max="10245" width="14" style="1" customWidth="1"/>
    <col min="10246" max="10246" width="47.28515625" style="1" customWidth="1"/>
    <col min="10247" max="10247" width="14" style="1" customWidth="1"/>
    <col min="10248" max="10248" width="13.42578125" style="1" customWidth="1"/>
    <col min="10249" max="10249" width="13" style="1" customWidth="1"/>
    <col min="10250" max="10496" width="9.140625" style="1"/>
    <col min="10497" max="10497" width="5.85546875" style="1" customWidth="1"/>
    <col min="10498" max="10498" width="47.28515625" style="1" customWidth="1"/>
    <col min="10499" max="10501" width="14" style="1" customWidth="1"/>
    <col min="10502" max="10502" width="47.28515625" style="1" customWidth="1"/>
    <col min="10503" max="10503" width="14" style="1" customWidth="1"/>
    <col min="10504" max="10504" width="13.42578125" style="1" customWidth="1"/>
    <col min="10505" max="10505" width="13" style="1" customWidth="1"/>
    <col min="10506" max="10752" width="9.140625" style="1"/>
    <col min="10753" max="10753" width="5.85546875" style="1" customWidth="1"/>
    <col min="10754" max="10754" width="47.28515625" style="1" customWidth="1"/>
    <col min="10755" max="10757" width="14" style="1" customWidth="1"/>
    <col min="10758" max="10758" width="47.28515625" style="1" customWidth="1"/>
    <col min="10759" max="10759" width="14" style="1" customWidth="1"/>
    <col min="10760" max="10760" width="13.42578125" style="1" customWidth="1"/>
    <col min="10761" max="10761" width="13" style="1" customWidth="1"/>
    <col min="10762" max="11008" width="9.140625" style="1"/>
    <col min="11009" max="11009" width="5.85546875" style="1" customWidth="1"/>
    <col min="11010" max="11010" width="47.28515625" style="1" customWidth="1"/>
    <col min="11011" max="11013" width="14" style="1" customWidth="1"/>
    <col min="11014" max="11014" width="47.28515625" style="1" customWidth="1"/>
    <col min="11015" max="11015" width="14" style="1" customWidth="1"/>
    <col min="11016" max="11016" width="13.42578125" style="1" customWidth="1"/>
    <col min="11017" max="11017" width="13" style="1" customWidth="1"/>
    <col min="11018" max="11264" width="9.140625" style="1"/>
    <col min="11265" max="11265" width="5.85546875" style="1" customWidth="1"/>
    <col min="11266" max="11266" width="47.28515625" style="1" customWidth="1"/>
    <col min="11267" max="11269" width="14" style="1" customWidth="1"/>
    <col min="11270" max="11270" width="47.28515625" style="1" customWidth="1"/>
    <col min="11271" max="11271" width="14" style="1" customWidth="1"/>
    <col min="11272" max="11272" width="13.42578125" style="1" customWidth="1"/>
    <col min="11273" max="11273" width="13" style="1" customWidth="1"/>
    <col min="11274" max="11520" width="9.140625" style="1"/>
    <col min="11521" max="11521" width="5.85546875" style="1" customWidth="1"/>
    <col min="11522" max="11522" width="47.28515625" style="1" customWidth="1"/>
    <col min="11523" max="11525" width="14" style="1" customWidth="1"/>
    <col min="11526" max="11526" width="47.28515625" style="1" customWidth="1"/>
    <col min="11527" max="11527" width="14" style="1" customWidth="1"/>
    <col min="11528" max="11528" width="13.42578125" style="1" customWidth="1"/>
    <col min="11529" max="11529" width="13" style="1" customWidth="1"/>
    <col min="11530" max="11776" width="9.140625" style="1"/>
    <col min="11777" max="11777" width="5.85546875" style="1" customWidth="1"/>
    <col min="11778" max="11778" width="47.28515625" style="1" customWidth="1"/>
    <col min="11779" max="11781" width="14" style="1" customWidth="1"/>
    <col min="11782" max="11782" width="47.28515625" style="1" customWidth="1"/>
    <col min="11783" max="11783" width="14" style="1" customWidth="1"/>
    <col min="11784" max="11784" width="13.42578125" style="1" customWidth="1"/>
    <col min="11785" max="11785" width="13" style="1" customWidth="1"/>
    <col min="11786" max="12032" width="9.140625" style="1"/>
    <col min="12033" max="12033" width="5.85546875" style="1" customWidth="1"/>
    <col min="12034" max="12034" width="47.28515625" style="1" customWidth="1"/>
    <col min="12035" max="12037" width="14" style="1" customWidth="1"/>
    <col min="12038" max="12038" width="47.28515625" style="1" customWidth="1"/>
    <col min="12039" max="12039" width="14" style="1" customWidth="1"/>
    <col min="12040" max="12040" width="13.42578125" style="1" customWidth="1"/>
    <col min="12041" max="12041" width="13" style="1" customWidth="1"/>
    <col min="12042" max="12288" width="9.140625" style="1"/>
    <col min="12289" max="12289" width="5.85546875" style="1" customWidth="1"/>
    <col min="12290" max="12290" width="47.28515625" style="1" customWidth="1"/>
    <col min="12291" max="12293" width="14" style="1" customWidth="1"/>
    <col min="12294" max="12294" width="47.28515625" style="1" customWidth="1"/>
    <col min="12295" max="12295" width="14" style="1" customWidth="1"/>
    <col min="12296" max="12296" width="13.42578125" style="1" customWidth="1"/>
    <col min="12297" max="12297" width="13" style="1" customWidth="1"/>
    <col min="12298" max="12544" width="9.140625" style="1"/>
    <col min="12545" max="12545" width="5.85546875" style="1" customWidth="1"/>
    <col min="12546" max="12546" width="47.28515625" style="1" customWidth="1"/>
    <col min="12547" max="12549" width="14" style="1" customWidth="1"/>
    <col min="12550" max="12550" width="47.28515625" style="1" customWidth="1"/>
    <col min="12551" max="12551" width="14" style="1" customWidth="1"/>
    <col min="12552" max="12552" width="13.42578125" style="1" customWidth="1"/>
    <col min="12553" max="12553" width="13" style="1" customWidth="1"/>
    <col min="12554" max="12800" width="9.140625" style="1"/>
    <col min="12801" max="12801" width="5.85546875" style="1" customWidth="1"/>
    <col min="12802" max="12802" width="47.28515625" style="1" customWidth="1"/>
    <col min="12803" max="12805" width="14" style="1" customWidth="1"/>
    <col min="12806" max="12806" width="47.28515625" style="1" customWidth="1"/>
    <col min="12807" max="12807" width="14" style="1" customWidth="1"/>
    <col min="12808" max="12808" width="13.42578125" style="1" customWidth="1"/>
    <col min="12809" max="12809" width="13" style="1" customWidth="1"/>
    <col min="12810" max="13056" width="9.140625" style="1"/>
    <col min="13057" max="13057" width="5.85546875" style="1" customWidth="1"/>
    <col min="13058" max="13058" width="47.28515625" style="1" customWidth="1"/>
    <col min="13059" max="13061" width="14" style="1" customWidth="1"/>
    <col min="13062" max="13062" width="47.28515625" style="1" customWidth="1"/>
    <col min="13063" max="13063" width="14" style="1" customWidth="1"/>
    <col min="13064" max="13064" width="13.42578125" style="1" customWidth="1"/>
    <col min="13065" max="13065" width="13" style="1" customWidth="1"/>
    <col min="13066" max="13312" width="9.140625" style="1"/>
    <col min="13313" max="13313" width="5.85546875" style="1" customWidth="1"/>
    <col min="13314" max="13314" width="47.28515625" style="1" customWidth="1"/>
    <col min="13315" max="13317" width="14" style="1" customWidth="1"/>
    <col min="13318" max="13318" width="47.28515625" style="1" customWidth="1"/>
    <col min="13319" max="13319" width="14" style="1" customWidth="1"/>
    <col min="13320" max="13320" width="13.42578125" style="1" customWidth="1"/>
    <col min="13321" max="13321" width="13" style="1" customWidth="1"/>
    <col min="13322" max="13568" width="9.140625" style="1"/>
    <col min="13569" max="13569" width="5.85546875" style="1" customWidth="1"/>
    <col min="13570" max="13570" width="47.28515625" style="1" customWidth="1"/>
    <col min="13571" max="13573" width="14" style="1" customWidth="1"/>
    <col min="13574" max="13574" width="47.28515625" style="1" customWidth="1"/>
    <col min="13575" max="13575" width="14" style="1" customWidth="1"/>
    <col min="13576" max="13576" width="13.42578125" style="1" customWidth="1"/>
    <col min="13577" max="13577" width="13" style="1" customWidth="1"/>
    <col min="13578" max="13824" width="9.140625" style="1"/>
    <col min="13825" max="13825" width="5.85546875" style="1" customWidth="1"/>
    <col min="13826" max="13826" width="47.28515625" style="1" customWidth="1"/>
    <col min="13827" max="13829" width="14" style="1" customWidth="1"/>
    <col min="13830" max="13830" width="47.28515625" style="1" customWidth="1"/>
    <col min="13831" max="13831" width="14" style="1" customWidth="1"/>
    <col min="13832" max="13832" width="13.42578125" style="1" customWidth="1"/>
    <col min="13833" max="13833" width="13" style="1" customWidth="1"/>
    <col min="13834" max="14080" width="9.140625" style="1"/>
    <col min="14081" max="14081" width="5.85546875" style="1" customWidth="1"/>
    <col min="14082" max="14082" width="47.28515625" style="1" customWidth="1"/>
    <col min="14083" max="14085" width="14" style="1" customWidth="1"/>
    <col min="14086" max="14086" width="47.28515625" style="1" customWidth="1"/>
    <col min="14087" max="14087" width="14" style="1" customWidth="1"/>
    <col min="14088" max="14088" width="13.42578125" style="1" customWidth="1"/>
    <col min="14089" max="14089" width="13" style="1" customWidth="1"/>
    <col min="14090" max="14336" width="9.140625" style="1"/>
    <col min="14337" max="14337" width="5.85546875" style="1" customWidth="1"/>
    <col min="14338" max="14338" width="47.28515625" style="1" customWidth="1"/>
    <col min="14339" max="14341" width="14" style="1" customWidth="1"/>
    <col min="14342" max="14342" width="47.28515625" style="1" customWidth="1"/>
    <col min="14343" max="14343" width="14" style="1" customWidth="1"/>
    <col min="14344" max="14344" width="13.42578125" style="1" customWidth="1"/>
    <col min="14345" max="14345" width="13" style="1" customWidth="1"/>
    <col min="14346" max="14592" width="9.140625" style="1"/>
    <col min="14593" max="14593" width="5.85546875" style="1" customWidth="1"/>
    <col min="14594" max="14594" width="47.28515625" style="1" customWidth="1"/>
    <col min="14595" max="14597" width="14" style="1" customWidth="1"/>
    <col min="14598" max="14598" width="47.28515625" style="1" customWidth="1"/>
    <col min="14599" max="14599" width="14" style="1" customWidth="1"/>
    <col min="14600" max="14600" width="13.42578125" style="1" customWidth="1"/>
    <col min="14601" max="14601" width="13" style="1" customWidth="1"/>
    <col min="14602" max="14848" width="9.140625" style="1"/>
    <col min="14849" max="14849" width="5.85546875" style="1" customWidth="1"/>
    <col min="14850" max="14850" width="47.28515625" style="1" customWidth="1"/>
    <col min="14851" max="14853" width="14" style="1" customWidth="1"/>
    <col min="14854" max="14854" width="47.28515625" style="1" customWidth="1"/>
    <col min="14855" max="14855" width="14" style="1" customWidth="1"/>
    <col min="14856" max="14856" width="13.42578125" style="1" customWidth="1"/>
    <col min="14857" max="14857" width="13" style="1" customWidth="1"/>
    <col min="14858" max="15104" width="9.140625" style="1"/>
    <col min="15105" max="15105" width="5.85546875" style="1" customWidth="1"/>
    <col min="15106" max="15106" width="47.28515625" style="1" customWidth="1"/>
    <col min="15107" max="15109" width="14" style="1" customWidth="1"/>
    <col min="15110" max="15110" width="47.28515625" style="1" customWidth="1"/>
    <col min="15111" max="15111" width="14" style="1" customWidth="1"/>
    <col min="15112" max="15112" width="13.42578125" style="1" customWidth="1"/>
    <col min="15113" max="15113" width="13" style="1" customWidth="1"/>
    <col min="15114" max="15360" width="9.140625" style="1"/>
    <col min="15361" max="15361" width="5.85546875" style="1" customWidth="1"/>
    <col min="15362" max="15362" width="47.28515625" style="1" customWidth="1"/>
    <col min="15363" max="15365" width="14" style="1" customWidth="1"/>
    <col min="15366" max="15366" width="47.28515625" style="1" customWidth="1"/>
    <col min="15367" max="15367" width="14" style="1" customWidth="1"/>
    <col min="15368" max="15368" width="13.42578125" style="1" customWidth="1"/>
    <col min="15369" max="15369" width="13" style="1" customWidth="1"/>
    <col min="15370" max="15616" width="9.140625" style="1"/>
    <col min="15617" max="15617" width="5.85546875" style="1" customWidth="1"/>
    <col min="15618" max="15618" width="47.28515625" style="1" customWidth="1"/>
    <col min="15619" max="15621" width="14" style="1" customWidth="1"/>
    <col min="15622" max="15622" width="47.28515625" style="1" customWidth="1"/>
    <col min="15623" max="15623" width="14" style="1" customWidth="1"/>
    <col min="15624" max="15624" width="13.42578125" style="1" customWidth="1"/>
    <col min="15625" max="15625" width="13" style="1" customWidth="1"/>
    <col min="15626" max="15872" width="9.140625" style="1"/>
    <col min="15873" max="15873" width="5.85546875" style="1" customWidth="1"/>
    <col min="15874" max="15874" width="47.28515625" style="1" customWidth="1"/>
    <col min="15875" max="15877" width="14" style="1" customWidth="1"/>
    <col min="15878" max="15878" width="47.28515625" style="1" customWidth="1"/>
    <col min="15879" max="15879" width="14" style="1" customWidth="1"/>
    <col min="15880" max="15880" width="13.42578125" style="1" customWidth="1"/>
    <col min="15881" max="15881" width="13" style="1" customWidth="1"/>
    <col min="15882" max="16128" width="9.140625" style="1"/>
    <col min="16129" max="16129" width="5.85546875" style="1" customWidth="1"/>
    <col min="16130" max="16130" width="47.28515625" style="1" customWidth="1"/>
    <col min="16131" max="16133" width="14" style="1" customWidth="1"/>
    <col min="16134" max="16134" width="47.28515625" style="1" customWidth="1"/>
    <col min="16135" max="16135" width="14" style="1" customWidth="1"/>
    <col min="16136" max="16136" width="13.42578125" style="1" customWidth="1"/>
    <col min="16137" max="16137" width="13" style="1" customWidth="1"/>
    <col min="16138" max="16384" width="9.140625" style="1"/>
  </cols>
  <sheetData>
    <row r="1" spans="1:9" ht="39.75" customHeight="1" x14ac:dyDescent="0.25">
      <c r="A1" s="413" t="s">
        <v>0</v>
      </c>
      <c r="B1" s="413"/>
      <c r="C1" s="413"/>
      <c r="D1" s="413"/>
      <c r="E1" s="413"/>
      <c r="F1" s="413"/>
      <c r="G1" s="413"/>
      <c r="H1" s="413"/>
      <c r="I1" s="187" t="s">
        <v>625</v>
      </c>
    </row>
    <row r="2" spans="1:9" ht="19.5" customHeight="1" thickBot="1" x14ac:dyDescent="0.3">
      <c r="A2" s="410" t="s">
        <v>624</v>
      </c>
      <c r="B2" s="410"/>
      <c r="C2" s="137"/>
      <c r="D2" s="137"/>
      <c r="E2" s="137"/>
      <c r="F2" s="137"/>
      <c r="G2" s="137"/>
      <c r="H2" s="137"/>
      <c r="I2" s="2" t="s">
        <v>2</v>
      </c>
    </row>
    <row r="3" spans="1:9" ht="15.75" thickBot="1" x14ac:dyDescent="0.3">
      <c r="A3" s="411" t="s">
        <v>3</v>
      </c>
      <c r="B3" s="285" t="s">
        <v>4</v>
      </c>
      <c r="C3" s="285"/>
      <c r="D3" s="285"/>
      <c r="E3" s="285"/>
      <c r="F3" s="438" t="s">
        <v>5</v>
      </c>
      <c r="G3" s="438"/>
      <c r="H3" s="377"/>
      <c r="I3" s="377"/>
    </row>
    <row r="4" spans="1:9" s="3" customFormat="1" ht="39" customHeight="1" thickBot="1" x14ac:dyDescent="0.3">
      <c r="A4" s="412"/>
      <c r="B4" s="134" t="s">
        <v>6</v>
      </c>
      <c r="C4" s="134" t="s">
        <v>1029</v>
      </c>
      <c r="D4" s="134" t="s">
        <v>1032</v>
      </c>
      <c r="E4" s="134" t="s">
        <v>1031</v>
      </c>
      <c r="F4" s="134" t="s">
        <v>6</v>
      </c>
      <c r="G4" s="134" t="s">
        <v>1029</v>
      </c>
      <c r="H4" s="134" t="s">
        <v>1032</v>
      </c>
      <c r="I4" s="134" t="s">
        <v>1031</v>
      </c>
    </row>
    <row r="5" spans="1:9" s="4" customFormat="1" ht="13.5" thickBot="1" x14ac:dyDescent="0.3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4">
        <v>7</v>
      </c>
      <c r="H5" s="286">
        <v>8</v>
      </c>
      <c r="I5" s="286">
        <v>9</v>
      </c>
    </row>
    <row r="6" spans="1:9" x14ac:dyDescent="0.25">
      <c r="A6" s="135" t="s">
        <v>18</v>
      </c>
      <c r="B6" s="287" t="s">
        <v>19</v>
      </c>
      <c r="C6" s="288"/>
      <c r="D6" s="288"/>
      <c r="E6" s="288"/>
      <c r="F6" s="287" t="s">
        <v>20</v>
      </c>
      <c r="G6" s="288">
        <v>32991851</v>
      </c>
      <c r="H6" s="290">
        <v>37367104</v>
      </c>
      <c r="I6" s="290">
        <v>36866146</v>
      </c>
    </row>
    <row r="7" spans="1:9" ht="25.5" x14ac:dyDescent="0.25">
      <c r="A7" s="136" t="s">
        <v>21</v>
      </c>
      <c r="B7" s="291" t="s">
        <v>22</v>
      </c>
      <c r="C7" s="292"/>
      <c r="D7" s="292">
        <v>4709758</v>
      </c>
      <c r="E7" s="292">
        <v>4709760</v>
      </c>
      <c r="F7" s="291" t="s">
        <v>23</v>
      </c>
      <c r="G7" s="292">
        <v>6171654</v>
      </c>
      <c r="H7" s="293">
        <v>7727571</v>
      </c>
      <c r="I7" s="293">
        <v>6969494</v>
      </c>
    </row>
    <row r="8" spans="1:9" x14ac:dyDescent="0.25">
      <c r="A8" s="136" t="s">
        <v>7</v>
      </c>
      <c r="B8" s="291" t="s">
        <v>24</v>
      </c>
      <c r="C8" s="292"/>
      <c r="D8" s="292"/>
      <c r="E8" s="292"/>
      <c r="F8" s="291" t="s">
        <v>25</v>
      </c>
      <c r="G8" s="292">
        <v>5159001</v>
      </c>
      <c r="H8" s="293">
        <v>7177322</v>
      </c>
      <c r="I8" s="293">
        <v>5248868</v>
      </c>
    </row>
    <row r="9" spans="1:9" x14ac:dyDescent="0.25">
      <c r="A9" s="136" t="s">
        <v>8</v>
      </c>
      <c r="B9" s="291" t="s">
        <v>26</v>
      </c>
      <c r="C9" s="292"/>
      <c r="D9" s="292"/>
      <c r="E9" s="292">
        <v>5000</v>
      </c>
      <c r="F9" s="291" t="s">
        <v>27</v>
      </c>
      <c r="G9" s="292"/>
      <c r="H9" s="293"/>
      <c r="I9" s="293"/>
    </row>
    <row r="10" spans="1:9" x14ac:dyDescent="0.25">
      <c r="A10" s="136" t="s">
        <v>9</v>
      </c>
      <c r="B10" s="294" t="s">
        <v>28</v>
      </c>
      <c r="C10" s="292"/>
      <c r="D10" s="292"/>
      <c r="E10" s="292"/>
      <c r="F10" s="291" t="s">
        <v>29</v>
      </c>
      <c r="G10" s="292"/>
      <c r="H10" s="293"/>
      <c r="I10" s="293"/>
    </row>
    <row r="11" spans="1:9" x14ac:dyDescent="0.25">
      <c r="A11" s="136" t="s">
        <v>10</v>
      </c>
      <c r="B11" s="291" t="s">
        <v>30</v>
      </c>
      <c r="C11" s="292"/>
      <c r="D11" s="292"/>
      <c r="E11" s="292"/>
      <c r="F11" s="291" t="s">
        <v>31</v>
      </c>
      <c r="G11" s="292"/>
      <c r="H11" s="293"/>
      <c r="I11" s="293"/>
    </row>
    <row r="12" spans="1:9" ht="15.75" thickBot="1" x14ac:dyDescent="0.3">
      <c r="A12" s="136" t="s">
        <v>11</v>
      </c>
      <c r="B12" s="291" t="s">
        <v>32</v>
      </c>
      <c r="C12" s="292"/>
      <c r="D12" s="292"/>
      <c r="E12" s="292">
        <v>10904</v>
      </c>
      <c r="F12" s="296"/>
      <c r="G12" s="292"/>
      <c r="H12" s="297"/>
      <c r="I12" s="297"/>
    </row>
    <row r="13" spans="1:9" ht="15.75" thickBot="1" x14ac:dyDescent="0.3">
      <c r="A13" s="134" t="s">
        <v>12</v>
      </c>
      <c r="B13" s="298" t="s">
        <v>33</v>
      </c>
      <c r="C13" s="299">
        <f>SUM(C6+C7+C9+C10+C12)</f>
        <v>0</v>
      </c>
      <c r="D13" s="299">
        <f>SUM(D6+D7+D9+D10+D12)</f>
        <v>4709758</v>
      </c>
      <c r="E13" s="299">
        <f>SUM(E6+E7+E9+E10+E12)</f>
        <v>4725664</v>
      </c>
      <c r="F13" s="298" t="s">
        <v>34</v>
      </c>
      <c r="G13" s="299">
        <f>SUM(G6:G12)</f>
        <v>44322506</v>
      </c>
      <c r="H13" s="300">
        <f>SUM(H6:H11)</f>
        <v>52271997</v>
      </c>
      <c r="I13" s="300">
        <f>SUM(I6:I11)</f>
        <v>49084508</v>
      </c>
    </row>
    <row r="14" spans="1:9" x14ac:dyDescent="0.25">
      <c r="A14" s="138" t="s">
        <v>13</v>
      </c>
      <c r="B14" s="301" t="s">
        <v>35</v>
      </c>
      <c r="C14" s="302">
        <f>C15+C18</f>
        <v>44322506</v>
      </c>
      <c r="D14" s="302">
        <f>D15+D18</f>
        <v>47562239</v>
      </c>
      <c r="E14" s="302">
        <f>E15+E18</f>
        <v>47580239</v>
      </c>
      <c r="F14" s="291" t="s">
        <v>36</v>
      </c>
      <c r="G14" s="304"/>
      <c r="H14" s="290"/>
      <c r="I14" s="290"/>
    </row>
    <row r="15" spans="1:9" x14ac:dyDescent="0.25">
      <c r="A15" s="138" t="s">
        <v>14</v>
      </c>
      <c r="B15" s="291" t="s">
        <v>37</v>
      </c>
      <c r="C15" s="305">
        <v>636906</v>
      </c>
      <c r="D15" s="305">
        <v>3746846</v>
      </c>
      <c r="E15" s="305">
        <v>3764846</v>
      </c>
      <c r="F15" s="291" t="s">
        <v>38</v>
      </c>
      <c r="G15" s="292"/>
      <c r="H15" s="293"/>
      <c r="I15" s="293"/>
    </row>
    <row r="16" spans="1:9" x14ac:dyDescent="0.25">
      <c r="A16" s="138" t="s">
        <v>15</v>
      </c>
      <c r="B16" s="291" t="s">
        <v>39</v>
      </c>
      <c r="C16" s="305"/>
      <c r="D16" s="305"/>
      <c r="E16" s="305"/>
      <c r="F16" s="291" t="s">
        <v>40</v>
      </c>
      <c r="G16" s="292"/>
      <c r="H16" s="293"/>
      <c r="I16" s="293"/>
    </row>
    <row r="17" spans="1:9" x14ac:dyDescent="0.25">
      <c r="A17" s="138" t="s">
        <v>16</v>
      </c>
      <c r="B17" s="291" t="s">
        <v>41</v>
      </c>
      <c r="C17" s="305"/>
      <c r="D17" s="305"/>
      <c r="E17" s="305"/>
      <c r="F17" s="291" t="s">
        <v>42</v>
      </c>
      <c r="G17" s="292"/>
      <c r="H17" s="293"/>
      <c r="I17" s="293"/>
    </row>
    <row r="18" spans="1:9" x14ac:dyDescent="0.25">
      <c r="A18" s="138" t="s">
        <v>17</v>
      </c>
      <c r="B18" s="306" t="s">
        <v>43</v>
      </c>
      <c r="C18" s="292">
        <v>43685600</v>
      </c>
      <c r="D18" s="304">
        <v>43815393</v>
      </c>
      <c r="E18" s="304">
        <v>43815393</v>
      </c>
      <c r="F18" s="294" t="s">
        <v>44</v>
      </c>
      <c r="G18" s="292"/>
      <c r="H18" s="293"/>
      <c r="I18" s="293"/>
    </row>
    <row r="19" spans="1:9" x14ac:dyDescent="0.25">
      <c r="A19" s="138" t="s">
        <v>45</v>
      </c>
      <c r="B19" s="307" t="s">
        <v>46</v>
      </c>
      <c r="C19" s="308">
        <f>SUM(C20:C21)</f>
        <v>0</v>
      </c>
      <c r="D19" s="308"/>
      <c r="E19" s="308"/>
      <c r="F19" s="291" t="s">
        <v>47</v>
      </c>
      <c r="G19" s="292"/>
      <c r="H19" s="293"/>
      <c r="I19" s="293"/>
    </row>
    <row r="20" spans="1:9" x14ac:dyDescent="0.25">
      <c r="A20" s="138" t="s">
        <v>48</v>
      </c>
      <c r="B20" s="294" t="s">
        <v>49</v>
      </c>
      <c r="C20" s="304"/>
      <c r="D20" s="304"/>
      <c r="E20" s="304"/>
      <c r="F20" s="309" t="s">
        <v>50</v>
      </c>
      <c r="G20" s="304"/>
      <c r="H20" s="310"/>
      <c r="I20" s="310"/>
    </row>
    <row r="21" spans="1:9" ht="15.75" thickBot="1" x14ac:dyDescent="0.3">
      <c r="A21" s="138" t="s">
        <v>51</v>
      </c>
      <c r="B21" s="306" t="s">
        <v>52</v>
      </c>
      <c r="C21" s="292"/>
      <c r="D21" s="292"/>
      <c r="E21" s="292"/>
      <c r="F21" s="311" t="s">
        <v>53</v>
      </c>
      <c r="G21" s="292"/>
      <c r="H21" s="292"/>
      <c r="I21" s="292"/>
    </row>
    <row r="22" spans="1:9" ht="26.25" thickBot="1" x14ac:dyDescent="0.3">
      <c r="A22" s="134" t="s">
        <v>54</v>
      </c>
      <c r="B22" s="298" t="s">
        <v>55</v>
      </c>
      <c r="C22" s="299">
        <f>SUM(C14,C19)</f>
        <v>44322506</v>
      </c>
      <c r="D22" s="299">
        <f>SUM(D14,D19)</f>
        <v>47562239</v>
      </c>
      <c r="E22" s="299">
        <f>SUM(E14,E19,E21)</f>
        <v>47580239</v>
      </c>
      <c r="F22" s="298" t="s">
        <v>56</v>
      </c>
      <c r="G22" s="299">
        <f>SUM(G14:G21)</f>
        <v>0</v>
      </c>
      <c r="H22" s="299">
        <f>SUM(H14:H21)</f>
        <v>0</v>
      </c>
      <c r="I22" s="299">
        <f>SUM(I14:I21)</f>
        <v>0</v>
      </c>
    </row>
    <row r="23" spans="1:9" ht="15.75" thickBot="1" x14ac:dyDescent="0.3">
      <c r="A23" s="134" t="s">
        <v>57</v>
      </c>
      <c r="B23" s="298" t="s">
        <v>58</v>
      </c>
      <c r="C23" s="299">
        <f>SUM(C13,C22)</f>
        <v>44322506</v>
      </c>
      <c r="D23" s="299">
        <f>D13+D22</f>
        <v>52271997</v>
      </c>
      <c r="E23" s="299">
        <f>E13+E22</f>
        <v>52305903</v>
      </c>
      <c r="F23" s="298" t="s">
        <v>59</v>
      </c>
      <c r="G23" s="299">
        <f>SUM(G13,G22)</f>
        <v>44322506</v>
      </c>
      <c r="H23" s="300">
        <f>H13+H22</f>
        <v>52271997</v>
      </c>
      <c r="I23" s="300">
        <f>I13+I22</f>
        <v>49084508</v>
      </c>
    </row>
    <row r="24" spans="1:9" ht="15.75" thickBot="1" x14ac:dyDescent="0.3">
      <c r="A24" s="134" t="s">
        <v>60</v>
      </c>
      <c r="B24" s="298" t="s">
        <v>61</v>
      </c>
      <c r="C24" s="299"/>
      <c r="D24" s="299"/>
      <c r="E24" s="299"/>
      <c r="F24" s="298" t="s">
        <v>62</v>
      </c>
      <c r="G24" s="299"/>
      <c r="H24" s="312"/>
      <c r="I24" s="312"/>
    </row>
    <row r="25" spans="1:9" ht="15.75" thickBot="1" x14ac:dyDescent="0.3">
      <c r="A25" s="134" t="s">
        <v>63</v>
      </c>
      <c r="B25" s="298" t="s">
        <v>64</v>
      </c>
      <c r="C25" s="299"/>
      <c r="D25" s="299"/>
      <c r="E25" s="299"/>
      <c r="F25" s="298" t="s">
        <v>65</v>
      </c>
      <c r="G25" s="299"/>
      <c r="H25" s="312"/>
      <c r="I25" s="312"/>
    </row>
    <row r="26" spans="1:9" ht="18.75" x14ac:dyDescent="0.25">
      <c r="B26" s="408"/>
      <c r="C26" s="408"/>
      <c r="D26" s="408"/>
      <c r="E26" s="408"/>
      <c r="F26" s="408"/>
    </row>
  </sheetData>
  <mergeCells count="5">
    <mergeCell ref="A2:B2"/>
    <mergeCell ref="A3:A4"/>
    <mergeCell ref="F3:G3"/>
    <mergeCell ref="B26:F26"/>
    <mergeCell ref="A1:H1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70" orientation="landscape" r:id="rId1"/>
  <rowBreaks count="2" manualBreakCount="2">
    <brk id="55" max="8" man="1"/>
    <brk id="106" max="8" man="1"/>
  </rowBreaks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0"/>
  <sheetViews>
    <sheetView zoomScaleNormal="100" workbookViewId="0">
      <selection activeCell="F27" sqref="A1:I30"/>
    </sheetView>
  </sheetViews>
  <sheetFormatPr defaultRowHeight="15" x14ac:dyDescent="0.25"/>
  <cols>
    <col min="1" max="1" width="5.85546875" style="1" customWidth="1"/>
    <col min="2" max="2" width="50.42578125" style="5" customWidth="1"/>
    <col min="3" max="3" width="12.7109375" style="1" customWidth="1"/>
    <col min="4" max="4" width="14" style="1" customWidth="1"/>
    <col min="5" max="5" width="17.7109375" style="1" customWidth="1"/>
    <col min="6" max="6" width="51.85546875" style="1" customWidth="1"/>
    <col min="7" max="7" width="14" style="1" customWidth="1"/>
    <col min="8" max="8" width="16.7109375" style="1" customWidth="1"/>
    <col min="9" max="9" width="17.7109375" style="1" customWidth="1"/>
    <col min="10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14" style="1" customWidth="1"/>
    <col min="261" max="261" width="17.7109375" style="1" customWidth="1"/>
    <col min="262" max="262" width="51.85546875" style="1" customWidth="1"/>
    <col min="263" max="263" width="14" style="1" customWidth="1"/>
    <col min="264" max="264" width="16.7109375" style="1" customWidth="1"/>
    <col min="265" max="265" width="17.7109375" style="1" customWidth="1"/>
    <col min="266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14" style="1" customWidth="1"/>
    <col min="517" max="517" width="17.7109375" style="1" customWidth="1"/>
    <col min="518" max="518" width="51.85546875" style="1" customWidth="1"/>
    <col min="519" max="519" width="14" style="1" customWidth="1"/>
    <col min="520" max="520" width="16.7109375" style="1" customWidth="1"/>
    <col min="521" max="521" width="17.7109375" style="1" customWidth="1"/>
    <col min="522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14" style="1" customWidth="1"/>
    <col min="773" max="773" width="17.7109375" style="1" customWidth="1"/>
    <col min="774" max="774" width="51.85546875" style="1" customWidth="1"/>
    <col min="775" max="775" width="14" style="1" customWidth="1"/>
    <col min="776" max="776" width="16.7109375" style="1" customWidth="1"/>
    <col min="777" max="777" width="17.7109375" style="1" customWidth="1"/>
    <col min="778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14" style="1" customWidth="1"/>
    <col min="1029" max="1029" width="17.7109375" style="1" customWidth="1"/>
    <col min="1030" max="1030" width="51.85546875" style="1" customWidth="1"/>
    <col min="1031" max="1031" width="14" style="1" customWidth="1"/>
    <col min="1032" max="1032" width="16.7109375" style="1" customWidth="1"/>
    <col min="1033" max="1033" width="17.7109375" style="1" customWidth="1"/>
    <col min="1034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14" style="1" customWidth="1"/>
    <col min="1285" max="1285" width="17.7109375" style="1" customWidth="1"/>
    <col min="1286" max="1286" width="51.85546875" style="1" customWidth="1"/>
    <col min="1287" max="1287" width="14" style="1" customWidth="1"/>
    <col min="1288" max="1288" width="16.7109375" style="1" customWidth="1"/>
    <col min="1289" max="1289" width="17.7109375" style="1" customWidth="1"/>
    <col min="1290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14" style="1" customWidth="1"/>
    <col min="1541" max="1541" width="17.7109375" style="1" customWidth="1"/>
    <col min="1542" max="1542" width="51.85546875" style="1" customWidth="1"/>
    <col min="1543" max="1543" width="14" style="1" customWidth="1"/>
    <col min="1544" max="1544" width="16.7109375" style="1" customWidth="1"/>
    <col min="1545" max="1545" width="17.7109375" style="1" customWidth="1"/>
    <col min="1546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14" style="1" customWidth="1"/>
    <col min="1797" max="1797" width="17.7109375" style="1" customWidth="1"/>
    <col min="1798" max="1798" width="51.85546875" style="1" customWidth="1"/>
    <col min="1799" max="1799" width="14" style="1" customWidth="1"/>
    <col min="1800" max="1800" width="16.7109375" style="1" customWidth="1"/>
    <col min="1801" max="1801" width="17.7109375" style="1" customWidth="1"/>
    <col min="1802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14" style="1" customWidth="1"/>
    <col min="2053" max="2053" width="17.7109375" style="1" customWidth="1"/>
    <col min="2054" max="2054" width="51.85546875" style="1" customWidth="1"/>
    <col min="2055" max="2055" width="14" style="1" customWidth="1"/>
    <col min="2056" max="2056" width="16.7109375" style="1" customWidth="1"/>
    <col min="2057" max="2057" width="17.7109375" style="1" customWidth="1"/>
    <col min="2058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14" style="1" customWidth="1"/>
    <col min="2309" max="2309" width="17.7109375" style="1" customWidth="1"/>
    <col min="2310" max="2310" width="51.85546875" style="1" customWidth="1"/>
    <col min="2311" max="2311" width="14" style="1" customWidth="1"/>
    <col min="2312" max="2312" width="16.7109375" style="1" customWidth="1"/>
    <col min="2313" max="2313" width="17.7109375" style="1" customWidth="1"/>
    <col min="2314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14" style="1" customWidth="1"/>
    <col min="2565" max="2565" width="17.7109375" style="1" customWidth="1"/>
    <col min="2566" max="2566" width="51.85546875" style="1" customWidth="1"/>
    <col min="2567" max="2567" width="14" style="1" customWidth="1"/>
    <col min="2568" max="2568" width="16.7109375" style="1" customWidth="1"/>
    <col min="2569" max="2569" width="17.7109375" style="1" customWidth="1"/>
    <col min="2570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14" style="1" customWidth="1"/>
    <col min="2821" max="2821" width="17.7109375" style="1" customWidth="1"/>
    <col min="2822" max="2822" width="51.85546875" style="1" customWidth="1"/>
    <col min="2823" max="2823" width="14" style="1" customWidth="1"/>
    <col min="2824" max="2824" width="16.7109375" style="1" customWidth="1"/>
    <col min="2825" max="2825" width="17.7109375" style="1" customWidth="1"/>
    <col min="2826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14" style="1" customWidth="1"/>
    <col min="3077" max="3077" width="17.7109375" style="1" customWidth="1"/>
    <col min="3078" max="3078" width="51.85546875" style="1" customWidth="1"/>
    <col min="3079" max="3079" width="14" style="1" customWidth="1"/>
    <col min="3080" max="3080" width="16.7109375" style="1" customWidth="1"/>
    <col min="3081" max="3081" width="17.7109375" style="1" customWidth="1"/>
    <col min="3082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14" style="1" customWidth="1"/>
    <col min="3333" max="3333" width="17.7109375" style="1" customWidth="1"/>
    <col min="3334" max="3334" width="51.85546875" style="1" customWidth="1"/>
    <col min="3335" max="3335" width="14" style="1" customWidth="1"/>
    <col min="3336" max="3336" width="16.7109375" style="1" customWidth="1"/>
    <col min="3337" max="3337" width="17.7109375" style="1" customWidth="1"/>
    <col min="3338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14" style="1" customWidth="1"/>
    <col min="3589" max="3589" width="17.7109375" style="1" customWidth="1"/>
    <col min="3590" max="3590" width="51.85546875" style="1" customWidth="1"/>
    <col min="3591" max="3591" width="14" style="1" customWidth="1"/>
    <col min="3592" max="3592" width="16.7109375" style="1" customWidth="1"/>
    <col min="3593" max="3593" width="17.7109375" style="1" customWidth="1"/>
    <col min="3594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14" style="1" customWidth="1"/>
    <col min="3845" max="3845" width="17.7109375" style="1" customWidth="1"/>
    <col min="3846" max="3846" width="51.85546875" style="1" customWidth="1"/>
    <col min="3847" max="3847" width="14" style="1" customWidth="1"/>
    <col min="3848" max="3848" width="16.7109375" style="1" customWidth="1"/>
    <col min="3849" max="3849" width="17.7109375" style="1" customWidth="1"/>
    <col min="3850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14" style="1" customWidth="1"/>
    <col min="4101" max="4101" width="17.7109375" style="1" customWidth="1"/>
    <col min="4102" max="4102" width="51.85546875" style="1" customWidth="1"/>
    <col min="4103" max="4103" width="14" style="1" customWidth="1"/>
    <col min="4104" max="4104" width="16.7109375" style="1" customWidth="1"/>
    <col min="4105" max="4105" width="17.7109375" style="1" customWidth="1"/>
    <col min="4106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14" style="1" customWidth="1"/>
    <col min="4357" max="4357" width="17.7109375" style="1" customWidth="1"/>
    <col min="4358" max="4358" width="51.85546875" style="1" customWidth="1"/>
    <col min="4359" max="4359" width="14" style="1" customWidth="1"/>
    <col min="4360" max="4360" width="16.7109375" style="1" customWidth="1"/>
    <col min="4361" max="4361" width="17.7109375" style="1" customWidth="1"/>
    <col min="4362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14" style="1" customWidth="1"/>
    <col min="4613" max="4613" width="17.7109375" style="1" customWidth="1"/>
    <col min="4614" max="4614" width="51.85546875" style="1" customWidth="1"/>
    <col min="4615" max="4615" width="14" style="1" customWidth="1"/>
    <col min="4616" max="4616" width="16.7109375" style="1" customWidth="1"/>
    <col min="4617" max="4617" width="17.7109375" style="1" customWidth="1"/>
    <col min="4618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14" style="1" customWidth="1"/>
    <col min="4869" max="4869" width="17.7109375" style="1" customWidth="1"/>
    <col min="4870" max="4870" width="51.85546875" style="1" customWidth="1"/>
    <col min="4871" max="4871" width="14" style="1" customWidth="1"/>
    <col min="4872" max="4872" width="16.7109375" style="1" customWidth="1"/>
    <col min="4873" max="4873" width="17.7109375" style="1" customWidth="1"/>
    <col min="4874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14" style="1" customWidth="1"/>
    <col min="5125" max="5125" width="17.7109375" style="1" customWidth="1"/>
    <col min="5126" max="5126" width="51.85546875" style="1" customWidth="1"/>
    <col min="5127" max="5127" width="14" style="1" customWidth="1"/>
    <col min="5128" max="5128" width="16.7109375" style="1" customWidth="1"/>
    <col min="5129" max="5129" width="17.7109375" style="1" customWidth="1"/>
    <col min="5130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14" style="1" customWidth="1"/>
    <col min="5381" max="5381" width="17.7109375" style="1" customWidth="1"/>
    <col min="5382" max="5382" width="51.85546875" style="1" customWidth="1"/>
    <col min="5383" max="5383" width="14" style="1" customWidth="1"/>
    <col min="5384" max="5384" width="16.7109375" style="1" customWidth="1"/>
    <col min="5385" max="5385" width="17.7109375" style="1" customWidth="1"/>
    <col min="5386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14" style="1" customWidth="1"/>
    <col min="5637" max="5637" width="17.7109375" style="1" customWidth="1"/>
    <col min="5638" max="5638" width="51.85546875" style="1" customWidth="1"/>
    <col min="5639" max="5639" width="14" style="1" customWidth="1"/>
    <col min="5640" max="5640" width="16.7109375" style="1" customWidth="1"/>
    <col min="5641" max="5641" width="17.7109375" style="1" customWidth="1"/>
    <col min="5642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14" style="1" customWidth="1"/>
    <col min="5893" max="5893" width="17.7109375" style="1" customWidth="1"/>
    <col min="5894" max="5894" width="51.85546875" style="1" customWidth="1"/>
    <col min="5895" max="5895" width="14" style="1" customWidth="1"/>
    <col min="5896" max="5896" width="16.7109375" style="1" customWidth="1"/>
    <col min="5897" max="5897" width="17.7109375" style="1" customWidth="1"/>
    <col min="5898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14" style="1" customWidth="1"/>
    <col min="6149" max="6149" width="17.7109375" style="1" customWidth="1"/>
    <col min="6150" max="6150" width="51.85546875" style="1" customWidth="1"/>
    <col min="6151" max="6151" width="14" style="1" customWidth="1"/>
    <col min="6152" max="6152" width="16.7109375" style="1" customWidth="1"/>
    <col min="6153" max="6153" width="17.7109375" style="1" customWidth="1"/>
    <col min="6154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14" style="1" customWidth="1"/>
    <col min="6405" max="6405" width="17.7109375" style="1" customWidth="1"/>
    <col min="6406" max="6406" width="51.85546875" style="1" customWidth="1"/>
    <col min="6407" max="6407" width="14" style="1" customWidth="1"/>
    <col min="6408" max="6408" width="16.7109375" style="1" customWidth="1"/>
    <col min="6409" max="6409" width="17.7109375" style="1" customWidth="1"/>
    <col min="6410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14" style="1" customWidth="1"/>
    <col min="6661" max="6661" width="17.7109375" style="1" customWidth="1"/>
    <col min="6662" max="6662" width="51.85546875" style="1" customWidth="1"/>
    <col min="6663" max="6663" width="14" style="1" customWidth="1"/>
    <col min="6664" max="6664" width="16.7109375" style="1" customWidth="1"/>
    <col min="6665" max="6665" width="17.7109375" style="1" customWidth="1"/>
    <col min="6666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14" style="1" customWidth="1"/>
    <col min="6917" max="6917" width="17.7109375" style="1" customWidth="1"/>
    <col min="6918" max="6918" width="51.85546875" style="1" customWidth="1"/>
    <col min="6919" max="6919" width="14" style="1" customWidth="1"/>
    <col min="6920" max="6920" width="16.7109375" style="1" customWidth="1"/>
    <col min="6921" max="6921" width="17.7109375" style="1" customWidth="1"/>
    <col min="6922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14" style="1" customWidth="1"/>
    <col min="7173" max="7173" width="17.7109375" style="1" customWidth="1"/>
    <col min="7174" max="7174" width="51.85546875" style="1" customWidth="1"/>
    <col min="7175" max="7175" width="14" style="1" customWidth="1"/>
    <col min="7176" max="7176" width="16.7109375" style="1" customWidth="1"/>
    <col min="7177" max="7177" width="17.7109375" style="1" customWidth="1"/>
    <col min="7178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14" style="1" customWidth="1"/>
    <col min="7429" max="7429" width="17.7109375" style="1" customWidth="1"/>
    <col min="7430" max="7430" width="51.85546875" style="1" customWidth="1"/>
    <col min="7431" max="7431" width="14" style="1" customWidth="1"/>
    <col min="7432" max="7432" width="16.7109375" style="1" customWidth="1"/>
    <col min="7433" max="7433" width="17.7109375" style="1" customWidth="1"/>
    <col min="7434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14" style="1" customWidth="1"/>
    <col min="7685" max="7685" width="17.7109375" style="1" customWidth="1"/>
    <col min="7686" max="7686" width="51.85546875" style="1" customWidth="1"/>
    <col min="7687" max="7687" width="14" style="1" customWidth="1"/>
    <col min="7688" max="7688" width="16.7109375" style="1" customWidth="1"/>
    <col min="7689" max="7689" width="17.7109375" style="1" customWidth="1"/>
    <col min="7690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14" style="1" customWidth="1"/>
    <col min="7941" max="7941" width="17.7109375" style="1" customWidth="1"/>
    <col min="7942" max="7942" width="51.85546875" style="1" customWidth="1"/>
    <col min="7943" max="7943" width="14" style="1" customWidth="1"/>
    <col min="7944" max="7944" width="16.7109375" style="1" customWidth="1"/>
    <col min="7945" max="7945" width="17.7109375" style="1" customWidth="1"/>
    <col min="7946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14" style="1" customWidth="1"/>
    <col min="8197" max="8197" width="17.7109375" style="1" customWidth="1"/>
    <col min="8198" max="8198" width="51.85546875" style="1" customWidth="1"/>
    <col min="8199" max="8199" width="14" style="1" customWidth="1"/>
    <col min="8200" max="8200" width="16.7109375" style="1" customWidth="1"/>
    <col min="8201" max="8201" width="17.7109375" style="1" customWidth="1"/>
    <col min="8202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14" style="1" customWidth="1"/>
    <col min="8453" max="8453" width="17.7109375" style="1" customWidth="1"/>
    <col min="8454" max="8454" width="51.85546875" style="1" customWidth="1"/>
    <col min="8455" max="8455" width="14" style="1" customWidth="1"/>
    <col min="8456" max="8456" width="16.7109375" style="1" customWidth="1"/>
    <col min="8457" max="8457" width="17.7109375" style="1" customWidth="1"/>
    <col min="8458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14" style="1" customWidth="1"/>
    <col min="8709" max="8709" width="17.7109375" style="1" customWidth="1"/>
    <col min="8710" max="8710" width="51.85546875" style="1" customWidth="1"/>
    <col min="8711" max="8711" width="14" style="1" customWidth="1"/>
    <col min="8712" max="8712" width="16.7109375" style="1" customWidth="1"/>
    <col min="8713" max="8713" width="17.7109375" style="1" customWidth="1"/>
    <col min="8714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14" style="1" customWidth="1"/>
    <col min="8965" max="8965" width="17.7109375" style="1" customWidth="1"/>
    <col min="8966" max="8966" width="51.85546875" style="1" customWidth="1"/>
    <col min="8967" max="8967" width="14" style="1" customWidth="1"/>
    <col min="8968" max="8968" width="16.7109375" style="1" customWidth="1"/>
    <col min="8969" max="8969" width="17.7109375" style="1" customWidth="1"/>
    <col min="8970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14" style="1" customWidth="1"/>
    <col min="9221" max="9221" width="17.7109375" style="1" customWidth="1"/>
    <col min="9222" max="9222" width="51.85546875" style="1" customWidth="1"/>
    <col min="9223" max="9223" width="14" style="1" customWidth="1"/>
    <col min="9224" max="9224" width="16.7109375" style="1" customWidth="1"/>
    <col min="9225" max="9225" width="17.7109375" style="1" customWidth="1"/>
    <col min="9226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14" style="1" customWidth="1"/>
    <col min="9477" max="9477" width="17.7109375" style="1" customWidth="1"/>
    <col min="9478" max="9478" width="51.85546875" style="1" customWidth="1"/>
    <col min="9479" max="9479" width="14" style="1" customWidth="1"/>
    <col min="9480" max="9480" width="16.7109375" style="1" customWidth="1"/>
    <col min="9481" max="9481" width="17.7109375" style="1" customWidth="1"/>
    <col min="9482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14" style="1" customWidth="1"/>
    <col min="9733" max="9733" width="17.7109375" style="1" customWidth="1"/>
    <col min="9734" max="9734" width="51.85546875" style="1" customWidth="1"/>
    <col min="9735" max="9735" width="14" style="1" customWidth="1"/>
    <col min="9736" max="9736" width="16.7109375" style="1" customWidth="1"/>
    <col min="9737" max="9737" width="17.7109375" style="1" customWidth="1"/>
    <col min="9738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14" style="1" customWidth="1"/>
    <col min="9989" max="9989" width="17.7109375" style="1" customWidth="1"/>
    <col min="9990" max="9990" width="51.85546875" style="1" customWidth="1"/>
    <col min="9991" max="9991" width="14" style="1" customWidth="1"/>
    <col min="9992" max="9992" width="16.7109375" style="1" customWidth="1"/>
    <col min="9993" max="9993" width="17.7109375" style="1" customWidth="1"/>
    <col min="9994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14" style="1" customWidth="1"/>
    <col min="10245" max="10245" width="17.7109375" style="1" customWidth="1"/>
    <col min="10246" max="10246" width="51.85546875" style="1" customWidth="1"/>
    <col min="10247" max="10247" width="14" style="1" customWidth="1"/>
    <col min="10248" max="10248" width="16.7109375" style="1" customWidth="1"/>
    <col min="10249" max="10249" width="17.7109375" style="1" customWidth="1"/>
    <col min="10250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14" style="1" customWidth="1"/>
    <col min="10501" max="10501" width="17.7109375" style="1" customWidth="1"/>
    <col min="10502" max="10502" width="51.85546875" style="1" customWidth="1"/>
    <col min="10503" max="10503" width="14" style="1" customWidth="1"/>
    <col min="10504" max="10504" width="16.7109375" style="1" customWidth="1"/>
    <col min="10505" max="10505" width="17.7109375" style="1" customWidth="1"/>
    <col min="10506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14" style="1" customWidth="1"/>
    <col min="10757" max="10757" width="17.7109375" style="1" customWidth="1"/>
    <col min="10758" max="10758" width="51.85546875" style="1" customWidth="1"/>
    <col min="10759" max="10759" width="14" style="1" customWidth="1"/>
    <col min="10760" max="10760" width="16.7109375" style="1" customWidth="1"/>
    <col min="10761" max="10761" width="17.7109375" style="1" customWidth="1"/>
    <col min="10762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14" style="1" customWidth="1"/>
    <col min="11013" max="11013" width="17.7109375" style="1" customWidth="1"/>
    <col min="11014" max="11014" width="51.85546875" style="1" customWidth="1"/>
    <col min="11015" max="11015" width="14" style="1" customWidth="1"/>
    <col min="11016" max="11016" width="16.7109375" style="1" customWidth="1"/>
    <col min="11017" max="11017" width="17.7109375" style="1" customWidth="1"/>
    <col min="11018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14" style="1" customWidth="1"/>
    <col min="11269" max="11269" width="17.7109375" style="1" customWidth="1"/>
    <col min="11270" max="11270" width="51.85546875" style="1" customWidth="1"/>
    <col min="11271" max="11271" width="14" style="1" customWidth="1"/>
    <col min="11272" max="11272" width="16.7109375" style="1" customWidth="1"/>
    <col min="11273" max="11273" width="17.7109375" style="1" customWidth="1"/>
    <col min="11274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14" style="1" customWidth="1"/>
    <col min="11525" max="11525" width="17.7109375" style="1" customWidth="1"/>
    <col min="11526" max="11526" width="51.85546875" style="1" customWidth="1"/>
    <col min="11527" max="11527" width="14" style="1" customWidth="1"/>
    <col min="11528" max="11528" width="16.7109375" style="1" customWidth="1"/>
    <col min="11529" max="11529" width="17.7109375" style="1" customWidth="1"/>
    <col min="11530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14" style="1" customWidth="1"/>
    <col min="11781" max="11781" width="17.7109375" style="1" customWidth="1"/>
    <col min="11782" max="11782" width="51.85546875" style="1" customWidth="1"/>
    <col min="11783" max="11783" width="14" style="1" customWidth="1"/>
    <col min="11784" max="11784" width="16.7109375" style="1" customWidth="1"/>
    <col min="11785" max="11785" width="17.7109375" style="1" customWidth="1"/>
    <col min="11786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14" style="1" customWidth="1"/>
    <col min="12037" max="12037" width="17.7109375" style="1" customWidth="1"/>
    <col min="12038" max="12038" width="51.85546875" style="1" customWidth="1"/>
    <col min="12039" max="12039" width="14" style="1" customWidth="1"/>
    <col min="12040" max="12040" width="16.7109375" style="1" customWidth="1"/>
    <col min="12041" max="12041" width="17.7109375" style="1" customWidth="1"/>
    <col min="12042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14" style="1" customWidth="1"/>
    <col min="12293" max="12293" width="17.7109375" style="1" customWidth="1"/>
    <col min="12294" max="12294" width="51.85546875" style="1" customWidth="1"/>
    <col min="12295" max="12295" width="14" style="1" customWidth="1"/>
    <col min="12296" max="12296" width="16.7109375" style="1" customWidth="1"/>
    <col min="12297" max="12297" width="17.7109375" style="1" customWidth="1"/>
    <col min="12298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14" style="1" customWidth="1"/>
    <col min="12549" max="12549" width="17.7109375" style="1" customWidth="1"/>
    <col min="12550" max="12550" width="51.85546875" style="1" customWidth="1"/>
    <col min="12551" max="12551" width="14" style="1" customWidth="1"/>
    <col min="12552" max="12552" width="16.7109375" style="1" customWidth="1"/>
    <col min="12553" max="12553" width="17.7109375" style="1" customWidth="1"/>
    <col min="12554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14" style="1" customWidth="1"/>
    <col min="12805" max="12805" width="17.7109375" style="1" customWidth="1"/>
    <col min="12806" max="12806" width="51.85546875" style="1" customWidth="1"/>
    <col min="12807" max="12807" width="14" style="1" customWidth="1"/>
    <col min="12808" max="12808" width="16.7109375" style="1" customWidth="1"/>
    <col min="12809" max="12809" width="17.7109375" style="1" customWidth="1"/>
    <col min="12810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14" style="1" customWidth="1"/>
    <col min="13061" max="13061" width="17.7109375" style="1" customWidth="1"/>
    <col min="13062" max="13062" width="51.85546875" style="1" customWidth="1"/>
    <col min="13063" max="13063" width="14" style="1" customWidth="1"/>
    <col min="13064" max="13064" width="16.7109375" style="1" customWidth="1"/>
    <col min="13065" max="13065" width="17.7109375" style="1" customWidth="1"/>
    <col min="13066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14" style="1" customWidth="1"/>
    <col min="13317" max="13317" width="17.7109375" style="1" customWidth="1"/>
    <col min="13318" max="13318" width="51.85546875" style="1" customWidth="1"/>
    <col min="13319" max="13319" width="14" style="1" customWidth="1"/>
    <col min="13320" max="13320" width="16.7109375" style="1" customWidth="1"/>
    <col min="13321" max="13321" width="17.7109375" style="1" customWidth="1"/>
    <col min="13322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14" style="1" customWidth="1"/>
    <col min="13573" max="13573" width="17.7109375" style="1" customWidth="1"/>
    <col min="13574" max="13574" width="51.85546875" style="1" customWidth="1"/>
    <col min="13575" max="13575" width="14" style="1" customWidth="1"/>
    <col min="13576" max="13576" width="16.7109375" style="1" customWidth="1"/>
    <col min="13577" max="13577" width="17.7109375" style="1" customWidth="1"/>
    <col min="13578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14" style="1" customWidth="1"/>
    <col min="13829" max="13829" width="17.7109375" style="1" customWidth="1"/>
    <col min="13830" max="13830" width="51.85546875" style="1" customWidth="1"/>
    <col min="13831" max="13831" width="14" style="1" customWidth="1"/>
    <col min="13832" max="13832" width="16.7109375" style="1" customWidth="1"/>
    <col min="13833" max="13833" width="17.7109375" style="1" customWidth="1"/>
    <col min="13834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14" style="1" customWidth="1"/>
    <col min="14085" max="14085" width="17.7109375" style="1" customWidth="1"/>
    <col min="14086" max="14086" width="51.85546875" style="1" customWidth="1"/>
    <col min="14087" max="14087" width="14" style="1" customWidth="1"/>
    <col min="14088" max="14088" width="16.7109375" style="1" customWidth="1"/>
    <col min="14089" max="14089" width="17.7109375" style="1" customWidth="1"/>
    <col min="14090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14" style="1" customWidth="1"/>
    <col min="14341" max="14341" width="17.7109375" style="1" customWidth="1"/>
    <col min="14342" max="14342" width="51.85546875" style="1" customWidth="1"/>
    <col min="14343" max="14343" width="14" style="1" customWidth="1"/>
    <col min="14344" max="14344" width="16.7109375" style="1" customWidth="1"/>
    <col min="14345" max="14345" width="17.7109375" style="1" customWidth="1"/>
    <col min="14346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14" style="1" customWidth="1"/>
    <col min="14597" max="14597" width="17.7109375" style="1" customWidth="1"/>
    <col min="14598" max="14598" width="51.85546875" style="1" customWidth="1"/>
    <col min="14599" max="14599" width="14" style="1" customWidth="1"/>
    <col min="14600" max="14600" width="16.7109375" style="1" customWidth="1"/>
    <col min="14601" max="14601" width="17.7109375" style="1" customWidth="1"/>
    <col min="14602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14" style="1" customWidth="1"/>
    <col min="14853" max="14853" width="17.7109375" style="1" customWidth="1"/>
    <col min="14854" max="14854" width="51.85546875" style="1" customWidth="1"/>
    <col min="14855" max="14855" width="14" style="1" customWidth="1"/>
    <col min="14856" max="14856" width="16.7109375" style="1" customWidth="1"/>
    <col min="14857" max="14857" width="17.7109375" style="1" customWidth="1"/>
    <col min="14858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14" style="1" customWidth="1"/>
    <col min="15109" max="15109" width="17.7109375" style="1" customWidth="1"/>
    <col min="15110" max="15110" width="51.85546875" style="1" customWidth="1"/>
    <col min="15111" max="15111" width="14" style="1" customWidth="1"/>
    <col min="15112" max="15112" width="16.7109375" style="1" customWidth="1"/>
    <col min="15113" max="15113" width="17.7109375" style="1" customWidth="1"/>
    <col min="15114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14" style="1" customWidth="1"/>
    <col min="15365" max="15365" width="17.7109375" style="1" customWidth="1"/>
    <col min="15366" max="15366" width="51.85546875" style="1" customWidth="1"/>
    <col min="15367" max="15367" width="14" style="1" customWidth="1"/>
    <col min="15368" max="15368" width="16.7109375" style="1" customWidth="1"/>
    <col min="15369" max="15369" width="17.7109375" style="1" customWidth="1"/>
    <col min="15370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14" style="1" customWidth="1"/>
    <col min="15621" max="15621" width="17.7109375" style="1" customWidth="1"/>
    <col min="15622" max="15622" width="51.85546875" style="1" customWidth="1"/>
    <col min="15623" max="15623" width="14" style="1" customWidth="1"/>
    <col min="15624" max="15624" width="16.7109375" style="1" customWidth="1"/>
    <col min="15625" max="15625" width="17.7109375" style="1" customWidth="1"/>
    <col min="15626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14" style="1" customWidth="1"/>
    <col min="15877" max="15877" width="17.7109375" style="1" customWidth="1"/>
    <col min="15878" max="15878" width="51.85546875" style="1" customWidth="1"/>
    <col min="15879" max="15879" width="14" style="1" customWidth="1"/>
    <col min="15880" max="15880" width="16.7109375" style="1" customWidth="1"/>
    <col min="15881" max="15881" width="17.7109375" style="1" customWidth="1"/>
    <col min="15882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14" style="1" customWidth="1"/>
    <col min="16133" max="16133" width="17.7109375" style="1" customWidth="1"/>
    <col min="16134" max="16134" width="51.85546875" style="1" customWidth="1"/>
    <col min="16135" max="16135" width="14" style="1" customWidth="1"/>
    <col min="16136" max="16136" width="16.7109375" style="1" customWidth="1"/>
    <col min="16137" max="16137" width="17.7109375" style="1" customWidth="1"/>
    <col min="16138" max="16384" width="9.140625" style="1"/>
  </cols>
  <sheetData>
    <row r="1" spans="1:9" x14ac:dyDescent="0.25">
      <c r="A1" s="137"/>
      <c r="B1" s="378"/>
      <c r="C1" s="137"/>
      <c r="D1" s="137"/>
      <c r="E1" s="137"/>
      <c r="F1" s="137"/>
      <c r="G1" s="137"/>
      <c r="H1" s="137"/>
      <c r="I1" s="284" t="s">
        <v>330</v>
      </c>
    </row>
    <row r="2" spans="1:9" ht="31.5" x14ac:dyDescent="0.25">
      <c r="A2" s="137"/>
      <c r="B2" s="406" t="s">
        <v>67</v>
      </c>
      <c r="C2" s="407"/>
      <c r="D2" s="407"/>
      <c r="E2" s="407"/>
      <c r="F2" s="407"/>
      <c r="G2" s="407"/>
      <c r="H2" s="137"/>
      <c r="I2" s="137"/>
    </row>
    <row r="3" spans="1:9" ht="24" customHeight="1" thickBot="1" x14ac:dyDescent="0.3">
      <c r="A3" s="410" t="s">
        <v>626</v>
      </c>
      <c r="B3" s="410"/>
      <c r="C3" s="137"/>
      <c r="D3" s="137"/>
      <c r="E3" s="137"/>
      <c r="F3" s="137"/>
      <c r="G3" s="137"/>
      <c r="H3" s="137"/>
      <c r="I3" s="2" t="s">
        <v>2</v>
      </c>
    </row>
    <row r="4" spans="1:9" ht="15.75" thickBot="1" x14ac:dyDescent="0.3">
      <c r="A4" s="417" t="s">
        <v>3</v>
      </c>
      <c r="B4" s="379" t="s">
        <v>4</v>
      </c>
      <c r="C4" s="379"/>
      <c r="D4" s="379"/>
      <c r="E4" s="379"/>
      <c r="F4" s="439" t="s">
        <v>5</v>
      </c>
      <c r="G4" s="440"/>
      <c r="H4" s="377"/>
      <c r="I4" s="377"/>
    </row>
    <row r="5" spans="1:9" s="3" customFormat="1" ht="43.5" thickBot="1" x14ac:dyDescent="0.3">
      <c r="A5" s="418"/>
      <c r="B5" s="10" t="s">
        <v>6</v>
      </c>
      <c r="C5" s="10" t="s">
        <v>1029</v>
      </c>
      <c r="D5" s="10" t="s">
        <v>1032</v>
      </c>
      <c r="E5" s="10" t="s">
        <v>1031</v>
      </c>
      <c r="F5" s="10" t="s">
        <v>6</v>
      </c>
      <c r="G5" s="10" t="s">
        <v>1029</v>
      </c>
      <c r="H5" s="10" t="s">
        <v>1032</v>
      </c>
      <c r="I5" s="380" t="s">
        <v>1031</v>
      </c>
    </row>
    <row r="6" spans="1:9" s="3" customFormat="1" thickBot="1" x14ac:dyDescent="0.3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</row>
    <row r="7" spans="1:9" ht="30" x14ac:dyDescent="0.25">
      <c r="A7" s="11" t="s">
        <v>18</v>
      </c>
      <c r="B7" s="381" t="s">
        <v>68</v>
      </c>
      <c r="C7" s="382"/>
      <c r="D7" s="382"/>
      <c r="E7" s="383"/>
      <c r="F7" s="381" t="s">
        <v>69</v>
      </c>
      <c r="G7" s="382"/>
      <c r="H7" s="384"/>
      <c r="I7" s="384"/>
    </row>
    <row r="8" spans="1:9" x14ac:dyDescent="0.25">
      <c r="A8" s="16" t="s">
        <v>21</v>
      </c>
      <c r="B8" s="385" t="s">
        <v>70</v>
      </c>
      <c r="C8" s="386"/>
      <c r="D8" s="386"/>
      <c r="E8" s="386"/>
      <c r="F8" s="385" t="s">
        <v>71</v>
      </c>
      <c r="G8" s="386"/>
      <c r="H8" s="387"/>
      <c r="I8" s="387"/>
    </row>
    <row r="9" spans="1:9" x14ac:dyDescent="0.25">
      <c r="A9" s="16" t="s">
        <v>7</v>
      </c>
      <c r="B9" s="385" t="s">
        <v>72</v>
      </c>
      <c r="C9" s="386"/>
      <c r="D9" s="386"/>
      <c r="E9" s="386"/>
      <c r="F9" s="385" t="s">
        <v>73</v>
      </c>
      <c r="G9" s="386"/>
      <c r="H9" s="387"/>
      <c r="I9" s="387"/>
    </row>
    <row r="10" spans="1:9" x14ac:dyDescent="0.25">
      <c r="A10" s="16" t="s">
        <v>8</v>
      </c>
      <c r="B10" s="385" t="s">
        <v>74</v>
      </c>
      <c r="C10" s="386">
        <v>264000</v>
      </c>
      <c r="D10" s="386">
        <v>264000</v>
      </c>
      <c r="E10" s="386">
        <v>264000</v>
      </c>
      <c r="F10" s="385" t="s">
        <v>75</v>
      </c>
      <c r="G10" s="386"/>
      <c r="H10" s="387"/>
      <c r="I10" s="387"/>
    </row>
    <row r="11" spans="1:9" x14ac:dyDescent="0.25">
      <c r="A11" s="16" t="s">
        <v>9</v>
      </c>
      <c r="B11" s="385" t="s">
        <v>76</v>
      </c>
      <c r="C11" s="386"/>
      <c r="D11" s="386"/>
      <c r="E11" s="386"/>
      <c r="F11" s="385" t="s">
        <v>77</v>
      </c>
      <c r="G11" s="386"/>
      <c r="H11" s="387"/>
      <c r="I11" s="387"/>
    </row>
    <row r="12" spans="1:9" x14ac:dyDescent="0.25">
      <c r="A12" s="16" t="s">
        <v>10</v>
      </c>
      <c r="B12" s="385" t="s">
        <v>78</v>
      </c>
      <c r="C12" s="386"/>
      <c r="D12" s="386"/>
      <c r="E12" s="386"/>
      <c r="F12" s="388" t="s">
        <v>79</v>
      </c>
      <c r="G12" s="386">
        <v>264000</v>
      </c>
      <c r="H12" s="387">
        <v>264000</v>
      </c>
      <c r="I12" s="387">
        <v>264000</v>
      </c>
    </row>
    <row r="13" spans="1:9" ht="15.75" thickBot="1" x14ac:dyDescent="0.3">
      <c r="A13" s="16" t="s">
        <v>11</v>
      </c>
      <c r="B13" s="388"/>
      <c r="C13" s="386"/>
      <c r="D13" s="386"/>
      <c r="E13" s="389"/>
      <c r="F13" s="388" t="s">
        <v>31</v>
      </c>
      <c r="G13" s="386"/>
      <c r="H13" s="390"/>
      <c r="I13" s="390"/>
    </row>
    <row r="14" spans="1:9" ht="29.25" thickBot="1" x14ac:dyDescent="0.3">
      <c r="A14" s="10" t="s">
        <v>12</v>
      </c>
      <c r="B14" s="391" t="s">
        <v>80</v>
      </c>
      <c r="C14" s="392">
        <f>SUM(C7,C9,C10)</f>
        <v>264000</v>
      </c>
      <c r="D14" s="392">
        <f>SUM(D7,D9,D10)</f>
        <v>264000</v>
      </c>
      <c r="E14" s="392">
        <f>SUM(E7,E9,E10)</f>
        <v>264000</v>
      </c>
      <c r="F14" s="391" t="s">
        <v>81</v>
      </c>
      <c r="G14" s="392">
        <f>SUM(G7,G9,G11,G12)</f>
        <v>264000</v>
      </c>
      <c r="H14" s="393">
        <f>SUM(H7,H9,H11,H12,H13)</f>
        <v>264000</v>
      </c>
      <c r="I14" s="393">
        <f>SUM(I7,I9,I11,I12,I13)</f>
        <v>264000</v>
      </c>
    </row>
    <row r="15" spans="1:9" x14ac:dyDescent="0.25">
      <c r="A15" s="11" t="s">
        <v>13</v>
      </c>
      <c r="B15" s="394" t="s">
        <v>82</v>
      </c>
      <c r="C15" s="395"/>
      <c r="D15" s="395"/>
      <c r="E15" s="396"/>
      <c r="F15" s="385" t="s">
        <v>36</v>
      </c>
      <c r="G15" s="382"/>
      <c r="H15" s="384"/>
      <c r="I15" s="384"/>
    </row>
    <row r="16" spans="1:9" x14ac:dyDescent="0.25">
      <c r="A16" s="11" t="s">
        <v>14</v>
      </c>
      <c r="B16" s="397" t="s">
        <v>83</v>
      </c>
      <c r="C16" s="386"/>
      <c r="D16" s="386"/>
      <c r="E16" s="386"/>
      <c r="F16" s="385" t="s">
        <v>84</v>
      </c>
      <c r="G16" s="386"/>
      <c r="H16" s="387"/>
      <c r="I16" s="387"/>
    </row>
    <row r="17" spans="1:9" x14ac:dyDescent="0.25">
      <c r="A17" s="11" t="s">
        <v>15</v>
      </c>
      <c r="B17" s="397" t="s">
        <v>85</v>
      </c>
      <c r="C17" s="386"/>
      <c r="D17" s="386"/>
      <c r="E17" s="386"/>
      <c r="F17" s="385" t="s">
        <v>40</v>
      </c>
      <c r="G17" s="386"/>
      <c r="H17" s="387"/>
      <c r="I17" s="387"/>
    </row>
    <row r="18" spans="1:9" x14ac:dyDescent="0.25">
      <c r="A18" s="11" t="s">
        <v>16</v>
      </c>
      <c r="B18" s="397" t="s">
        <v>86</v>
      </c>
      <c r="C18" s="386"/>
      <c r="D18" s="386"/>
      <c r="E18" s="386"/>
      <c r="F18" s="385" t="s">
        <v>42</v>
      </c>
      <c r="G18" s="386"/>
      <c r="H18" s="387"/>
      <c r="I18" s="387"/>
    </row>
    <row r="19" spans="1:9" x14ac:dyDescent="0.25">
      <c r="A19" s="11" t="s">
        <v>17</v>
      </c>
      <c r="B19" s="397" t="s">
        <v>87</v>
      </c>
      <c r="C19" s="386"/>
      <c r="D19" s="398"/>
      <c r="E19" s="398"/>
      <c r="F19" s="399" t="s">
        <v>44</v>
      </c>
      <c r="G19" s="386"/>
      <c r="H19" s="387"/>
      <c r="I19" s="387"/>
    </row>
    <row r="20" spans="1:9" x14ac:dyDescent="0.25">
      <c r="A20" s="11" t="s">
        <v>45</v>
      </c>
      <c r="B20" s="397" t="s">
        <v>88</v>
      </c>
      <c r="C20" s="386"/>
      <c r="D20" s="386"/>
      <c r="E20" s="386"/>
      <c r="F20" s="385" t="s">
        <v>89</v>
      </c>
      <c r="G20" s="386"/>
      <c r="H20" s="387"/>
      <c r="I20" s="387"/>
    </row>
    <row r="21" spans="1:9" ht="30" x14ac:dyDescent="0.25">
      <c r="A21" s="11" t="s">
        <v>48</v>
      </c>
      <c r="B21" s="400" t="s">
        <v>90</v>
      </c>
      <c r="C21" s="401"/>
      <c r="D21" s="395"/>
      <c r="E21" s="395"/>
      <c r="F21" s="381" t="s">
        <v>91</v>
      </c>
      <c r="G21" s="386"/>
      <c r="H21" s="387"/>
      <c r="I21" s="387"/>
    </row>
    <row r="22" spans="1:9" x14ac:dyDescent="0.25">
      <c r="A22" s="11" t="s">
        <v>51</v>
      </c>
      <c r="B22" s="397" t="s">
        <v>92</v>
      </c>
      <c r="C22" s="386"/>
      <c r="D22" s="382"/>
      <c r="E22" s="382"/>
      <c r="F22" s="381" t="s">
        <v>93</v>
      </c>
      <c r="G22" s="386"/>
      <c r="H22" s="387"/>
      <c r="I22" s="387"/>
    </row>
    <row r="23" spans="1:9" x14ac:dyDescent="0.25">
      <c r="A23" s="11" t="s">
        <v>54</v>
      </c>
      <c r="B23" s="397" t="s">
        <v>94</v>
      </c>
      <c r="C23" s="386"/>
      <c r="D23" s="382"/>
      <c r="E23" s="382"/>
      <c r="F23" s="402"/>
      <c r="G23" s="386"/>
      <c r="H23" s="387"/>
      <c r="I23" s="387"/>
    </row>
    <row r="24" spans="1:9" x14ac:dyDescent="0.25">
      <c r="A24" s="11" t="s">
        <v>57</v>
      </c>
      <c r="B24" s="397" t="s">
        <v>95</v>
      </c>
      <c r="C24" s="386"/>
      <c r="D24" s="382"/>
      <c r="E24" s="382"/>
      <c r="F24" s="402"/>
      <c r="G24" s="386"/>
      <c r="H24" s="387"/>
      <c r="I24" s="387"/>
    </row>
    <row r="25" spans="1:9" ht="15.95" customHeight="1" x14ac:dyDescent="0.25">
      <c r="A25" s="11" t="s">
        <v>60</v>
      </c>
      <c r="B25" s="403" t="s">
        <v>96</v>
      </c>
      <c r="C25" s="386"/>
      <c r="D25" s="386"/>
      <c r="E25" s="386"/>
      <c r="F25" s="388"/>
      <c r="G25" s="386"/>
      <c r="H25" s="387"/>
      <c r="I25" s="387"/>
    </row>
    <row r="26" spans="1:9" ht="15.75" thickBot="1" x14ac:dyDescent="0.3">
      <c r="A26" s="11" t="s">
        <v>63</v>
      </c>
      <c r="B26" s="404" t="s">
        <v>97</v>
      </c>
      <c r="C26" s="386"/>
      <c r="D26" s="382"/>
      <c r="E26" s="405"/>
      <c r="F26" s="402"/>
      <c r="G26" s="386"/>
      <c r="H26" s="390"/>
      <c r="I26" s="390"/>
    </row>
    <row r="27" spans="1:9" ht="29.25" thickBot="1" x14ac:dyDescent="0.3">
      <c r="A27" s="10" t="s">
        <v>98</v>
      </c>
      <c r="B27" s="391" t="s">
        <v>99</v>
      </c>
      <c r="C27" s="392">
        <f>SUM(C15)</f>
        <v>0</v>
      </c>
      <c r="D27" s="392">
        <f>SUM(D15)</f>
        <v>0</v>
      </c>
      <c r="E27" s="392">
        <f>SUM(E15)</f>
        <v>0</v>
      </c>
      <c r="F27" s="391" t="s">
        <v>100</v>
      </c>
      <c r="G27" s="392"/>
      <c r="H27" s="393"/>
      <c r="I27" s="393"/>
    </row>
    <row r="28" spans="1:9" ht="15.75" thickBot="1" x14ac:dyDescent="0.3">
      <c r="A28" s="10" t="s">
        <v>101</v>
      </c>
      <c r="B28" s="391" t="s">
        <v>102</v>
      </c>
      <c r="C28" s="392">
        <f>SUM(C14,C27)</f>
        <v>264000</v>
      </c>
      <c r="D28" s="392">
        <f>SUM(D14,D27)</f>
        <v>264000</v>
      </c>
      <c r="E28" s="392">
        <f>SUM(E14,E27)</f>
        <v>264000</v>
      </c>
      <c r="F28" s="391" t="s">
        <v>103</v>
      </c>
      <c r="G28" s="392">
        <f>SUM(G14,G27)</f>
        <v>264000</v>
      </c>
      <c r="H28" s="393">
        <f>SUM(H14,H27)</f>
        <v>264000</v>
      </c>
      <c r="I28" s="393">
        <f>SUM(I14,I27)</f>
        <v>264000</v>
      </c>
    </row>
    <row r="29" spans="1:9" ht="15.75" thickBot="1" x14ac:dyDescent="0.3">
      <c r="A29" s="10" t="s">
        <v>104</v>
      </c>
      <c r="B29" s="391" t="s">
        <v>61</v>
      </c>
      <c r="C29" s="392"/>
      <c r="D29" s="392"/>
      <c r="E29" s="392"/>
      <c r="F29" s="391" t="s">
        <v>62</v>
      </c>
      <c r="G29" s="392"/>
      <c r="H29" s="393"/>
      <c r="I29" s="393"/>
    </row>
    <row r="30" spans="1:9" ht="15.75" thickBot="1" x14ac:dyDescent="0.3">
      <c r="A30" s="10" t="s">
        <v>105</v>
      </c>
      <c r="B30" s="391" t="s">
        <v>64</v>
      </c>
      <c r="C30" s="392"/>
      <c r="D30" s="392"/>
      <c r="E30" s="392"/>
      <c r="F30" s="391" t="s">
        <v>65</v>
      </c>
      <c r="G30" s="392"/>
      <c r="H30" s="393"/>
      <c r="I30" s="393"/>
    </row>
  </sheetData>
  <mergeCells count="3">
    <mergeCell ref="A3:B3"/>
    <mergeCell ref="A4:A5"/>
    <mergeCell ref="F4:G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1.sz.mell. Működési mérleg</vt:lpstr>
      <vt:lpstr>2.sz.mell Felhalm. mérleg</vt:lpstr>
      <vt:lpstr>3.sz.mell. Összevont mérleg</vt:lpstr>
      <vt:lpstr>4.sz.mell. Vagyonmérleg</vt:lpstr>
      <vt:lpstr>5.sz.mell. Pénzeszközök</vt:lpstr>
      <vt:lpstr>6.sz.mell. Maradvány kimutatás</vt:lpstr>
      <vt:lpstr>7.sz.mell. Eredménykimutatás</vt:lpstr>
      <vt:lpstr>8.sz.mell. KÖH Műk.bev.kiad.</vt:lpstr>
      <vt:lpstr>9.sz.mell. KÖH Felhalm.bev.kiad</vt:lpstr>
      <vt:lpstr>10.sz.mell. KÖH Összevont.mérl </vt:lpstr>
      <vt:lpstr>11.sz.mell. KÖH Vagyonmérleg</vt:lpstr>
      <vt:lpstr>12.sz.mell. KÖH Pénzeszközök</vt:lpstr>
      <vt:lpstr>13.sz.mell. KÖH Maradványkimut.</vt:lpstr>
      <vt:lpstr>14.sz.mell. KÖH Eredménykimut.</vt:lpstr>
      <vt:lpstr>15.sz.mell.EU Pályázatok</vt:lpstr>
      <vt:lpstr>'1.sz.mell. Működési mérleg'!Nyomtatási_terület</vt:lpstr>
      <vt:lpstr>'10.sz.mell. KÖH Összevont.mérl '!Nyomtatási_terület</vt:lpstr>
      <vt:lpstr>'3.sz.mell. Összevont mérleg'!Nyomtatási_terület</vt:lpstr>
      <vt:lpstr>'5.sz.mell. Pénzeszközök'!Nyomtatási_terület</vt:lpstr>
      <vt:lpstr>'6.sz.mell. Maradvány kimutatás'!Nyomtatási_terület</vt:lpstr>
      <vt:lpstr>'7.sz.mell. Eredménykimutatás'!Nyomtatási_terület</vt:lpstr>
      <vt:lpstr>'8.sz.mell. KÖH Műk.bev.kiad.'!Nyomtatási_terület</vt:lpstr>
      <vt:lpstr>'9.sz.mell. KÖH Felhalm.bev.kiad'!Nyomtatási_terület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2020-06-24T09:04:12Z</cp:lastPrinted>
  <dcterms:created xsi:type="dcterms:W3CDTF">2019-05-29T13:45:34Z</dcterms:created>
  <dcterms:modified xsi:type="dcterms:W3CDTF">2020-06-24T09:04:51Z</dcterms:modified>
</cp:coreProperties>
</file>