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1" firstSheet="6" activeTab="12"/>
  </bookViews>
  <sheets>
    <sheet name="1.1.sz.mell." sheetId="1" r:id="rId1"/>
    <sheet name="1.2.sz.mell.  " sheetId="2" r:id="rId2"/>
    <sheet name="1.3.sz.mell.  " sheetId="3" r:id="rId3"/>
    <sheet name="1.4.sz.mell. " sheetId="4" r:id="rId4"/>
    <sheet name="2.1.sz.mell " sheetId="5" r:id="rId5"/>
    <sheet name="2.2.sz.mell " sheetId="6" r:id="rId6"/>
    <sheet name="3.sz.mell. " sheetId="7" r:id="rId7"/>
    <sheet name="4.sz.mell." sheetId="8" r:id="rId8"/>
    <sheet name="7.sz.mell. " sheetId="9" r:id="rId9"/>
    <sheet name="8.1. sz. mell.)" sheetId="10" r:id="rId10"/>
    <sheet name="szakfeladatos Önk" sheetId="11" r:id="rId11"/>
    <sheet name="szakfeladatos Ph " sheetId="12" r:id="rId12"/>
    <sheet name="intézményi összesítő " sheetId="13" r:id="rId13"/>
    <sheet name="tartalék " sheetId="14" r:id="rId14"/>
    <sheet name="1. sz tájékoztató t." sheetId="15" r:id="rId15"/>
    <sheet name="2. sz tájékoztató t" sheetId="16" r:id="rId16"/>
    <sheet name="4.sz tájékoztató t. " sheetId="17" r:id="rId17"/>
  </sheets>
  <externalReferences>
    <externalReference r:id="rId20"/>
  </externalReferences>
  <definedNames>
    <definedName name="_xlnm.Print_Area" localSheetId="14">'1. sz tájékoztató t.'!$A$3:$E$130</definedName>
    <definedName name="_xlnm.Print_Area" localSheetId="0">'1.1.sz.mell.'!$A$1:$C$142</definedName>
    <definedName name="_xlnm.Print_Area" localSheetId="1">'1.2.sz.mell.  '!$A$1:$C$127</definedName>
    <definedName name="_xlnm.Print_Area" localSheetId="2">'1.3.sz.mell.  '!$A$1:$C$127</definedName>
    <definedName name="_xlnm.Print_Area" localSheetId="3">'1.4.sz.mell. '!$A$1:$C$127</definedName>
  </definedNames>
  <calcPr fullCalcOnLoad="1"/>
</workbook>
</file>

<file path=xl/sharedStrings.xml><?xml version="1.0" encoding="utf-8"?>
<sst xmlns="http://schemas.openxmlformats.org/spreadsheetml/2006/main" count="1944" uniqueCount="594">
  <si>
    <t>Felhasználás
2012. XII.31-ig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</si>
  <si>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</si>
  <si>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</si>
  <si>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</si>
  <si>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</si>
  <si>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</si>
  <si>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</si>
  <si>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</si>
  <si>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</si>
  <si>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</si>
  <si>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</si>
  <si>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</si>
  <si>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</si>
  <si>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</si>
  <si>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</si>
  <si>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</si>
  <si>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</si>
  <si>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</si>
  <si>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</si>
  <si>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</si>
  <si>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</si>
  <si>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</si>
  <si>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</si>
  <si>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</si>
  <si>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</si>
  <si>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</si>
  <si>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</si>
  <si>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</si>
  <si>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</si>
  <si>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</si>
  <si>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</si>
  <si>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</si>
  <si>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</si>
  <si>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</si>
  <si>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</si>
  <si>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</si>
  <si>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</si>
  <si>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</si>
  <si>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</si>
  <si>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</si>
  <si>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</si>
  <si>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</si>
  <si>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</si>
  <si>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</si>
  <si>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</si>
  <si>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</si>
  <si>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</si>
  <si>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</si>
  <si>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</si>
  <si>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</si>
  <si>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</si>
  <si>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</si>
  <si>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</si>
  <si>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</si>
  <si>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</si>
  <si>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</si>
  <si>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</si>
  <si>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</si>
  <si>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</si>
  <si>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</si>
  <si>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</si>
  <si>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</si>
  <si>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</si>
  <si>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</si>
  <si>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</si>
  <si>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</si>
  <si>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</si>
  <si>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</si>
  <si>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</si>
  <si>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</si>
  <si>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</si>
  <si>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</si>
  <si>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</si>
  <si>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</si>
  <si>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</si>
  <si>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</si>
  <si>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</si>
  <si>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</si>
  <si>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</si>
  <si>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</si>
  <si>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</si>
  <si>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</si>
  <si>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</si>
  <si>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</si>
  <si>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</si>
  <si>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</si>
  <si>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</si>
  <si>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</si>
  <si>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</si>
  <si>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</si>
  <si>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</si>
  <si>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</si>
  <si>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</si>
  <si>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</si>
  <si>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</si>
  <si>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</si>
  <si>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</si>
  <si>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</si>
  <si>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</si>
  <si>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</si>
  <si>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</si>
  <si>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</si>
  <si>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</si>
  <si>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</si>
  <si>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</si>
  <si>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</si>
  <si>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</si>
  <si>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</si>
  <si>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</si>
  <si>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</si>
  <si>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</si>
  <si>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</si>
  <si>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</si>
  <si>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</si>
  <si>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</si>
  <si>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</si>
  <si>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</si>
  <si>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</si>
  <si>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</si>
  <si>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</si>
  <si>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</si>
  <si>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</si>
  <si>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</si>
  <si>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</si>
  <si>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</si>
  <si>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</si>
  <si>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</si>
  <si>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</si>
  <si>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</si>
  <si>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</si>
  <si>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</si>
  <si>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</si>
  <si>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</si>
  <si>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</si>
  <si>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</si>
  <si>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</si>
  <si>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</si>
  <si>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</si>
  <si>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</si>
  <si>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</si>
  <si>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</si>
  <si>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</si>
  <si>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</si>
  <si>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</si>
  <si>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</si>
  <si>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</si>
  <si>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</si>
  <si>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</si>
  <si>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</si>
  <si>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</si>
  <si>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</si>
  <si>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</si>
  <si>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</si>
  <si>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</si>
  <si>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</si>
  <si>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</si>
  <si>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</si>
  <si>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</si>
  <si>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</si>
  <si>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</si>
  <si>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</si>
  <si>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</si>
  <si>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</si>
  <si>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</si>
  <si>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</si>
  <si>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</si>
  <si>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</si>
  <si>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</si>
  <si>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</si>
  <si>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</si>
  <si>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</si>
  <si>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</si>
  <si>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</si>
  <si>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</si>
  <si>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</si>
  <si>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</si>
  <si>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</si>
  <si>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</si>
  <si>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</si>
  <si>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</si>
  <si>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</si>
  <si>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</si>
  <si>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</si>
  <si>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</si>
  <si>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</si>
  <si>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</si>
  <si>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</si>
  <si>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</si>
  <si>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</si>
  <si>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</si>
  <si>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</si>
  <si>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</si>
  <si>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</si>
  <si>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</si>
  <si>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</si>
  <si>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</si>
  <si>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</si>
  <si>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</si>
  <si>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</si>
  <si>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</si>
  <si>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</si>
  <si>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</si>
  <si>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</si>
  <si>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</si>
  <si>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</si>
  <si>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</si>
  <si>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</si>
  <si>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</si>
  <si>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</si>
  <si>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</si>
  <si>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</si>
  <si>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</si>
  <si>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</si>
  <si>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</si>
  <si>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</si>
  <si>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</si>
  <si>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</si>
  <si>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</si>
  <si>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</si>
  <si>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</si>
  <si>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</si>
  <si>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</si>
  <si>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</si>
  <si>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</si>
  <si>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</si>
  <si>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</si>
  <si>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</si>
  <si>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</si>
  <si>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</si>
  <si>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</si>
  <si>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</si>
  <si>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</si>
  <si>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</si>
  <si>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</si>
  <si>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</si>
  <si>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</si>
  <si>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</si>
  <si>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</si>
  <si>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</si>
  <si>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</si>
  <si>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</si>
  <si>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</si>
  <si>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</si>
  <si>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</si>
  <si>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</si>
  <si>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</si>
  <si>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</si>
  <si>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</si>
  <si>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</si>
  <si>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Beruházási kiadások beruházásonként</t>
  </si>
  <si>
    <t>Felújítási kiadások felújításonként</t>
  </si>
  <si>
    <t>Egyéb (Pl.: garancia és kezességvállalás, stb.)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</si>
  <si>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</si>
  <si>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</si>
  <si>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</si>
  <si>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</si>
  <si>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</si>
  <si>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</si>
  <si>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</si>
  <si>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</si>
  <si>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</si>
  <si>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</si>
  <si>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</si>
  <si>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</si>
  <si>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</si>
  <si>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</si>
  <si>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</si>
  <si>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</si>
  <si>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</si>
  <si>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</si>
  <si>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</si>
  <si>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</si>
  <si>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</si>
  <si>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</si>
  <si>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</si>
  <si>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</si>
  <si>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</si>
  <si>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</si>
  <si>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</si>
  <si>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</si>
  <si>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</si>
  <si>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</si>
  <si>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</si>
  <si>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</si>
  <si>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</si>
  <si>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</si>
  <si>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</si>
  <si>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</si>
  <si>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</si>
  <si>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</si>
  <si>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</si>
  <si>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</si>
  <si>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</si>
  <si>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</si>
  <si>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</si>
  <si>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</si>
  <si>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</si>
  <si>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</si>
  <si>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</si>
  <si>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</si>
  <si>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</si>
  <si>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</si>
  <si>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</si>
  <si>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</si>
  <si>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</si>
  <si>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</si>
  <si>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</si>
  <si>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</si>
  <si>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</si>
  <si>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</si>
  <si>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</si>
  <si>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</si>
  <si>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</si>
  <si>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</si>
  <si>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</si>
  <si>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</si>
  <si>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</si>
  <si>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</si>
  <si>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</si>
  <si>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</si>
  <si>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</si>
  <si>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</si>
  <si>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</si>
  <si>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</si>
  <si>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</si>
  <si>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</si>
  <si>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</si>
  <si>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</si>
  <si>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</si>
  <si>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</si>
  <si>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</si>
  <si>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</si>
  <si>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</si>
  <si>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</si>
  <si>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</si>
  <si>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</si>
  <si>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</si>
  <si>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</si>
  <si>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</si>
  <si>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</si>
  <si>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</si>
  <si>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</si>
  <si>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</si>
  <si>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</si>
  <si>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</si>
  <si>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</si>
  <si>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</si>
  <si>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</si>
  <si>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</si>
  <si>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</si>
  <si>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</si>
  <si>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</si>
  <si>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</si>
  <si>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</si>
  <si>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</si>
  <si>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</si>
  <si>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</si>
  <si>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</si>
  <si>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</si>
  <si>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</si>
  <si>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</si>
  <si>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</si>
  <si>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</si>
  <si>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</si>
  <si>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</si>
  <si>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</si>
  <si>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</si>
  <si>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</si>
  <si>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</si>
  <si>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</si>
  <si>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</si>
  <si>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</si>
  <si>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</si>
  <si>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</si>
  <si>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</si>
  <si>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</si>
  <si>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</si>
  <si>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</si>
  <si>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</si>
  <si>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</si>
  <si>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</si>
  <si>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</si>
  <si>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</si>
  <si>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</si>
  <si>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</si>
  <si>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</si>
  <si>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</si>
  <si>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</si>
  <si>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</si>
  <si>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</si>
  <si>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</si>
  <si>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</si>
  <si>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</si>
  <si>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</si>
  <si>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</si>
  <si>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</si>
  <si>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</si>
  <si>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</si>
  <si>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</si>
  <si>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</si>
  <si>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</si>
  <si>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</si>
  <si>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</si>
  <si>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</si>
  <si>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</si>
  <si>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Évek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</si>
  <si>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</si>
  <si>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</si>
  <si>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</si>
  <si>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</si>
  <si>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</si>
  <si>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</si>
  <si>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</si>
  <si>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</si>
  <si>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</si>
  <si>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</si>
  <si>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</si>
  <si>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</si>
  <si>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</si>
  <si>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</si>
  <si>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</si>
  <si>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</si>
  <si>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</si>
  <si>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</si>
  <si>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</si>
  <si>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</si>
  <si>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</si>
  <si>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</si>
  <si>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</si>
  <si>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</si>
  <si>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</si>
  <si>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</si>
  <si>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</si>
  <si>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</si>
  <si>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</si>
  <si>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</si>
  <si>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</si>
  <si>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</si>
  <si>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</si>
  <si>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</si>
  <si>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</si>
  <si>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</si>
  <si>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</si>
  <si>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</si>
  <si>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</si>
  <si>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</si>
  <si>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</si>
  <si>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</si>
  <si>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</si>
  <si>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</si>
  <si>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</si>
  <si>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</si>
  <si>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</si>
  <si>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</si>
  <si>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</si>
  <si>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</si>
  <si>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</si>
  <si>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</si>
  <si>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</si>
  <si>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</si>
  <si>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</si>
  <si>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</si>
  <si>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</si>
  <si>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</si>
  <si>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</si>
  <si>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</si>
  <si>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</si>
  <si>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</si>
  <si>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</si>
  <si>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</si>
  <si>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</si>
  <si>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</si>
  <si>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</si>
  <si>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</si>
  <si>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</si>
  <si>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</si>
  <si>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</si>
  <si>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</si>
  <si>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</si>
  <si>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</si>
  <si>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</si>
  <si>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</si>
  <si>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</si>
  <si>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</si>
  <si>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</si>
  <si>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</si>
  <si>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</si>
  <si>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</si>
  <si>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</si>
  <si>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</si>
  <si>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</si>
  <si>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</si>
  <si>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</si>
  <si>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</si>
  <si>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</si>
  <si>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</si>
  <si>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</si>
  <si>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</si>
  <si>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</si>
  <si>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</si>
  <si>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</si>
  <si>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</si>
  <si>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</si>
  <si>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</si>
  <si>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</si>
  <si>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</si>
  <si>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</si>
  <si>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</si>
  <si>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</si>
  <si>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</si>
  <si>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</si>
  <si>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</si>
  <si>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</si>
  <si>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</si>
  <si>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</si>
  <si>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</si>
  <si>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</si>
  <si>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</si>
  <si>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megnevezése</t>
  </si>
  <si>
    <t>bevételek</t>
  </si>
  <si>
    <t>finansz.</t>
  </si>
  <si>
    <t>összesen</t>
  </si>
  <si>
    <t>juttatás</t>
  </si>
  <si>
    <t>járulékai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</si>
  <si>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</si>
  <si>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</si>
  <si>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</si>
  <si>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</si>
  <si>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</si>
  <si>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</si>
  <si>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</si>
  <si>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Tiszavasvári Önkormányzat adósságot keletkeztető ügyletekből és kezességvállalásokból fennálló kötelezettségei</t>
  </si>
  <si>
    <t>Egyenleg 2012.12.31.</t>
  </si>
  <si>
    <t xml:space="preserve">Infrastukturális hitel </t>
  </si>
  <si>
    <t>Viziközmű hitel (üdülőterületi)</t>
  </si>
  <si>
    <t xml:space="preserve">Saját erő 2-es hitelcél </t>
  </si>
  <si>
    <t xml:space="preserve">Saját erő 8-as hitelcél </t>
  </si>
  <si>
    <t>Folyószámla-hitel</t>
  </si>
  <si>
    <t>DSE kezességvállalás</t>
  </si>
  <si>
    <t>Tiszavasvári Önkormányzat saját bevételeinek részletezése az adósságot keletkeztető ügyletből származó tárgyévi fizetési kötelezettség megállapításához</t>
  </si>
  <si>
    <t>Férőhelybővítés és komplex fejlesztés az Óvodában</t>
  </si>
  <si>
    <t>Orvosi rendelő tetőszigetelése</t>
  </si>
  <si>
    <t>Férőhelybővítés és komplex fejlesztés a tiszavasvári Fülemüle Óvodában a minőségi nevelés érdekében ÉAOP-4.1.1/A/11</t>
  </si>
  <si>
    <t>Tiszavasvári Város belterületi vízrendezése ÁEOP-5.1.2/02-11</t>
  </si>
  <si>
    <t>2013. évi költségvetése (a Polgármesteri Hivatal nélkül)</t>
  </si>
  <si>
    <t xml:space="preserve">Viziközmű társulati hitel </t>
  </si>
  <si>
    <t>Saját erő 2-es hitelcél</t>
  </si>
  <si>
    <t>Tiszavasvári DSE tám. megelőlegező hitelnél kezességváll.</t>
  </si>
  <si>
    <t>Összesen (1+3+7+8+10+12)</t>
  </si>
  <si>
    <t>V. P. Múzeum szoftverek, eszközök beszerzése TÁMOP 3.2.3. pályázat keretében</t>
  </si>
  <si>
    <t>2012.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</si>
  <si>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</si>
  <si>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</si>
  <si>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</si>
  <si>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</si>
  <si>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</si>
  <si>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</si>
  <si>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</si>
  <si>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</si>
  <si>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</si>
  <si>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</si>
  <si>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</si>
  <si>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</si>
  <si>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</si>
  <si>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</si>
  <si>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</si>
  <si>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</si>
  <si>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</si>
  <si>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</si>
  <si>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</si>
  <si>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</si>
  <si>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</si>
  <si>
    <t>Egyéb m.n.s. ép.-Belt. Vízrendezés, térfigy.kamera</t>
  </si>
  <si>
    <t>- TISZEK</t>
  </si>
  <si>
    <t>- Tiszavasvári Bölcsőde</t>
  </si>
  <si>
    <t>Szerkezetátalakítás tartalékból támogatás</t>
  </si>
  <si>
    <t xml:space="preserve">2. sz. táblázat                                                                          </t>
  </si>
  <si>
    <t>Szerkezetátalakítási tartalékból támogatás</t>
  </si>
  <si>
    <t>Óvodabővítés pályázat saját erő hitel</t>
  </si>
  <si>
    <t>Óvodabővítés pályázat tám. megelőleg. hitel</t>
  </si>
  <si>
    <t>Belterületi vízrendezés pályázat saját erő hitel</t>
  </si>
  <si>
    <t>Likviditási hitel 2013.( törlesztésnél hitelkeret szerepel)</t>
  </si>
  <si>
    <t>Kossuth utca 3. sz.alatti lakóház tetőszigetelése</t>
  </si>
  <si>
    <t>Óvodabővítés pályázat támogatás megelőlegező hitel</t>
  </si>
  <si>
    <t>Központi orvosi rendelő utcai frontján ablakok cseréje</t>
  </si>
  <si>
    <t>Rendezvényekkel kapcsolatos kiadások</t>
  </si>
  <si>
    <t>Köztemető-fenntartés és - működtetés</t>
  </si>
  <si>
    <t>Támogatás</t>
  </si>
  <si>
    <t>pénz. átadás</t>
  </si>
  <si>
    <t>Művelődési Központ és Könyvtár ép.tetőterasz szigetelés és burkolás</t>
  </si>
  <si>
    <t xml:space="preserve">9. melléklet </t>
  </si>
  <si>
    <t>Téli közfoglalkoztatás</t>
  </si>
  <si>
    <t>Start-téli közmunka</t>
  </si>
  <si>
    <t>V.P. Múzeum -állandó kiállítás megújítása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</si>
</sst>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2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MS Sans Serif"/>
      <family val="0"/>
    </font>
    <font>
      <sz val="10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>
      <alignment/>
      <protection/>
    </xf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8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4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7" borderId="0" applyNumberFormat="0" applyBorder="0" applyAlignment="0" applyProtection="0"/>
    <xf numFmtId="0" fontId="46" fillId="7" borderId="0" applyNumberFormat="0" applyBorder="0" applyAlignment="0" applyProtection="0"/>
    <xf numFmtId="0" fontId="47" fillId="16" borderId="1" applyNumberFormat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0" xfId="0" applyFont="1" applyFill="1" applyAlignment="1">
      <alignment horizontal="right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6" fillId="0" borderId="10" xfId="61" applyFont="1" applyFill="1" applyBorder="1" applyAlignment="1" applyProtection="1">
      <alignment horizontal="left" vertical="center" wrapText="1" indent="1"/>
      <protection/>
    </xf>
    <xf numFmtId="0" fontId="16" fillId="0" borderId="11" xfId="61" applyFont="1" applyFill="1" applyBorder="1" applyAlignment="1" applyProtection="1">
      <alignment horizontal="left" vertical="center" wrapText="1" indent="1"/>
      <protection/>
    </xf>
    <xf numFmtId="0" fontId="16" fillId="0" borderId="12" xfId="61" applyFont="1" applyFill="1" applyBorder="1" applyAlignment="1" applyProtection="1">
      <alignment horizontal="left" vertical="center" wrapText="1" indent="1"/>
      <protection/>
    </xf>
    <xf numFmtId="0" fontId="16" fillId="0" borderId="13" xfId="61" applyFont="1" applyFill="1" applyBorder="1" applyAlignment="1" applyProtection="1">
      <alignment horizontal="left" vertical="center" wrapText="1" indent="1"/>
      <protection/>
    </xf>
    <xf numFmtId="0" fontId="16" fillId="0" borderId="14" xfId="61" applyFont="1" applyFill="1" applyBorder="1" applyAlignment="1" applyProtection="1">
      <alignment horizontal="left" vertical="center" wrapText="1" indent="1"/>
      <protection/>
    </xf>
    <xf numFmtId="0" fontId="16" fillId="0" borderId="15" xfId="61" applyFont="1" applyFill="1" applyBorder="1" applyAlignment="1" applyProtection="1">
      <alignment horizontal="left" vertical="center" wrapText="1" indent="1"/>
      <protection/>
    </xf>
    <xf numFmtId="0" fontId="16" fillId="0" borderId="16" xfId="61" applyFont="1" applyFill="1" applyBorder="1" applyAlignment="1" applyProtection="1">
      <alignment horizontal="left" vertical="center" wrapText="1" indent="1"/>
      <protection/>
    </xf>
    <xf numFmtId="49" fontId="16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1" applyFont="1" applyFill="1" applyBorder="1" applyAlignment="1" applyProtection="1">
      <alignment horizontal="left" vertical="center" wrapText="1" indent="1"/>
      <protection/>
    </xf>
    <xf numFmtId="0" fontId="14" fillId="0" borderId="24" xfId="61" applyFont="1" applyFill="1" applyBorder="1" applyAlignment="1" applyProtection="1">
      <alignment horizontal="left" vertical="center" wrapText="1" indent="1"/>
      <protection/>
    </xf>
    <xf numFmtId="0" fontId="14" fillId="0" borderId="25" xfId="61" applyFont="1" applyFill="1" applyBorder="1" applyAlignment="1" applyProtection="1">
      <alignment horizontal="left" vertical="center" wrapText="1" indent="1"/>
      <protection/>
    </xf>
    <xf numFmtId="0" fontId="14" fillId="0" borderId="26" xfId="61" applyFont="1" applyFill="1" applyBorder="1" applyAlignment="1" applyProtection="1">
      <alignment horizontal="left" vertical="center" wrapText="1" indent="1"/>
      <protection/>
    </xf>
    <xf numFmtId="0" fontId="17" fillId="0" borderId="25" xfId="61" applyFont="1" applyFill="1" applyBorder="1" applyAlignment="1" applyProtection="1">
      <alignment horizontal="left" vertical="center" wrapText="1" indent="1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5" xfId="61" applyFont="1" applyFill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vertical="center" wrapText="1"/>
      <protection/>
    </xf>
    <xf numFmtId="0" fontId="14" fillId="0" borderId="24" xfId="61" applyFont="1" applyFill="1" applyBorder="1" applyAlignment="1" applyProtection="1">
      <alignment horizontal="center"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4" fillId="0" borderId="29" xfId="61" applyFont="1" applyFill="1" applyBorder="1" applyAlignment="1" applyProtection="1">
      <alignment horizontal="center" vertical="center" wrapText="1"/>
      <protection/>
    </xf>
    <xf numFmtId="0" fontId="6" fillId="0" borderId="25" xfId="63" applyFont="1" applyFill="1" applyBorder="1" applyAlignment="1" applyProtection="1">
      <alignment horizontal="left" vertical="center" indent="1"/>
      <protection/>
    </xf>
    <xf numFmtId="0" fontId="9" fillId="0" borderId="0" xfId="61" applyFill="1">
      <alignment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16" fillId="0" borderId="0" xfId="61" applyFont="1" applyFill="1">
      <alignment/>
      <protection/>
    </xf>
    <xf numFmtId="0" fontId="18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6" fillId="0" borderId="28" xfId="63" applyFont="1" applyFill="1" applyBorder="1" applyAlignment="1" applyProtection="1">
      <alignment horizontal="center" vertical="center"/>
      <protection/>
    </xf>
    <xf numFmtId="0" fontId="6" fillId="0" borderId="35" xfId="63" applyFont="1" applyFill="1" applyBorder="1" applyAlignment="1" applyProtection="1">
      <alignment horizontal="center" vertical="center"/>
      <protection/>
    </xf>
    <xf numFmtId="0" fontId="9" fillId="0" borderId="0" xfId="63" applyFill="1" applyProtection="1">
      <alignment/>
      <protection/>
    </xf>
    <xf numFmtId="0" fontId="16" fillId="0" borderId="24" xfId="63" applyFont="1" applyFill="1" applyBorder="1" applyAlignment="1" applyProtection="1">
      <alignment horizontal="left" vertical="center" indent="1"/>
      <protection/>
    </xf>
    <xf numFmtId="0" fontId="9" fillId="0" borderId="0" xfId="63" applyFill="1" applyAlignment="1" applyProtection="1">
      <alignment vertical="center"/>
      <protection/>
    </xf>
    <xf numFmtId="0" fontId="16" fillId="0" borderId="17" xfId="63" applyFont="1" applyFill="1" applyBorder="1" applyAlignment="1" applyProtection="1">
      <alignment horizontal="left" vertical="center" indent="1"/>
      <protection/>
    </xf>
    <xf numFmtId="0" fontId="16" fillId="0" borderId="10" xfId="63" applyFont="1" applyFill="1" applyBorder="1" applyAlignment="1" applyProtection="1">
      <alignment horizontal="left" vertical="center" indent="1"/>
      <protection/>
    </xf>
    <xf numFmtId="164" fontId="16" fillId="0" borderId="10" xfId="63" applyNumberFormat="1" applyFont="1" applyFill="1" applyBorder="1" applyAlignment="1" applyProtection="1">
      <alignment vertical="center"/>
      <protection locked="0"/>
    </xf>
    <xf numFmtId="164" fontId="16" fillId="0" borderId="36" xfId="63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Alignment="1" applyProtection="1">
      <alignment horizontal="left" vertical="center" indent="1"/>
      <protection/>
    </xf>
    <xf numFmtId="164" fontId="16" fillId="0" borderId="11" xfId="63" applyNumberFormat="1" applyFont="1" applyFill="1" applyBorder="1" applyAlignment="1" applyProtection="1">
      <alignment vertical="center"/>
      <protection locked="0"/>
    </xf>
    <xf numFmtId="164" fontId="16" fillId="0" borderId="27" xfId="63" applyNumberFormat="1" applyFont="1" applyFill="1" applyBorder="1" applyAlignment="1" applyProtection="1">
      <alignment vertical="center"/>
      <protection/>
    </xf>
    <xf numFmtId="0" fontId="9" fillId="0" borderId="0" xfId="63" applyFill="1" applyAlignment="1" applyProtection="1">
      <alignment vertical="center"/>
      <protection locked="0"/>
    </xf>
    <xf numFmtId="164" fontId="16" fillId="0" borderId="13" xfId="63" applyNumberFormat="1" applyFont="1" applyFill="1" applyBorder="1" applyAlignment="1" applyProtection="1">
      <alignment vertical="center"/>
      <protection locked="0"/>
    </xf>
    <xf numFmtId="164" fontId="14" fillId="0" borderId="25" xfId="63" applyNumberFormat="1" applyFont="1" applyFill="1" applyBorder="1" applyAlignment="1" applyProtection="1">
      <alignment vertical="center"/>
      <protection/>
    </xf>
    <xf numFmtId="164" fontId="14" fillId="0" borderId="29" xfId="63" applyNumberFormat="1" applyFont="1" applyFill="1" applyBorder="1" applyAlignment="1" applyProtection="1">
      <alignment vertical="center"/>
      <protection/>
    </xf>
    <xf numFmtId="0" fontId="16" fillId="0" borderId="20" xfId="63" applyFont="1" applyFill="1" applyBorder="1" applyAlignment="1" applyProtection="1">
      <alignment horizontal="left" vertical="center" indent="1"/>
      <protection/>
    </xf>
    <xf numFmtId="0" fontId="14" fillId="0" borderId="24" xfId="63" applyFont="1" applyFill="1" applyBorder="1" applyAlignment="1" applyProtection="1">
      <alignment horizontal="left" vertical="center" indent="1"/>
      <protection/>
    </xf>
    <xf numFmtId="164" fontId="14" fillId="0" borderId="25" xfId="63" applyNumberFormat="1" applyFont="1" applyFill="1" applyBorder="1" applyProtection="1">
      <alignment/>
      <protection/>
    </xf>
    <xf numFmtId="164" fontId="14" fillId="0" borderId="29" xfId="63" applyNumberFormat="1" applyFont="1" applyFill="1" applyBorder="1" applyProtection="1">
      <alignment/>
      <protection/>
    </xf>
    <xf numFmtId="0" fontId="9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 locked="0"/>
    </xf>
    <xf numFmtId="0" fontId="5" fillId="0" borderId="0" xfId="63" applyFont="1" applyFill="1" applyProtection="1">
      <alignment/>
      <protection locked="0"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0" fillId="18" borderId="3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>
      <alignment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38" xfId="61" applyFill="1" applyBorder="1">
      <alignment/>
      <protection/>
    </xf>
    <xf numFmtId="0" fontId="4" fillId="0" borderId="39" xfId="0" applyFont="1" applyFill="1" applyBorder="1" applyAlignment="1" applyProtection="1">
      <alignment horizontal="right"/>
      <protection/>
    </xf>
    <xf numFmtId="164" fontId="15" fillId="0" borderId="39" xfId="61" applyNumberFormat="1" applyFont="1" applyFill="1" applyBorder="1" applyAlignment="1" applyProtection="1">
      <alignment horizontal="left" vertical="center"/>
      <protection/>
    </xf>
    <xf numFmtId="0" fontId="16" fillId="0" borderId="11" xfId="61" applyFont="1" applyFill="1" applyBorder="1" applyAlignment="1" applyProtection="1">
      <alignment horizontal="left" indent="6"/>
      <protection/>
    </xf>
    <xf numFmtId="0" fontId="16" fillId="0" borderId="11" xfId="61" applyFont="1" applyFill="1" applyBorder="1" applyAlignment="1" applyProtection="1">
      <alignment horizontal="left" vertical="center" wrapText="1" indent="6"/>
      <protection/>
    </xf>
    <xf numFmtId="0" fontId="16" fillId="0" borderId="16" xfId="61" applyFont="1" applyFill="1" applyBorder="1" applyAlignment="1" applyProtection="1">
      <alignment horizontal="left" vertical="center" wrapText="1" indent="6"/>
      <protection/>
    </xf>
    <xf numFmtId="0" fontId="16" fillId="0" borderId="40" xfId="61" applyFont="1" applyFill="1" applyBorder="1" applyAlignment="1" applyProtection="1">
      <alignment horizontal="left" vertical="center" wrapText="1" indent="6"/>
      <protection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3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25" xfId="61" applyFont="1" applyFill="1" applyBorder="1">
      <alignment/>
      <protection/>
    </xf>
    <xf numFmtId="166" fontId="0" fillId="0" borderId="34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166" fontId="0" fillId="0" borderId="25" xfId="61" applyNumberFormat="1" applyFont="1" applyFill="1" applyBorder="1">
      <alignment/>
      <protection/>
    </xf>
    <xf numFmtId="166" fontId="0" fillId="0" borderId="29" xfId="61" applyNumberFormat="1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6" fillId="0" borderId="41" xfId="61" applyFont="1" applyFill="1" applyBorder="1" applyAlignment="1" applyProtection="1">
      <alignment horizontal="center" vertical="center" wrapText="1"/>
      <protection/>
    </xf>
    <xf numFmtId="0" fontId="0" fillId="0" borderId="13" xfId="61" applyFont="1" applyFill="1" applyBorder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0" fontId="0" fillId="0" borderId="16" xfId="61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4" fillId="0" borderId="22" xfId="61" applyFont="1" applyFill="1" applyBorder="1" applyAlignment="1" applyProtection="1">
      <alignment horizontal="center" vertical="center" wrapText="1"/>
      <protection/>
    </xf>
    <xf numFmtId="0" fontId="14" fillId="0" borderId="14" xfId="61" applyFont="1" applyFill="1" applyBorder="1" applyAlignment="1" applyProtection="1">
      <alignment horizontal="center" vertical="center" wrapText="1"/>
      <protection/>
    </xf>
    <xf numFmtId="0" fontId="14" fillId="0" borderId="42" xfId="61" applyFont="1" applyFill="1" applyBorder="1" applyAlignment="1" applyProtection="1">
      <alignment horizontal="center" vertical="center" wrapText="1"/>
      <protection/>
    </xf>
    <xf numFmtId="0" fontId="16" fillId="0" borderId="24" xfId="61" applyFont="1" applyFill="1" applyBorder="1" applyAlignment="1" applyProtection="1">
      <alignment horizontal="center" vertical="center"/>
      <protection/>
    </xf>
    <xf numFmtId="0" fontId="16" fillId="0" borderId="25" xfId="61" applyFont="1" applyFill="1" applyBorder="1" applyAlignment="1" applyProtection="1">
      <alignment horizontal="center" vertical="center"/>
      <protection/>
    </xf>
    <xf numFmtId="0" fontId="16" fillId="0" borderId="29" xfId="61" applyFont="1" applyFill="1" applyBorder="1" applyAlignment="1" applyProtection="1">
      <alignment horizontal="center" vertical="center"/>
      <protection/>
    </xf>
    <xf numFmtId="0" fontId="16" fillId="0" borderId="22" xfId="61" applyFont="1" applyFill="1" applyBorder="1" applyAlignment="1" applyProtection="1">
      <alignment horizontal="center" vertical="center"/>
      <protection/>
    </xf>
    <xf numFmtId="0" fontId="16" fillId="0" borderId="18" xfId="61" applyFont="1" applyFill="1" applyBorder="1" applyAlignment="1" applyProtection="1">
      <alignment horizontal="center" vertical="center"/>
      <protection/>
    </xf>
    <xf numFmtId="0" fontId="16" fillId="0" borderId="21" xfId="61" applyFont="1" applyFill="1" applyBorder="1" applyAlignment="1" applyProtection="1">
      <alignment horizontal="center" vertical="center"/>
      <protection/>
    </xf>
    <xf numFmtId="166" fontId="14" fillId="0" borderId="29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 applyProtection="1">
      <alignment vertical="center"/>
      <protection/>
    </xf>
    <xf numFmtId="3" fontId="16" fillId="0" borderId="42" xfId="0" applyNumberFormat="1" applyFont="1" applyFill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7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164" fontId="14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7" xfId="0" applyNumberFormat="1" applyFont="1" applyFill="1" applyBorder="1" applyAlignment="1" applyProtection="1">
      <alignment horizontal="center" vertical="center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6" fillId="0" borderId="11" xfId="63" applyFont="1" applyFill="1" applyBorder="1" applyAlignment="1" applyProtection="1">
      <alignment horizontal="left" vertical="center" indent="1"/>
      <protection/>
    </xf>
    <xf numFmtId="0" fontId="16" fillId="0" borderId="13" xfId="63" applyFont="1" applyFill="1" applyBorder="1" applyAlignment="1" applyProtection="1">
      <alignment horizontal="left" vertical="center" wrapText="1" indent="1"/>
      <protection/>
    </xf>
    <xf numFmtId="0" fontId="16" fillId="0" borderId="11" xfId="63" applyFont="1" applyFill="1" applyBorder="1" applyAlignment="1" applyProtection="1">
      <alignment horizontal="left" vertical="center" wrapText="1" indent="1"/>
      <protection/>
    </xf>
    <xf numFmtId="0" fontId="16" fillId="0" borderId="13" xfId="63" applyFont="1" applyFill="1" applyBorder="1" applyAlignment="1" applyProtection="1">
      <alignment horizontal="left" vertical="center" indent="1"/>
      <protection/>
    </xf>
    <xf numFmtId="0" fontId="6" fillId="0" borderId="25" xfId="63" applyFont="1" applyFill="1" applyBorder="1" applyAlignment="1" applyProtection="1">
      <alignment horizontal="left" indent="1"/>
      <protection/>
    </xf>
    <xf numFmtId="164" fontId="22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9" xfId="61" applyFont="1" applyFill="1" applyBorder="1" applyAlignment="1" applyProtection="1">
      <alignment horizontal="left" vertical="center" wrapText="1" indent="1"/>
      <protection/>
    </xf>
    <xf numFmtId="49" fontId="16" fillId="0" borderId="51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52" xfId="61" applyNumberFormat="1" applyFont="1" applyFill="1" applyBorder="1" applyAlignment="1" applyProtection="1">
      <alignment horizontal="left" vertical="center" wrapText="1" indent="1"/>
      <protection/>
    </xf>
    <xf numFmtId="49" fontId="16" fillId="0" borderId="53" xfId="61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61" applyFont="1" applyFill="1" applyBorder="1" applyAlignment="1" applyProtection="1">
      <alignment horizontal="left" vertical="center" wrapText="1" inden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9" fillId="0" borderId="0" xfId="61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4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40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40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3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20" fillId="0" borderId="24" xfId="0" applyNumberFormat="1" applyFont="1" applyBorder="1" applyAlignment="1" applyProtection="1">
      <alignment horizontal="left" vertical="center" wrapText="1" indent="1"/>
      <protection/>
    </xf>
    <xf numFmtId="49" fontId="24" fillId="0" borderId="24" xfId="0" applyNumberFormat="1" applyFont="1" applyBorder="1" applyAlignment="1" applyProtection="1">
      <alignment horizontal="left" vertical="center" wrapText="1" indent="1"/>
      <protection/>
    </xf>
    <xf numFmtId="0" fontId="14" fillId="0" borderId="29" xfId="61" applyFont="1" applyFill="1" applyBorder="1" applyAlignment="1" applyProtection="1">
      <alignment horizontal="right" vertical="center" wrapText="1" indent="1"/>
      <protection/>
    </xf>
    <xf numFmtId="164" fontId="14" fillId="0" borderId="35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 quotePrefix="1">
      <alignment horizontal="right" vertical="center" wrapText="1" indent="1"/>
      <protection locked="0"/>
    </xf>
    <xf numFmtId="164" fontId="1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20" fillId="0" borderId="29" xfId="0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4" fillId="0" borderId="30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9" xfId="61" applyNumberFormat="1" applyFont="1" applyFill="1" applyBorder="1" applyAlignment="1" applyProtection="1">
      <alignment horizontal="right" vertical="center" wrapText="1" indent="1"/>
      <protection/>
    </xf>
    <xf numFmtId="0" fontId="20" fillId="0" borderId="34" xfId="0" applyFont="1" applyBorder="1" applyAlignment="1" applyProtection="1">
      <alignment horizontal="right" vertical="center" wrapText="1" indent="1"/>
      <protection locked="0"/>
    </xf>
    <xf numFmtId="0" fontId="20" fillId="0" borderId="27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0" xfId="61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6" xfId="40" applyNumberFormat="1" applyFont="1" applyFill="1" applyBorder="1" applyAlignment="1" applyProtection="1">
      <alignment/>
      <protection locked="0"/>
    </xf>
    <xf numFmtId="166" fontId="16" fillId="0" borderId="43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13" xfId="61" applyFont="1" applyFill="1" applyBorder="1" applyProtection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7" xfId="61" applyFont="1" applyFill="1" applyBorder="1" applyAlignment="1" applyProtection="1">
      <alignment horizontal="center" vertical="center" wrapText="1"/>
      <protection/>
    </xf>
    <xf numFmtId="0" fontId="5" fillId="0" borderId="57" xfId="61" applyFont="1" applyFill="1" applyBorder="1" applyAlignment="1" applyProtection="1">
      <alignment vertical="center" wrapText="1"/>
      <protection/>
    </xf>
    <xf numFmtId="164" fontId="5" fillId="0" borderId="57" xfId="61" applyNumberFormat="1" applyFont="1" applyFill="1" applyBorder="1" applyAlignment="1" applyProtection="1">
      <alignment horizontal="right" vertical="center" wrapText="1" indent="1"/>
      <protection/>
    </xf>
    <xf numFmtId="0" fontId="16" fillId="0" borderId="57" xfId="61" applyFont="1" applyFill="1" applyBorder="1" applyAlignment="1" applyProtection="1">
      <alignment horizontal="right" vertical="center" wrapText="1" indent="1"/>
      <protection locked="0"/>
    </xf>
    <xf numFmtId="164" fontId="16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40" xfId="0" applyFont="1" applyBorder="1" applyAlignment="1" applyProtection="1" quotePrefix="1">
      <alignment horizontal="left" vertical="center" wrapText="1" indent="6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0" fontId="9" fillId="0" borderId="0" xfId="61" applyFont="1" applyFill="1" applyProtection="1">
      <alignment/>
      <protection/>
    </xf>
    <xf numFmtId="0" fontId="9" fillId="0" borderId="0" xfId="61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right" vertical="center" indent="1"/>
      <protection/>
    </xf>
    <xf numFmtId="164" fontId="14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164" fontId="20" fillId="0" borderId="29" xfId="0" applyNumberFormat="1" applyFont="1" applyBorder="1" applyAlignment="1" applyProtection="1">
      <alignment horizontal="right" vertical="center" wrapText="1" indent="1"/>
      <protection/>
    </xf>
    <xf numFmtId="164" fontId="22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1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6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horizontal="right" vertical="center" wrapText="1" indent="1"/>
      <protection locked="0"/>
    </xf>
    <xf numFmtId="0" fontId="20" fillId="0" borderId="16" xfId="0" applyFont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Border="1" applyAlignment="1" applyProtection="1">
      <alignment horizontal="right" vertical="center" wrapText="1" indent="1"/>
      <protection/>
    </xf>
    <xf numFmtId="0" fontId="19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59" xfId="61" applyFont="1" applyFill="1" applyBorder="1" applyAlignment="1" applyProtection="1">
      <alignment horizontal="center" vertical="center" wrapText="1"/>
      <protection/>
    </xf>
    <xf numFmtId="0" fontId="48" fillId="0" borderId="0" xfId="59">
      <alignment/>
      <protection/>
    </xf>
    <xf numFmtId="0" fontId="16" fillId="0" borderId="0" xfId="59" applyFont="1">
      <alignment/>
      <protection/>
    </xf>
    <xf numFmtId="0" fontId="14" fillId="0" borderId="0" xfId="59" applyFont="1">
      <alignment/>
      <protection/>
    </xf>
    <xf numFmtId="0" fontId="51" fillId="0" borderId="0" xfId="59" applyFont="1">
      <alignment/>
      <protection/>
    </xf>
    <xf numFmtId="0" fontId="0" fillId="0" borderId="0" xfId="59" applyFont="1">
      <alignment/>
      <protection/>
    </xf>
    <xf numFmtId="0" fontId="15" fillId="0" borderId="0" xfId="59" applyFont="1" applyAlignment="1">
      <alignment horizontal="right"/>
      <protection/>
    </xf>
    <xf numFmtId="49" fontId="52" fillId="0" borderId="0" xfId="59" applyNumberFormat="1" applyFont="1" applyAlignment="1">
      <alignment horizontal="centerContinuous"/>
      <protection/>
    </xf>
    <xf numFmtId="0" fontId="16" fillId="0" borderId="0" xfId="59" applyFont="1" applyAlignment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2" fillId="0" borderId="0" xfId="59" applyFont="1" applyAlignment="1">
      <alignment horizontal="centerContinuous"/>
      <protection/>
    </xf>
    <xf numFmtId="0" fontId="52" fillId="0" borderId="0" xfId="59" applyFont="1" applyAlignment="1">
      <alignment horizontal="centerContinuous"/>
      <protection/>
    </xf>
    <xf numFmtId="0" fontId="53" fillId="0" borderId="0" xfId="59" applyFont="1" applyAlignment="1">
      <alignment horizontal="centerContinuous"/>
      <protection/>
    </xf>
    <xf numFmtId="0" fontId="5" fillId="0" borderId="60" xfId="59" applyFont="1" applyBorder="1">
      <alignment/>
      <protection/>
    </xf>
    <xf numFmtId="0" fontId="5" fillId="0" borderId="57" xfId="59" applyFont="1" applyBorder="1" applyAlignment="1">
      <alignment horizontal="center"/>
      <protection/>
    </xf>
    <xf numFmtId="0" fontId="15" fillId="0" borderId="38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50" xfId="59" applyFont="1" applyBorder="1" applyAlignment="1">
      <alignment horizontal="center"/>
      <protection/>
    </xf>
    <xf numFmtId="0" fontId="13" fillId="0" borderId="61" xfId="59" applyFont="1" applyBorder="1">
      <alignment/>
      <protection/>
    </xf>
    <xf numFmtId="0" fontId="6" fillId="0" borderId="17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3" fontId="6" fillId="0" borderId="22" xfId="59" applyNumberFormat="1" applyFont="1" applyBorder="1" applyAlignment="1">
      <alignment horizontal="center"/>
      <protection/>
    </xf>
    <xf numFmtId="3" fontId="6" fillId="0" borderId="14" xfId="59" applyNumberFormat="1" applyFont="1" applyBorder="1" applyAlignment="1">
      <alignment horizontal="center"/>
      <protection/>
    </xf>
    <xf numFmtId="3" fontId="13" fillId="0" borderId="14" xfId="59" applyNumberFormat="1" applyFont="1" applyBorder="1" applyAlignment="1">
      <alignment horizontal="right"/>
      <protection/>
    </xf>
    <xf numFmtId="3" fontId="13" fillId="0" borderId="14" xfId="59" applyNumberFormat="1" applyFont="1" applyBorder="1" applyAlignment="1">
      <alignment horizontal="center"/>
      <protection/>
    </xf>
    <xf numFmtId="3" fontId="6" fillId="0" borderId="42" xfId="59" applyNumberFormat="1" applyFont="1" applyBorder="1">
      <alignment/>
      <protection/>
    </xf>
    <xf numFmtId="3" fontId="6" fillId="0" borderId="57" xfId="59" applyNumberFormat="1" applyFont="1" applyBorder="1">
      <alignment/>
      <protection/>
    </xf>
    <xf numFmtId="3" fontId="13" fillId="0" borderId="22" xfId="59" applyNumberFormat="1" applyFont="1" applyBorder="1" applyAlignment="1">
      <alignment horizontal="right"/>
      <protection/>
    </xf>
    <xf numFmtId="3" fontId="13" fillId="0" borderId="14" xfId="59" applyNumberFormat="1" applyFont="1" applyBorder="1" applyAlignment="1">
      <alignment/>
      <protection/>
    </xf>
    <xf numFmtId="0" fontId="50" fillId="0" borderId="0" xfId="59" applyFont="1">
      <alignment/>
      <protection/>
    </xf>
    <xf numFmtId="0" fontId="13" fillId="0" borderId="52" xfId="59" applyFont="1" applyBorder="1">
      <alignment/>
      <protection/>
    </xf>
    <xf numFmtId="3" fontId="13" fillId="0" borderId="18" xfId="59" applyNumberFormat="1" applyFont="1" applyBorder="1">
      <alignment/>
      <protection/>
    </xf>
    <xf numFmtId="3" fontId="13" fillId="0" borderId="11" xfId="59" applyNumberFormat="1" applyFont="1" applyBorder="1">
      <alignment/>
      <protection/>
    </xf>
    <xf numFmtId="3" fontId="6" fillId="0" borderId="27" xfId="59" applyNumberFormat="1" applyFont="1" applyBorder="1">
      <alignment/>
      <protection/>
    </xf>
    <xf numFmtId="3" fontId="6" fillId="0" borderId="50" xfId="59" applyNumberFormat="1" applyFont="1" applyBorder="1">
      <alignment/>
      <protection/>
    </xf>
    <xf numFmtId="0" fontId="13" fillId="0" borderId="52" xfId="59" applyFont="1" applyBorder="1">
      <alignment/>
      <protection/>
    </xf>
    <xf numFmtId="3" fontId="54" fillId="0" borderId="18" xfId="59" applyNumberFormat="1" applyFont="1" applyBorder="1">
      <alignment/>
      <protection/>
    </xf>
    <xf numFmtId="0" fontId="6" fillId="0" borderId="52" xfId="59" applyFont="1" applyBorder="1">
      <alignment/>
      <protection/>
    </xf>
    <xf numFmtId="3" fontId="6" fillId="0" borderId="18" xfId="59" applyNumberFormat="1" applyFont="1" applyBorder="1">
      <alignment/>
      <protection/>
    </xf>
    <xf numFmtId="3" fontId="6" fillId="0" borderId="11" xfId="59" applyNumberFormat="1" applyFont="1" applyBorder="1">
      <alignment/>
      <protection/>
    </xf>
    <xf numFmtId="49" fontId="55" fillId="0" borderId="52" xfId="59" applyNumberFormat="1" applyFont="1" applyBorder="1">
      <alignment/>
      <protection/>
    </xf>
    <xf numFmtId="3" fontId="55" fillId="0" borderId="18" xfId="59" applyNumberFormat="1" applyFont="1" applyBorder="1">
      <alignment/>
      <protection/>
    </xf>
    <xf numFmtId="3" fontId="55" fillId="0" borderId="11" xfId="59" applyNumberFormat="1" applyFont="1" applyBorder="1">
      <alignment/>
      <protection/>
    </xf>
    <xf numFmtId="3" fontId="56" fillId="0" borderId="11" xfId="59" applyNumberFormat="1" applyFont="1" applyBorder="1">
      <alignment/>
      <protection/>
    </xf>
    <xf numFmtId="3" fontId="15" fillId="0" borderId="27" xfId="59" applyNumberFormat="1" applyFont="1" applyBorder="1">
      <alignment/>
      <protection/>
    </xf>
    <xf numFmtId="3" fontId="55" fillId="0" borderId="15" xfId="59" applyNumberFormat="1" applyFont="1" applyBorder="1">
      <alignment/>
      <protection/>
    </xf>
    <xf numFmtId="3" fontId="15" fillId="0" borderId="11" xfId="59" applyNumberFormat="1" applyFont="1" applyBorder="1">
      <alignment/>
      <protection/>
    </xf>
    <xf numFmtId="49" fontId="13" fillId="0" borderId="52" xfId="59" applyNumberFormat="1" applyFont="1" applyBorder="1">
      <alignment/>
      <protection/>
    </xf>
    <xf numFmtId="3" fontId="13" fillId="0" borderId="11" xfId="59" applyNumberFormat="1" applyFont="1" applyBorder="1">
      <alignment/>
      <protection/>
    </xf>
    <xf numFmtId="3" fontId="6" fillId="0" borderId="27" xfId="59" applyNumberFormat="1" applyFont="1" applyBorder="1">
      <alignment/>
      <protection/>
    </xf>
    <xf numFmtId="3" fontId="13" fillId="0" borderId="18" xfId="59" applyNumberFormat="1" applyFont="1" applyBorder="1">
      <alignment/>
      <protection/>
    </xf>
    <xf numFmtId="3" fontId="57" fillId="0" borderId="11" xfId="59" applyNumberFormat="1" applyFont="1" applyBorder="1">
      <alignment/>
      <protection/>
    </xf>
    <xf numFmtId="3" fontId="57" fillId="0" borderId="18" xfId="59" applyNumberFormat="1" applyFont="1" applyBorder="1">
      <alignment/>
      <protection/>
    </xf>
    <xf numFmtId="3" fontId="15" fillId="0" borderId="50" xfId="59" applyNumberFormat="1" applyFont="1" applyBorder="1">
      <alignment/>
      <protection/>
    </xf>
    <xf numFmtId="49" fontId="13" fillId="0" borderId="52" xfId="59" applyNumberFormat="1" applyFont="1" applyBorder="1">
      <alignment/>
      <protection/>
    </xf>
    <xf numFmtId="3" fontId="58" fillId="0" borderId="18" xfId="59" applyNumberFormat="1" applyFont="1" applyBorder="1">
      <alignment/>
      <protection/>
    </xf>
    <xf numFmtId="3" fontId="55" fillId="0" borderId="11" xfId="59" applyNumberFormat="1" applyFont="1" applyBorder="1">
      <alignment/>
      <protection/>
    </xf>
    <xf numFmtId="3" fontId="59" fillId="0" borderId="11" xfId="59" applyNumberFormat="1" applyFont="1" applyBorder="1">
      <alignment/>
      <protection/>
    </xf>
    <xf numFmtId="3" fontId="6" fillId="0" borderId="11" xfId="59" applyNumberFormat="1" applyFont="1" applyBorder="1">
      <alignment/>
      <protection/>
    </xf>
    <xf numFmtId="0" fontId="0" fillId="0" borderId="18" xfId="59" applyFont="1" applyBorder="1">
      <alignment/>
      <protection/>
    </xf>
    <xf numFmtId="0" fontId="13" fillId="0" borderId="62" xfId="59" applyFont="1" applyBorder="1">
      <alignment/>
      <protection/>
    </xf>
    <xf numFmtId="3" fontId="55" fillId="0" borderId="23" xfId="59" applyNumberFormat="1" applyFont="1" applyBorder="1">
      <alignment/>
      <protection/>
    </xf>
    <xf numFmtId="3" fontId="55" fillId="0" borderId="40" xfId="59" applyNumberFormat="1" applyFont="1" applyBorder="1">
      <alignment/>
      <protection/>
    </xf>
    <xf numFmtId="3" fontId="55" fillId="0" borderId="40" xfId="59" applyNumberFormat="1" applyFont="1" applyBorder="1">
      <alignment/>
      <protection/>
    </xf>
    <xf numFmtId="3" fontId="6" fillId="0" borderId="48" xfId="59" applyNumberFormat="1" applyFont="1" applyBorder="1">
      <alignment/>
      <protection/>
    </xf>
    <xf numFmtId="3" fontId="15" fillId="0" borderId="63" xfId="59" applyNumberFormat="1" applyFont="1" applyBorder="1">
      <alignment/>
      <protection/>
    </xf>
    <xf numFmtId="3" fontId="13" fillId="0" borderId="40" xfId="59" applyNumberFormat="1" applyFont="1" applyBorder="1">
      <alignment/>
      <protection/>
    </xf>
    <xf numFmtId="0" fontId="6" fillId="0" borderId="38" xfId="59" applyFont="1" applyBorder="1" applyAlignment="1">
      <alignment horizontal="center"/>
      <protection/>
    </xf>
    <xf numFmtId="0" fontId="6" fillId="0" borderId="21" xfId="59" applyFont="1" applyBorder="1" applyAlignment="1">
      <alignment horizontal="center"/>
      <protection/>
    </xf>
    <xf numFmtId="0" fontId="6" fillId="0" borderId="16" xfId="59" applyFont="1" applyBorder="1" applyAlignment="1">
      <alignment horizontal="center"/>
      <protection/>
    </xf>
    <xf numFmtId="0" fontId="6" fillId="0" borderId="31" xfId="59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3" fontId="55" fillId="0" borderId="18" xfId="59" applyNumberFormat="1" applyFont="1" applyBorder="1">
      <alignment/>
      <protection/>
    </xf>
    <xf numFmtId="3" fontId="15" fillId="0" borderId="27" xfId="59" applyNumberFormat="1" applyFont="1" applyBorder="1">
      <alignment/>
      <protection/>
    </xf>
    <xf numFmtId="0" fontId="13" fillId="0" borderId="53" xfId="59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16" xfId="59" applyNumberFormat="1" applyFont="1" applyBorder="1">
      <alignment/>
      <protection/>
    </xf>
    <xf numFmtId="3" fontId="13" fillId="0" borderId="21" xfId="59" applyNumberFormat="1" applyFont="1" applyBorder="1">
      <alignment/>
      <protection/>
    </xf>
    <xf numFmtId="3" fontId="13" fillId="0" borderId="16" xfId="59" applyNumberFormat="1" applyFont="1" applyBorder="1">
      <alignment/>
      <protection/>
    </xf>
    <xf numFmtId="3" fontId="13" fillId="0" borderId="16" xfId="59" applyNumberFormat="1" applyFont="1" applyFill="1" applyBorder="1">
      <alignment/>
      <protection/>
    </xf>
    <xf numFmtId="0" fontId="13" fillId="0" borderId="33" xfId="59" applyFont="1" applyBorder="1">
      <alignment/>
      <protection/>
    </xf>
    <xf numFmtId="3" fontId="13" fillId="0" borderId="27" xfId="59" applyNumberFormat="1" applyFont="1" applyBorder="1">
      <alignment/>
      <protection/>
    </xf>
    <xf numFmtId="3" fontId="6" fillId="0" borderId="31" xfId="59" applyNumberFormat="1" applyFont="1" applyBorder="1">
      <alignment/>
      <protection/>
    </xf>
    <xf numFmtId="3" fontId="6" fillId="0" borderId="31" xfId="59" applyNumberFormat="1" applyFont="1" applyBorder="1">
      <alignment/>
      <protection/>
    </xf>
    <xf numFmtId="0" fontId="6" fillId="0" borderId="64" xfId="59" applyFont="1" applyBorder="1">
      <alignment/>
      <protection/>
    </xf>
    <xf numFmtId="3" fontId="6" fillId="0" borderId="22" xfId="59" applyNumberFormat="1" applyFont="1" applyBorder="1">
      <alignment/>
      <protection/>
    </xf>
    <xf numFmtId="3" fontId="6" fillId="0" borderId="65" xfId="59" applyNumberFormat="1" applyFont="1" applyBorder="1">
      <alignment/>
      <protection/>
    </xf>
    <xf numFmtId="0" fontId="13" fillId="0" borderId="52" xfId="59" applyFont="1" applyBorder="1" quotePrefix="1">
      <alignment/>
      <protection/>
    </xf>
    <xf numFmtId="3" fontId="6" fillId="0" borderId="0" xfId="59" applyNumberFormat="1" applyFont="1" applyBorder="1">
      <alignment/>
      <protection/>
    </xf>
    <xf numFmtId="3" fontId="13" fillId="0" borderId="27" xfId="59" applyNumberFormat="1" applyFont="1" applyBorder="1">
      <alignment/>
      <protection/>
    </xf>
    <xf numFmtId="0" fontId="6" fillId="0" borderId="66" xfId="59" applyFont="1" applyBorder="1">
      <alignment/>
      <protection/>
    </xf>
    <xf numFmtId="3" fontId="6" fillId="0" borderId="67" xfId="59" applyNumberFormat="1" applyFont="1" applyBorder="1">
      <alignment/>
      <protection/>
    </xf>
    <xf numFmtId="3" fontId="6" fillId="0" borderId="40" xfId="59" applyNumberFormat="1" applyFont="1" applyBorder="1">
      <alignment/>
      <protection/>
    </xf>
    <xf numFmtId="3" fontId="6" fillId="0" borderId="66" xfId="59" applyNumberFormat="1" applyFont="1" applyBorder="1">
      <alignment/>
      <protection/>
    </xf>
    <xf numFmtId="3" fontId="6" fillId="0" borderId="48" xfId="59" applyNumberFormat="1" applyFont="1" applyBorder="1">
      <alignment/>
      <protection/>
    </xf>
    <xf numFmtId="0" fontId="55" fillId="0" borderId="0" xfId="59" applyFont="1" applyBorder="1" quotePrefix="1">
      <alignment/>
      <protection/>
    </xf>
    <xf numFmtId="3" fontId="13" fillId="0" borderId="0" xfId="59" applyNumberFormat="1" applyFont="1" applyBorder="1">
      <alignment/>
      <protection/>
    </xf>
    <xf numFmtId="3" fontId="15" fillId="0" borderId="0" xfId="59" applyNumberFormat="1" applyFont="1" applyBorder="1">
      <alignment/>
      <protection/>
    </xf>
    <xf numFmtId="3" fontId="13" fillId="0" borderId="0" xfId="59" applyNumberFormat="1" applyFont="1" applyFill="1" applyBorder="1">
      <alignment/>
      <protection/>
    </xf>
    <xf numFmtId="3" fontId="55" fillId="0" borderId="0" xfId="59" applyNumberFormat="1" applyFont="1" applyFill="1" applyBorder="1">
      <alignment/>
      <protection/>
    </xf>
    <xf numFmtId="3" fontId="55" fillId="0" borderId="0" xfId="59" applyNumberFormat="1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14" xfId="59" applyNumberFormat="1" applyFont="1" applyBorder="1" applyAlignment="1">
      <alignment horizontal="right"/>
      <protection/>
    </xf>
    <xf numFmtId="3" fontId="58" fillId="0" borderId="14" xfId="59" applyNumberFormat="1" applyFont="1" applyBorder="1" applyAlignment="1">
      <alignment/>
      <protection/>
    </xf>
    <xf numFmtId="3" fontId="62" fillId="0" borderId="18" xfId="59" applyNumberFormat="1" applyFont="1" applyBorder="1">
      <alignment/>
      <protection/>
    </xf>
    <xf numFmtId="3" fontId="63" fillId="0" borderId="27" xfId="59" applyNumberFormat="1" applyFont="1" applyBorder="1">
      <alignment/>
      <protection/>
    </xf>
    <xf numFmtId="3" fontId="65" fillId="0" borderId="11" xfId="59" applyNumberFormat="1" applyFont="1" applyBorder="1">
      <alignment/>
      <protection/>
    </xf>
    <xf numFmtId="3" fontId="62" fillId="0" borderId="11" xfId="59" applyNumberFormat="1" applyFont="1" applyBorder="1">
      <alignment/>
      <protection/>
    </xf>
    <xf numFmtId="3" fontId="66" fillId="0" borderId="16" xfId="59" applyNumberFormat="1" applyFont="1" applyBorder="1">
      <alignment/>
      <protection/>
    </xf>
    <xf numFmtId="3" fontId="62" fillId="0" borderId="16" xfId="59" applyNumberFormat="1" applyFont="1" applyBorder="1">
      <alignment/>
      <protection/>
    </xf>
    <xf numFmtId="0" fontId="13" fillId="0" borderId="38" xfId="59" applyFont="1" applyBorder="1">
      <alignment/>
      <protection/>
    </xf>
    <xf numFmtId="3" fontId="61" fillId="0" borderId="21" xfId="59" applyNumberFormat="1" applyFont="1" applyBorder="1">
      <alignment/>
      <protection/>
    </xf>
    <xf numFmtId="3" fontId="6" fillId="0" borderId="16" xfId="59" applyNumberFormat="1" applyFont="1" applyBorder="1">
      <alignment/>
      <protection/>
    </xf>
    <xf numFmtId="3" fontId="6" fillId="0" borderId="22" xfId="59" applyNumberFormat="1" applyFont="1" applyBorder="1">
      <alignment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0" fillId="0" borderId="0" xfId="65" applyFont="1">
      <alignment/>
      <protection/>
    </xf>
    <xf numFmtId="0" fontId="48" fillId="0" borderId="0" xfId="65">
      <alignment/>
      <protection/>
    </xf>
    <xf numFmtId="0" fontId="17" fillId="0" borderId="0" xfId="65" applyFont="1" applyAlignment="1">
      <alignment horizontal="centerContinuous"/>
      <protection/>
    </xf>
    <xf numFmtId="0" fontId="17" fillId="0" borderId="0" xfId="62" applyFont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2" fillId="0" borderId="0" xfId="62" applyFont="1" applyFill="1" applyAlignment="1">
      <alignment horizontal="centerContinuous"/>
      <protection/>
    </xf>
    <xf numFmtId="0" fontId="52" fillId="0" borderId="0" xfId="65" applyFont="1" applyAlignment="1">
      <alignment horizontal="centerContinuous"/>
      <protection/>
    </xf>
    <xf numFmtId="0" fontId="16" fillId="0" borderId="68" xfId="65" applyFont="1" applyBorder="1">
      <alignment/>
      <protection/>
    </xf>
    <xf numFmtId="0" fontId="14" fillId="0" borderId="50" xfId="65" applyFont="1" applyBorder="1" applyAlignment="1">
      <alignment horizontal="center"/>
      <protection/>
    </xf>
    <xf numFmtId="0" fontId="14" fillId="0" borderId="22" xfId="65" applyFont="1" applyBorder="1" applyAlignment="1">
      <alignment horizontal="center"/>
      <protection/>
    </xf>
    <xf numFmtId="0" fontId="14" fillId="0" borderId="14" xfId="65" applyFont="1" applyBorder="1" applyAlignment="1">
      <alignment horizontal="center"/>
      <protection/>
    </xf>
    <xf numFmtId="0" fontId="14" fillId="0" borderId="42" xfId="65" applyFont="1" applyBorder="1" applyAlignment="1">
      <alignment horizontal="center"/>
      <protection/>
    </xf>
    <xf numFmtId="0" fontId="14" fillId="0" borderId="69" xfId="65" applyFont="1" applyBorder="1" applyAlignment="1">
      <alignment horizontal="center"/>
      <protection/>
    </xf>
    <xf numFmtId="0" fontId="14" fillId="0" borderId="63" xfId="65" applyFont="1" applyBorder="1" applyAlignment="1">
      <alignment horizontal="center"/>
      <protection/>
    </xf>
    <xf numFmtId="0" fontId="14" fillId="0" borderId="23" xfId="65" applyFont="1" applyBorder="1" applyAlignment="1">
      <alignment horizontal="center"/>
      <protection/>
    </xf>
    <xf numFmtId="0" fontId="14" fillId="0" borderId="40" xfId="65" applyFont="1" applyBorder="1" applyAlignment="1">
      <alignment horizontal="center"/>
      <protection/>
    </xf>
    <xf numFmtId="0" fontId="14" fillId="0" borderId="48" xfId="65" applyFont="1" applyBorder="1" applyAlignment="1">
      <alignment horizontal="center"/>
      <protection/>
    </xf>
    <xf numFmtId="0" fontId="14" fillId="0" borderId="47" xfId="65" applyFont="1" applyBorder="1" applyAlignment="1">
      <alignment horizontal="center"/>
      <protection/>
    </xf>
    <xf numFmtId="49" fontId="16" fillId="0" borderId="51" xfId="64" applyNumberFormat="1" applyFont="1" applyBorder="1">
      <alignment/>
      <protection/>
    </xf>
    <xf numFmtId="0" fontId="48" fillId="0" borderId="0" xfId="65" applyFont="1">
      <alignment/>
      <protection/>
    </xf>
    <xf numFmtId="0" fontId="16" fillId="0" borderId="52" xfId="64" applyFont="1" applyBorder="1" quotePrefix="1">
      <alignment/>
      <protection/>
    </xf>
    <xf numFmtId="49" fontId="16" fillId="0" borderId="52" xfId="64" applyNumberFormat="1" applyFont="1" applyBorder="1">
      <alignment/>
      <protection/>
    </xf>
    <xf numFmtId="0" fontId="13" fillId="0" borderId="0" xfId="59" applyFont="1" applyBorder="1">
      <alignment/>
      <protection/>
    </xf>
    <xf numFmtId="3" fontId="55" fillId="0" borderId="0" xfId="59" applyNumberFormat="1" applyFont="1" applyBorder="1">
      <alignment/>
      <protection/>
    </xf>
    <xf numFmtId="3" fontId="6" fillId="0" borderId="0" xfId="59" applyNumberFormat="1" applyFont="1" applyBorder="1">
      <alignment/>
      <protection/>
    </xf>
    <xf numFmtId="3" fontId="13" fillId="0" borderId="0" xfId="59" applyNumberFormat="1" applyFont="1" applyBorder="1">
      <alignment/>
      <protection/>
    </xf>
    <xf numFmtId="3" fontId="60" fillId="0" borderId="0" xfId="59" applyNumberFormat="1" applyFont="1" applyBorder="1">
      <alignment/>
      <protection/>
    </xf>
    <xf numFmtId="0" fontId="13" fillId="0" borderId="64" xfId="59" applyFont="1" applyBorder="1">
      <alignment/>
      <protection/>
    </xf>
    <xf numFmtId="3" fontId="64" fillId="0" borderId="0" xfId="59" applyNumberFormat="1" applyFont="1" applyBorder="1">
      <alignment/>
      <protection/>
    </xf>
    <xf numFmtId="3" fontId="14" fillId="0" borderId="40" xfId="40" applyNumberFormat="1" applyFont="1" applyBorder="1" applyAlignment="1">
      <alignment horizontal="right"/>
    </xf>
    <xf numFmtId="3" fontId="16" fillId="0" borderId="65" xfId="65" applyNumberFormat="1" applyFont="1" applyBorder="1">
      <alignment/>
      <protection/>
    </xf>
    <xf numFmtId="3" fontId="16" fillId="0" borderId="55" xfId="65" applyNumberFormat="1" applyFont="1" applyBorder="1">
      <alignment/>
      <protection/>
    </xf>
    <xf numFmtId="0" fontId="9" fillId="0" borderId="0" xfId="60" applyFont="1">
      <alignment/>
      <protection/>
    </xf>
    <xf numFmtId="166" fontId="7" fillId="0" borderId="0" xfId="40" applyNumberFormat="1" applyFont="1" applyAlignment="1">
      <alignment horizontal="center"/>
    </xf>
    <xf numFmtId="0" fontId="48" fillId="0" borderId="0" xfId="60">
      <alignment/>
      <protection/>
    </xf>
    <xf numFmtId="0" fontId="7" fillId="0" borderId="0" xfId="60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9" fillId="0" borderId="0" xfId="40" applyNumberFormat="1" applyFont="1" applyAlignment="1">
      <alignment/>
    </xf>
    <xf numFmtId="0" fontId="52" fillId="0" borderId="0" xfId="60" applyFont="1" applyAlignment="1">
      <alignment horizontal="centerContinuous"/>
      <protection/>
    </xf>
    <xf numFmtId="166" fontId="52" fillId="0" borderId="0" xfId="40" applyNumberFormat="1" applyFont="1" applyAlignment="1">
      <alignment horizontal="centerContinuous"/>
    </xf>
    <xf numFmtId="166" fontId="7" fillId="0" borderId="0" xfId="40" applyNumberFormat="1" applyFont="1" applyAlignment="1">
      <alignment horizontal="right"/>
    </xf>
    <xf numFmtId="0" fontId="5" fillId="0" borderId="60" xfId="60" applyFont="1" applyBorder="1" applyAlignment="1">
      <alignment vertical="center"/>
      <protection/>
    </xf>
    <xf numFmtId="0" fontId="9" fillId="0" borderId="57" xfId="60" applyFont="1" applyBorder="1" applyAlignment="1">
      <alignment vertical="center"/>
      <protection/>
    </xf>
    <xf numFmtId="0" fontId="9" fillId="0" borderId="70" xfId="60" applyFont="1" applyBorder="1" applyAlignment="1">
      <alignment vertical="center"/>
      <protection/>
    </xf>
    <xf numFmtId="166" fontId="5" fillId="0" borderId="32" xfId="40" applyNumberFormat="1" applyFont="1" applyBorder="1" applyAlignment="1">
      <alignment horizontal="center" vertical="center"/>
    </xf>
    <xf numFmtId="0" fontId="48" fillId="0" borderId="0" xfId="60" applyAlignment="1">
      <alignment vertical="center"/>
      <protection/>
    </xf>
    <xf numFmtId="166" fontId="5" fillId="0" borderId="64" xfId="40" applyNumberFormat="1" applyFont="1" applyBorder="1" applyAlignment="1">
      <alignment/>
    </xf>
    <xf numFmtId="166" fontId="5" fillId="0" borderId="71" xfId="40" applyNumberFormat="1" applyFont="1" applyBorder="1" applyAlignment="1">
      <alignment/>
    </xf>
    <xf numFmtId="166" fontId="5" fillId="0" borderId="56" xfId="40" applyNumberFormat="1" applyFont="1" applyBorder="1" applyAlignment="1">
      <alignment/>
    </xf>
    <xf numFmtId="0" fontId="48" fillId="0" borderId="0" xfId="60" applyFill="1" applyBorder="1">
      <alignment/>
      <protection/>
    </xf>
    <xf numFmtId="0" fontId="48" fillId="0" borderId="0" xfId="60" applyBorder="1">
      <alignment/>
      <protection/>
    </xf>
    <xf numFmtId="166" fontId="5" fillId="0" borderId="52" xfId="40" applyNumberFormat="1" applyFont="1" applyBorder="1" applyAlignment="1">
      <alignment/>
    </xf>
    <xf numFmtId="166" fontId="9" fillId="0" borderId="72" xfId="40" applyNumberFormat="1" applyFont="1" applyBorder="1" applyAlignment="1" quotePrefix="1">
      <alignment/>
    </xf>
    <xf numFmtId="166" fontId="9" fillId="0" borderId="43" xfId="40" applyNumberFormat="1" applyFont="1" applyBorder="1" applyAlignment="1" quotePrefix="1">
      <alignment/>
    </xf>
    <xf numFmtId="166" fontId="9" fillId="0" borderId="43" xfId="40" applyNumberFormat="1" applyFont="1" applyBorder="1" applyAlignment="1">
      <alignment/>
    </xf>
    <xf numFmtId="0" fontId="0" fillId="0" borderId="52" xfId="60" applyFont="1" applyBorder="1" quotePrefix="1">
      <alignment/>
      <protection/>
    </xf>
    <xf numFmtId="0" fontId="0" fillId="0" borderId="72" xfId="60" applyFont="1" applyBorder="1">
      <alignment/>
      <protection/>
    </xf>
    <xf numFmtId="0" fontId="0" fillId="0" borderId="43" xfId="60" applyFont="1" applyBorder="1">
      <alignment/>
      <protection/>
    </xf>
    <xf numFmtId="166" fontId="0" fillId="0" borderId="43" xfId="40" applyNumberFormat="1" applyFont="1" applyBorder="1" applyAlignment="1">
      <alignment/>
    </xf>
    <xf numFmtId="0" fontId="0" fillId="0" borderId="0" xfId="60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52" xfId="60" applyFont="1" applyBorder="1">
      <alignment/>
      <protection/>
    </xf>
    <xf numFmtId="166" fontId="0" fillId="0" borderId="43" xfId="40" applyNumberFormat="1" applyFont="1" applyBorder="1" applyAlignment="1">
      <alignment/>
    </xf>
    <xf numFmtId="0" fontId="0" fillId="0" borderId="52" xfId="60" applyFont="1" applyBorder="1">
      <alignment/>
      <protection/>
    </xf>
    <xf numFmtId="166" fontId="5" fillId="0" borderId="72" xfId="40" applyNumberFormat="1" applyFont="1" applyBorder="1" applyAlignment="1">
      <alignment/>
    </xf>
    <xf numFmtId="166" fontId="5" fillId="0" borderId="43" xfId="40" applyNumberFormat="1" applyFont="1" applyBorder="1" applyAlignment="1">
      <alignment/>
    </xf>
    <xf numFmtId="166" fontId="2" fillId="0" borderId="43" xfId="40" applyNumberFormat="1" applyFont="1" applyBorder="1" applyAlignment="1">
      <alignment/>
    </xf>
    <xf numFmtId="166" fontId="5" fillId="0" borderId="62" xfId="40" applyNumberFormat="1" applyFont="1" applyBorder="1" applyAlignment="1">
      <alignment/>
    </xf>
    <xf numFmtId="166" fontId="5" fillId="0" borderId="73" xfId="40" applyNumberFormat="1" applyFont="1" applyBorder="1" applyAlignment="1">
      <alignment/>
    </xf>
    <xf numFmtId="166" fontId="5" fillId="0" borderId="74" xfId="40" applyNumberFormat="1" applyFont="1" applyBorder="1" applyAlignment="1">
      <alignment/>
    </xf>
    <xf numFmtId="166" fontId="2" fillId="0" borderId="74" xfId="40" applyNumberFormat="1" applyFont="1" applyBorder="1" applyAlignment="1">
      <alignment/>
    </xf>
    <xf numFmtId="0" fontId="16" fillId="0" borderId="0" xfId="61" applyFont="1" applyFill="1" applyBorder="1" applyAlignment="1" applyProtection="1">
      <alignment horizontal="right" vertical="center" wrapText="1" indent="1"/>
      <protection locked="0"/>
    </xf>
    <xf numFmtId="164" fontId="16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6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65" applyNumberFormat="1" applyFont="1" applyBorder="1">
      <alignment/>
      <protection/>
    </xf>
    <xf numFmtId="164" fontId="16" fillId="0" borderId="11" xfId="63" applyNumberFormat="1" applyFont="1" applyFill="1" applyBorder="1" applyAlignment="1" applyProtection="1">
      <alignment vertical="center"/>
      <protection locked="0"/>
    </xf>
    <xf numFmtId="164" fontId="16" fillId="0" borderId="13" xfId="63" applyNumberFormat="1" applyFont="1" applyFill="1" applyBorder="1" applyAlignment="1" applyProtection="1">
      <alignment vertical="center"/>
      <protection locked="0"/>
    </xf>
    <xf numFmtId="164" fontId="16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1" applyNumberFormat="1" applyFont="1" applyFill="1" applyBorder="1" applyAlignment="1" applyProtection="1">
      <alignment horizontal="right" vertical="center" wrapText="1" indent="1"/>
      <protection/>
    </xf>
    <xf numFmtId="3" fontId="16" fillId="0" borderId="11" xfId="65" applyNumberFormat="1" applyFont="1" applyBorder="1">
      <alignment/>
      <protection/>
    </xf>
    <xf numFmtId="3" fontId="16" fillId="0" borderId="58" xfId="40" applyNumberFormat="1" applyFont="1" applyBorder="1" applyAlignment="1">
      <alignment horizontal="right"/>
    </xf>
    <xf numFmtId="164" fontId="16" fillId="0" borderId="34" xfId="63" applyNumberFormat="1" applyFont="1" applyFill="1" applyBorder="1" applyAlignment="1" applyProtection="1">
      <alignment vertical="center"/>
      <protection/>
    </xf>
    <xf numFmtId="164" fontId="16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61" applyFont="1" applyFill="1" applyBorder="1" applyProtection="1">
      <alignment/>
      <protection locked="0"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Protection="1">
      <alignment/>
      <protection locked="0"/>
    </xf>
    <xf numFmtId="166" fontId="0" fillId="0" borderId="0" xfId="40" applyNumberFormat="1" applyFont="1" applyFill="1" applyBorder="1" applyAlignment="1" applyProtection="1">
      <alignment/>
      <protection locked="0"/>
    </xf>
    <xf numFmtId="166" fontId="0" fillId="0" borderId="0" xfId="40" applyNumberFormat="1" applyFont="1" applyFill="1" applyBorder="1" applyAlignment="1">
      <alignment/>
    </xf>
    <xf numFmtId="0" fontId="2" fillId="0" borderId="0" xfId="61" applyFont="1" applyFill="1" applyBorder="1">
      <alignment/>
      <protection/>
    </xf>
    <xf numFmtId="166" fontId="0" fillId="0" borderId="0" xfId="61" applyNumberFormat="1" applyFont="1" applyFill="1" applyBorder="1">
      <alignment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3" fontId="16" fillId="0" borderId="75" xfId="65" applyNumberFormat="1" applyFont="1" applyBorder="1">
      <alignment/>
      <protection/>
    </xf>
    <xf numFmtId="3" fontId="16" fillId="0" borderId="13" xfId="65" applyNumberFormat="1" applyFont="1" applyBorder="1">
      <alignment/>
      <protection/>
    </xf>
    <xf numFmtId="3" fontId="16" fillId="0" borderId="11" xfId="40" applyNumberFormat="1" applyFont="1" applyBorder="1" applyAlignment="1" quotePrefix="1">
      <alignment horizontal="right"/>
    </xf>
    <xf numFmtId="3" fontId="16" fillId="0" borderId="11" xfId="40" applyNumberFormat="1" applyFont="1" applyBorder="1" applyAlignment="1">
      <alignment horizontal="right"/>
    </xf>
    <xf numFmtId="3" fontId="16" fillId="0" borderId="18" xfId="40" applyNumberFormat="1" applyFont="1" applyBorder="1" applyAlignment="1">
      <alignment horizontal="right"/>
    </xf>
    <xf numFmtId="0" fontId="16" fillId="0" borderId="52" xfId="64" applyFont="1" applyBorder="1" quotePrefix="1">
      <alignment/>
      <protection/>
    </xf>
    <xf numFmtId="3" fontId="16" fillId="0" borderId="10" xfId="40" applyNumberFormat="1" applyFont="1" applyBorder="1" applyAlignment="1" quotePrefix="1">
      <alignment horizontal="right"/>
    </xf>
    <xf numFmtId="3" fontId="16" fillId="0" borderId="58" xfId="65" applyNumberFormat="1" applyFont="1" applyBorder="1">
      <alignment/>
      <protection/>
    </xf>
    <xf numFmtId="3" fontId="16" fillId="0" borderId="10" xfId="40" applyNumberFormat="1" applyFont="1" applyBorder="1" applyAlignment="1">
      <alignment horizontal="right"/>
    </xf>
    <xf numFmtId="0" fontId="0" fillId="0" borderId="62" xfId="64" applyFont="1" applyBorder="1">
      <alignment/>
      <protection/>
    </xf>
    <xf numFmtId="0" fontId="0" fillId="0" borderId="72" xfId="60" applyFont="1" applyBorder="1">
      <alignment/>
      <protection/>
    </xf>
    <xf numFmtId="164" fontId="16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5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65" xfId="0" applyNumberFormat="1" applyFont="1" applyFill="1" applyBorder="1" applyAlignment="1" applyProtection="1">
      <alignment vertical="center" wrapText="1"/>
      <protection locked="0"/>
    </xf>
    <xf numFmtId="164" fontId="16" fillId="0" borderId="65" xfId="0" applyNumberFormat="1" applyFont="1" applyFill="1" applyBorder="1" applyAlignment="1" applyProtection="1">
      <alignment vertical="center" wrapText="1"/>
      <protection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76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68" fillId="0" borderId="33" xfId="0" applyNumberFormat="1" applyFont="1" applyFill="1" applyBorder="1" applyAlignment="1" applyProtection="1">
      <alignment vertical="center" wrapText="1"/>
      <protection locked="0"/>
    </xf>
    <xf numFmtId="164" fontId="68" fillId="0" borderId="66" xfId="0" applyNumberFormat="1" applyFont="1" applyFill="1" applyBorder="1" applyAlignment="1" applyProtection="1">
      <alignment vertical="center" wrapText="1"/>
      <protection locked="0"/>
    </xf>
    <xf numFmtId="165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/>
    </xf>
    <xf numFmtId="164" fontId="16" fillId="0" borderId="27" xfId="63" applyNumberFormat="1" applyFont="1" applyFill="1" applyBorder="1" applyAlignment="1" applyProtection="1">
      <alignment vertical="center"/>
      <protection/>
    </xf>
    <xf numFmtId="164" fontId="14" fillId="0" borderId="11" xfId="63" applyNumberFormat="1" applyFont="1" applyFill="1" applyBorder="1" applyAlignment="1" applyProtection="1">
      <alignment vertical="center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0" xfId="65" applyNumberFormat="1" applyFont="1" applyBorder="1">
      <alignment/>
      <protection/>
    </xf>
    <xf numFmtId="0" fontId="70" fillId="0" borderId="0" xfId="65" applyFont="1">
      <alignment/>
      <protection/>
    </xf>
    <xf numFmtId="3" fontId="16" fillId="0" borderId="54" xfId="40" applyNumberFormat="1" applyFont="1" applyBorder="1" applyAlignment="1">
      <alignment horizontal="right"/>
    </xf>
    <xf numFmtId="166" fontId="71" fillId="0" borderId="0" xfId="40" applyNumberFormat="1" applyFont="1" applyBorder="1" applyAlignment="1">
      <alignment/>
    </xf>
    <xf numFmtId="164" fontId="14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1" xfId="59" applyNumberFormat="1" applyFont="1" applyBorder="1">
      <alignment/>
      <protection/>
    </xf>
    <xf numFmtId="3" fontId="15" fillId="0" borderId="18" xfId="59" applyNumberFormat="1" applyFont="1" applyBorder="1">
      <alignment/>
      <protection/>
    </xf>
    <xf numFmtId="3" fontId="13" fillId="0" borderId="23" xfId="59" applyNumberFormat="1" applyFont="1" applyBorder="1">
      <alignment/>
      <protection/>
    </xf>
    <xf numFmtId="166" fontId="0" fillId="0" borderId="56" xfId="40" applyNumberFormat="1" applyFont="1" applyBorder="1" applyAlignment="1">
      <alignment/>
    </xf>
    <xf numFmtId="0" fontId="71" fillId="0" borderId="72" xfId="60" applyFont="1" applyBorder="1">
      <alignment/>
      <protection/>
    </xf>
    <xf numFmtId="0" fontId="71" fillId="0" borderId="43" xfId="60" applyFont="1" applyBorder="1">
      <alignment/>
      <protection/>
    </xf>
    <xf numFmtId="0" fontId="0" fillId="0" borderId="16" xfId="61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164" fontId="16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6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72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78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 locked="0"/>
    </xf>
    <xf numFmtId="164" fontId="16" fillId="0" borderId="65" xfId="0" applyNumberFormat="1" applyFont="1" applyFill="1" applyBorder="1" applyAlignment="1" applyProtection="1">
      <alignment vertical="center" wrapText="1"/>
      <protection locked="0"/>
    </xf>
    <xf numFmtId="164" fontId="16" fillId="0" borderId="66" xfId="0" applyNumberFormat="1" applyFont="1" applyFill="1" applyBorder="1" applyAlignment="1" applyProtection="1">
      <alignment vertical="center" wrapText="1"/>
      <protection locked="0"/>
    </xf>
    <xf numFmtId="164" fontId="16" fillId="0" borderId="76" xfId="0" applyNumberFormat="1" applyFont="1" applyFill="1" applyBorder="1" applyAlignment="1" applyProtection="1">
      <alignment vertical="center" wrapText="1"/>
      <protection/>
    </xf>
    <xf numFmtId="164" fontId="68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68" fillId="0" borderId="43" xfId="40" applyNumberFormat="1" applyFont="1" applyFill="1" applyBorder="1" applyAlignment="1" applyProtection="1">
      <alignment/>
      <protection locked="0"/>
    </xf>
    <xf numFmtId="3" fontId="68" fillId="0" borderId="11" xfId="40" applyNumberFormat="1" applyFont="1" applyBorder="1" applyAlignment="1">
      <alignment horizontal="right"/>
    </xf>
    <xf numFmtId="3" fontId="68" fillId="0" borderId="11" xfId="40" applyNumberFormat="1" applyFont="1" applyBorder="1" applyAlignment="1" quotePrefix="1">
      <alignment horizontal="right"/>
    </xf>
    <xf numFmtId="3" fontId="68" fillId="0" borderId="11" xfId="65" applyNumberFormat="1" applyFont="1" applyBorder="1">
      <alignment/>
      <protection/>
    </xf>
    <xf numFmtId="3" fontId="68" fillId="0" borderId="17" xfId="40" applyNumberFormat="1" applyFont="1" applyBorder="1" applyAlignment="1">
      <alignment horizontal="right"/>
    </xf>
    <xf numFmtId="3" fontId="68" fillId="0" borderId="10" xfId="40" applyNumberFormat="1" applyFont="1" applyBorder="1" applyAlignment="1">
      <alignment horizontal="right"/>
    </xf>
    <xf numFmtId="3" fontId="68" fillId="0" borderId="10" xfId="65" applyNumberFormat="1" applyFont="1" applyBorder="1">
      <alignment/>
      <protection/>
    </xf>
    <xf numFmtId="3" fontId="58" fillId="0" borderId="11" xfId="59" applyNumberFormat="1" applyFont="1" applyBorder="1">
      <alignment/>
      <protection/>
    </xf>
    <xf numFmtId="3" fontId="58" fillId="0" borderId="16" xfId="59" applyNumberFormat="1" applyFont="1" applyBorder="1">
      <alignment/>
      <protection/>
    </xf>
    <xf numFmtId="3" fontId="58" fillId="0" borderId="21" xfId="59" applyNumberFormat="1" applyFont="1" applyBorder="1">
      <alignment/>
      <protection/>
    </xf>
    <xf numFmtId="166" fontId="69" fillId="0" borderId="16" xfId="40" applyNumberFormat="1" applyFont="1" applyFill="1" applyBorder="1" applyAlignment="1" applyProtection="1">
      <alignment/>
      <protection locked="0"/>
    </xf>
    <xf numFmtId="164" fontId="58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68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48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ill="1" applyBorder="1" applyAlignment="1">
      <alignment vertical="center" wrapText="1"/>
    </xf>
    <xf numFmtId="164" fontId="6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69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68" fillId="0" borderId="11" xfId="0" applyNumberFormat="1" applyFont="1" applyFill="1" applyBorder="1" applyAlignment="1" applyProtection="1">
      <alignment vertical="center" wrapText="1"/>
      <protection locked="0"/>
    </xf>
    <xf numFmtId="164" fontId="68" fillId="0" borderId="27" xfId="0" applyNumberFormat="1" applyFont="1" applyFill="1" applyBorder="1" applyAlignment="1" applyProtection="1">
      <alignment vertical="center" wrapText="1"/>
      <protection/>
    </xf>
    <xf numFmtId="164" fontId="68" fillId="0" borderId="11" xfId="63" applyNumberFormat="1" applyFont="1" applyFill="1" applyBorder="1" applyAlignment="1" applyProtection="1">
      <alignment vertical="center"/>
      <protection locked="0"/>
    </xf>
    <xf numFmtId="164" fontId="68" fillId="0" borderId="13" xfId="63" applyNumberFormat="1" applyFont="1" applyFill="1" applyBorder="1" applyAlignment="1" applyProtection="1">
      <alignment vertical="center"/>
      <protection locked="0"/>
    </xf>
    <xf numFmtId="0" fontId="2" fillId="0" borderId="31" xfId="61" applyFont="1" applyFill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horizontal="center" vertical="center" wrapText="1"/>
      <protection/>
    </xf>
    <xf numFmtId="0" fontId="2" fillId="0" borderId="21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164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wrapText="1" indent="1"/>
      <protection/>
    </xf>
    <xf numFmtId="164" fontId="15" fillId="0" borderId="39" xfId="61" applyNumberFormat="1" applyFont="1" applyFill="1" applyBorder="1" applyAlignment="1" applyProtection="1">
      <alignment horizontal="left" vertical="center"/>
      <protection/>
    </xf>
    <xf numFmtId="164" fontId="15" fillId="0" borderId="39" xfId="61" applyNumberFormat="1" applyFont="1" applyFill="1" applyBorder="1" applyAlignment="1" applyProtection="1">
      <alignment horizontal="left"/>
      <protection/>
    </xf>
    <xf numFmtId="0" fontId="5" fillId="0" borderId="0" xfId="61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2" fillId="0" borderId="42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/>
      <protection/>
    </xf>
    <xf numFmtId="0" fontId="6" fillId="0" borderId="25" xfId="61" applyFont="1" applyFill="1" applyBorder="1" applyAlignment="1" applyProtection="1">
      <alignment horizontal="left"/>
      <protection/>
    </xf>
    <xf numFmtId="0" fontId="16" fillId="0" borderId="57" xfId="61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left" indent="1"/>
      <protection/>
    </xf>
    <xf numFmtId="0" fontId="6" fillId="0" borderId="79" xfId="0" applyFont="1" applyFill="1" applyBorder="1" applyAlignment="1" applyProtection="1">
      <alignment horizontal="left" indent="1"/>
      <protection/>
    </xf>
    <xf numFmtId="0" fontId="6" fillId="0" borderId="59" xfId="0" applyFont="1" applyFill="1" applyBorder="1" applyAlignment="1" applyProtection="1">
      <alignment horizontal="left" indent="1"/>
      <protection/>
    </xf>
    <xf numFmtId="0" fontId="16" fillId="0" borderId="14" xfId="0" applyFont="1" applyFill="1" applyBorder="1" applyAlignment="1" applyProtection="1">
      <alignment horizontal="right" indent="1"/>
      <protection locked="0"/>
    </xf>
    <xf numFmtId="0" fontId="16" fillId="0" borderId="42" xfId="0" applyFont="1" applyFill="1" applyBorder="1" applyAlignment="1" applyProtection="1">
      <alignment horizontal="right" indent="1"/>
      <protection locked="0"/>
    </xf>
    <xf numFmtId="0" fontId="16" fillId="0" borderId="16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horizontal="right" indent="1"/>
      <protection/>
    </xf>
    <xf numFmtId="0" fontId="14" fillId="0" borderId="29" xfId="0" applyFont="1" applyFill="1" applyBorder="1" applyAlignment="1" applyProtection="1">
      <alignment horizontal="right" indent="1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center"/>
      <protection/>
    </xf>
    <xf numFmtId="0" fontId="16" fillId="0" borderId="64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81" xfId="0" applyFont="1" applyFill="1" applyBorder="1" applyAlignment="1" applyProtection="1">
      <alignment horizontal="left" indent="1"/>
      <protection locked="0"/>
    </xf>
    <xf numFmtId="0" fontId="16" fillId="0" borderId="53" xfId="0" applyFont="1" applyFill="1" applyBorder="1" applyAlignment="1" applyProtection="1">
      <alignment horizontal="left" indent="1"/>
      <protection locked="0"/>
    </xf>
    <xf numFmtId="0" fontId="16" fillId="0" borderId="78" xfId="0" applyFont="1" applyFill="1" applyBorder="1" applyAlignment="1" applyProtection="1">
      <alignment horizontal="left" indent="1"/>
      <protection locked="0"/>
    </xf>
    <xf numFmtId="0" fontId="16" fillId="0" borderId="82" xfId="0" applyFont="1" applyFill="1" applyBorder="1" applyAlignment="1" applyProtection="1">
      <alignment horizontal="left" indent="1"/>
      <protection locked="0"/>
    </xf>
    <xf numFmtId="49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22" xfId="59" applyFont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5" fillId="0" borderId="42" xfId="59" applyFont="1" applyBorder="1" applyAlignment="1">
      <alignment horizontal="center"/>
      <protection/>
    </xf>
    <xf numFmtId="0" fontId="5" fillId="0" borderId="22" xfId="59" applyFont="1" applyBorder="1" applyAlignment="1">
      <alignment horizontal="center"/>
      <protection/>
    </xf>
    <xf numFmtId="0" fontId="5" fillId="0" borderId="14" xfId="59" applyFont="1" applyBorder="1" applyAlignment="1">
      <alignment horizontal="center"/>
      <protection/>
    </xf>
    <xf numFmtId="0" fontId="5" fillId="0" borderId="42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14" fillId="0" borderId="49" xfId="65" applyFont="1" applyBorder="1" applyAlignment="1">
      <alignment horizontal="left"/>
      <protection/>
    </xf>
    <xf numFmtId="0" fontId="48" fillId="0" borderId="79" xfId="65" applyBorder="1" applyAlignment="1">
      <alignment horizontal="left"/>
      <protection/>
    </xf>
    <xf numFmtId="0" fontId="48" fillId="0" borderId="41" xfId="65" applyBorder="1" applyAlignment="1">
      <alignment horizontal="left"/>
      <protection/>
    </xf>
    <xf numFmtId="164" fontId="6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63" xfId="0" applyNumberFormat="1" applyFont="1" applyFill="1" applyBorder="1" applyAlignment="1" applyProtection="1">
      <alignment horizontal="center" vertical="center"/>
      <protection/>
    </xf>
    <xf numFmtId="164" fontId="6" fillId="0" borderId="64" xfId="0" applyNumberFormat="1" applyFont="1" applyFill="1" applyBorder="1" applyAlignment="1" applyProtection="1">
      <alignment horizontal="center" vertical="center"/>
      <protection/>
    </xf>
    <xf numFmtId="164" fontId="6" fillId="0" borderId="71" xfId="0" applyNumberFormat="1" applyFont="1" applyFill="1" applyBorder="1" applyAlignment="1" applyProtection="1">
      <alignment horizontal="center" vertical="center"/>
      <protection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63" applyFont="1" applyFill="1" applyBorder="1" applyAlignment="1" applyProtection="1">
      <alignment horizontal="left" vertical="center" indent="1"/>
      <protection/>
    </xf>
    <xf numFmtId="0" fontId="15" fillId="0" borderId="79" xfId="63" applyFont="1" applyFill="1" applyBorder="1" applyAlignment="1" applyProtection="1">
      <alignment horizontal="left" vertical="center" indent="1"/>
      <protection/>
    </xf>
    <xf numFmtId="0" fontId="15" fillId="0" borderId="41" xfId="63" applyFont="1" applyFill="1" applyBorder="1" applyAlignment="1" applyProtection="1">
      <alignment horizontal="left" vertical="center" indent="1"/>
      <protection/>
    </xf>
    <xf numFmtId="0" fontId="5" fillId="0" borderId="0" xfId="63" applyFont="1" applyFill="1" applyAlignment="1" applyProtection="1">
      <alignment horizontal="center" wrapText="1"/>
      <protection/>
    </xf>
    <xf numFmtId="0" fontId="5" fillId="0" borderId="0" xfId="63" applyFont="1" applyFill="1" applyAlignment="1" applyProtection="1">
      <alignment horizont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Göngyölített 12.13" xfId="59"/>
    <cellStyle name="Normál_költségvetési rend. mód. melléklet" xfId="60"/>
    <cellStyle name="Normál_KVRENMUNKA" xfId="61"/>
    <cellStyle name="Normál_Önkormányzati%20melléklet%202013.(1)" xfId="62"/>
    <cellStyle name="Normál_SEGEDLETEK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6"/>
  <dimension ref="A1:I142"/>
  <sheetViews>
    <sheetView zoomScale="120" zoomScaleNormal="120" zoomScaleSheetLayoutView="100" workbookViewId="0" topLeftCell="A57">
      <selection activeCell="D68" sqref="D68"/>
    </sheetView>
  </sheetViews>
  <sheetFormatPr defaultColWidth="9.00390625" defaultRowHeight="12.75"/>
  <cols>
    <col min="1" max="1" width="9.50390625" style="339" customWidth="1"/>
    <col min="2" max="2" width="91.625" style="339" customWidth="1"/>
    <col min="3" max="3" width="21.625" style="340" customWidth="1"/>
    <col min="4" max="4" width="9.00390625" style="34" customWidth="1"/>
    <col min="5" max="16384" width="9.375" style="34" customWidth="1"/>
  </cols>
  <sheetData>
    <row r="1" spans="1:3" ht="15.75" customHeight="1">
      <c r="A1" s="708" t="s">
        <v>22</v>
      </c>
      <c r="B1" s="708"/>
      <c r="C1" s="708"/>
    </row>
    <row r="2" spans="1:3" ht="15.75" customHeight="1" thickBot="1">
      <c r="A2" s="710" t="s">
        <v>159</v>
      </c>
      <c r="B2" s="710"/>
      <c r="C2" s="252" t="s">
        <v>313</v>
      </c>
    </row>
    <row r="3" spans="1:3" ht="37.5" customHeight="1" thickBot="1">
      <c r="A3" s="24" t="s">
        <v>76</v>
      </c>
      <c r="B3" s="25" t="s">
        <v>24</v>
      </c>
      <c r="C3" s="35" t="s">
        <v>292</v>
      </c>
    </row>
    <row r="4" spans="1:3" s="36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2" t="s">
        <v>25</v>
      </c>
      <c r="B5" s="21" t="s">
        <v>173</v>
      </c>
      <c r="C5" s="230">
        <f>+C6+C11+C20</f>
        <v>625911</v>
      </c>
    </row>
    <row r="6" spans="1:3" s="1" customFormat="1" ht="12" customHeight="1" thickBot="1">
      <c r="A6" s="20" t="s">
        <v>26</v>
      </c>
      <c r="B6" s="208" t="s">
        <v>389</v>
      </c>
      <c r="C6" s="172">
        <f>+C7+C8+C9+C10</f>
        <v>287166</v>
      </c>
    </row>
    <row r="7" spans="1:3" s="1" customFormat="1" ht="12" customHeight="1">
      <c r="A7" s="13" t="s">
        <v>119</v>
      </c>
      <c r="B7" s="323" t="s">
        <v>63</v>
      </c>
      <c r="C7" s="173">
        <v>279191</v>
      </c>
    </row>
    <row r="8" spans="1:3" s="1" customFormat="1" ht="12" customHeight="1">
      <c r="A8" s="13" t="s">
        <v>120</v>
      </c>
      <c r="B8" s="222" t="s">
        <v>89</v>
      </c>
      <c r="C8" s="173"/>
    </row>
    <row r="9" spans="1:3" s="1" customFormat="1" ht="12" customHeight="1">
      <c r="A9" s="13" t="s">
        <v>121</v>
      </c>
      <c r="B9" s="222" t="s">
        <v>174</v>
      </c>
      <c r="C9" s="173">
        <v>7800</v>
      </c>
    </row>
    <row r="10" spans="1:3" s="1" customFormat="1" ht="12" customHeight="1" thickBot="1">
      <c r="A10" s="13" t="s">
        <v>122</v>
      </c>
      <c r="B10" s="324" t="s">
        <v>175</v>
      </c>
      <c r="C10" s="173">
        <v>175</v>
      </c>
    </row>
    <row r="11" spans="1:3" s="1" customFormat="1" ht="12" customHeight="1" thickBot="1">
      <c r="A11" s="20" t="s">
        <v>27</v>
      </c>
      <c r="B11" s="21" t="s">
        <v>176</v>
      </c>
      <c r="C11" s="231">
        <f>+C12+C13+C14+C15+C16+C17+C18+C19</f>
        <v>313145</v>
      </c>
    </row>
    <row r="12" spans="1:3" s="1" customFormat="1" ht="12" customHeight="1">
      <c r="A12" s="17" t="s">
        <v>93</v>
      </c>
      <c r="B12" s="9" t="s">
        <v>181</v>
      </c>
      <c r="C12" s="588">
        <v>15000</v>
      </c>
    </row>
    <row r="13" spans="1:3" s="1" customFormat="1" ht="12" customHeight="1">
      <c r="A13" s="13" t="s">
        <v>94</v>
      </c>
      <c r="B13" s="6" t="s">
        <v>182</v>
      </c>
      <c r="C13" s="239">
        <v>6621</v>
      </c>
    </row>
    <row r="14" spans="1:3" s="1" customFormat="1" ht="12" customHeight="1">
      <c r="A14" s="13" t="s">
        <v>95</v>
      </c>
      <c r="B14" s="6" t="s">
        <v>183</v>
      </c>
      <c r="C14" s="239">
        <v>60847</v>
      </c>
    </row>
    <row r="15" spans="1:3" s="1" customFormat="1" ht="12" customHeight="1">
      <c r="A15" s="13" t="s">
        <v>96</v>
      </c>
      <c r="B15" s="6" t="s">
        <v>184</v>
      </c>
      <c r="C15" s="239">
        <v>101025</v>
      </c>
    </row>
    <row r="16" spans="1:3" s="1" customFormat="1" ht="12" customHeight="1">
      <c r="A16" s="12" t="s">
        <v>177</v>
      </c>
      <c r="B16" s="5" t="s">
        <v>185</v>
      </c>
      <c r="C16" s="589">
        <v>1806</v>
      </c>
    </row>
    <row r="17" spans="1:3" s="1" customFormat="1" ht="12" customHeight="1">
      <c r="A17" s="13" t="s">
        <v>178</v>
      </c>
      <c r="B17" s="6" t="s">
        <v>253</v>
      </c>
      <c r="C17" s="239">
        <v>50317</v>
      </c>
    </row>
    <row r="18" spans="1:3" s="1" customFormat="1" ht="12" customHeight="1">
      <c r="A18" s="13" t="s">
        <v>179</v>
      </c>
      <c r="B18" s="6" t="s">
        <v>186</v>
      </c>
      <c r="C18" s="239">
        <v>25</v>
      </c>
    </row>
    <row r="19" spans="1:3" s="1" customFormat="1" ht="12" customHeight="1" thickBot="1">
      <c r="A19" s="14" t="s">
        <v>180</v>
      </c>
      <c r="B19" s="7" t="s">
        <v>187</v>
      </c>
      <c r="C19" s="583">
        <v>77504</v>
      </c>
    </row>
    <row r="20" spans="1:3" s="1" customFormat="1" ht="12" customHeight="1" thickBot="1">
      <c r="A20" s="20" t="s">
        <v>188</v>
      </c>
      <c r="B20" s="21" t="s">
        <v>254</v>
      </c>
      <c r="C20" s="583">
        <v>25600</v>
      </c>
    </row>
    <row r="21" spans="1:3" s="1" customFormat="1" ht="12" customHeight="1" thickBot="1">
      <c r="A21" s="20" t="s">
        <v>29</v>
      </c>
      <c r="B21" s="21" t="s">
        <v>190</v>
      </c>
      <c r="C21" s="231">
        <f>+C22+C23+C24+C25+C26+C27+C28+C29</f>
        <v>894000</v>
      </c>
    </row>
    <row r="22" spans="1:3" s="1" customFormat="1" ht="12" customHeight="1">
      <c r="A22" s="15" t="s">
        <v>97</v>
      </c>
      <c r="B22" s="8" t="s">
        <v>196</v>
      </c>
      <c r="C22" s="237">
        <v>15507</v>
      </c>
    </row>
    <row r="23" spans="1:3" s="1" customFormat="1" ht="12" customHeight="1">
      <c r="A23" s="13" t="s">
        <v>98</v>
      </c>
      <c r="B23" s="6" t="s">
        <v>197</v>
      </c>
      <c r="C23" s="662">
        <v>537799</v>
      </c>
    </row>
    <row r="24" spans="1:3" s="1" customFormat="1" ht="12" customHeight="1">
      <c r="A24" s="13" t="s">
        <v>99</v>
      </c>
      <c r="B24" s="6" t="s">
        <v>198</v>
      </c>
      <c r="C24" s="662">
        <v>22094</v>
      </c>
    </row>
    <row r="25" spans="1:3" s="1" customFormat="1" ht="12" customHeight="1">
      <c r="A25" s="16" t="s">
        <v>191</v>
      </c>
      <c r="B25" s="6" t="s">
        <v>102</v>
      </c>
      <c r="C25" s="663">
        <v>33800</v>
      </c>
    </row>
    <row r="26" spans="1:3" s="1" customFormat="1" ht="12" customHeight="1">
      <c r="A26" s="16" t="s">
        <v>192</v>
      </c>
      <c r="B26" s="6" t="s">
        <v>199</v>
      </c>
      <c r="C26" s="364"/>
    </row>
    <row r="27" spans="1:3" s="1" customFormat="1" ht="12" customHeight="1">
      <c r="A27" s="13" t="s">
        <v>193</v>
      </c>
      <c r="B27" s="6" t="s">
        <v>575</v>
      </c>
      <c r="C27" s="662">
        <v>57067</v>
      </c>
    </row>
    <row r="28" spans="1:3" s="1" customFormat="1" ht="12" customHeight="1">
      <c r="A28" s="13" t="s">
        <v>194</v>
      </c>
      <c r="B28" s="6" t="s">
        <v>255</v>
      </c>
      <c r="C28" s="239"/>
    </row>
    <row r="29" spans="1:3" s="1" customFormat="1" ht="12" customHeight="1" thickBot="1">
      <c r="A29" s="13" t="s">
        <v>195</v>
      </c>
      <c r="B29" s="11" t="s">
        <v>201</v>
      </c>
      <c r="C29" s="662">
        <v>227733</v>
      </c>
    </row>
    <row r="30" spans="1:3" s="1" customFormat="1" ht="12" customHeight="1" thickBot="1">
      <c r="A30" s="201" t="s">
        <v>30</v>
      </c>
      <c r="B30" s="21" t="s">
        <v>390</v>
      </c>
      <c r="C30" s="172">
        <f>+C31+C37</f>
        <v>823526</v>
      </c>
    </row>
    <row r="31" spans="1:3" s="1" customFormat="1" ht="12" customHeight="1">
      <c r="A31" s="202" t="s">
        <v>100</v>
      </c>
      <c r="B31" s="325" t="s">
        <v>391</v>
      </c>
      <c r="C31" s="199">
        <f>+C32+C33+C34+C35+C36</f>
        <v>584114</v>
      </c>
    </row>
    <row r="32" spans="1:3" s="1" customFormat="1" ht="12" customHeight="1">
      <c r="A32" s="203" t="s">
        <v>103</v>
      </c>
      <c r="B32" s="209" t="s">
        <v>256</v>
      </c>
      <c r="C32" s="177">
        <v>34900</v>
      </c>
    </row>
    <row r="33" spans="1:3" s="1" customFormat="1" ht="12" customHeight="1">
      <c r="A33" s="203" t="s">
        <v>104</v>
      </c>
      <c r="B33" s="209" t="s">
        <v>257</v>
      </c>
      <c r="C33" s="177">
        <v>1235</v>
      </c>
    </row>
    <row r="34" spans="1:3" s="1" customFormat="1" ht="12" customHeight="1">
      <c r="A34" s="203" t="s">
        <v>105</v>
      </c>
      <c r="B34" s="209" t="s">
        <v>258</v>
      </c>
      <c r="C34" s="177">
        <v>21970</v>
      </c>
    </row>
    <row r="35" spans="1:3" s="1" customFormat="1" ht="12" customHeight="1">
      <c r="A35" s="203" t="s">
        <v>106</v>
      </c>
      <c r="B35" s="209" t="s">
        <v>259</v>
      </c>
      <c r="C35" s="575">
        <v>72104</v>
      </c>
    </row>
    <row r="36" spans="1:3" s="1" customFormat="1" ht="12" customHeight="1">
      <c r="A36" s="203" t="s">
        <v>202</v>
      </c>
      <c r="B36" s="209" t="s">
        <v>392</v>
      </c>
      <c r="C36" s="575">
        <v>453905</v>
      </c>
    </row>
    <row r="37" spans="1:3" s="1" customFormat="1" ht="12" customHeight="1">
      <c r="A37" s="203" t="s">
        <v>101</v>
      </c>
      <c r="B37" s="210" t="s">
        <v>393</v>
      </c>
      <c r="C37" s="198">
        <f>+C38+C39+C40+C41+C42</f>
        <v>239412</v>
      </c>
    </row>
    <row r="38" spans="1:3" s="1" customFormat="1" ht="12" customHeight="1">
      <c r="A38" s="203" t="s">
        <v>109</v>
      </c>
      <c r="B38" s="209" t="s">
        <v>256</v>
      </c>
      <c r="C38" s="177"/>
    </row>
    <row r="39" spans="1:3" s="1" customFormat="1" ht="12" customHeight="1">
      <c r="A39" s="203" t="s">
        <v>110</v>
      </c>
      <c r="B39" s="209" t="s">
        <v>257</v>
      </c>
      <c r="C39" s="177"/>
    </row>
    <row r="40" spans="1:3" s="1" customFormat="1" ht="12" customHeight="1">
      <c r="A40" s="203" t="s">
        <v>111</v>
      </c>
      <c r="B40" s="209" t="s">
        <v>258</v>
      </c>
      <c r="C40" s="177"/>
    </row>
    <row r="41" spans="1:3" s="1" customFormat="1" ht="12" customHeight="1">
      <c r="A41" s="203" t="s">
        <v>112</v>
      </c>
      <c r="B41" s="211" t="s">
        <v>259</v>
      </c>
      <c r="C41" s="575">
        <v>237372</v>
      </c>
    </row>
    <row r="42" spans="1:3" s="1" customFormat="1" ht="12" customHeight="1" thickBot="1">
      <c r="A42" s="204" t="s">
        <v>203</v>
      </c>
      <c r="B42" s="212" t="s">
        <v>394</v>
      </c>
      <c r="C42" s="178">
        <v>2040</v>
      </c>
    </row>
    <row r="43" spans="1:3" s="1" customFormat="1" ht="12" customHeight="1" thickBot="1">
      <c r="A43" s="20" t="s">
        <v>204</v>
      </c>
      <c r="B43" s="326" t="s">
        <v>260</v>
      </c>
      <c r="C43" s="172">
        <f>+C44+C45</f>
        <v>14509</v>
      </c>
    </row>
    <row r="44" spans="1:3" s="1" customFormat="1" ht="12" customHeight="1">
      <c r="A44" s="15" t="s">
        <v>107</v>
      </c>
      <c r="B44" s="222" t="s">
        <v>261</v>
      </c>
      <c r="C44" s="200">
        <v>790</v>
      </c>
    </row>
    <row r="45" spans="1:3" s="1" customFormat="1" ht="12" customHeight="1" thickBot="1">
      <c r="A45" s="12" t="s">
        <v>108</v>
      </c>
      <c r="B45" s="217" t="s">
        <v>265</v>
      </c>
      <c r="C45" s="174">
        <v>13719</v>
      </c>
    </row>
    <row r="46" spans="1:3" s="1" customFormat="1" ht="12" customHeight="1" thickBot="1">
      <c r="A46" s="20" t="s">
        <v>32</v>
      </c>
      <c r="B46" s="326" t="s">
        <v>264</v>
      </c>
      <c r="C46" s="172">
        <f>+C47+C48+C49</f>
        <v>26216</v>
      </c>
    </row>
    <row r="47" spans="1:3" s="1" customFormat="1" ht="12" customHeight="1">
      <c r="A47" s="15" t="s">
        <v>207</v>
      </c>
      <c r="B47" s="222" t="s">
        <v>205</v>
      </c>
      <c r="C47" s="664">
        <v>1016</v>
      </c>
    </row>
    <row r="48" spans="1:3" s="1" customFormat="1" ht="12" customHeight="1">
      <c r="A48" s="13" t="s">
        <v>208</v>
      </c>
      <c r="B48" s="209" t="s">
        <v>206</v>
      </c>
      <c r="C48" s="239">
        <v>200</v>
      </c>
    </row>
    <row r="49" spans="1:3" s="1" customFormat="1" ht="12" customHeight="1" thickBot="1">
      <c r="A49" s="12" t="s">
        <v>322</v>
      </c>
      <c r="B49" s="217" t="s">
        <v>262</v>
      </c>
      <c r="C49" s="179">
        <v>25000</v>
      </c>
    </row>
    <row r="50" spans="1:5" s="1" customFormat="1" ht="17.25" customHeight="1" thickBot="1">
      <c r="A50" s="20" t="s">
        <v>209</v>
      </c>
      <c r="B50" s="327" t="s">
        <v>263</v>
      </c>
      <c r="C50" s="240"/>
      <c r="E50" s="37"/>
    </row>
    <row r="51" spans="1:3" s="1" customFormat="1" ht="12" customHeight="1" thickBot="1">
      <c r="A51" s="20" t="s">
        <v>34</v>
      </c>
      <c r="B51" s="23" t="s">
        <v>210</v>
      </c>
      <c r="C51" s="241">
        <f>+C6+C11+C20+C21+C30+C43+C46+C50</f>
        <v>2384162</v>
      </c>
    </row>
    <row r="52" spans="1:3" s="1" customFormat="1" ht="12" customHeight="1" thickBot="1">
      <c r="A52" s="213" t="s">
        <v>35</v>
      </c>
      <c r="B52" s="208" t="s">
        <v>266</v>
      </c>
      <c r="C52" s="242">
        <f>+C53+C59</f>
        <v>460368</v>
      </c>
    </row>
    <row r="53" spans="1:3" s="1" customFormat="1" ht="12" customHeight="1">
      <c r="A53" s="328" t="s">
        <v>155</v>
      </c>
      <c r="B53" s="325" t="s">
        <v>352</v>
      </c>
      <c r="C53" s="243">
        <f>+C54+C55+C56+C57+C58</f>
        <v>40313</v>
      </c>
    </row>
    <row r="54" spans="1:3" s="1" customFormat="1" ht="12" customHeight="1">
      <c r="A54" s="214" t="s">
        <v>282</v>
      </c>
      <c r="B54" s="209" t="s">
        <v>268</v>
      </c>
      <c r="C54" s="239">
        <v>40313</v>
      </c>
    </row>
    <row r="55" spans="1:3" s="1" customFormat="1" ht="12" customHeight="1">
      <c r="A55" s="214" t="s">
        <v>283</v>
      </c>
      <c r="B55" s="209" t="s">
        <v>269</v>
      </c>
      <c r="C55" s="239"/>
    </row>
    <row r="56" spans="1:3" s="1" customFormat="1" ht="12" customHeight="1">
      <c r="A56" s="214" t="s">
        <v>284</v>
      </c>
      <c r="B56" s="209" t="s">
        <v>270</v>
      </c>
      <c r="C56" s="239"/>
    </row>
    <row r="57" spans="1:3" s="1" customFormat="1" ht="12" customHeight="1">
      <c r="A57" s="214" t="s">
        <v>285</v>
      </c>
      <c r="B57" s="209" t="s">
        <v>271</v>
      </c>
      <c r="C57" s="239"/>
    </row>
    <row r="58" spans="1:3" s="1" customFormat="1" ht="12" customHeight="1">
      <c r="A58" s="214" t="s">
        <v>286</v>
      </c>
      <c r="B58" s="209" t="s">
        <v>272</v>
      </c>
      <c r="C58" s="239"/>
    </row>
    <row r="59" spans="1:3" s="1" customFormat="1" ht="12" customHeight="1">
      <c r="A59" s="215" t="s">
        <v>156</v>
      </c>
      <c r="B59" s="210" t="s">
        <v>351</v>
      </c>
      <c r="C59" s="244">
        <f>+C60+C61+C62+C63+C64</f>
        <v>420055</v>
      </c>
    </row>
    <row r="60" spans="1:3" s="1" customFormat="1" ht="12" customHeight="1">
      <c r="A60" s="214" t="s">
        <v>287</v>
      </c>
      <c r="B60" s="209" t="s">
        <v>274</v>
      </c>
      <c r="C60" s="239">
        <v>390055</v>
      </c>
    </row>
    <row r="61" spans="1:3" s="1" customFormat="1" ht="12" customHeight="1">
      <c r="A61" s="214" t="s">
        <v>288</v>
      </c>
      <c r="B61" s="209" t="s">
        <v>275</v>
      </c>
      <c r="C61" s="239"/>
    </row>
    <row r="62" spans="1:3" s="1" customFormat="1" ht="12" customHeight="1">
      <c r="A62" s="214" t="s">
        <v>289</v>
      </c>
      <c r="B62" s="209" t="s">
        <v>276</v>
      </c>
      <c r="C62" s="662">
        <v>30000</v>
      </c>
    </row>
    <row r="63" spans="1:3" s="1" customFormat="1" ht="12" customHeight="1">
      <c r="A63" s="214" t="s">
        <v>290</v>
      </c>
      <c r="B63" s="209" t="s">
        <v>277</v>
      </c>
      <c r="C63" s="239"/>
    </row>
    <row r="64" spans="1:3" s="1" customFormat="1" ht="12" customHeight="1" thickBot="1">
      <c r="A64" s="216" t="s">
        <v>291</v>
      </c>
      <c r="B64" s="217" t="s">
        <v>278</v>
      </c>
      <c r="C64" s="245"/>
    </row>
    <row r="65" spans="1:3" s="1" customFormat="1" ht="12" customHeight="1" thickBot="1">
      <c r="A65" s="218" t="s">
        <v>36</v>
      </c>
      <c r="B65" s="329" t="s">
        <v>349</v>
      </c>
      <c r="C65" s="242">
        <f>+C51+C52</f>
        <v>2844530</v>
      </c>
    </row>
    <row r="66" spans="1:3" s="1" customFormat="1" ht="13.5" customHeight="1" thickBot="1">
      <c r="A66" s="219" t="s">
        <v>37</v>
      </c>
      <c r="B66" s="330" t="s">
        <v>280</v>
      </c>
      <c r="C66" s="253"/>
    </row>
    <row r="67" spans="1:3" s="1" customFormat="1" ht="12" customHeight="1" thickBot="1">
      <c r="A67" s="218" t="s">
        <v>38</v>
      </c>
      <c r="B67" s="329" t="s">
        <v>350</v>
      </c>
      <c r="C67" s="254">
        <f>+C65+C66</f>
        <v>2844530</v>
      </c>
    </row>
    <row r="68" spans="1:3" s="1" customFormat="1" ht="83.25" customHeight="1">
      <c r="A68" s="3"/>
      <c r="B68" s="4"/>
      <c r="C68" s="246"/>
    </row>
    <row r="69" spans="1:3" ht="16.5" customHeight="1">
      <c r="A69" s="708" t="s">
        <v>54</v>
      </c>
      <c r="B69" s="708"/>
      <c r="C69" s="708"/>
    </row>
    <row r="70" spans="1:3" s="259" customFormat="1" ht="16.5" customHeight="1" thickBot="1">
      <c r="A70" s="711" t="s">
        <v>576</v>
      </c>
      <c r="B70" s="711"/>
      <c r="C70" s="115" t="s">
        <v>313</v>
      </c>
    </row>
    <row r="71" spans="1:3" ht="37.5" customHeight="1" thickBot="1">
      <c r="A71" s="24" t="s">
        <v>23</v>
      </c>
      <c r="B71" s="25" t="s">
        <v>55</v>
      </c>
      <c r="C71" s="35" t="s">
        <v>292</v>
      </c>
    </row>
    <row r="72" spans="1:3" s="36" customFormat="1" ht="12" customHeight="1" thickBot="1">
      <c r="A72" s="30">
        <v>1</v>
      </c>
      <c r="B72" s="31">
        <v>2</v>
      </c>
      <c r="C72" s="32">
        <v>3</v>
      </c>
    </row>
    <row r="73" spans="1:3" ht="12" customHeight="1" thickBot="1">
      <c r="A73" s="22" t="s">
        <v>25</v>
      </c>
      <c r="B73" s="29" t="s">
        <v>211</v>
      </c>
      <c r="C73" s="230">
        <f>+C74+C75+C76+C77+C78</f>
        <v>2113737</v>
      </c>
    </row>
    <row r="74" spans="1:3" ht="12" customHeight="1">
      <c r="A74" s="17" t="s">
        <v>113</v>
      </c>
      <c r="B74" s="9" t="s">
        <v>56</v>
      </c>
      <c r="C74" s="665">
        <v>722689</v>
      </c>
    </row>
    <row r="75" spans="1:3" ht="12" customHeight="1">
      <c r="A75" s="13" t="s">
        <v>114</v>
      </c>
      <c r="B75" s="6" t="s">
        <v>212</v>
      </c>
      <c r="C75" s="662">
        <v>157414</v>
      </c>
    </row>
    <row r="76" spans="1:3" ht="12" customHeight="1">
      <c r="A76" s="13" t="s">
        <v>115</v>
      </c>
      <c r="B76" s="6" t="s">
        <v>147</v>
      </c>
      <c r="C76" s="663">
        <v>714952</v>
      </c>
    </row>
    <row r="77" spans="1:3" ht="12" customHeight="1">
      <c r="A77" s="13" t="s">
        <v>116</v>
      </c>
      <c r="B77" s="10" t="s">
        <v>213</v>
      </c>
      <c r="C77" s="364"/>
    </row>
    <row r="78" spans="1:3" ht="12" customHeight="1">
      <c r="A78" s="13" t="s">
        <v>127</v>
      </c>
      <c r="B78" s="19" t="s">
        <v>214</v>
      </c>
      <c r="C78" s="364">
        <v>518682</v>
      </c>
    </row>
    <row r="79" spans="1:3" ht="12" customHeight="1">
      <c r="A79" s="13" t="s">
        <v>117</v>
      </c>
      <c r="B79" s="6" t="s">
        <v>235</v>
      </c>
      <c r="C79" s="364"/>
    </row>
    <row r="80" spans="1:3" ht="12" customHeight="1">
      <c r="A80" s="13" t="s">
        <v>118</v>
      </c>
      <c r="B80" s="117" t="s">
        <v>236</v>
      </c>
      <c r="C80" s="364">
        <v>262712</v>
      </c>
    </row>
    <row r="81" spans="1:3" ht="14.25" customHeight="1">
      <c r="A81" s="13" t="s">
        <v>128</v>
      </c>
      <c r="B81" s="117" t="s">
        <v>293</v>
      </c>
      <c r="C81" s="364">
        <v>183273</v>
      </c>
    </row>
    <row r="82" spans="1:3" ht="12" customHeight="1">
      <c r="A82" s="13" t="s">
        <v>129</v>
      </c>
      <c r="B82" s="118" t="s">
        <v>237</v>
      </c>
      <c r="C82" s="364">
        <v>47866</v>
      </c>
    </row>
    <row r="83" spans="1:3" ht="12" customHeight="1">
      <c r="A83" s="12" t="s">
        <v>130</v>
      </c>
      <c r="B83" s="119" t="s">
        <v>238</v>
      </c>
      <c r="C83" s="364"/>
    </row>
    <row r="84" spans="1:3" ht="12" customHeight="1">
      <c r="A84" s="13" t="s">
        <v>131</v>
      </c>
      <c r="B84" s="119" t="s">
        <v>239</v>
      </c>
      <c r="C84" s="364">
        <v>24831</v>
      </c>
    </row>
    <row r="85" spans="1:3" ht="12" customHeight="1" thickBot="1">
      <c r="A85" s="18" t="s">
        <v>133</v>
      </c>
      <c r="B85" s="120" t="s">
        <v>240</v>
      </c>
      <c r="C85" s="247"/>
    </row>
    <row r="86" spans="1:3" ht="12" customHeight="1" thickBot="1">
      <c r="A86" s="20" t="s">
        <v>26</v>
      </c>
      <c r="B86" s="28" t="s">
        <v>323</v>
      </c>
      <c r="C86" s="231">
        <f>+C87+C88+C89</f>
        <v>327551</v>
      </c>
    </row>
    <row r="87" spans="1:3" ht="12" customHeight="1">
      <c r="A87" s="15" t="s">
        <v>119</v>
      </c>
      <c r="B87" s="6" t="s">
        <v>294</v>
      </c>
      <c r="C87" s="612">
        <v>211997</v>
      </c>
    </row>
    <row r="88" spans="1:3" ht="12" customHeight="1">
      <c r="A88" s="15" t="s">
        <v>120</v>
      </c>
      <c r="B88" s="11" t="s">
        <v>215</v>
      </c>
      <c r="C88" s="662">
        <v>104964</v>
      </c>
    </row>
    <row r="89" spans="1:3" ht="12" customHeight="1">
      <c r="A89" s="15" t="s">
        <v>121</v>
      </c>
      <c r="B89" s="209" t="s">
        <v>324</v>
      </c>
      <c r="C89" s="177">
        <v>10590</v>
      </c>
    </row>
    <row r="90" spans="1:3" ht="12" customHeight="1">
      <c r="A90" s="15" t="s">
        <v>122</v>
      </c>
      <c r="B90" s="209" t="s">
        <v>395</v>
      </c>
      <c r="C90" s="177"/>
    </row>
    <row r="91" spans="1:3" ht="12" customHeight="1">
      <c r="A91" s="15" t="s">
        <v>123</v>
      </c>
      <c r="B91" s="209" t="s">
        <v>325</v>
      </c>
      <c r="C91" s="177">
        <v>10590</v>
      </c>
    </row>
    <row r="92" spans="1:3" ht="15.75">
      <c r="A92" s="15" t="s">
        <v>132</v>
      </c>
      <c r="B92" s="209" t="s">
        <v>326</v>
      </c>
      <c r="C92" s="173"/>
    </row>
    <row r="93" spans="1:3" ht="12" customHeight="1">
      <c r="A93" s="15" t="s">
        <v>134</v>
      </c>
      <c r="B93" s="331" t="s">
        <v>297</v>
      </c>
      <c r="C93" s="173"/>
    </row>
    <row r="94" spans="1:3" ht="12" customHeight="1">
      <c r="A94" s="15" t="s">
        <v>216</v>
      </c>
      <c r="B94" s="331" t="s">
        <v>298</v>
      </c>
      <c r="C94" s="173"/>
    </row>
    <row r="95" spans="1:3" ht="12" customHeight="1">
      <c r="A95" s="15" t="s">
        <v>217</v>
      </c>
      <c r="B95" s="331" t="s">
        <v>296</v>
      </c>
      <c r="C95" s="173"/>
    </row>
    <row r="96" spans="1:3" ht="24" customHeight="1" thickBot="1">
      <c r="A96" s="12" t="s">
        <v>218</v>
      </c>
      <c r="B96" s="332" t="s">
        <v>295</v>
      </c>
      <c r="C96" s="176"/>
    </row>
    <row r="97" spans="1:3" ht="12" customHeight="1" thickBot="1">
      <c r="A97" s="20" t="s">
        <v>27</v>
      </c>
      <c r="B97" s="111" t="s">
        <v>327</v>
      </c>
      <c r="C97" s="231">
        <f>+C98+C99</f>
        <v>8407</v>
      </c>
    </row>
    <row r="98" spans="1:3" ht="12" customHeight="1">
      <c r="A98" s="15" t="s">
        <v>93</v>
      </c>
      <c r="B98" s="8" t="s">
        <v>66</v>
      </c>
      <c r="C98" s="612">
        <v>0</v>
      </c>
    </row>
    <row r="99" spans="1:3" ht="12" customHeight="1" thickBot="1">
      <c r="A99" s="16" t="s">
        <v>94</v>
      </c>
      <c r="B99" s="11" t="s">
        <v>67</v>
      </c>
      <c r="C99" s="364">
        <v>8407</v>
      </c>
    </row>
    <row r="100" spans="1:3" s="207" customFormat="1" ht="12" customHeight="1" thickBot="1">
      <c r="A100" s="213" t="s">
        <v>28</v>
      </c>
      <c r="B100" s="208" t="s">
        <v>299</v>
      </c>
      <c r="C100" s="341"/>
    </row>
    <row r="101" spans="1:3" ht="12" customHeight="1" thickBot="1">
      <c r="A101" s="205" t="s">
        <v>29</v>
      </c>
      <c r="B101" s="206" t="s">
        <v>164</v>
      </c>
      <c r="C101" s="230">
        <f>+C73+C86+C97+C100</f>
        <v>2449695</v>
      </c>
    </row>
    <row r="102" spans="1:3" ht="12" customHeight="1" thickBot="1">
      <c r="A102" s="213" t="s">
        <v>30</v>
      </c>
      <c r="B102" s="208" t="s">
        <v>396</v>
      </c>
      <c r="C102" s="584">
        <f>+C103+C111</f>
        <v>394835</v>
      </c>
    </row>
    <row r="103" spans="1:3" ht="12" customHeight="1" thickBot="1">
      <c r="A103" s="228" t="s">
        <v>100</v>
      </c>
      <c r="B103" s="333" t="s">
        <v>397</v>
      </c>
      <c r="C103" s="346">
        <f>+C104+C105+C106+C107+C108+C109+C110</f>
        <v>371096</v>
      </c>
    </row>
    <row r="104" spans="1:3" ht="12" customHeight="1">
      <c r="A104" s="221" t="s">
        <v>103</v>
      </c>
      <c r="B104" s="222" t="s">
        <v>300</v>
      </c>
      <c r="C104" s="255"/>
    </row>
    <row r="105" spans="1:3" ht="12" customHeight="1">
      <c r="A105" s="214" t="s">
        <v>104</v>
      </c>
      <c r="B105" s="209" t="s">
        <v>301</v>
      </c>
      <c r="C105" s="256"/>
    </row>
    <row r="106" spans="1:3" ht="12" customHeight="1">
      <c r="A106" s="214" t="s">
        <v>105</v>
      </c>
      <c r="B106" s="209" t="s">
        <v>302</v>
      </c>
      <c r="C106" s="256">
        <v>371096</v>
      </c>
    </row>
    <row r="107" spans="1:3" ht="12" customHeight="1">
      <c r="A107" s="214" t="s">
        <v>106</v>
      </c>
      <c r="B107" s="209" t="s">
        <v>303</v>
      </c>
      <c r="C107" s="256"/>
    </row>
    <row r="108" spans="1:3" ht="12" customHeight="1">
      <c r="A108" s="214" t="s">
        <v>202</v>
      </c>
      <c r="B108" s="209" t="s">
        <v>304</v>
      </c>
      <c r="C108" s="256"/>
    </row>
    <row r="109" spans="1:3" ht="12" customHeight="1">
      <c r="A109" s="214" t="s">
        <v>219</v>
      </c>
      <c r="B109" s="209" t="s">
        <v>305</v>
      </c>
      <c r="C109" s="256"/>
    </row>
    <row r="110" spans="1:3" ht="12" customHeight="1" thickBot="1">
      <c r="A110" s="223" t="s">
        <v>220</v>
      </c>
      <c r="B110" s="224" t="s">
        <v>306</v>
      </c>
      <c r="C110" s="257"/>
    </row>
    <row r="111" spans="1:3" ht="12" customHeight="1" thickBot="1">
      <c r="A111" s="228" t="s">
        <v>101</v>
      </c>
      <c r="B111" s="333" t="s">
        <v>398</v>
      </c>
      <c r="C111" s="346">
        <f>+C112+C113+C114+C115+C116+C117+C118+C119</f>
        <v>23739</v>
      </c>
    </row>
    <row r="112" spans="1:3" ht="12" customHeight="1">
      <c r="A112" s="221" t="s">
        <v>109</v>
      </c>
      <c r="B112" s="222" t="s">
        <v>300</v>
      </c>
      <c r="C112" s="255"/>
    </row>
    <row r="113" spans="1:3" ht="12" customHeight="1">
      <c r="A113" s="214" t="s">
        <v>110</v>
      </c>
      <c r="B113" s="209" t="s">
        <v>307</v>
      </c>
      <c r="C113" s="256"/>
    </row>
    <row r="114" spans="1:3" ht="12" customHeight="1">
      <c r="A114" s="214" t="s">
        <v>111</v>
      </c>
      <c r="B114" s="209" t="s">
        <v>302</v>
      </c>
      <c r="C114" s="256"/>
    </row>
    <row r="115" spans="1:3" ht="12" customHeight="1">
      <c r="A115" s="214" t="s">
        <v>112</v>
      </c>
      <c r="B115" s="209" t="s">
        <v>303</v>
      </c>
      <c r="C115" s="256">
        <v>23739</v>
      </c>
    </row>
    <row r="116" spans="1:3" ht="12" customHeight="1">
      <c r="A116" s="214" t="s">
        <v>203</v>
      </c>
      <c r="B116" s="209" t="s">
        <v>304</v>
      </c>
      <c r="C116" s="256"/>
    </row>
    <row r="117" spans="1:3" ht="12" customHeight="1">
      <c r="A117" s="214" t="s">
        <v>221</v>
      </c>
      <c r="B117" s="209" t="s">
        <v>308</v>
      </c>
      <c r="C117" s="256"/>
    </row>
    <row r="118" spans="1:3" ht="12" customHeight="1">
      <c r="A118" s="214" t="s">
        <v>222</v>
      </c>
      <c r="B118" s="209" t="s">
        <v>306</v>
      </c>
      <c r="C118" s="256"/>
    </row>
    <row r="119" spans="1:3" ht="12" customHeight="1" thickBot="1">
      <c r="A119" s="223" t="s">
        <v>223</v>
      </c>
      <c r="B119" s="224" t="s">
        <v>399</v>
      </c>
      <c r="C119" s="257"/>
    </row>
    <row r="120" spans="1:3" ht="12" customHeight="1" thickBot="1">
      <c r="A120" s="213" t="s">
        <v>31</v>
      </c>
      <c r="B120" s="329" t="s">
        <v>309</v>
      </c>
      <c r="C120" s="248">
        <f>+C101+C102</f>
        <v>2844530</v>
      </c>
    </row>
    <row r="121" spans="1:9" ht="15" customHeight="1" thickBot="1">
      <c r="A121" s="213" t="s">
        <v>32</v>
      </c>
      <c r="B121" s="329" t="s">
        <v>310</v>
      </c>
      <c r="C121" s="249"/>
      <c r="F121" s="37"/>
      <c r="G121" s="112"/>
      <c r="H121" s="112"/>
      <c r="I121" s="112"/>
    </row>
    <row r="122" spans="1:3" s="1" customFormat="1" ht="12.75" customHeight="1" thickBot="1">
      <c r="A122" s="225" t="s">
        <v>33</v>
      </c>
      <c r="B122" s="330" t="s">
        <v>311</v>
      </c>
      <c r="C122" s="242">
        <f>+C120+C121</f>
        <v>2844530</v>
      </c>
    </row>
    <row r="123" spans="1:3" ht="7.5" customHeight="1">
      <c r="A123" s="334"/>
      <c r="B123" s="334"/>
      <c r="C123" s="335"/>
    </row>
    <row r="124" spans="1:3" ht="15.75">
      <c r="A124" s="712" t="s">
        <v>167</v>
      </c>
      <c r="B124" s="712"/>
      <c r="C124" s="712"/>
    </row>
    <row r="125" spans="1:3" ht="15" customHeight="1" thickBot="1">
      <c r="A125" s="710" t="s">
        <v>161</v>
      </c>
      <c r="B125" s="710"/>
      <c r="C125" s="252" t="s">
        <v>313</v>
      </c>
    </row>
    <row r="126" spans="1:4" ht="13.5" customHeight="1" thickBot="1">
      <c r="A126" s="20">
        <v>1</v>
      </c>
      <c r="B126" s="28" t="s">
        <v>230</v>
      </c>
      <c r="C126" s="250">
        <f>+C51-C101</f>
        <v>-65533</v>
      </c>
      <c r="D126" s="114"/>
    </row>
    <row r="127" spans="1:3" ht="7.5" customHeight="1">
      <c r="A127" s="334"/>
      <c r="B127" s="334"/>
      <c r="C127" s="335"/>
    </row>
    <row r="128" spans="1:5" ht="15.75">
      <c r="A128" s="706" t="s">
        <v>312</v>
      </c>
      <c r="B128" s="706"/>
      <c r="C128" s="706"/>
      <c r="D128"/>
      <c r="E128"/>
    </row>
    <row r="129" spans="1:3" ht="12.75" customHeight="1" thickBot="1">
      <c r="A129" s="709" t="s">
        <v>162</v>
      </c>
      <c r="B129" s="709"/>
      <c r="C129" s="258" t="s">
        <v>313</v>
      </c>
    </row>
    <row r="130" spans="1:3" ht="13.5" customHeight="1" thickBot="1">
      <c r="A130" s="213" t="s">
        <v>25</v>
      </c>
      <c r="B130" s="226" t="s">
        <v>400</v>
      </c>
      <c r="C130" s="248">
        <f>IF('[1]2.1.sz.mell  '!C32&lt;&gt;"-",'[1]2.1.sz.mell  '!C32,0)</f>
        <v>376607</v>
      </c>
    </row>
    <row r="131" spans="1:3" ht="13.5" customHeight="1" thickBot="1">
      <c r="A131" s="213" t="s">
        <v>26</v>
      </c>
      <c r="B131" s="226" t="s">
        <v>401</v>
      </c>
      <c r="C131" s="248">
        <f>IF('[1]2.2.sz.mell  '!C36&lt;&gt;"-",'[1]2.2.sz.mell  '!C36,0)</f>
        <v>26170</v>
      </c>
    </row>
    <row r="132" spans="1:3" ht="13.5" customHeight="1" thickBot="1">
      <c r="A132" s="213" t="s">
        <v>27</v>
      </c>
      <c r="B132" s="226" t="s">
        <v>328</v>
      </c>
      <c r="C132" s="248">
        <f>C131+C130</f>
        <v>402777</v>
      </c>
    </row>
    <row r="133" spans="1:3" ht="7.5" customHeight="1">
      <c r="A133" s="336"/>
      <c r="B133" s="576"/>
      <c r="C133" s="577"/>
    </row>
    <row r="134" spans="1:3" ht="15.75">
      <c r="A134" s="707" t="s">
        <v>314</v>
      </c>
      <c r="B134" s="707"/>
      <c r="C134" s="707"/>
    </row>
    <row r="135" spans="1:3" ht="12.75" customHeight="1" thickBot="1">
      <c r="A135" s="709" t="s">
        <v>315</v>
      </c>
      <c r="B135" s="709"/>
      <c r="C135" s="258" t="s">
        <v>313</v>
      </c>
    </row>
    <row r="136" spans="1:3" ht="12.75" customHeight="1" thickBot="1">
      <c r="A136" s="213" t="s">
        <v>25</v>
      </c>
      <c r="B136" s="226" t="s">
        <v>402</v>
      </c>
      <c r="C136" s="248">
        <f>+C137-C140</f>
        <v>65533</v>
      </c>
    </row>
    <row r="137" spans="1:3" ht="12.75" customHeight="1" thickBot="1">
      <c r="A137" s="227" t="s">
        <v>113</v>
      </c>
      <c r="B137" s="337" t="s">
        <v>316</v>
      </c>
      <c r="C137" s="345">
        <f>+C52</f>
        <v>460368</v>
      </c>
    </row>
    <row r="138" spans="1:3" ht="12.75" customHeight="1" thickBot="1">
      <c r="A138" s="228" t="s">
        <v>231</v>
      </c>
      <c r="B138" s="338" t="s">
        <v>317</v>
      </c>
      <c r="C138" s="251">
        <f>+'[1]2.1.sz.mell  '!C27</f>
        <v>417147</v>
      </c>
    </row>
    <row r="139" spans="1:3" ht="12.75" customHeight="1" thickBot="1">
      <c r="A139" s="228" t="s">
        <v>232</v>
      </c>
      <c r="B139" s="338" t="s">
        <v>318</v>
      </c>
      <c r="C139" s="251">
        <f>+'[1]2.2.sz.mell  '!C31</f>
        <v>25943</v>
      </c>
    </row>
    <row r="140" spans="1:3" ht="12.75" customHeight="1" thickBot="1">
      <c r="A140" s="227" t="s">
        <v>114</v>
      </c>
      <c r="B140" s="337" t="s">
        <v>319</v>
      </c>
      <c r="C140" s="345">
        <f>+C102</f>
        <v>394835</v>
      </c>
    </row>
    <row r="141" spans="1:3" ht="12.75" customHeight="1" thickBot="1">
      <c r="A141" s="228" t="s">
        <v>233</v>
      </c>
      <c r="B141" s="338" t="s">
        <v>320</v>
      </c>
      <c r="C141" s="251">
        <f>+'[1]2.1.sz.mell  '!E27</f>
        <v>371096</v>
      </c>
    </row>
    <row r="142" spans="1:3" ht="12.75" customHeight="1" thickBot="1">
      <c r="A142" s="228" t="s">
        <v>234</v>
      </c>
      <c r="B142" s="338" t="s">
        <v>321</v>
      </c>
      <c r="C142" s="251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40/2013.(XII.19.)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/>
  <dimension ref="A1:H46"/>
  <sheetViews>
    <sheetView workbookViewId="0" topLeftCell="A1">
      <selection activeCell="B8" sqref="B8"/>
    </sheetView>
  </sheetViews>
  <sheetFormatPr defaultColWidth="9.00390625" defaultRowHeight="12.75"/>
  <cols>
    <col min="1" max="1" width="38.625" style="42" customWidth="1"/>
    <col min="2" max="5" width="13.875" style="42" customWidth="1"/>
    <col min="6" max="16384" width="9.375" style="42" customWidth="1"/>
  </cols>
  <sheetData>
    <row r="1" spans="1:5" ht="12.75">
      <c r="A1" s="157"/>
      <c r="B1" s="157"/>
      <c r="C1" s="157"/>
      <c r="D1" s="157"/>
      <c r="E1" s="157"/>
    </row>
    <row r="2" spans="1:5" ht="65.25" customHeight="1">
      <c r="A2" s="158" t="s">
        <v>145</v>
      </c>
      <c r="B2" s="749" t="s">
        <v>542</v>
      </c>
      <c r="C2" s="749"/>
      <c r="D2" s="749"/>
      <c r="E2" s="749"/>
    </row>
    <row r="3" spans="1:5" ht="14.25" thickBot="1">
      <c r="A3" s="157"/>
      <c r="B3" s="157"/>
      <c r="C3" s="157"/>
      <c r="D3" s="751" t="s">
        <v>138</v>
      </c>
      <c r="E3" s="751"/>
    </row>
    <row r="4" spans="1:5" ht="15" customHeight="1" thickBot="1">
      <c r="A4" s="159" t="s">
        <v>137</v>
      </c>
      <c r="B4" s="160" t="s">
        <v>172</v>
      </c>
      <c r="C4" s="160" t="s">
        <v>244</v>
      </c>
      <c r="D4" s="160" t="s">
        <v>3</v>
      </c>
      <c r="E4" s="161" t="s">
        <v>58</v>
      </c>
    </row>
    <row r="5" spans="1:5" ht="12.75">
      <c r="A5" s="162" t="s">
        <v>139</v>
      </c>
      <c r="B5" s="78"/>
      <c r="C5" s="78"/>
      <c r="D5" s="78"/>
      <c r="E5" s="163">
        <f aca="true" t="shared" si="0" ref="E5:E11">SUM(B5:D5)</f>
        <v>0</v>
      </c>
    </row>
    <row r="6" spans="1:5" ht="12.75">
      <c r="A6" s="164" t="s">
        <v>152</v>
      </c>
      <c r="B6" s="79"/>
      <c r="C6" s="79"/>
      <c r="D6" s="79"/>
      <c r="E6" s="165">
        <f t="shared" si="0"/>
        <v>0</v>
      </c>
    </row>
    <row r="7" spans="1:5" ht="12.75">
      <c r="A7" s="166" t="s">
        <v>140</v>
      </c>
      <c r="B7" s="579">
        <v>89956</v>
      </c>
      <c r="C7" s="80"/>
      <c r="D7" s="80"/>
      <c r="E7" s="167">
        <f t="shared" si="0"/>
        <v>89956</v>
      </c>
    </row>
    <row r="8" spans="1:5" ht="12.75">
      <c r="A8" s="166" t="s">
        <v>153</v>
      </c>
      <c r="B8" s="80"/>
      <c r="C8" s="80"/>
      <c r="D8" s="80"/>
      <c r="E8" s="167">
        <f t="shared" si="0"/>
        <v>0</v>
      </c>
    </row>
    <row r="9" spans="1:5" ht="12.75">
      <c r="A9" s="166" t="s">
        <v>141</v>
      </c>
      <c r="B9" s="579">
        <v>36257</v>
      </c>
      <c r="C9" s="80"/>
      <c r="D9" s="80"/>
      <c r="E9" s="167">
        <f t="shared" si="0"/>
        <v>36257</v>
      </c>
    </row>
    <row r="10" spans="1:5" ht="12.75">
      <c r="A10" s="166" t="s">
        <v>142</v>
      </c>
      <c r="B10" s="80"/>
      <c r="C10" s="80"/>
      <c r="D10" s="80"/>
      <c r="E10" s="167">
        <f t="shared" si="0"/>
        <v>0</v>
      </c>
    </row>
    <row r="11" spans="1:5" ht="13.5" thickBot="1">
      <c r="A11" s="81"/>
      <c r="B11" s="82"/>
      <c r="C11" s="82"/>
      <c r="D11" s="82"/>
      <c r="E11" s="167">
        <f t="shared" si="0"/>
        <v>0</v>
      </c>
    </row>
    <row r="12" spans="1:5" ht="13.5" thickBot="1">
      <c r="A12" s="168" t="s">
        <v>144</v>
      </c>
      <c r="B12" s="169">
        <f>B5+SUM(B7:B11)</f>
        <v>126213</v>
      </c>
      <c r="C12" s="169">
        <f>C5+SUM(C7:C11)</f>
        <v>0</v>
      </c>
      <c r="D12" s="169">
        <f>D5+SUM(D7:D11)</f>
        <v>0</v>
      </c>
      <c r="E12" s="170">
        <f>E5+SUM(E7:E11)</f>
        <v>126213</v>
      </c>
    </row>
    <row r="13" spans="1:5" ht="13.5" thickBot="1">
      <c r="A13" s="44"/>
      <c r="B13" s="44"/>
      <c r="C13" s="44"/>
      <c r="D13" s="44"/>
      <c r="E13" s="44"/>
    </row>
    <row r="14" spans="1:5" ht="15" customHeight="1" thickBot="1">
      <c r="A14" s="159" t="s">
        <v>143</v>
      </c>
      <c r="B14" s="160" t="s">
        <v>172</v>
      </c>
      <c r="C14" s="160" t="s">
        <v>244</v>
      </c>
      <c r="D14" s="160" t="s">
        <v>3</v>
      </c>
      <c r="E14" s="161" t="s">
        <v>58</v>
      </c>
    </row>
    <row r="15" spans="1:5" ht="12.75">
      <c r="A15" s="162" t="s">
        <v>148</v>
      </c>
      <c r="B15" s="78"/>
      <c r="C15" s="78"/>
      <c r="D15" s="78"/>
      <c r="E15" s="163">
        <f>SUM(B15:D15)</f>
        <v>0</v>
      </c>
    </row>
    <row r="16" spans="1:5" ht="12.75">
      <c r="A16" s="171" t="s">
        <v>149</v>
      </c>
      <c r="B16" s="80">
        <v>117476</v>
      </c>
      <c r="C16" s="80"/>
      <c r="D16" s="80"/>
      <c r="E16" s="167">
        <f>SUM(B16:D16)</f>
        <v>117476</v>
      </c>
    </row>
    <row r="17" spans="1:5" ht="12.75">
      <c r="A17" s="166" t="s">
        <v>150</v>
      </c>
      <c r="B17" s="80">
        <v>5465</v>
      </c>
      <c r="C17" s="80"/>
      <c r="D17" s="80"/>
      <c r="E17" s="167">
        <f>SUM(B17:D17)</f>
        <v>5465</v>
      </c>
    </row>
    <row r="18" spans="1:5" ht="13.5" thickBot="1">
      <c r="A18" s="166" t="s">
        <v>151</v>
      </c>
      <c r="B18" s="80"/>
      <c r="C18" s="80"/>
      <c r="D18" s="80"/>
      <c r="E18" s="167">
        <f>SUM(B18:D18)</f>
        <v>0</v>
      </c>
    </row>
    <row r="19" spans="1:5" ht="13.5" thickBot="1">
      <c r="A19" s="168" t="s">
        <v>59</v>
      </c>
      <c r="B19" s="169">
        <f>SUM(B15:B18)</f>
        <v>122941</v>
      </c>
      <c r="C19" s="169">
        <f>SUM(C15:C18)</f>
        <v>0</v>
      </c>
      <c r="D19" s="169">
        <f>SUM(D15:D18)</f>
        <v>0</v>
      </c>
      <c r="E19" s="170">
        <f>SUM(E15:E18)</f>
        <v>122941</v>
      </c>
    </row>
    <row r="20" spans="1:5" ht="12.75">
      <c r="A20" s="157"/>
      <c r="B20" s="157"/>
      <c r="C20" s="157"/>
      <c r="D20" s="157"/>
      <c r="E20" s="157"/>
    </row>
    <row r="21" spans="1:5" ht="12.75">
      <c r="A21" s="157"/>
      <c r="B21" s="157"/>
      <c r="C21" s="157"/>
      <c r="D21" s="157"/>
      <c r="E21" s="157"/>
    </row>
    <row r="22" spans="1:5" ht="15.75">
      <c r="A22" s="158" t="s">
        <v>145</v>
      </c>
      <c r="B22" s="750" t="s">
        <v>543</v>
      </c>
      <c r="C22" s="750"/>
      <c r="D22" s="750"/>
      <c r="E22" s="750"/>
    </row>
    <row r="23" spans="1:5" ht="14.25" thickBot="1">
      <c r="A23" s="157"/>
      <c r="B23" s="157"/>
      <c r="C23" s="157"/>
      <c r="D23" s="751" t="s">
        <v>138</v>
      </c>
      <c r="E23" s="751"/>
    </row>
    <row r="24" spans="1:5" ht="13.5" thickBot="1">
      <c r="A24" s="159" t="s">
        <v>137</v>
      </c>
      <c r="B24" s="160" t="s">
        <v>172</v>
      </c>
      <c r="C24" s="160" t="s">
        <v>244</v>
      </c>
      <c r="D24" s="160" t="s">
        <v>3</v>
      </c>
      <c r="E24" s="161" t="s">
        <v>58</v>
      </c>
    </row>
    <row r="25" spans="1:5" ht="12.75">
      <c r="A25" s="162" t="s">
        <v>139</v>
      </c>
      <c r="B25" s="78"/>
      <c r="C25" s="78"/>
      <c r="D25" s="78"/>
      <c r="E25" s="163">
        <f aca="true" t="shared" si="1" ref="E25:E31">SUM(B25:D25)</f>
        <v>0</v>
      </c>
    </row>
    <row r="26" spans="1:5" ht="12.75">
      <c r="A26" s="164" t="s">
        <v>152</v>
      </c>
      <c r="B26" s="79"/>
      <c r="C26" s="79"/>
      <c r="D26" s="79"/>
      <c r="E26" s="165">
        <f t="shared" si="1"/>
        <v>0</v>
      </c>
    </row>
    <row r="27" spans="1:5" ht="12.75">
      <c r="A27" s="166" t="s">
        <v>140</v>
      </c>
      <c r="B27" s="80">
        <v>114316</v>
      </c>
      <c r="C27" s="80"/>
      <c r="D27" s="80"/>
      <c r="E27" s="167">
        <f t="shared" si="1"/>
        <v>114316</v>
      </c>
    </row>
    <row r="28" spans="1:5" ht="12.75">
      <c r="A28" s="166" t="s">
        <v>153</v>
      </c>
      <c r="B28" s="80"/>
      <c r="C28" s="80"/>
      <c r="D28" s="80"/>
      <c r="E28" s="167">
        <f t="shared" si="1"/>
        <v>0</v>
      </c>
    </row>
    <row r="29" spans="1:5" ht="12.75">
      <c r="A29" s="166" t="s">
        <v>141</v>
      </c>
      <c r="B29" s="80">
        <v>12702</v>
      </c>
      <c r="C29" s="80"/>
      <c r="D29" s="80"/>
      <c r="E29" s="167">
        <f t="shared" si="1"/>
        <v>12702</v>
      </c>
    </row>
    <row r="30" spans="1:5" ht="12.75">
      <c r="A30" s="166" t="s">
        <v>142</v>
      </c>
      <c r="B30" s="80"/>
      <c r="C30" s="80"/>
      <c r="D30" s="80"/>
      <c r="E30" s="167">
        <f t="shared" si="1"/>
        <v>0</v>
      </c>
    </row>
    <row r="31" spans="1:5" ht="13.5" thickBot="1">
      <c r="A31" s="81"/>
      <c r="B31" s="82"/>
      <c r="C31" s="82"/>
      <c r="D31" s="82"/>
      <c r="E31" s="167">
        <f t="shared" si="1"/>
        <v>0</v>
      </c>
    </row>
    <row r="32" spans="1:5" ht="13.5" thickBot="1">
      <c r="A32" s="168" t="s">
        <v>144</v>
      </c>
      <c r="B32" s="169">
        <f>B25+SUM(B27:B31)</f>
        <v>127018</v>
      </c>
      <c r="C32" s="169">
        <f>C25+SUM(C27:C31)</f>
        <v>0</v>
      </c>
      <c r="D32" s="169">
        <f>D25+SUM(D27:D31)</f>
        <v>0</v>
      </c>
      <c r="E32" s="170">
        <f>E25+SUM(E27:E31)</f>
        <v>127018</v>
      </c>
    </row>
    <row r="33" spans="1:5" ht="13.5" thickBot="1">
      <c r="A33" s="44"/>
      <c r="B33" s="44"/>
      <c r="C33" s="44"/>
      <c r="D33" s="44"/>
      <c r="E33" s="44"/>
    </row>
    <row r="34" spans="1:5" ht="13.5" thickBot="1">
      <c r="A34" s="159" t="s">
        <v>143</v>
      </c>
      <c r="B34" s="160" t="s">
        <v>172</v>
      </c>
      <c r="C34" s="160" t="s">
        <v>244</v>
      </c>
      <c r="D34" s="160" t="s">
        <v>3</v>
      </c>
      <c r="E34" s="161" t="s">
        <v>58</v>
      </c>
    </row>
    <row r="35" spans="1:5" ht="12.75">
      <c r="A35" s="162" t="s">
        <v>148</v>
      </c>
      <c r="B35" s="78"/>
      <c r="C35" s="78"/>
      <c r="D35" s="78"/>
      <c r="E35" s="163">
        <f>SUM(B35:D35)</f>
        <v>0</v>
      </c>
    </row>
    <row r="36" spans="1:5" ht="12.75">
      <c r="A36" s="171" t="s">
        <v>149</v>
      </c>
      <c r="B36" s="80">
        <v>118236</v>
      </c>
      <c r="C36" s="80"/>
      <c r="D36" s="80"/>
      <c r="E36" s="167">
        <f>SUM(B36:D36)</f>
        <v>118236</v>
      </c>
    </row>
    <row r="37" spans="1:5" ht="12.75">
      <c r="A37" s="166" t="s">
        <v>150</v>
      </c>
      <c r="B37" s="80">
        <v>8782</v>
      </c>
      <c r="C37" s="80"/>
      <c r="D37" s="80"/>
      <c r="E37" s="167">
        <f>SUM(B37:D37)</f>
        <v>8782</v>
      </c>
    </row>
    <row r="38" spans="1:5" ht="13.5" thickBot="1">
      <c r="A38" s="166" t="s">
        <v>151</v>
      </c>
      <c r="B38" s="80"/>
      <c r="C38" s="80"/>
      <c r="D38" s="80"/>
      <c r="E38" s="167">
        <f>SUM(B38:D38)</f>
        <v>0</v>
      </c>
    </row>
    <row r="39" spans="1:5" ht="13.5" thickBot="1">
      <c r="A39" s="168" t="s">
        <v>59</v>
      </c>
      <c r="B39" s="169">
        <f>SUM(B35:B38)</f>
        <v>127018</v>
      </c>
      <c r="C39" s="169">
        <f>SUM(C35:C38)</f>
        <v>0</v>
      </c>
      <c r="D39" s="169">
        <f>SUM(D35:D38)</f>
        <v>0</v>
      </c>
      <c r="E39" s="170">
        <f>SUM(E35:E38)</f>
        <v>127018</v>
      </c>
    </row>
    <row r="40" spans="1:5" ht="12.75">
      <c r="A40" s="157"/>
      <c r="B40" s="157"/>
      <c r="C40" s="157"/>
      <c r="D40" s="157"/>
      <c r="E40" s="157"/>
    </row>
    <row r="41" spans="1:5" ht="15.75">
      <c r="A41" s="735" t="s">
        <v>4</v>
      </c>
      <c r="B41" s="735"/>
      <c r="C41" s="735"/>
      <c r="D41" s="735"/>
      <c r="E41" s="735"/>
    </row>
    <row r="42" spans="1:5" ht="13.5" thickBot="1">
      <c r="A42" s="157"/>
      <c r="B42" s="157"/>
      <c r="C42" s="157"/>
      <c r="D42" s="157"/>
      <c r="E42" s="157"/>
    </row>
    <row r="43" spans="1:8" ht="13.5" thickBot="1">
      <c r="A43" s="740" t="s">
        <v>146</v>
      </c>
      <c r="B43" s="741"/>
      <c r="C43" s="742"/>
      <c r="D43" s="738" t="s">
        <v>154</v>
      </c>
      <c r="E43" s="739"/>
      <c r="H43" s="43"/>
    </row>
    <row r="44" spans="1:5" ht="12.75">
      <c r="A44" s="743"/>
      <c r="B44" s="744"/>
      <c r="C44" s="745"/>
      <c r="D44" s="731"/>
      <c r="E44" s="732"/>
    </row>
    <row r="45" spans="1:5" ht="13.5" thickBot="1">
      <c r="A45" s="746"/>
      <c r="B45" s="747"/>
      <c r="C45" s="748"/>
      <c r="D45" s="733"/>
      <c r="E45" s="734"/>
    </row>
    <row r="46" spans="1:5" ht="13.5" thickBot="1">
      <c r="A46" s="728" t="s">
        <v>59</v>
      </c>
      <c r="B46" s="729"/>
      <c r="C46" s="730"/>
      <c r="D46" s="736">
        <f>SUM(D44:E45)</f>
        <v>0</v>
      </c>
      <c r="E46" s="737"/>
    </row>
  </sheetData>
  <sheetProtection/>
  <mergeCells count="13">
    <mergeCell ref="B2:E2"/>
    <mergeCell ref="B22:E22"/>
    <mergeCell ref="D3:E3"/>
    <mergeCell ref="D23:E23"/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CE,Félkövér"&amp;12Európai uniós támogatással megvalósuló projektek 
&amp;C&amp;"Times New Roman CE,Félkövér"&amp;12
&amp;R&amp;"Times New Roman CE,Félkövér dőlt"&amp;11 10. mell. 40/2013.(XII.19.) önk. rend.-hez
8.1. mell. a 4/2013. (II.15.) önk. rend.-hez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55"/>
  <dimension ref="A1:GL88"/>
  <sheetViews>
    <sheetView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" sqref="J1:M1"/>
    </sheetView>
  </sheetViews>
  <sheetFormatPr defaultColWidth="9.00390625" defaultRowHeight="12.75"/>
  <cols>
    <col min="1" max="1" width="42.375" style="380" customWidth="1"/>
    <col min="2" max="3" width="9.50390625" style="381" customWidth="1"/>
    <col min="4" max="4" width="9.375" style="381" bestFit="1" customWidth="1"/>
    <col min="5" max="6" width="9.50390625" style="381" customWidth="1"/>
    <col min="7" max="7" width="9.50390625" style="382" customWidth="1"/>
    <col min="8" max="8" width="1.12109375" style="382" customWidth="1"/>
    <col min="9" max="13" width="9.50390625" style="380" customWidth="1"/>
    <col min="14" max="14" width="9.50390625" style="383" customWidth="1"/>
    <col min="15" max="16384" width="10.625" style="380" customWidth="1"/>
  </cols>
  <sheetData>
    <row r="1" spans="10:13" ht="12.75">
      <c r="J1" s="759" t="s">
        <v>590</v>
      </c>
      <c r="K1" s="759"/>
      <c r="L1" s="759"/>
      <c r="M1" s="759"/>
    </row>
    <row r="2" spans="1:14" ht="12.75">
      <c r="A2" s="384"/>
      <c r="I2" s="384"/>
      <c r="J2" s="758" t="s">
        <v>565</v>
      </c>
      <c r="K2" s="758"/>
      <c r="L2" s="758"/>
      <c r="M2" s="758"/>
      <c r="N2" s="385"/>
    </row>
    <row r="3" spans="1:14" ht="17.25" customHeight="1">
      <c r="A3" s="386" t="s">
        <v>501</v>
      </c>
      <c r="B3" s="387"/>
      <c r="C3" s="387"/>
      <c r="D3" s="387"/>
      <c r="E3" s="387"/>
      <c r="F3" s="387"/>
      <c r="G3" s="388"/>
      <c r="H3" s="388"/>
      <c r="I3" s="389"/>
      <c r="J3" s="389"/>
      <c r="K3" s="389"/>
      <c r="L3" s="389"/>
      <c r="M3" s="389"/>
      <c r="N3" s="390"/>
    </row>
    <row r="4" spans="1:14" ht="19.5">
      <c r="A4" s="391" t="s">
        <v>412</v>
      </c>
      <c r="B4" s="387"/>
      <c r="C4" s="387"/>
      <c r="D4" s="387"/>
      <c r="E4" s="387"/>
      <c r="F4" s="387"/>
      <c r="G4" s="388"/>
      <c r="H4" s="388"/>
      <c r="I4" s="389"/>
      <c r="J4" s="389"/>
      <c r="K4" s="389"/>
      <c r="L4" s="389"/>
      <c r="M4" s="389"/>
      <c r="N4" s="390"/>
    </row>
    <row r="5" spans="1:14" ht="0.75" customHeight="1" thickBot="1">
      <c r="A5" s="392"/>
      <c r="B5" s="387"/>
      <c r="C5" s="387"/>
      <c r="D5" s="387"/>
      <c r="E5" s="387"/>
      <c r="F5" s="387"/>
      <c r="G5" s="388"/>
      <c r="H5" s="388"/>
      <c r="I5" s="389"/>
      <c r="J5" s="389"/>
      <c r="K5" s="389"/>
      <c r="L5" s="389"/>
      <c r="M5" s="389"/>
      <c r="N5" s="385" t="s">
        <v>413</v>
      </c>
    </row>
    <row r="6" spans="1:14" ht="15.75">
      <c r="A6" s="393" t="s">
        <v>248</v>
      </c>
      <c r="B6" s="752" t="s">
        <v>414</v>
      </c>
      <c r="C6" s="753"/>
      <c r="D6" s="753"/>
      <c r="E6" s="753"/>
      <c r="F6" s="753"/>
      <c r="G6" s="754"/>
      <c r="H6" s="394"/>
      <c r="I6" s="752" t="s">
        <v>415</v>
      </c>
      <c r="J6" s="753"/>
      <c r="K6" s="753"/>
      <c r="L6" s="753"/>
      <c r="M6" s="753"/>
      <c r="N6" s="754"/>
    </row>
    <row r="7" spans="1:14" ht="12.75">
      <c r="A7" s="395"/>
      <c r="B7" s="396" t="s">
        <v>416</v>
      </c>
      <c r="C7" s="397" t="s">
        <v>417</v>
      </c>
      <c r="D7" s="397" t="s">
        <v>418</v>
      </c>
      <c r="E7" s="397" t="s">
        <v>419</v>
      </c>
      <c r="F7" s="397" t="s">
        <v>420</v>
      </c>
      <c r="G7" s="398" t="s">
        <v>421</v>
      </c>
      <c r="H7" s="399"/>
      <c r="I7" s="396" t="s">
        <v>416</v>
      </c>
      <c r="J7" s="397" t="s">
        <v>417</v>
      </c>
      <c r="K7" s="397" t="s">
        <v>418</v>
      </c>
      <c r="L7" s="397" t="s">
        <v>141</v>
      </c>
      <c r="M7" s="397" t="s">
        <v>420</v>
      </c>
      <c r="N7" s="398" t="s">
        <v>421</v>
      </c>
    </row>
    <row r="8" spans="1:14" ht="13.5" thickBot="1">
      <c r="A8" s="400"/>
      <c r="B8" s="401" t="s">
        <v>422</v>
      </c>
      <c r="C8" s="402" t="s">
        <v>422</v>
      </c>
      <c r="D8" s="402" t="s">
        <v>423</v>
      </c>
      <c r="E8" s="402" t="s">
        <v>424</v>
      </c>
      <c r="F8" s="402" t="s">
        <v>425</v>
      </c>
      <c r="G8" s="403" t="s">
        <v>426</v>
      </c>
      <c r="H8" s="404"/>
      <c r="I8" s="401" t="s">
        <v>427</v>
      </c>
      <c r="J8" s="402" t="s">
        <v>428</v>
      </c>
      <c r="K8" s="402" t="s">
        <v>429</v>
      </c>
      <c r="L8" s="402"/>
      <c r="M8" s="402" t="s">
        <v>430</v>
      </c>
      <c r="N8" s="403" t="s">
        <v>431</v>
      </c>
    </row>
    <row r="9" spans="1:194" ht="12.75">
      <c r="A9" s="528" t="s">
        <v>432</v>
      </c>
      <c r="B9" s="405"/>
      <c r="C9" s="406"/>
      <c r="D9" s="407">
        <v>13419</v>
      </c>
      <c r="E9" s="406"/>
      <c r="F9" s="408">
        <v>6984</v>
      </c>
      <c r="G9" s="409">
        <f aca="true" t="shared" si="0" ref="G9:G23">SUM(B9:F9)</f>
        <v>20403</v>
      </c>
      <c r="H9" s="410"/>
      <c r="I9" s="411"/>
      <c r="J9" s="408">
        <v>717</v>
      </c>
      <c r="K9" s="412">
        <v>10440</v>
      </c>
      <c r="L9" s="406"/>
      <c r="M9" s="406"/>
      <c r="N9" s="409">
        <f aca="true" t="shared" si="1" ref="N9:N18">SUM(I9:M9)</f>
        <v>11157</v>
      </c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3"/>
      <c r="GF9" s="413"/>
      <c r="GG9" s="413"/>
      <c r="GH9" s="413"/>
      <c r="GI9" s="413"/>
      <c r="GJ9" s="413"/>
      <c r="GK9" s="413"/>
      <c r="GL9" s="413"/>
    </row>
    <row r="10" spans="1:14" ht="12.75">
      <c r="A10" s="414" t="s">
        <v>433</v>
      </c>
      <c r="B10" s="415"/>
      <c r="C10" s="416"/>
      <c r="D10" s="416"/>
      <c r="E10" s="416"/>
      <c r="F10" s="416"/>
      <c r="G10" s="417">
        <f t="shared" si="0"/>
        <v>0</v>
      </c>
      <c r="H10" s="418"/>
      <c r="I10" s="415">
        <v>17517</v>
      </c>
      <c r="J10" s="416"/>
      <c r="K10" s="416">
        <v>690</v>
      </c>
      <c r="L10" s="416"/>
      <c r="M10" s="416"/>
      <c r="N10" s="417">
        <f t="shared" si="1"/>
        <v>18207</v>
      </c>
    </row>
    <row r="11" spans="1:14" ht="12.75">
      <c r="A11" s="419" t="s">
        <v>434</v>
      </c>
      <c r="B11" s="415"/>
      <c r="C11" s="416"/>
      <c r="D11" s="416">
        <v>8493</v>
      </c>
      <c r="E11" s="416"/>
      <c r="F11" s="416"/>
      <c r="G11" s="417">
        <f t="shared" si="0"/>
        <v>8493</v>
      </c>
      <c r="H11" s="418"/>
      <c r="I11" s="434">
        <v>1651</v>
      </c>
      <c r="J11" s="416"/>
      <c r="K11" s="416"/>
      <c r="L11" s="416"/>
      <c r="M11" s="416"/>
      <c r="N11" s="417">
        <f t="shared" si="1"/>
        <v>1651</v>
      </c>
    </row>
    <row r="12" spans="1:14" ht="12.75">
      <c r="A12" s="419" t="s">
        <v>435</v>
      </c>
      <c r="B12" s="422"/>
      <c r="C12" s="423"/>
      <c r="D12" s="677">
        <v>89956</v>
      </c>
      <c r="E12" s="423"/>
      <c r="F12" s="423"/>
      <c r="G12" s="417">
        <f t="shared" si="0"/>
        <v>89956</v>
      </c>
      <c r="H12" s="423" t="e">
        <f>SUM(#REF!)</f>
        <v>#REF!</v>
      </c>
      <c r="I12" s="677">
        <v>21287</v>
      </c>
      <c r="J12" s="677">
        <v>120725</v>
      </c>
      <c r="K12" s="432"/>
      <c r="L12" s="423"/>
      <c r="M12" s="423"/>
      <c r="N12" s="417">
        <f t="shared" si="1"/>
        <v>142012</v>
      </c>
    </row>
    <row r="13" spans="1:14" ht="12.75">
      <c r="A13" s="431" t="s">
        <v>502</v>
      </c>
      <c r="B13" s="425"/>
      <c r="C13" s="426"/>
      <c r="D13" s="432"/>
      <c r="E13" s="426"/>
      <c r="F13" s="427"/>
      <c r="G13" s="433">
        <f t="shared" si="0"/>
        <v>0</v>
      </c>
      <c r="H13" s="418"/>
      <c r="I13" s="425"/>
      <c r="J13" s="432"/>
      <c r="K13" s="426"/>
      <c r="L13" s="426"/>
      <c r="M13" s="430"/>
      <c r="N13" s="433">
        <f t="shared" si="1"/>
        <v>0</v>
      </c>
    </row>
    <row r="14" spans="1:14" ht="12.75">
      <c r="A14" s="414" t="s">
        <v>572</v>
      </c>
      <c r="B14" s="434"/>
      <c r="C14" s="416"/>
      <c r="D14" s="416">
        <v>114316</v>
      </c>
      <c r="E14" s="416"/>
      <c r="F14" s="435"/>
      <c r="G14" s="417">
        <f t="shared" si="0"/>
        <v>114316</v>
      </c>
      <c r="H14" s="418"/>
      <c r="I14" s="434">
        <v>8782</v>
      </c>
      <c r="J14" s="432">
        <v>120776</v>
      </c>
      <c r="K14" s="416"/>
      <c r="L14" s="416"/>
      <c r="M14" s="416"/>
      <c r="N14" s="417">
        <f t="shared" si="1"/>
        <v>129558</v>
      </c>
    </row>
    <row r="15" spans="1:14" ht="12.75">
      <c r="A15" s="414" t="s">
        <v>438</v>
      </c>
      <c r="B15" s="436"/>
      <c r="C15" s="416"/>
      <c r="D15" s="416"/>
      <c r="E15" s="416"/>
      <c r="F15" s="435"/>
      <c r="G15" s="417">
        <f t="shared" si="0"/>
        <v>0</v>
      </c>
      <c r="H15" s="418"/>
      <c r="I15" s="434">
        <v>9370</v>
      </c>
      <c r="J15" s="432"/>
      <c r="K15" s="416"/>
      <c r="L15" s="416"/>
      <c r="M15" s="416"/>
      <c r="N15" s="417">
        <f t="shared" si="1"/>
        <v>9370</v>
      </c>
    </row>
    <row r="16" spans="1:14" ht="12.75">
      <c r="A16" s="414" t="s">
        <v>439</v>
      </c>
      <c r="B16" s="415"/>
      <c r="C16" s="416"/>
      <c r="D16" s="416"/>
      <c r="E16" s="416"/>
      <c r="F16" s="416"/>
      <c r="G16" s="417">
        <f t="shared" si="0"/>
        <v>0</v>
      </c>
      <c r="H16" s="418"/>
      <c r="I16" s="434"/>
      <c r="J16" s="432"/>
      <c r="K16" s="432">
        <v>2682</v>
      </c>
      <c r="L16" s="416"/>
      <c r="M16" s="416"/>
      <c r="N16" s="417">
        <f t="shared" si="1"/>
        <v>2682</v>
      </c>
    </row>
    <row r="17" spans="1:14" ht="12.75">
      <c r="A17" s="414" t="s">
        <v>440</v>
      </c>
      <c r="B17" s="415"/>
      <c r="C17" s="416"/>
      <c r="D17" s="416"/>
      <c r="E17" s="416"/>
      <c r="F17" s="416"/>
      <c r="G17" s="417">
        <f t="shared" si="0"/>
        <v>0</v>
      </c>
      <c r="H17" s="418"/>
      <c r="I17" s="434"/>
      <c r="J17" s="432"/>
      <c r="K17" s="432"/>
      <c r="L17" s="416"/>
      <c r="M17" s="416"/>
      <c r="N17" s="417">
        <f t="shared" si="1"/>
        <v>0</v>
      </c>
    </row>
    <row r="18" spans="1:14" ht="12.75">
      <c r="A18" s="414" t="s">
        <v>441</v>
      </c>
      <c r="B18" s="415"/>
      <c r="C18" s="416"/>
      <c r="D18" s="416"/>
      <c r="E18" s="416"/>
      <c r="F18" s="416"/>
      <c r="G18" s="417">
        <f t="shared" si="0"/>
        <v>0</v>
      </c>
      <c r="H18" s="418"/>
      <c r="I18" s="434">
        <v>1591</v>
      </c>
      <c r="J18" s="432"/>
      <c r="K18" s="432"/>
      <c r="L18" s="416"/>
      <c r="M18" s="416"/>
      <c r="N18" s="417">
        <f t="shared" si="1"/>
        <v>1591</v>
      </c>
    </row>
    <row r="19" spans="1:14" ht="12.75">
      <c r="A19" s="414" t="s">
        <v>442</v>
      </c>
      <c r="B19" s="415">
        <v>5080</v>
      </c>
      <c r="C19" s="416"/>
      <c r="D19" s="416"/>
      <c r="E19" s="416"/>
      <c r="F19" s="416"/>
      <c r="G19" s="417">
        <f t="shared" si="0"/>
        <v>5080</v>
      </c>
      <c r="H19" s="418"/>
      <c r="I19" s="415">
        <v>8645</v>
      </c>
      <c r="J19" s="416"/>
      <c r="K19" s="416"/>
      <c r="L19" s="416"/>
      <c r="M19" s="416"/>
      <c r="N19" s="417">
        <f aca="true" t="shared" si="2" ref="N19:N28">SUM(I19:M19)</f>
        <v>8645</v>
      </c>
    </row>
    <row r="20" spans="1:14" ht="12.75">
      <c r="A20" s="414" t="s">
        <v>443</v>
      </c>
      <c r="B20" s="425"/>
      <c r="C20" s="426"/>
      <c r="D20" s="426"/>
      <c r="E20" s="426"/>
      <c r="F20" s="426"/>
      <c r="G20" s="433">
        <f t="shared" si="0"/>
        <v>0</v>
      </c>
      <c r="H20" s="437"/>
      <c r="I20" s="434">
        <v>14577</v>
      </c>
      <c r="J20" s="426"/>
      <c r="K20" s="426"/>
      <c r="L20" s="426"/>
      <c r="M20" s="426"/>
      <c r="N20" s="433">
        <f t="shared" si="2"/>
        <v>14577</v>
      </c>
    </row>
    <row r="21" spans="1:14" ht="12.75">
      <c r="A21" s="438" t="s">
        <v>503</v>
      </c>
      <c r="B21" s="425"/>
      <c r="C21" s="426"/>
      <c r="D21" s="426"/>
      <c r="E21" s="426"/>
      <c r="F21" s="426"/>
      <c r="G21" s="433">
        <f t="shared" si="0"/>
        <v>0</v>
      </c>
      <c r="H21" s="437"/>
      <c r="I21" s="434">
        <v>300</v>
      </c>
      <c r="J21" s="426"/>
      <c r="K21" s="426"/>
      <c r="L21" s="426"/>
      <c r="M21" s="426"/>
      <c r="N21" s="433">
        <f t="shared" si="2"/>
        <v>300</v>
      </c>
    </row>
    <row r="22" spans="1:14" ht="12.75">
      <c r="A22" s="438" t="s">
        <v>444</v>
      </c>
      <c r="B22" s="439"/>
      <c r="C22" s="426"/>
      <c r="D22" s="432"/>
      <c r="E22" s="440"/>
      <c r="F22" s="432"/>
      <c r="G22" s="433">
        <f t="shared" si="0"/>
        <v>0</v>
      </c>
      <c r="H22" s="437"/>
      <c r="I22" s="434"/>
      <c r="J22" s="432"/>
      <c r="K22" s="432"/>
      <c r="L22" s="432"/>
      <c r="M22" s="441"/>
      <c r="N22" s="433">
        <f t="shared" si="2"/>
        <v>0</v>
      </c>
    </row>
    <row r="23" spans="1:14" ht="12.75">
      <c r="A23" s="414" t="s">
        <v>445</v>
      </c>
      <c r="B23" s="425"/>
      <c r="C23" s="426"/>
      <c r="D23" s="432"/>
      <c r="E23" s="440"/>
      <c r="F23" s="426"/>
      <c r="G23" s="433">
        <f t="shared" si="0"/>
        <v>0</v>
      </c>
      <c r="H23" s="437"/>
      <c r="I23" s="434"/>
      <c r="J23" s="426"/>
      <c r="K23" s="426"/>
      <c r="L23" s="426"/>
      <c r="M23" s="426"/>
      <c r="N23" s="433">
        <f t="shared" si="2"/>
        <v>0</v>
      </c>
    </row>
    <row r="24" spans="1:14" ht="12.75">
      <c r="A24" s="421" t="s">
        <v>446</v>
      </c>
      <c r="B24" s="422">
        <f>SUM(B25:B27)</f>
        <v>312591</v>
      </c>
      <c r="C24" s="423">
        <f>SUM(C25:C27)</f>
        <v>0</v>
      </c>
      <c r="D24" s="442"/>
      <c r="E24" s="442"/>
      <c r="F24" s="423"/>
      <c r="G24" s="433">
        <f>SUM(G25:G27)</f>
        <v>312591</v>
      </c>
      <c r="H24" s="437"/>
      <c r="I24" s="425"/>
      <c r="J24" s="426"/>
      <c r="K24" s="426">
        <f>SUM(K25:K27)</f>
        <v>0</v>
      </c>
      <c r="L24" s="426"/>
      <c r="M24" s="426"/>
      <c r="N24" s="433">
        <f t="shared" si="2"/>
        <v>0</v>
      </c>
    </row>
    <row r="25" spans="1:14" ht="12.75">
      <c r="A25" s="424" t="s">
        <v>447</v>
      </c>
      <c r="B25" s="434">
        <v>281191</v>
      </c>
      <c r="C25" s="426"/>
      <c r="D25" s="440"/>
      <c r="E25" s="440"/>
      <c r="F25" s="426"/>
      <c r="G25" s="428">
        <f>SUM(B25:F25)</f>
        <v>281191</v>
      </c>
      <c r="H25" s="437"/>
      <c r="I25" s="425"/>
      <c r="J25" s="426"/>
      <c r="K25" s="426"/>
      <c r="L25" s="426"/>
      <c r="M25" s="426"/>
      <c r="N25" s="428">
        <f t="shared" si="2"/>
        <v>0</v>
      </c>
    </row>
    <row r="26" spans="1:14" ht="12.75">
      <c r="A26" s="424" t="s">
        <v>448</v>
      </c>
      <c r="B26" s="434">
        <v>25600</v>
      </c>
      <c r="C26" s="426"/>
      <c r="D26" s="440"/>
      <c r="E26" s="440"/>
      <c r="F26" s="426"/>
      <c r="G26" s="428">
        <f>SUM(B26:F26)</f>
        <v>25600</v>
      </c>
      <c r="H26" s="437"/>
      <c r="I26" s="425"/>
      <c r="J26" s="426"/>
      <c r="K26" s="426"/>
      <c r="L26" s="426"/>
      <c r="M26" s="426"/>
      <c r="N26" s="428">
        <f t="shared" si="2"/>
        <v>0</v>
      </c>
    </row>
    <row r="27" spans="1:14" ht="12.75">
      <c r="A27" s="424" t="s">
        <v>449</v>
      </c>
      <c r="B27" s="434">
        <v>5800</v>
      </c>
      <c r="C27" s="426"/>
      <c r="D27" s="440"/>
      <c r="E27" s="440"/>
      <c r="F27" s="426"/>
      <c r="G27" s="428">
        <f>SUM(B27:F27)</f>
        <v>5800</v>
      </c>
      <c r="H27" s="437"/>
      <c r="I27" s="425"/>
      <c r="J27" s="426"/>
      <c r="K27" s="426"/>
      <c r="L27" s="426"/>
      <c r="M27" s="426"/>
      <c r="N27" s="428">
        <f t="shared" si="2"/>
        <v>0</v>
      </c>
    </row>
    <row r="28" spans="1:14" ht="12.75">
      <c r="A28" s="443" t="s">
        <v>450</v>
      </c>
      <c r="B28" s="425"/>
      <c r="C28" s="426"/>
      <c r="D28" s="440"/>
      <c r="E28" s="440"/>
      <c r="F28" s="426"/>
      <c r="G28" s="428">
        <f>SUM(B28:F28)</f>
        <v>0</v>
      </c>
      <c r="H28" s="437"/>
      <c r="I28" s="420"/>
      <c r="J28" s="426"/>
      <c r="K28" s="426"/>
      <c r="L28" s="426"/>
      <c r="M28" s="426"/>
      <c r="N28" s="428">
        <f t="shared" si="2"/>
        <v>0</v>
      </c>
    </row>
    <row r="29" spans="1:14" ht="12.75">
      <c r="A29" s="421" t="s">
        <v>504</v>
      </c>
      <c r="B29" s="425"/>
      <c r="C29" s="426"/>
      <c r="D29" s="426"/>
      <c r="E29" s="426"/>
      <c r="F29" s="426"/>
      <c r="G29" s="433">
        <f>SUM(G30:G31)</f>
        <v>0</v>
      </c>
      <c r="H29" s="437"/>
      <c r="I29" s="422">
        <f aca="true" t="shared" si="3" ref="I29:N29">SUM(I30:I33)</f>
        <v>1759</v>
      </c>
      <c r="J29" s="422">
        <f t="shared" si="3"/>
        <v>0</v>
      </c>
      <c r="K29" s="422">
        <f t="shared" si="3"/>
        <v>7621</v>
      </c>
      <c r="L29" s="422">
        <f t="shared" si="3"/>
        <v>0</v>
      </c>
      <c r="M29" s="422">
        <f t="shared" si="3"/>
        <v>0</v>
      </c>
      <c r="N29" s="422">
        <f t="shared" si="3"/>
        <v>9380</v>
      </c>
    </row>
    <row r="30" spans="1:14" ht="12.75">
      <c r="A30" s="424" t="s">
        <v>451</v>
      </c>
      <c r="B30" s="425"/>
      <c r="C30" s="426"/>
      <c r="D30" s="426"/>
      <c r="E30" s="426"/>
      <c r="F30" s="426"/>
      <c r="G30" s="433">
        <f>SUM(B30:F30)</f>
        <v>0</v>
      </c>
      <c r="H30" s="437"/>
      <c r="I30" s="425"/>
      <c r="J30" s="426"/>
      <c r="K30" s="426">
        <v>1500</v>
      </c>
      <c r="L30" s="426"/>
      <c r="M30" s="426"/>
      <c r="N30" s="428">
        <f aca="true" t="shared" si="4" ref="N30:N36">SUM(I30:M30)</f>
        <v>1500</v>
      </c>
    </row>
    <row r="31" spans="1:14" ht="12.75">
      <c r="A31" s="424" t="s">
        <v>452</v>
      </c>
      <c r="B31" s="425"/>
      <c r="C31" s="426"/>
      <c r="D31" s="426"/>
      <c r="E31" s="426"/>
      <c r="F31" s="426"/>
      <c r="G31" s="433">
        <f>SUM(B31:F31)</f>
        <v>0</v>
      </c>
      <c r="H31" s="437"/>
      <c r="I31" s="425"/>
      <c r="J31" s="426"/>
      <c r="K31" s="641">
        <v>780</v>
      </c>
      <c r="L31" s="426"/>
      <c r="M31" s="426"/>
      <c r="N31" s="428">
        <f t="shared" si="4"/>
        <v>780</v>
      </c>
    </row>
    <row r="32" spans="1:14" ht="12.75">
      <c r="A32" s="424" t="s">
        <v>453</v>
      </c>
      <c r="B32" s="425"/>
      <c r="C32" s="426"/>
      <c r="D32" s="426"/>
      <c r="E32" s="426"/>
      <c r="F32" s="426"/>
      <c r="G32" s="433"/>
      <c r="H32" s="437"/>
      <c r="I32" s="425"/>
      <c r="J32" s="426"/>
      <c r="K32" s="432">
        <v>5341</v>
      </c>
      <c r="L32" s="426"/>
      <c r="M32" s="426"/>
      <c r="N32" s="428">
        <f t="shared" si="4"/>
        <v>5341</v>
      </c>
    </row>
    <row r="33" spans="1:14" ht="12.75">
      <c r="A33" s="424" t="s">
        <v>585</v>
      </c>
      <c r="B33" s="425"/>
      <c r="C33" s="426"/>
      <c r="D33" s="426"/>
      <c r="E33" s="426"/>
      <c r="F33" s="426"/>
      <c r="G33" s="433"/>
      <c r="H33" s="437"/>
      <c r="I33" s="642">
        <v>1759</v>
      </c>
      <c r="J33" s="426"/>
      <c r="K33" s="416"/>
      <c r="L33" s="426"/>
      <c r="M33" s="426"/>
      <c r="N33" s="428">
        <f t="shared" si="4"/>
        <v>1759</v>
      </c>
    </row>
    <row r="34" spans="1:14" ht="12.75">
      <c r="A34" s="414" t="s">
        <v>586</v>
      </c>
      <c r="B34" s="425"/>
      <c r="C34" s="426"/>
      <c r="D34" s="426"/>
      <c r="E34" s="426"/>
      <c r="F34" s="426"/>
      <c r="G34" s="433">
        <f>SUM(B34:F34)</f>
        <v>0</v>
      </c>
      <c r="H34" s="437"/>
      <c r="I34" s="434">
        <v>120</v>
      </c>
      <c r="J34" s="426"/>
      <c r="K34" s="426"/>
      <c r="L34" s="426"/>
      <c r="M34" s="426"/>
      <c r="N34" s="433">
        <f t="shared" si="4"/>
        <v>120</v>
      </c>
    </row>
    <row r="35" spans="1:14" ht="12.75">
      <c r="A35" s="414" t="s">
        <v>455</v>
      </c>
      <c r="B35" s="425"/>
      <c r="C35" s="426"/>
      <c r="D35" s="426"/>
      <c r="E35" s="426"/>
      <c r="F35" s="426"/>
      <c r="G35" s="433">
        <f>SUM(B35:F35)</f>
        <v>0</v>
      </c>
      <c r="H35" s="437"/>
      <c r="I35" s="434">
        <v>32197</v>
      </c>
      <c r="J35" s="426"/>
      <c r="K35" s="426"/>
      <c r="L35" s="426"/>
      <c r="M35" s="426"/>
      <c r="N35" s="433">
        <f t="shared" si="4"/>
        <v>32197</v>
      </c>
    </row>
    <row r="36" spans="1:14" ht="13.5" customHeight="1" thickBot="1">
      <c r="A36" s="444" t="s">
        <v>456</v>
      </c>
      <c r="B36" s="445">
        <v>100</v>
      </c>
      <c r="C36" s="446"/>
      <c r="D36" s="447">
        <v>600</v>
      </c>
      <c r="E36" s="446"/>
      <c r="F36" s="446"/>
      <c r="G36" s="448">
        <f>SUM(B36:F36)</f>
        <v>700</v>
      </c>
      <c r="H36" s="449"/>
      <c r="I36" s="643">
        <v>14933</v>
      </c>
      <c r="J36" s="450">
        <v>4993</v>
      </c>
      <c r="K36" s="450"/>
      <c r="L36" s="447"/>
      <c r="M36" s="447"/>
      <c r="N36" s="448">
        <f t="shared" si="4"/>
        <v>19926</v>
      </c>
    </row>
    <row r="37" spans="1:14" ht="13.5" customHeight="1">
      <c r="A37" s="523"/>
      <c r="B37" s="486"/>
      <c r="C37" s="486"/>
      <c r="D37" s="524"/>
      <c r="E37" s="486"/>
      <c r="F37" s="486"/>
      <c r="G37" s="525"/>
      <c r="H37" s="483"/>
      <c r="I37" s="526"/>
      <c r="J37" s="526"/>
      <c r="K37" s="526"/>
      <c r="L37" s="524"/>
      <c r="M37" s="524"/>
      <c r="N37" s="525"/>
    </row>
    <row r="38" spans="1:14" ht="13.5" customHeight="1">
      <c r="A38" s="523"/>
      <c r="B38" s="486"/>
      <c r="C38" s="486"/>
      <c r="D38" s="524"/>
      <c r="E38" s="486"/>
      <c r="F38" s="486"/>
      <c r="G38" s="525"/>
      <c r="H38" s="483"/>
      <c r="I38" s="526"/>
      <c r="J38" s="526"/>
      <c r="K38" s="526"/>
      <c r="L38" s="524"/>
      <c r="M38" s="524"/>
      <c r="N38" s="525"/>
    </row>
    <row r="39" spans="1:14" ht="13.5" customHeight="1">
      <c r="A39" s="523"/>
      <c r="B39" s="486"/>
      <c r="C39" s="486"/>
      <c r="D39" s="524"/>
      <c r="E39" s="486"/>
      <c r="F39" s="486"/>
      <c r="G39" s="525"/>
      <c r="H39" s="483"/>
      <c r="I39" s="526"/>
      <c r="J39" s="526"/>
      <c r="K39" s="526"/>
      <c r="L39" s="524"/>
      <c r="M39" s="524"/>
      <c r="N39" s="525"/>
    </row>
    <row r="40" spans="1:14" ht="13.5" customHeight="1">
      <c r="A40" s="523"/>
      <c r="B40" s="486"/>
      <c r="C40" s="486"/>
      <c r="D40" s="524"/>
      <c r="E40" s="486"/>
      <c r="F40" s="486"/>
      <c r="G40" s="525"/>
      <c r="H40" s="483"/>
      <c r="I40" s="526"/>
      <c r="J40" s="526"/>
      <c r="K40" s="526"/>
      <c r="L40" s="524"/>
      <c r="M40" s="524"/>
      <c r="N40" s="525"/>
    </row>
    <row r="41" spans="1:14" ht="13.5" customHeight="1">
      <c r="A41" s="523"/>
      <c r="B41" s="486"/>
      <c r="C41" s="486"/>
      <c r="D41" s="524"/>
      <c r="E41" s="486"/>
      <c r="F41" s="486"/>
      <c r="G41" s="525"/>
      <c r="H41" s="483"/>
      <c r="I41" s="526"/>
      <c r="J41" s="526"/>
      <c r="K41" s="526"/>
      <c r="L41" s="524"/>
      <c r="M41" s="524"/>
      <c r="N41" s="525"/>
    </row>
    <row r="42" spans="1:14" ht="13.5" customHeight="1">
      <c r="A42" s="523"/>
      <c r="B42" s="486"/>
      <c r="C42" s="486"/>
      <c r="D42" s="524"/>
      <c r="E42" s="486"/>
      <c r="F42" s="486"/>
      <c r="G42" s="525"/>
      <c r="H42" s="483"/>
      <c r="I42" s="526"/>
      <c r="J42" s="526"/>
      <c r="K42" s="526"/>
      <c r="L42" s="524"/>
      <c r="M42" s="524"/>
      <c r="N42" s="525"/>
    </row>
    <row r="43" spans="1:14" ht="13.5" customHeight="1">
      <c r="A43" s="523"/>
      <c r="B43" s="486"/>
      <c r="C43" s="486"/>
      <c r="D43" s="524"/>
      <c r="E43" s="486"/>
      <c r="F43" s="486"/>
      <c r="G43" s="525"/>
      <c r="H43" s="483"/>
      <c r="I43" s="526"/>
      <c r="J43" s="526"/>
      <c r="K43" s="526"/>
      <c r="L43" s="524"/>
      <c r="M43" s="524"/>
      <c r="N43" s="525"/>
    </row>
    <row r="44" spans="1:14" ht="13.5" customHeight="1">
      <c r="A44" s="523"/>
      <c r="B44" s="486"/>
      <c r="C44" s="486"/>
      <c r="D44" s="524"/>
      <c r="E44" s="486"/>
      <c r="F44" s="486"/>
      <c r="G44" s="525"/>
      <c r="H44" s="483"/>
      <c r="I44" s="526"/>
      <c r="J44" s="526"/>
      <c r="K44" s="526"/>
      <c r="L44" s="524"/>
      <c r="M44" s="524"/>
      <c r="N44" s="525"/>
    </row>
    <row r="45" spans="1:14" ht="15" customHeight="1" thickBot="1">
      <c r="A45" s="523"/>
      <c r="B45" s="486"/>
      <c r="C45" s="486"/>
      <c r="D45" s="527"/>
      <c r="E45" s="486"/>
      <c r="F45" s="486"/>
      <c r="G45" s="525"/>
      <c r="H45" s="483"/>
      <c r="I45" s="524"/>
      <c r="J45" s="524"/>
      <c r="K45" s="524"/>
      <c r="L45" s="524"/>
      <c r="M45" s="524"/>
      <c r="N45" s="525"/>
    </row>
    <row r="46" spans="1:14" ht="15.75">
      <c r="A46" s="393" t="s">
        <v>248</v>
      </c>
      <c r="B46" s="752" t="s">
        <v>414</v>
      </c>
      <c r="C46" s="753"/>
      <c r="D46" s="753"/>
      <c r="E46" s="753"/>
      <c r="F46" s="753"/>
      <c r="G46" s="754"/>
      <c r="H46" s="394"/>
      <c r="I46" s="755" t="s">
        <v>415</v>
      </c>
      <c r="J46" s="756"/>
      <c r="K46" s="756"/>
      <c r="L46" s="756"/>
      <c r="M46" s="756"/>
      <c r="N46" s="757"/>
    </row>
    <row r="47" spans="1:14" ht="12.75">
      <c r="A47" s="451"/>
      <c r="B47" s="396" t="s">
        <v>416</v>
      </c>
      <c r="C47" s="397" t="s">
        <v>417</v>
      </c>
      <c r="D47" s="397" t="s">
        <v>418</v>
      </c>
      <c r="E47" s="397" t="s">
        <v>419</v>
      </c>
      <c r="F47" s="397" t="s">
        <v>420</v>
      </c>
      <c r="G47" s="398" t="s">
        <v>421</v>
      </c>
      <c r="H47" s="399"/>
      <c r="I47" s="452" t="s">
        <v>416</v>
      </c>
      <c r="J47" s="453" t="s">
        <v>417</v>
      </c>
      <c r="K47" s="453" t="s">
        <v>418</v>
      </c>
      <c r="L47" s="453" t="s">
        <v>141</v>
      </c>
      <c r="M47" s="453" t="s">
        <v>420</v>
      </c>
      <c r="N47" s="454" t="s">
        <v>421</v>
      </c>
    </row>
    <row r="48" spans="1:14" ht="13.5" thickBot="1">
      <c r="A48" s="400"/>
      <c r="B48" s="401" t="s">
        <v>422</v>
      </c>
      <c r="C48" s="402" t="s">
        <v>422</v>
      </c>
      <c r="D48" s="402" t="s">
        <v>423</v>
      </c>
      <c r="E48" s="402" t="s">
        <v>424</v>
      </c>
      <c r="F48" s="402" t="s">
        <v>425</v>
      </c>
      <c r="G48" s="403" t="s">
        <v>426</v>
      </c>
      <c r="H48" s="404"/>
      <c r="I48" s="455" t="s">
        <v>427</v>
      </c>
      <c r="J48" s="456" t="s">
        <v>428</v>
      </c>
      <c r="K48" s="456" t="s">
        <v>429</v>
      </c>
      <c r="L48" s="456"/>
      <c r="M48" s="456" t="s">
        <v>430</v>
      </c>
      <c r="N48" s="457" t="s">
        <v>431</v>
      </c>
    </row>
    <row r="49" spans="1:14" ht="12.75">
      <c r="A49" s="421" t="s">
        <v>457</v>
      </c>
      <c r="B49" s="422">
        <f>SUM(B50:B51)</f>
        <v>803376</v>
      </c>
      <c r="C49" s="423">
        <f>SUM(C50:C51)</f>
        <v>0</v>
      </c>
      <c r="D49" s="423">
        <f>SUM(D50:D51)</f>
        <v>0</v>
      </c>
      <c r="E49" s="423"/>
      <c r="F49" s="423"/>
      <c r="G49" s="433">
        <f>SUM(G50:G51)</f>
        <v>812250</v>
      </c>
      <c r="H49" s="437"/>
      <c r="I49" s="458">
        <f>SUM(I50:I51)</f>
        <v>16776</v>
      </c>
      <c r="J49" s="458">
        <f>SUM(J50:J51)</f>
        <v>0</v>
      </c>
      <c r="K49" s="458">
        <f>SUM(K50:K51)</f>
        <v>0</v>
      </c>
      <c r="L49" s="458">
        <f>SUM(L50:L51)</f>
        <v>0</v>
      </c>
      <c r="M49" s="458">
        <f>SUM(M50:M51)</f>
        <v>0</v>
      </c>
      <c r="N49" s="433">
        <f aca="true" t="shared" si="5" ref="N49:N78">SUM(I49:M49)</f>
        <v>16776</v>
      </c>
    </row>
    <row r="50" spans="1:14" ht="12.75">
      <c r="A50" s="424" t="s">
        <v>458</v>
      </c>
      <c r="B50" s="434">
        <v>49099</v>
      </c>
      <c r="C50" s="432"/>
      <c r="D50" s="440"/>
      <c r="E50" s="440"/>
      <c r="F50" s="440"/>
      <c r="G50" s="428">
        <f aca="true" t="shared" si="6" ref="G50:G78">SUM(B50:F50)</f>
        <v>49099</v>
      </c>
      <c r="H50" s="437"/>
      <c r="I50" s="434">
        <v>7902</v>
      </c>
      <c r="J50" s="440"/>
      <c r="K50" s="440"/>
      <c r="L50" s="440"/>
      <c r="M50" s="440"/>
      <c r="N50" s="459">
        <f t="shared" si="5"/>
        <v>7902</v>
      </c>
    </row>
    <row r="51" spans="1:14" ht="12.75">
      <c r="A51" s="424" t="s">
        <v>460</v>
      </c>
      <c r="B51" s="439">
        <v>754277</v>
      </c>
      <c r="C51" s="440"/>
      <c r="D51" s="432"/>
      <c r="E51" s="440"/>
      <c r="F51" s="440">
        <v>8874</v>
      </c>
      <c r="G51" s="428">
        <f t="shared" si="6"/>
        <v>763151</v>
      </c>
      <c r="H51" s="437"/>
      <c r="I51" s="458">
        <v>8874</v>
      </c>
      <c r="J51" s="440"/>
      <c r="K51" s="440"/>
      <c r="L51" s="440"/>
      <c r="M51" s="440"/>
      <c r="N51" s="459">
        <f t="shared" si="5"/>
        <v>8874</v>
      </c>
    </row>
    <row r="52" spans="1:14" ht="12.75">
      <c r="A52" s="414" t="s">
        <v>461</v>
      </c>
      <c r="B52" s="434"/>
      <c r="C52" s="432"/>
      <c r="D52" s="432"/>
      <c r="E52" s="677">
        <v>420055</v>
      </c>
      <c r="F52" s="432">
        <v>13511</v>
      </c>
      <c r="G52" s="417">
        <f t="shared" si="6"/>
        <v>433566</v>
      </c>
      <c r="H52" s="418"/>
      <c r="I52" s="434">
        <v>32</v>
      </c>
      <c r="J52" s="432"/>
      <c r="K52" s="432"/>
      <c r="L52" s="432">
        <v>419666</v>
      </c>
      <c r="M52" s="677">
        <v>8407</v>
      </c>
      <c r="N52" s="433">
        <f t="shared" si="5"/>
        <v>428105</v>
      </c>
    </row>
    <row r="53" spans="1:14" ht="12.75">
      <c r="A53" s="414" t="s">
        <v>462</v>
      </c>
      <c r="B53" s="458"/>
      <c r="C53" s="440"/>
      <c r="D53" s="440"/>
      <c r="E53" s="440"/>
      <c r="F53" s="440"/>
      <c r="G53" s="433">
        <f t="shared" si="6"/>
        <v>0</v>
      </c>
      <c r="H53" s="437"/>
      <c r="I53" s="434"/>
      <c r="J53" s="432"/>
      <c r="K53" s="677">
        <v>1075285</v>
      </c>
      <c r="L53" s="432"/>
      <c r="M53" s="432"/>
      <c r="N53" s="433">
        <f t="shared" si="5"/>
        <v>1075285</v>
      </c>
    </row>
    <row r="54" spans="1:14" ht="12.75">
      <c r="A54" s="414" t="s">
        <v>463</v>
      </c>
      <c r="B54" s="434"/>
      <c r="C54" s="432"/>
      <c r="D54" s="432">
        <v>554</v>
      </c>
      <c r="E54" s="432"/>
      <c r="F54" s="432"/>
      <c r="G54" s="433">
        <f t="shared" si="6"/>
        <v>554</v>
      </c>
      <c r="H54" s="437"/>
      <c r="I54" s="434">
        <v>1094</v>
      </c>
      <c r="J54" s="432"/>
      <c r="K54" s="432"/>
      <c r="L54" s="432"/>
      <c r="M54" s="432"/>
      <c r="N54" s="433">
        <f t="shared" si="5"/>
        <v>1094</v>
      </c>
    </row>
    <row r="55" spans="1:14" ht="12.75">
      <c r="A55" s="460" t="s">
        <v>464</v>
      </c>
      <c r="B55" s="463"/>
      <c r="C55" s="464"/>
      <c r="D55" s="464"/>
      <c r="E55" s="464"/>
      <c r="F55" s="464"/>
      <c r="G55" s="433">
        <f t="shared" si="6"/>
        <v>0</v>
      </c>
      <c r="H55" s="437"/>
      <c r="I55" s="463">
        <v>1016</v>
      </c>
      <c r="J55" s="464"/>
      <c r="K55" s="464"/>
      <c r="L55" s="464"/>
      <c r="M55" s="464"/>
      <c r="N55" s="433">
        <f t="shared" si="5"/>
        <v>1016</v>
      </c>
    </row>
    <row r="56" spans="1:14" ht="12.75">
      <c r="A56" s="460" t="s">
        <v>465</v>
      </c>
      <c r="B56" s="463">
        <v>3205</v>
      </c>
      <c r="C56" s="464"/>
      <c r="D56" s="464"/>
      <c r="E56" s="464"/>
      <c r="F56" s="464"/>
      <c r="G56" s="433">
        <f t="shared" si="6"/>
        <v>3205</v>
      </c>
      <c r="H56" s="437"/>
      <c r="I56" s="463">
        <v>11212</v>
      </c>
      <c r="J56" s="464"/>
      <c r="K56" s="464">
        <v>133328</v>
      </c>
      <c r="L56" s="464"/>
      <c r="M56" s="464"/>
      <c r="N56" s="417">
        <f t="shared" si="5"/>
        <v>144540</v>
      </c>
    </row>
    <row r="57" spans="1:14" ht="12.75">
      <c r="A57" s="460" t="s">
        <v>466</v>
      </c>
      <c r="B57" s="463"/>
      <c r="C57" s="464"/>
      <c r="D57" s="464"/>
      <c r="E57" s="464"/>
      <c r="F57" s="464"/>
      <c r="G57" s="433">
        <f t="shared" si="6"/>
        <v>0</v>
      </c>
      <c r="H57" s="437"/>
      <c r="I57" s="463"/>
      <c r="J57" s="464"/>
      <c r="K57" s="464"/>
      <c r="L57" s="464"/>
      <c r="M57" s="464"/>
      <c r="N57" s="417">
        <f t="shared" si="5"/>
        <v>0</v>
      </c>
    </row>
    <row r="58" spans="1:14" ht="12.75">
      <c r="A58" s="460" t="s">
        <v>467</v>
      </c>
      <c r="B58" s="463">
        <v>272</v>
      </c>
      <c r="C58" s="464"/>
      <c r="D58" s="464">
        <v>90118</v>
      </c>
      <c r="E58" s="464"/>
      <c r="F58" s="464"/>
      <c r="G58" s="433">
        <f t="shared" si="6"/>
        <v>90390</v>
      </c>
      <c r="H58" s="437"/>
      <c r="I58" s="463">
        <v>6986</v>
      </c>
      <c r="J58" s="464"/>
      <c r="K58" s="464">
        <v>36513</v>
      </c>
      <c r="L58" s="464"/>
      <c r="M58" s="464"/>
      <c r="N58" s="417">
        <f t="shared" si="5"/>
        <v>43499</v>
      </c>
    </row>
    <row r="59" spans="1:14" ht="12.75">
      <c r="A59" s="460" t="s">
        <v>468</v>
      </c>
      <c r="B59" s="463"/>
      <c r="C59" s="464"/>
      <c r="D59" s="464">
        <v>210892</v>
      </c>
      <c r="E59" s="464"/>
      <c r="F59" s="464"/>
      <c r="G59" s="433">
        <f t="shared" si="6"/>
        <v>210892</v>
      </c>
      <c r="H59" s="437"/>
      <c r="I59" s="461"/>
      <c r="J59" s="462"/>
      <c r="K59" s="462"/>
      <c r="L59" s="462"/>
      <c r="M59" s="462"/>
      <c r="N59" s="417">
        <f t="shared" si="5"/>
        <v>0</v>
      </c>
    </row>
    <row r="60" spans="1:14" ht="12.75">
      <c r="A60" s="460" t="s">
        <v>469</v>
      </c>
      <c r="B60" s="461"/>
      <c r="C60" s="462"/>
      <c r="D60" s="462"/>
      <c r="E60" s="462"/>
      <c r="F60" s="462"/>
      <c r="G60" s="433">
        <f t="shared" si="6"/>
        <v>0</v>
      </c>
      <c r="H60" s="437"/>
      <c r="I60" s="461"/>
      <c r="J60" s="462"/>
      <c r="K60" s="462"/>
      <c r="L60" s="462"/>
      <c r="M60" s="462"/>
      <c r="N60" s="417">
        <f t="shared" si="5"/>
        <v>0</v>
      </c>
    </row>
    <row r="61" spans="1:14" ht="12.75">
      <c r="A61" s="460" t="s">
        <v>470</v>
      </c>
      <c r="B61" s="461"/>
      <c r="C61" s="462"/>
      <c r="D61" s="462"/>
      <c r="E61" s="462"/>
      <c r="F61" s="462"/>
      <c r="G61" s="433">
        <f t="shared" si="6"/>
        <v>0</v>
      </c>
      <c r="H61" s="437"/>
      <c r="I61" s="461"/>
      <c r="J61" s="462"/>
      <c r="K61" s="462"/>
      <c r="L61" s="462"/>
      <c r="M61" s="462"/>
      <c r="N61" s="417">
        <f t="shared" si="5"/>
        <v>0</v>
      </c>
    </row>
    <row r="62" spans="1:14" ht="12.75">
      <c r="A62" s="460" t="s">
        <v>471</v>
      </c>
      <c r="B62" s="461"/>
      <c r="C62" s="462"/>
      <c r="D62" s="462"/>
      <c r="E62" s="462"/>
      <c r="F62" s="462"/>
      <c r="G62" s="433">
        <f t="shared" si="6"/>
        <v>0</v>
      </c>
      <c r="H62" s="437"/>
      <c r="I62" s="461"/>
      <c r="J62" s="462"/>
      <c r="K62" s="462"/>
      <c r="L62" s="462"/>
      <c r="M62" s="462"/>
      <c r="N62" s="417">
        <f t="shared" si="5"/>
        <v>0</v>
      </c>
    </row>
    <row r="63" spans="1:14" ht="12.75">
      <c r="A63" s="460" t="s">
        <v>472</v>
      </c>
      <c r="B63" s="461"/>
      <c r="C63" s="462"/>
      <c r="D63" s="462"/>
      <c r="E63" s="462"/>
      <c r="F63" s="462"/>
      <c r="G63" s="433">
        <f t="shared" si="6"/>
        <v>0</v>
      </c>
      <c r="H63" s="437"/>
      <c r="I63" s="461"/>
      <c r="J63" s="462"/>
      <c r="K63" s="462"/>
      <c r="L63" s="462"/>
      <c r="M63" s="462"/>
      <c r="N63" s="417">
        <f t="shared" si="5"/>
        <v>0</v>
      </c>
    </row>
    <row r="64" spans="1:14" ht="12.75">
      <c r="A64" s="460" t="s">
        <v>473</v>
      </c>
      <c r="B64" s="461"/>
      <c r="C64" s="462"/>
      <c r="D64" s="462"/>
      <c r="E64" s="462"/>
      <c r="F64" s="462"/>
      <c r="G64" s="433">
        <f t="shared" si="6"/>
        <v>0</v>
      </c>
      <c r="H64" s="437"/>
      <c r="I64" s="461"/>
      <c r="J64" s="462"/>
      <c r="K64" s="462"/>
      <c r="L64" s="462"/>
      <c r="M64" s="462"/>
      <c r="N64" s="417">
        <f t="shared" si="5"/>
        <v>0</v>
      </c>
    </row>
    <row r="65" spans="1:14" ht="12.75">
      <c r="A65" s="460" t="s">
        <v>474</v>
      </c>
      <c r="B65" s="461"/>
      <c r="C65" s="462"/>
      <c r="D65" s="462"/>
      <c r="E65" s="462"/>
      <c r="F65" s="462"/>
      <c r="G65" s="433">
        <f t="shared" si="6"/>
        <v>0</v>
      </c>
      <c r="H65" s="437"/>
      <c r="I65" s="461"/>
      <c r="J65" s="462"/>
      <c r="K65" s="462">
        <v>4500</v>
      </c>
      <c r="L65" s="462"/>
      <c r="M65" s="462"/>
      <c r="N65" s="417">
        <f t="shared" si="5"/>
        <v>4500</v>
      </c>
    </row>
    <row r="66" spans="1:14" ht="12.75">
      <c r="A66" s="460" t="s">
        <v>475</v>
      </c>
      <c r="B66" s="461"/>
      <c r="C66" s="462"/>
      <c r="D66" s="462"/>
      <c r="E66" s="462"/>
      <c r="F66" s="462"/>
      <c r="G66" s="433">
        <f t="shared" si="6"/>
        <v>0</v>
      </c>
      <c r="H66" s="437"/>
      <c r="I66" s="461"/>
      <c r="J66" s="462"/>
      <c r="K66" s="462"/>
      <c r="L66" s="462"/>
      <c r="M66" s="462"/>
      <c r="N66" s="417">
        <f t="shared" si="5"/>
        <v>0</v>
      </c>
    </row>
    <row r="67" spans="1:14" ht="12.75">
      <c r="A67" s="460" t="s">
        <v>476</v>
      </c>
      <c r="B67" s="461"/>
      <c r="C67" s="462"/>
      <c r="D67" s="462"/>
      <c r="E67" s="462"/>
      <c r="F67" s="462"/>
      <c r="G67" s="433">
        <f t="shared" si="6"/>
        <v>0</v>
      </c>
      <c r="H67" s="437"/>
      <c r="I67" s="461"/>
      <c r="J67" s="462"/>
      <c r="K67" s="462"/>
      <c r="L67" s="462"/>
      <c r="M67" s="462"/>
      <c r="N67" s="417">
        <f t="shared" si="5"/>
        <v>0</v>
      </c>
    </row>
    <row r="68" spans="1:14" ht="12.75">
      <c r="A68" s="460" t="s">
        <v>477</v>
      </c>
      <c r="B68" s="461"/>
      <c r="C68" s="462"/>
      <c r="D68" s="462"/>
      <c r="E68" s="462"/>
      <c r="F68" s="462"/>
      <c r="G68" s="433">
        <f t="shared" si="6"/>
        <v>0</v>
      </c>
      <c r="H68" s="437"/>
      <c r="I68" s="461"/>
      <c r="J68" s="462"/>
      <c r="K68" s="462">
        <v>2000</v>
      </c>
      <c r="L68" s="462"/>
      <c r="M68" s="462"/>
      <c r="N68" s="417">
        <f t="shared" si="5"/>
        <v>2000</v>
      </c>
    </row>
    <row r="69" spans="1:14" ht="12.75">
      <c r="A69" s="460" t="s">
        <v>478</v>
      </c>
      <c r="B69" s="461"/>
      <c r="C69" s="462"/>
      <c r="D69" s="462"/>
      <c r="E69" s="462"/>
      <c r="F69" s="462"/>
      <c r="G69" s="433">
        <f t="shared" si="6"/>
        <v>0</v>
      </c>
      <c r="H69" s="437"/>
      <c r="I69" s="461"/>
      <c r="J69" s="462"/>
      <c r="K69" s="462">
        <v>1200</v>
      </c>
      <c r="L69" s="462"/>
      <c r="M69" s="462"/>
      <c r="N69" s="417">
        <f t="shared" si="5"/>
        <v>1200</v>
      </c>
    </row>
    <row r="70" spans="1:14" ht="12.75">
      <c r="A70" s="460" t="s">
        <v>479</v>
      </c>
      <c r="B70" s="461"/>
      <c r="C70" s="462"/>
      <c r="D70" s="462"/>
      <c r="E70" s="462"/>
      <c r="F70" s="462"/>
      <c r="G70" s="433">
        <f t="shared" si="6"/>
        <v>0</v>
      </c>
      <c r="H70" s="437"/>
      <c r="I70" s="461"/>
      <c r="J70" s="462"/>
      <c r="K70" s="462"/>
      <c r="L70" s="462"/>
      <c r="M70" s="462"/>
      <c r="N70" s="417">
        <f t="shared" si="5"/>
        <v>0</v>
      </c>
    </row>
    <row r="71" spans="1:14" ht="12.75">
      <c r="A71" s="460" t="s">
        <v>480</v>
      </c>
      <c r="B71" s="461"/>
      <c r="C71" s="462"/>
      <c r="D71" s="462"/>
      <c r="E71" s="462"/>
      <c r="F71" s="462"/>
      <c r="G71" s="433">
        <f t="shared" si="6"/>
        <v>0</v>
      </c>
      <c r="H71" s="437"/>
      <c r="I71" s="461"/>
      <c r="J71" s="462"/>
      <c r="K71" s="462"/>
      <c r="L71" s="462"/>
      <c r="M71" s="462"/>
      <c r="N71" s="417">
        <f t="shared" si="5"/>
        <v>0</v>
      </c>
    </row>
    <row r="72" spans="1:14" ht="12.75">
      <c r="A72" s="460" t="s">
        <v>481</v>
      </c>
      <c r="B72" s="461">
        <v>1500</v>
      </c>
      <c r="C72" s="462"/>
      <c r="D72" s="462"/>
      <c r="E72" s="462"/>
      <c r="F72" s="462"/>
      <c r="G72" s="433">
        <f t="shared" si="6"/>
        <v>1500</v>
      </c>
      <c r="H72" s="437"/>
      <c r="I72" s="461"/>
      <c r="J72" s="462"/>
      <c r="K72" s="462">
        <v>2000</v>
      </c>
      <c r="L72" s="462"/>
      <c r="M72" s="462"/>
      <c r="N72" s="417">
        <f t="shared" si="5"/>
        <v>2000</v>
      </c>
    </row>
    <row r="73" spans="1:14" ht="12.75">
      <c r="A73" s="460" t="s">
        <v>482</v>
      </c>
      <c r="B73" s="461"/>
      <c r="C73" s="462"/>
      <c r="D73" s="462"/>
      <c r="E73" s="462"/>
      <c r="F73" s="462"/>
      <c r="G73" s="433">
        <f t="shared" si="6"/>
        <v>0</v>
      </c>
      <c r="H73" s="437"/>
      <c r="I73" s="461"/>
      <c r="J73" s="462"/>
      <c r="K73" s="465">
        <v>5550</v>
      </c>
      <c r="L73" s="462"/>
      <c r="M73" s="462"/>
      <c r="N73" s="417">
        <f t="shared" si="5"/>
        <v>5550</v>
      </c>
    </row>
    <row r="74" spans="1:14" ht="12.75">
      <c r="A74" s="466" t="s">
        <v>483</v>
      </c>
      <c r="B74" s="463"/>
      <c r="C74" s="464"/>
      <c r="D74" s="464">
        <v>248457</v>
      </c>
      <c r="E74" s="462"/>
      <c r="F74" s="462"/>
      <c r="G74" s="433">
        <f t="shared" si="6"/>
        <v>248457</v>
      </c>
      <c r="H74" s="437"/>
      <c r="I74" s="463">
        <v>249787</v>
      </c>
      <c r="J74" s="462">
        <v>2040</v>
      </c>
      <c r="K74" s="462"/>
      <c r="L74" s="462"/>
      <c r="M74" s="462"/>
      <c r="N74" s="417">
        <f t="shared" si="5"/>
        <v>251827</v>
      </c>
    </row>
    <row r="75" spans="1:14" ht="12.75">
      <c r="A75" s="496" t="s">
        <v>484</v>
      </c>
      <c r="B75" s="463"/>
      <c r="C75" s="678">
        <v>25200</v>
      </c>
      <c r="D75" s="464"/>
      <c r="E75" s="462"/>
      <c r="F75" s="462"/>
      <c r="G75" s="433">
        <f t="shared" si="6"/>
        <v>25200</v>
      </c>
      <c r="H75" s="437"/>
      <c r="I75" s="463"/>
      <c r="J75" s="464"/>
      <c r="K75" s="464"/>
      <c r="L75" s="462"/>
      <c r="M75" s="462"/>
      <c r="N75" s="417">
        <f t="shared" si="5"/>
        <v>0</v>
      </c>
    </row>
    <row r="76" spans="1:14" ht="12.75">
      <c r="A76" s="460" t="s">
        <v>485</v>
      </c>
      <c r="B76" s="463"/>
      <c r="C76" s="464"/>
      <c r="D76" s="464"/>
      <c r="E76" s="462"/>
      <c r="F76" s="462"/>
      <c r="G76" s="433">
        <f t="shared" si="6"/>
        <v>0</v>
      </c>
      <c r="H76" s="437"/>
      <c r="I76" s="463"/>
      <c r="J76" s="464"/>
      <c r="K76" s="464">
        <v>6300</v>
      </c>
      <c r="L76" s="462"/>
      <c r="M76" s="462"/>
      <c r="N76" s="417">
        <f t="shared" si="5"/>
        <v>6300</v>
      </c>
    </row>
    <row r="77" spans="1:14" ht="12.75">
      <c r="A77" s="460" t="s">
        <v>486</v>
      </c>
      <c r="B77" s="463"/>
      <c r="C77" s="464"/>
      <c r="D77" s="464"/>
      <c r="E77" s="462"/>
      <c r="F77" s="462"/>
      <c r="G77" s="467">
        <f t="shared" si="6"/>
        <v>0</v>
      </c>
      <c r="H77" s="437"/>
      <c r="I77" s="463"/>
      <c r="J77" s="464"/>
      <c r="K77" s="464"/>
      <c r="L77" s="462"/>
      <c r="M77" s="462"/>
      <c r="N77" s="417">
        <f t="shared" si="5"/>
        <v>0</v>
      </c>
    </row>
    <row r="78" spans="1:14" ht="13.5" thickBot="1">
      <c r="A78" s="460" t="s">
        <v>591</v>
      </c>
      <c r="B78" s="461"/>
      <c r="C78" s="464"/>
      <c r="D78" s="678">
        <v>12863</v>
      </c>
      <c r="E78" s="462"/>
      <c r="F78" s="462"/>
      <c r="G78" s="468">
        <f t="shared" si="6"/>
        <v>12863</v>
      </c>
      <c r="H78" s="437"/>
      <c r="I78" s="679">
        <v>5351</v>
      </c>
      <c r="J78" s="464"/>
      <c r="K78" s="464"/>
      <c r="L78" s="462"/>
      <c r="M78" s="462"/>
      <c r="N78" s="469">
        <f t="shared" si="5"/>
        <v>5351</v>
      </c>
    </row>
    <row r="79" spans="1:14" ht="12.75">
      <c r="A79" s="470" t="s">
        <v>59</v>
      </c>
      <c r="B79" s="471">
        <f>SUM(B9:B12,B14:B24,B29,B34:B49,B52:B78)</f>
        <v>1126124</v>
      </c>
      <c r="C79" s="471">
        <f>SUM(C9:C12,C14:C24,C29,C34:C49,C52:C78)</f>
        <v>25200</v>
      </c>
      <c r="D79" s="471">
        <f>SUM(D9:D12,D13:D24,D29,D34:D49,D52:D78,D28)</f>
        <v>789668</v>
      </c>
      <c r="E79" s="471">
        <f>SUM(E9:E12,E14:E24,E29,E34:E49,E52:E78)</f>
        <v>420055</v>
      </c>
      <c r="F79" s="471">
        <f>SUM(F9:F12,F14:F23,F24,F29,F34:F49,F52:F78)</f>
        <v>20495</v>
      </c>
      <c r="G79" s="471">
        <f>SUM(G9:G12,G13:G24,G34:G49,G52:G59,G60:G78,G28)</f>
        <v>2390416</v>
      </c>
      <c r="H79" s="471" t="e">
        <f>SUM(H9:H12,H14:H24,H34:H49,H52:H59,H60:H78)</f>
        <v>#REF!</v>
      </c>
      <c r="I79" s="471">
        <f>SUM(I9:I12,I13:I24,I29,I34:I49,I52:I78,I28)</f>
        <v>424983</v>
      </c>
      <c r="J79" s="499">
        <f>SUM(J9:J12,J13:J24,J29,J34:J49,J52:J78)</f>
        <v>249251</v>
      </c>
      <c r="K79" s="499">
        <f>SUM(K9:K12,K13:K24,K29,K34:K49,K52:K78)</f>
        <v>1288109</v>
      </c>
      <c r="L79" s="471">
        <f>SUM(L9:L12,L13:L24,L29,L34:L49,L52:L78)</f>
        <v>419666</v>
      </c>
      <c r="M79" s="471">
        <f>SUM(M9:M12,M13:M24,M29,M34:M49,M52:M78)</f>
        <v>8407</v>
      </c>
      <c r="N79" s="472">
        <f>SUM(N9:N12,N13:N24,N29,N34:N49,N52:N78,N28)</f>
        <v>2390416</v>
      </c>
    </row>
    <row r="80" spans="1:14" ht="12.75">
      <c r="A80" s="473" t="s">
        <v>487</v>
      </c>
      <c r="B80" s="415"/>
      <c r="C80" s="416"/>
      <c r="D80" s="416"/>
      <c r="E80" s="416"/>
      <c r="F80" s="416"/>
      <c r="G80" s="417"/>
      <c r="H80" s="474"/>
      <c r="I80" s="422"/>
      <c r="J80" s="432"/>
      <c r="K80" s="432">
        <v>1075285</v>
      </c>
      <c r="L80" s="416"/>
      <c r="M80" s="416"/>
      <c r="N80" s="475">
        <f>SUM(I80:M80)</f>
        <v>1075285</v>
      </c>
    </row>
    <row r="81" spans="1:14" ht="13.5" thickBot="1">
      <c r="A81" s="476" t="s">
        <v>71</v>
      </c>
      <c r="B81" s="477">
        <f aca="true" t="shared" si="7" ref="B81:N81">B79-B80</f>
        <v>1126124</v>
      </c>
      <c r="C81" s="478">
        <f t="shared" si="7"/>
        <v>25200</v>
      </c>
      <c r="D81" s="478">
        <f t="shared" si="7"/>
        <v>789668</v>
      </c>
      <c r="E81" s="478">
        <f t="shared" si="7"/>
        <v>420055</v>
      </c>
      <c r="F81" s="478">
        <f t="shared" si="7"/>
        <v>20495</v>
      </c>
      <c r="G81" s="478">
        <f t="shared" si="7"/>
        <v>2390416</v>
      </c>
      <c r="H81" s="479" t="e">
        <f t="shared" si="7"/>
        <v>#REF!</v>
      </c>
      <c r="I81" s="477">
        <f t="shared" si="7"/>
        <v>424983</v>
      </c>
      <c r="J81" s="478">
        <f t="shared" si="7"/>
        <v>249251</v>
      </c>
      <c r="K81" s="478">
        <f t="shared" si="7"/>
        <v>212824</v>
      </c>
      <c r="L81" s="478">
        <f t="shared" si="7"/>
        <v>419666</v>
      </c>
      <c r="M81" s="478">
        <f t="shared" si="7"/>
        <v>8407</v>
      </c>
      <c r="N81" s="480">
        <f t="shared" si="7"/>
        <v>1315131</v>
      </c>
    </row>
    <row r="82" spans="1:14" ht="12.75">
      <c r="A82" s="481"/>
      <c r="B82" s="482"/>
      <c r="C82" s="482"/>
      <c r="D82" s="482"/>
      <c r="E82" s="482"/>
      <c r="F82" s="482"/>
      <c r="G82" s="483"/>
      <c r="H82" s="483"/>
      <c r="I82" s="484"/>
      <c r="J82" s="482"/>
      <c r="K82" s="485"/>
      <c r="L82" s="484"/>
      <c r="M82" s="484"/>
      <c r="N82" s="486"/>
    </row>
    <row r="83" spans="1:14" ht="12.75">
      <c r="A83" s="481"/>
      <c r="B83" s="482"/>
      <c r="C83" s="482"/>
      <c r="D83" s="482"/>
      <c r="E83" s="482"/>
      <c r="F83" s="482"/>
      <c r="G83" s="483"/>
      <c r="H83" s="483"/>
      <c r="I83" s="482"/>
      <c r="J83" s="482"/>
      <c r="K83" s="485"/>
      <c r="L83" s="484"/>
      <c r="M83" s="484"/>
      <c r="N83" s="486"/>
    </row>
    <row r="84" spans="1:14" ht="12.75">
      <c r="A84" s="481"/>
      <c r="B84" s="482"/>
      <c r="C84" s="482"/>
      <c r="D84" s="482"/>
      <c r="E84" s="482"/>
      <c r="F84" s="482"/>
      <c r="G84" s="483"/>
      <c r="H84" s="483"/>
      <c r="I84" s="487"/>
      <c r="J84" s="482"/>
      <c r="K84" s="486"/>
      <c r="L84" s="482"/>
      <c r="M84" s="482"/>
      <c r="N84" s="486"/>
    </row>
    <row r="85" spans="1:14" ht="12.75">
      <c r="A85" s="481"/>
      <c r="B85" s="482"/>
      <c r="C85" s="482"/>
      <c r="D85" s="482"/>
      <c r="E85" s="482"/>
      <c r="F85" s="482"/>
      <c r="G85" s="483"/>
      <c r="H85" s="483"/>
      <c r="I85" s="482"/>
      <c r="J85" s="482"/>
      <c r="K85" s="486"/>
      <c r="L85" s="482"/>
      <c r="M85" s="482"/>
      <c r="N85" s="486"/>
    </row>
    <row r="86" spans="1:14" ht="12.75">
      <c r="A86" s="481"/>
      <c r="B86" s="482"/>
      <c r="C86" s="482"/>
      <c r="D86" s="482"/>
      <c r="E86" s="482"/>
      <c r="F86" s="482"/>
      <c r="G86" s="483"/>
      <c r="H86" s="483"/>
      <c r="I86" s="482"/>
      <c r="J86" s="482"/>
      <c r="K86" s="486"/>
      <c r="L86" s="482"/>
      <c r="M86" s="482"/>
      <c r="N86" s="486"/>
    </row>
    <row r="87" spans="1:14" ht="12.75">
      <c r="A87" s="481"/>
      <c r="B87" s="482"/>
      <c r="C87" s="482"/>
      <c r="D87" s="482"/>
      <c r="E87" s="482"/>
      <c r="F87" s="482"/>
      <c r="G87" s="483"/>
      <c r="H87" s="483"/>
      <c r="I87" s="482"/>
      <c r="J87" s="482"/>
      <c r="K87" s="486"/>
      <c r="L87" s="482"/>
      <c r="M87" s="482"/>
      <c r="N87" s="486"/>
    </row>
    <row r="88" spans="1:14" ht="12.75">
      <c r="A88" s="481"/>
      <c r="B88" s="482"/>
      <c r="C88" s="482"/>
      <c r="D88" s="482"/>
      <c r="E88" s="482"/>
      <c r="F88" s="482"/>
      <c r="G88" s="483"/>
      <c r="H88" s="483"/>
      <c r="I88" s="482"/>
      <c r="J88" s="482"/>
      <c r="K88" s="486"/>
      <c r="L88" s="482"/>
      <c r="M88" s="482"/>
      <c r="N88" s="486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&amp;R11. melléklet a 40/2013.(XII.19.)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9">
    <pageSetUpPr fitToPage="1"/>
  </sheetPr>
  <dimension ref="A1:GL87"/>
  <sheetViews>
    <sheetView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9" sqref="B79"/>
    </sheetView>
  </sheetViews>
  <sheetFormatPr defaultColWidth="9.00390625" defaultRowHeight="12.75"/>
  <cols>
    <col min="1" max="1" width="42.375" style="380" customWidth="1"/>
    <col min="2" max="3" width="9.50390625" style="381" customWidth="1"/>
    <col min="4" max="4" width="9.375" style="381" bestFit="1" customWidth="1"/>
    <col min="5" max="6" width="9.50390625" style="381" customWidth="1"/>
    <col min="7" max="7" width="9.50390625" style="382" customWidth="1"/>
    <col min="8" max="8" width="1.12109375" style="382" customWidth="1"/>
    <col min="9" max="13" width="9.50390625" style="380" customWidth="1"/>
    <col min="14" max="14" width="9.50390625" style="383" customWidth="1"/>
    <col min="15" max="16384" width="10.625" style="380" customWidth="1"/>
  </cols>
  <sheetData>
    <row r="1" spans="10:13" ht="12.75">
      <c r="J1" s="759" t="s">
        <v>551</v>
      </c>
      <c r="K1" s="759"/>
      <c r="L1" s="759"/>
      <c r="M1" s="759"/>
    </row>
    <row r="2" spans="1:14" ht="12.75">
      <c r="A2" s="384"/>
      <c r="I2" s="384"/>
      <c r="J2" s="758" t="s">
        <v>566</v>
      </c>
      <c r="K2" s="758"/>
      <c r="L2" s="758"/>
      <c r="M2" s="758"/>
      <c r="N2" s="385"/>
    </row>
    <row r="3" spans="1:14" ht="17.25" customHeight="1">
      <c r="A3" s="386" t="s">
        <v>500</v>
      </c>
      <c r="B3" s="387"/>
      <c r="C3" s="387"/>
      <c r="D3" s="387"/>
      <c r="E3" s="387"/>
      <c r="F3" s="387"/>
      <c r="G3" s="388"/>
      <c r="H3" s="388"/>
      <c r="I3" s="389"/>
      <c r="J3" s="389"/>
      <c r="K3" s="389"/>
      <c r="L3" s="389"/>
      <c r="M3" s="389"/>
      <c r="N3" s="390"/>
    </row>
    <row r="4" spans="1:14" ht="19.5">
      <c r="A4" s="391" t="s">
        <v>412</v>
      </c>
      <c r="B4" s="387"/>
      <c r="C4" s="387"/>
      <c r="D4" s="387"/>
      <c r="E4" s="387"/>
      <c r="F4" s="387"/>
      <c r="G4" s="388"/>
      <c r="H4" s="388"/>
      <c r="I4" s="389"/>
      <c r="J4" s="389"/>
      <c r="K4" s="389"/>
      <c r="L4" s="389"/>
      <c r="M4" s="389"/>
      <c r="N4" s="390"/>
    </row>
    <row r="5" spans="1:14" ht="0.75" customHeight="1" thickBot="1">
      <c r="A5" s="392"/>
      <c r="B5" s="387"/>
      <c r="C5" s="387"/>
      <c r="D5" s="387"/>
      <c r="E5" s="387"/>
      <c r="F5" s="387"/>
      <c r="G5" s="388"/>
      <c r="H5" s="388"/>
      <c r="I5" s="389"/>
      <c r="J5" s="389"/>
      <c r="K5" s="389"/>
      <c r="L5" s="389"/>
      <c r="M5" s="389"/>
      <c r="N5" s="385" t="s">
        <v>413</v>
      </c>
    </row>
    <row r="6" spans="1:14" ht="15.75">
      <c r="A6" s="393" t="s">
        <v>248</v>
      </c>
      <c r="B6" s="752" t="s">
        <v>414</v>
      </c>
      <c r="C6" s="753"/>
      <c r="D6" s="753"/>
      <c r="E6" s="753"/>
      <c r="F6" s="753"/>
      <c r="G6" s="754"/>
      <c r="H6" s="394"/>
      <c r="I6" s="752" t="s">
        <v>415</v>
      </c>
      <c r="J6" s="753"/>
      <c r="K6" s="753"/>
      <c r="L6" s="753"/>
      <c r="M6" s="753"/>
      <c r="N6" s="754"/>
    </row>
    <row r="7" spans="1:14" ht="12.75">
      <c r="A7" s="451"/>
      <c r="B7" s="396" t="s">
        <v>416</v>
      </c>
      <c r="C7" s="397" t="s">
        <v>417</v>
      </c>
      <c r="D7" s="397" t="s">
        <v>418</v>
      </c>
      <c r="E7" s="397" t="s">
        <v>419</v>
      </c>
      <c r="F7" s="397" t="s">
        <v>420</v>
      </c>
      <c r="G7" s="398" t="s">
        <v>421</v>
      </c>
      <c r="H7" s="399"/>
      <c r="I7" s="396" t="s">
        <v>416</v>
      </c>
      <c r="J7" s="397" t="s">
        <v>417</v>
      </c>
      <c r="K7" s="397" t="s">
        <v>418</v>
      </c>
      <c r="L7" s="397" t="s">
        <v>141</v>
      </c>
      <c r="M7" s="397" t="s">
        <v>420</v>
      </c>
      <c r="N7" s="398" t="s">
        <v>421</v>
      </c>
    </row>
    <row r="8" spans="1:14" ht="13.5" thickBot="1">
      <c r="A8" s="400"/>
      <c r="B8" s="401" t="s">
        <v>422</v>
      </c>
      <c r="C8" s="402" t="s">
        <v>422</v>
      </c>
      <c r="D8" s="402" t="s">
        <v>423</v>
      </c>
      <c r="E8" s="402" t="s">
        <v>424</v>
      </c>
      <c r="F8" s="402" t="s">
        <v>425</v>
      </c>
      <c r="G8" s="403" t="s">
        <v>426</v>
      </c>
      <c r="H8" s="404"/>
      <c r="I8" s="401" t="s">
        <v>427</v>
      </c>
      <c r="J8" s="402" t="s">
        <v>428</v>
      </c>
      <c r="K8" s="402" t="s">
        <v>429</v>
      </c>
      <c r="L8" s="402"/>
      <c r="M8" s="402" t="s">
        <v>430</v>
      </c>
      <c r="N8" s="403" t="s">
        <v>431</v>
      </c>
    </row>
    <row r="9" spans="1:194" ht="12.75">
      <c r="A9" s="528" t="s">
        <v>432</v>
      </c>
      <c r="B9" s="405"/>
      <c r="C9" s="406"/>
      <c r="D9" s="488"/>
      <c r="E9" s="406"/>
      <c r="F9" s="408"/>
      <c r="G9" s="409">
        <f>SUM(B9:F9)</f>
        <v>0</v>
      </c>
      <c r="H9" s="410"/>
      <c r="I9" s="411"/>
      <c r="J9" s="406"/>
      <c r="K9" s="489"/>
      <c r="L9" s="406"/>
      <c r="M9" s="406"/>
      <c r="N9" s="409">
        <f>SUM(I9:M9)</f>
        <v>0</v>
      </c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413"/>
      <c r="DO9" s="413"/>
      <c r="DP9" s="413"/>
      <c r="DQ9" s="413"/>
      <c r="DR9" s="413"/>
      <c r="DS9" s="413"/>
      <c r="DT9" s="413"/>
      <c r="DU9" s="413"/>
      <c r="DV9" s="413"/>
      <c r="DW9" s="413"/>
      <c r="DX9" s="413"/>
      <c r="DY9" s="413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3"/>
      <c r="GD9" s="413"/>
      <c r="GE9" s="413"/>
      <c r="GF9" s="413"/>
      <c r="GG9" s="413"/>
      <c r="GH9" s="413"/>
      <c r="GI9" s="413"/>
      <c r="GJ9" s="413"/>
      <c r="GK9" s="413"/>
      <c r="GL9" s="413"/>
    </row>
    <row r="10" spans="1:14" ht="12.75">
      <c r="A10" s="414" t="s">
        <v>433</v>
      </c>
      <c r="B10" s="415"/>
      <c r="C10" s="416"/>
      <c r="D10" s="416"/>
      <c r="E10" s="416"/>
      <c r="F10" s="416"/>
      <c r="G10" s="417">
        <f>SUM(B10:F10)</f>
        <v>0</v>
      </c>
      <c r="H10" s="418"/>
      <c r="I10" s="415"/>
      <c r="J10" s="416"/>
      <c r="K10" s="416"/>
      <c r="L10" s="416"/>
      <c r="M10" s="416"/>
      <c r="N10" s="417">
        <f>SUM(I10:M10)</f>
        <v>0</v>
      </c>
    </row>
    <row r="11" spans="1:14" ht="12.75">
      <c r="A11" s="419" t="s">
        <v>434</v>
      </c>
      <c r="B11" s="415"/>
      <c r="C11" s="416"/>
      <c r="D11" s="416"/>
      <c r="E11" s="416"/>
      <c r="F11" s="416"/>
      <c r="G11" s="417">
        <f>SUM(B11:F11)</f>
        <v>0</v>
      </c>
      <c r="H11" s="418"/>
      <c r="I11" s="415"/>
      <c r="J11" s="416"/>
      <c r="K11" s="416"/>
      <c r="L11" s="416"/>
      <c r="M11" s="416"/>
      <c r="N11" s="417">
        <f>SUM(I11:M11)</f>
        <v>0</v>
      </c>
    </row>
    <row r="12" spans="1:14" ht="12.75">
      <c r="A12" s="421" t="s">
        <v>435</v>
      </c>
      <c r="B12" s="422">
        <f>SUM(B13:B15)</f>
        <v>0</v>
      </c>
      <c r="C12" s="423">
        <f>SUM(C13:C15)</f>
        <v>0</v>
      </c>
      <c r="D12" s="423">
        <f>SUM(D13:D18)</f>
        <v>0</v>
      </c>
      <c r="E12" s="423">
        <f>SUM(E13:E18)</f>
        <v>0</v>
      </c>
      <c r="F12" s="423">
        <f>SUM(F13:F18)</f>
        <v>0</v>
      </c>
      <c r="G12" s="423">
        <f>SUM(G13:G18)</f>
        <v>0</v>
      </c>
      <c r="H12" s="423">
        <f>SUM(H13:H17)</f>
        <v>0</v>
      </c>
      <c r="I12" s="423">
        <f>SUM(I13:I17)</f>
        <v>0</v>
      </c>
      <c r="J12" s="423">
        <f>SUM(J13:J18)</f>
        <v>0</v>
      </c>
      <c r="K12" s="423">
        <f>SUM(K13:K18)</f>
        <v>0</v>
      </c>
      <c r="L12" s="423">
        <f>SUM(L13:L18)</f>
        <v>0</v>
      </c>
      <c r="M12" s="423">
        <f>SUM(M13:M18)</f>
        <v>0</v>
      </c>
      <c r="N12" s="417">
        <f>SUM(N13:N18)</f>
        <v>0</v>
      </c>
    </row>
    <row r="13" spans="1:14" ht="12.75">
      <c r="A13" s="424" t="s">
        <v>488</v>
      </c>
      <c r="B13" s="425"/>
      <c r="C13" s="426"/>
      <c r="D13" s="427"/>
      <c r="E13" s="426"/>
      <c r="F13" s="427"/>
      <c r="G13" s="428">
        <f>SUM(B13:F13)</f>
        <v>0</v>
      </c>
      <c r="H13" s="418"/>
      <c r="I13" s="425"/>
      <c r="J13" s="425"/>
      <c r="K13" s="425">
        <f>SUM(K15:K20)</f>
        <v>0</v>
      </c>
      <c r="L13" s="425">
        <f>SUM(L15:L20)</f>
        <v>0</v>
      </c>
      <c r="M13" s="425">
        <f>SUM(M15:M20)</f>
        <v>0</v>
      </c>
      <c r="N13" s="428">
        <f aca="true" t="shared" si="0" ref="N13:N24">SUM(I13:M13)</f>
        <v>0</v>
      </c>
    </row>
    <row r="14" spans="1:14" ht="12.75">
      <c r="A14" s="424" t="s">
        <v>489</v>
      </c>
      <c r="B14" s="425"/>
      <c r="C14" s="426"/>
      <c r="D14" s="427"/>
      <c r="E14" s="426"/>
      <c r="F14" s="427"/>
      <c r="G14" s="428">
        <f>SUM(B14:F14)</f>
        <v>0</v>
      </c>
      <c r="H14" s="418"/>
      <c r="I14" s="425"/>
      <c r="J14" s="429"/>
      <c r="K14" s="429"/>
      <c r="L14" s="429"/>
      <c r="M14" s="429"/>
      <c r="N14" s="428">
        <f t="shared" si="0"/>
        <v>0</v>
      </c>
    </row>
    <row r="15" spans="1:14" ht="12.75">
      <c r="A15" s="424" t="s">
        <v>490</v>
      </c>
      <c r="B15" s="425"/>
      <c r="C15" s="426"/>
      <c r="D15" s="426"/>
      <c r="E15" s="426"/>
      <c r="F15" s="427"/>
      <c r="G15" s="428">
        <f>SUM(B15:F15)</f>
        <v>0</v>
      </c>
      <c r="H15" s="418"/>
      <c r="I15" s="425"/>
      <c r="J15" s="426"/>
      <c r="K15" s="426"/>
      <c r="L15" s="426"/>
      <c r="M15" s="426"/>
      <c r="N15" s="428">
        <f t="shared" si="0"/>
        <v>0</v>
      </c>
    </row>
    <row r="16" spans="1:14" ht="12.75">
      <c r="A16" s="424" t="s">
        <v>491</v>
      </c>
      <c r="B16" s="425"/>
      <c r="C16" s="426"/>
      <c r="D16" s="426"/>
      <c r="E16" s="426"/>
      <c r="F16" s="427"/>
      <c r="G16" s="428"/>
      <c r="H16" s="418"/>
      <c r="I16" s="425"/>
      <c r="J16" s="426"/>
      <c r="K16" s="426"/>
      <c r="L16" s="426"/>
      <c r="M16" s="426"/>
      <c r="N16" s="428">
        <f t="shared" si="0"/>
        <v>0</v>
      </c>
    </row>
    <row r="17" spans="1:14" ht="12.75">
      <c r="A17" s="424" t="s">
        <v>492</v>
      </c>
      <c r="B17" s="425"/>
      <c r="C17" s="426"/>
      <c r="D17" s="426"/>
      <c r="E17" s="426"/>
      <c r="F17" s="427"/>
      <c r="G17" s="428">
        <f aca="true" t="shared" si="1" ref="G17:G29">SUM(B17:F17)</f>
        <v>0</v>
      </c>
      <c r="H17" s="418"/>
      <c r="I17" s="425"/>
      <c r="J17" s="426"/>
      <c r="K17" s="426"/>
      <c r="L17" s="426"/>
      <c r="M17" s="426"/>
      <c r="N17" s="428">
        <f t="shared" si="0"/>
        <v>0</v>
      </c>
    </row>
    <row r="18" spans="1:14" ht="12.75">
      <c r="A18" s="424" t="s">
        <v>436</v>
      </c>
      <c r="B18" s="425"/>
      <c r="C18" s="426"/>
      <c r="D18" s="426"/>
      <c r="E18" s="426"/>
      <c r="F18" s="426"/>
      <c r="G18" s="428">
        <f t="shared" si="1"/>
        <v>0</v>
      </c>
      <c r="H18" s="418"/>
      <c r="I18" s="425"/>
      <c r="J18" s="426"/>
      <c r="K18" s="426"/>
      <c r="L18" s="426"/>
      <c r="M18" s="426"/>
      <c r="N18" s="428">
        <f t="shared" si="0"/>
        <v>0</v>
      </c>
    </row>
    <row r="19" spans="1:14" ht="12.75">
      <c r="A19" s="431" t="s">
        <v>437</v>
      </c>
      <c r="B19" s="425"/>
      <c r="C19" s="426"/>
      <c r="D19" s="432"/>
      <c r="E19" s="426"/>
      <c r="F19" s="427"/>
      <c r="G19" s="433">
        <f t="shared" si="1"/>
        <v>0</v>
      </c>
      <c r="H19" s="418"/>
      <c r="I19" s="425"/>
      <c r="J19" s="432"/>
      <c r="K19" s="426"/>
      <c r="L19" s="426"/>
      <c r="M19" s="426"/>
      <c r="N19" s="433">
        <f t="shared" si="0"/>
        <v>0</v>
      </c>
    </row>
    <row r="20" spans="1:14" ht="12.75">
      <c r="A20" s="414" t="s">
        <v>493</v>
      </c>
      <c r="B20" s="436"/>
      <c r="C20" s="416"/>
      <c r="D20" s="416"/>
      <c r="E20" s="416"/>
      <c r="F20" s="435"/>
      <c r="G20" s="417">
        <f t="shared" si="1"/>
        <v>0</v>
      </c>
      <c r="H20" s="418"/>
      <c r="I20" s="415"/>
      <c r="J20" s="416"/>
      <c r="K20" s="416"/>
      <c r="L20" s="416"/>
      <c r="M20" s="416"/>
      <c r="N20" s="417">
        <f t="shared" si="0"/>
        <v>0</v>
      </c>
    </row>
    <row r="21" spans="1:14" ht="12.75">
      <c r="A21" s="414" t="s">
        <v>438</v>
      </c>
      <c r="B21" s="436"/>
      <c r="C21" s="416"/>
      <c r="D21" s="416"/>
      <c r="E21" s="416"/>
      <c r="F21" s="435"/>
      <c r="G21" s="417">
        <f t="shared" si="1"/>
        <v>0</v>
      </c>
      <c r="H21" s="418"/>
      <c r="I21" s="490"/>
      <c r="J21" s="416"/>
      <c r="K21" s="416"/>
      <c r="L21" s="416"/>
      <c r="M21" s="416"/>
      <c r="N21" s="417">
        <f t="shared" si="0"/>
        <v>0</v>
      </c>
    </row>
    <row r="22" spans="1:14" ht="12.75">
      <c r="A22" s="414" t="s">
        <v>439</v>
      </c>
      <c r="B22" s="415"/>
      <c r="C22" s="416"/>
      <c r="D22" s="416"/>
      <c r="E22" s="416"/>
      <c r="F22" s="416"/>
      <c r="G22" s="417">
        <f t="shared" si="1"/>
        <v>0</v>
      </c>
      <c r="H22" s="418"/>
      <c r="I22" s="415"/>
      <c r="J22" s="416"/>
      <c r="K22" s="416"/>
      <c r="L22" s="416"/>
      <c r="M22" s="416"/>
      <c r="N22" s="417">
        <f t="shared" si="0"/>
        <v>0</v>
      </c>
    </row>
    <row r="23" spans="1:14" ht="12.75">
      <c r="A23" s="414" t="s">
        <v>440</v>
      </c>
      <c r="B23" s="434">
        <v>600</v>
      </c>
      <c r="C23" s="432"/>
      <c r="D23" s="432"/>
      <c r="E23" s="432"/>
      <c r="F23" s="432"/>
      <c r="G23" s="467">
        <f t="shared" si="1"/>
        <v>600</v>
      </c>
      <c r="H23" s="418"/>
      <c r="I23" s="415">
        <v>2461</v>
      </c>
      <c r="J23" s="416"/>
      <c r="K23" s="416"/>
      <c r="L23" s="416"/>
      <c r="M23" s="416"/>
      <c r="N23" s="417">
        <f t="shared" si="0"/>
        <v>2461</v>
      </c>
    </row>
    <row r="24" spans="1:14" ht="12.75">
      <c r="A24" s="414" t="s">
        <v>441</v>
      </c>
      <c r="B24" s="434"/>
      <c r="C24" s="432"/>
      <c r="D24" s="432"/>
      <c r="E24" s="432"/>
      <c r="F24" s="432"/>
      <c r="G24" s="467">
        <f t="shared" si="1"/>
        <v>0</v>
      </c>
      <c r="H24" s="418"/>
      <c r="I24" s="415"/>
      <c r="J24" s="416"/>
      <c r="K24" s="416"/>
      <c r="L24" s="416"/>
      <c r="M24" s="416"/>
      <c r="N24" s="417">
        <f t="shared" si="0"/>
        <v>0</v>
      </c>
    </row>
    <row r="25" spans="1:14" ht="12.75">
      <c r="A25" s="414" t="s">
        <v>442</v>
      </c>
      <c r="B25" s="434"/>
      <c r="C25" s="432"/>
      <c r="D25" s="432"/>
      <c r="E25" s="432"/>
      <c r="F25" s="432"/>
      <c r="G25" s="467">
        <f t="shared" si="1"/>
        <v>0</v>
      </c>
      <c r="H25" s="418"/>
      <c r="I25" s="415"/>
      <c r="J25" s="416"/>
      <c r="K25" s="416"/>
      <c r="L25" s="416"/>
      <c r="M25" s="416"/>
      <c r="N25" s="417">
        <f aca="true" t="shared" si="2" ref="N25:N41">SUM(I25:M25)</f>
        <v>0</v>
      </c>
    </row>
    <row r="26" spans="1:14" ht="12.75">
      <c r="A26" s="414" t="s">
        <v>443</v>
      </c>
      <c r="B26" s="458"/>
      <c r="C26" s="440"/>
      <c r="D26" s="440"/>
      <c r="E26" s="440"/>
      <c r="F26" s="440"/>
      <c r="G26" s="467">
        <f t="shared" si="1"/>
        <v>0</v>
      </c>
      <c r="H26" s="437"/>
      <c r="I26" s="434"/>
      <c r="J26" s="426"/>
      <c r="K26" s="426"/>
      <c r="L26" s="426"/>
      <c r="M26" s="426"/>
      <c r="N26" s="433">
        <f t="shared" si="2"/>
        <v>0</v>
      </c>
    </row>
    <row r="27" spans="1:14" ht="12.75">
      <c r="A27" s="438" t="s">
        <v>505</v>
      </c>
      <c r="B27" s="458">
        <v>354</v>
      </c>
      <c r="C27" s="440"/>
      <c r="D27" s="440"/>
      <c r="E27" s="440"/>
      <c r="F27" s="440"/>
      <c r="G27" s="467">
        <f t="shared" si="1"/>
        <v>354</v>
      </c>
      <c r="H27" s="437"/>
      <c r="I27" s="434">
        <v>318</v>
      </c>
      <c r="J27" s="440"/>
      <c r="K27" s="426"/>
      <c r="L27" s="426"/>
      <c r="M27" s="426"/>
      <c r="N27" s="433">
        <f t="shared" si="2"/>
        <v>318</v>
      </c>
    </row>
    <row r="28" spans="1:14" ht="12.75">
      <c r="A28" s="438" t="s">
        <v>444</v>
      </c>
      <c r="B28" s="439">
        <v>443161</v>
      </c>
      <c r="C28" s="440"/>
      <c r="D28" s="432">
        <v>300</v>
      </c>
      <c r="E28" s="440"/>
      <c r="F28" s="432">
        <v>946</v>
      </c>
      <c r="G28" s="467">
        <f t="shared" si="1"/>
        <v>444407</v>
      </c>
      <c r="H28" s="437"/>
      <c r="I28" s="439">
        <v>186705</v>
      </c>
      <c r="J28" s="432">
        <v>1000</v>
      </c>
      <c r="K28" s="432"/>
      <c r="L28" s="432"/>
      <c r="M28" s="441"/>
      <c r="N28" s="433">
        <f t="shared" si="2"/>
        <v>187705</v>
      </c>
    </row>
    <row r="29" spans="1:14" ht="12.75">
      <c r="A29" s="414" t="s">
        <v>506</v>
      </c>
      <c r="B29" s="425"/>
      <c r="C29" s="426"/>
      <c r="D29" s="432"/>
      <c r="E29" s="440"/>
      <c r="F29" s="426"/>
      <c r="G29" s="433">
        <f t="shared" si="1"/>
        <v>0</v>
      </c>
      <c r="H29" s="437"/>
      <c r="I29" s="434">
        <v>1413</v>
      </c>
      <c r="J29" s="426"/>
      <c r="K29" s="426"/>
      <c r="L29" s="426"/>
      <c r="M29" s="426"/>
      <c r="N29" s="433">
        <f t="shared" si="2"/>
        <v>1413</v>
      </c>
    </row>
    <row r="30" spans="1:14" ht="12.75">
      <c r="A30" s="421" t="s">
        <v>446</v>
      </c>
      <c r="B30" s="422">
        <f>SUM(B31:B33)</f>
        <v>0</v>
      </c>
      <c r="C30" s="423">
        <f>SUM(C31:C33)</f>
        <v>0</v>
      </c>
      <c r="D30" s="442"/>
      <c r="E30" s="442"/>
      <c r="F30" s="423"/>
      <c r="G30" s="433">
        <f>SUM(G31:G33)</f>
        <v>0</v>
      </c>
      <c r="H30" s="437"/>
      <c r="I30" s="425"/>
      <c r="J30" s="426"/>
      <c r="K30" s="426"/>
      <c r="L30" s="426"/>
      <c r="M30" s="426"/>
      <c r="N30" s="433">
        <f t="shared" si="2"/>
        <v>0</v>
      </c>
    </row>
    <row r="31" spans="1:14" ht="12.75">
      <c r="A31" s="424" t="s">
        <v>447</v>
      </c>
      <c r="B31" s="425"/>
      <c r="C31" s="426"/>
      <c r="D31" s="440"/>
      <c r="E31" s="440"/>
      <c r="F31" s="426"/>
      <c r="G31" s="428">
        <f>SUM(B31:F31)</f>
        <v>0</v>
      </c>
      <c r="H31" s="437"/>
      <c r="I31" s="425"/>
      <c r="J31" s="426"/>
      <c r="K31" s="426"/>
      <c r="L31" s="426"/>
      <c r="M31" s="426"/>
      <c r="N31" s="428">
        <f t="shared" si="2"/>
        <v>0</v>
      </c>
    </row>
    <row r="32" spans="1:14" ht="12.75">
      <c r="A32" s="424" t="s">
        <v>448</v>
      </c>
      <c r="B32" s="425"/>
      <c r="C32" s="426"/>
      <c r="D32" s="440"/>
      <c r="E32" s="440"/>
      <c r="F32" s="426"/>
      <c r="G32" s="428">
        <f>SUM(B32:F32)</f>
        <v>0</v>
      </c>
      <c r="H32" s="437"/>
      <c r="I32" s="425"/>
      <c r="J32" s="426"/>
      <c r="K32" s="426"/>
      <c r="L32" s="426"/>
      <c r="M32" s="426"/>
      <c r="N32" s="428">
        <f t="shared" si="2"/>
        <v>0</v>
      </c>
    </row>
    <row r="33" spans="1:14" ht="12.75">
      <c r="A33" s="424" t="s">
        <v>449</v>
      </c>
      <c r="B33" s="425"/>
      <c r="C33" s="426"/>
      <c r="D33" s="440"/>
      <c r="E33" s="440"/>
      <c r="F33" s="426"/>
      <c r="G33" s="428">
        <f>SUM(B33:F33)</f>
        <v>0</v>
      </c>
      <c r="H33" s="437"/>
      <c r="I33" s="425"/>
      <c r="J33" s="426"/>
      <c r="K33" s="426"/>
      <c r="L33" s="426"/>
      <c r="M33" s="426"/>
      <c r="N33" s="428">
        <f t="shared" si="2"/>
        <v>0</v>
      </c>
    </row>
    <row r="34" spans="1:14" ht="12.75">
      <c r="A34" s="443" t="s">
        <v>450</v>
      </c>
      <c r="B34" s="425"/>
      <c r="C34" s="426"/>
      <c r="D34" s="440"/>
      <c r="E34" s="440"/>
      <c r="F34" s="426"/>
      <c r="G34" s="428">
        <f>SUM(B34:F34)</f>
        <v>0</v>
      </c>
      <c r="H34" s="437"/>
      <c r="I34" s="434"/>
      <c r="J34" s="426"/>
      <c r="K34" s="426"/>
      <c r="L34" s="426"/>
      <c r="M34" s="426"/>
      <c r="N34" s="491">
        <f t="shared" si="2"/>
        <v>0</v>
      </c>
    </row>
    <row r="35" spans="1:14" ht="12.75">
      <c r="A35" s="421" t="s">
        <v>494</v>
      </c>
      <c r="B35" s="425"/>
      <c r="C35" s="426"/>
      <c r="D35" s="426"/>
      <c r="E35" s="426"/>
      <c r="F35" s="426"/>
      <c r="G35" s="433">
        <f>SUM(G36:G37)</f>
        <v>0</v>
      </c>
      <c r="H35" s="437"/>
      <c r="I35" s="422"/>
      <c r="J35" s="423"/>
      <c r="K35" s="423">
        <f>SUM(K36:K38)</f>
        <v>0</v>
      </c>
      <c r="L35" s="423"/>
      <c r="M35" s="423"/>
      <c r="N35" s="433">
        <f t="shared" si="2"/>
        <v>0</v>
      </c>
    </row>
    <row r="36" spans="1:14" ht="12.75">
      <c r="A36" s="424" t="s">
        <v>451</v>
      </c>
      <c r="B36" s="425"/>
      <c r="C36" s="426"/>
      <c r="D36" s="430"/>
      <c r="E36" s="426"/>
      <c r="F36" s="426"/>
      <c r="G36" s="433">
        <f>SUM(B36:F36)</f>
        <v>0</v>
      </c>
      <c r="H36" s="437"/>
      <c r="I36" s="425"/>
      <c r="J36" s="426"/>
      <c r="K36" s="426"/>
      <c r="L36" s="426"/>
      <c r="M36" s="426"/>
      <c r="N36" s="428">
        <f t="shared" si="2"/>
        <v>0</v>
      </c>
    </row>
    <row r="37" spans="1:14" ht="12.75">
      <c r="A37" s="424" t="s">
        <v>452</v>
      </c>
      <c r="B37" s="425"/>
      <c r="C37" s="426"/>
      <c r="D37" s="426"/>
      <c r="E37" s="426"/>
      <c r="F37" s="426"/>
      <c r="G37" s="433">
        <f>SUM(B37:F37)</f>
        <v>0</v>
      </c>
      <c r="H37" s="437"/>
      <c r="I37" s="425"/>
      <c r="J37" s="426"/>
      <c r="K37" s="426"/>
      <c r="L37" s="426"/>
      <c r="M37" s="426"/>
      <c r="N37" s="428">
        <f t="shared" si="2"/>
        <v>0</v>
      </c>
    </row>
    <row r="38" spans="1:14" ht="12.75">
      <c r="A38" s="424" t="s">
        <v>495</v>
      </c>
      <c r="B38" s="425"/>
      <c r="C38" s="426"/>
      <c r="D38" s="426"/>
      <c r="E38" s="426"/>
      <c r="F38" s="426"/>
      <c r="G38" s="433"/>
      <c r="H38" s="437"/>
      <c r="I38" s="425"/>
      <c r="J38" s="426"/>
      <c r="K38" s="426"/>
      <c r="L38" s="426"/>
      <c r="M38" s="426"/>
      <c r="N38" s="428">
        <f t="shared" si="2"/>
        <v>0</v>
      </c>
    </row>
    <row r="39" spans="1:14" ht="12.75">
      <c r="A39" s="414" t="s">
        <v>454</v>
      </c>
      <c r="B39" s="425"/>
      <c r="C39" s="426"/>
      <c r="D39" s="426"/>
      <c r="E39" s="426"/>
      <c r="F39" s="426"/>
      <c r="G39" s="433">
        <f>SUM(B39:F39)</f>
        <v>0</v>
      </c>
      <c r="H39" s="437"/>
      <c r="I39" s="425"/>
      <c r="J39" s="426"/>
      <c r="K39" s="426"/>
      <c r="L39" s="426"/>
      <c r="M39" s="426"/>
      <c r="N39" s="433">
        <f t="shared" si="2"/>
        <v>0</v>
      </c>
    </row>
    <row r="40" spans="1:14" ht="12.75">
      <c r="A40" s="414" t="s">
        <v>455</v>
      </c>
      <c r="B40" s="425"/>
      <c r="C40" s="426"/>
      <c r="D40" s="426"/>
      <c r="E40" s="426"/>
      <c r="F40" s="426"/>
      <c r="G40" s="433">
        <f>SUM(B40:F40)</f>
        <v>0</v>
      </c>
      <c r="H40" s="437"/>
      <c r="I40" s="425"/>
      <c r="J40" s="426"/>
      <c r="K40" s="426"/>
      <c r="L40" s="426"/>
      <c r="M40" s="426"/>
      <c r="N40" s="433">
        <f t="shared" si="2"/>
        <v>0</v>
      </c>
    </row>
    <row r="41" spans="1:14" ht="13.5" customHeight="1" thickBot="1">
      <c r="A41" s="444" t="s">
        <v>456</v>
      </c>
      <c r="B41" s="445"/>
      <c r="C41" s="446"/>
      <c r="D41" s="446"/>
      <c r="E41" s="446"/>
      <c r="F41" s="446"/>
      <c r="G41" s="448">
        <f>SUM(B41:F41)</f>
        <v>0</v>
      </c>
      <c r="H41" s="449"/>
      <c r="I41" s="445"/>
      <c r="J41" s="446"/>
      <c r="K41" s="446"/>
      <c r="L41" s="446"/>
      <c r="M41" s="446"/>
      <c r="N41" s="448">
        <f t="shared" si="2"/>
        <v>0</v>
      </c>
    </row>
    <row r="42" spans="1:14" ht="13.5" customHeight="1">
      <c r="A42" s="523"/>
      <c r="B42" s="486"/>
      <c r="C42" s="486"/>
      <c r="D42" s="486"/>
      <c r="E42" s="486"/>
      <c r="F42" s="486"/>
      <c r="G42" s="525"/>
      <c r="H42" s="483"/>
      <c r="I42" s="486"/>
      <c r="J42" s="486"/>
      <c r="K42" s="486"/>
      <c r="L42" s="486"/>
      <c r="M42" s="486"/>
      <c r="N42" s="525"/>
    </row>
    <row r="43" spans="1:14" ht="15" customHeight="1" thickBot="1">
      <c r="A43" s="523"/>
      <c r="B43" s="486"/>
      <c r="C43" s="486"/>
      <c r="D43" s="527"/>
      <c r="E43" s="486"/>
      <c r="F43" s="486"/>
      <c r="G43" s="525"/>
      <c r="H43" s="483"/>
      <c r="I43" s="486"/>
      <c r="J43" s="486"/>
      <c r="K43" s="529"/>
      <c r="L43" s="486"/>
      <c r="M43" s="486"/>
      <c r="N43" s="525"/>
    </row>
    <row r="44" spans="1:14" ht="15.75">
      <c r="A44" s="393" t="s">
        <v>248</v>
      </c>
      <c r="B44" s="752" t="s">
        <v>414</v>
      </c>
      <c r="C44" s="753"/>
      <c r="D44" s="753"/>
      <c r="E44" s="753"/>
      <c r="F44" s="753"/>
      <c r="G44" s="754"/>
      <c r="H44" s="394"/>
      <c r="I44" s="752" t="s">
        <v>415</v>
      </c>
      <c r="J44" s="753"/>
      <c r="K44" s="753"/>
      <c r="L44" s="753"/>
      <c r="M44" s="753"/>
      <c r="N44" s="754"/>
    </row>
    <row r="45" spans="1:14" ht="12.75">
      <c r="A45" s="451"/>
      <c r="B45" s="396" t="s">
        <v>416</v>
      </c>
      <c r="C45" s="397" t="s">
        <v>417</v>
      </c>
      <c r="D45" s="397" t="s">
        <v>418</v>
      </c>
      <c r="E45" s="397" t="s">
        <v>419</v>
      </c>
      <c r="F45" s="397" t="s">
        <v>420</v>
      </c>
      <c r="G45" s="398" t="s">
        <v>496</v>
      </c>
      <c r="H45" s="399"/>
      <c r="I45" s="396" t="s">
        <v>416</v>
      </c>
      <c r="J45" s="397" t="s">
        <v>417</v>
      </c>
      <c r="K45" s="397" t="s">
        <v>418</v>
      </c>
      <c r="L45" s="397" t="s">
        <v>141</v>
      </c>
      <c r="M45" s="397" t="s">
        <v>420</v>
      </c>
      <c r="N45" s="398" t="s">
        <v>421</v>
      </c>
    </row>
    <row r="46" spans="1:14" ht="13.5" thickBot="1">
      <c r="A46" s="400"/>
      <c r="B46" s="401" t="s">
        <v>422</v>
      </c>
      <c r="C46" s="402" t="s">
        <v>422</v>
      </c>
      <c r="D46" s="402" t="s">
        <v>423</v>
      </c>
      <c r="E46" s="402" t="s">
        <v>424</v>
      </c>
      <c r="F46" s="402" t="s">
        <v>425</v>
      </c>
      <c r="G46" s="403" t="s">
        <v>426</v>
      </c>
      <c r="H46" s="404"/>
      <c r="I46" s="401" t="s">
        <v>427</v>
      </c>
      <c r="J46" s="402" t="s">
        <v>428</v>
      </c>
      <c r="K46" s="402" t="s">
        <v>429</v>
      </c>
      <c r="L46" s="402"/>
      <c r="M46" s="402" t="s">
        <v>430</v>
      </c>
      <c r="N46" s="403" t="s">
        <v>431</v>
      </c>
    </row>
    <row r="47" spans="1:14" ht="12.75">
      <c r="A47" s="421" t="s">
        <v>457</v>
      </c>
      <c r="B47" s="422">
        <f>SUM(B48:B50)</f>
        <v>0</v>
      </c>
      <c r="C47" s="423">
        <f>SUM(C48:C50)</f>
        <v>0</v>
      </c>
      <c r="D47" s="423">
        <f>SUM(D48:D50)</f>
        <v>0</v>
      </c>
      <c r="E47" s="423"/>
      <c r="F47" s="423"/>
      <c r="G47" s="433">
        <f>SUM(G48:G50)</f>
        <v>0</v>
      </c>
      <c r="H47" s="437"/>
      <c r="I47" s="425"/>
      <c r="J47" s="426"/>
      <c r="K47" s="426"/>
      <c r="L47" s="426"/>
      <c r="M47" s="426"/>
      <c r="N47" s="433">
        <f aca="true" t="shared" si="3" ref="N47:N77">SUM(I47:M47)</f>
        <v>0</v>
      </c>
    </row>
    <row r="48" spans="1:14" ht="12.75">
      <c r="A48" s="424" t="s">
        <v>458</v>
      </c>
      <c r="B48" s="425"/>
      <c r="C48" s="426"/>
      <c r="D48" s="426"/>
      <c r="E48" s="426"/>
      <c r="F48" s="426"/>
      <c r="G48" s="428">
        <f aca="true" t="shared" si="4" ref="G48:G77">SUM(B48:F48)</f>
        <v>0</v>
      </c>
      <c r="H48" s="437"/>
      <c r="I48" s="425"/>
      <c r="J48" s="426"/>
      <c r="K48" s="426"/>
      <c r="L48" s="426"/>
      <c r="M48" s="426"/>
      <c r="N48" s="428">
        <f t="shared" si="3"/>
        <v>0</v>
      </c>
    </row>
    <row r="49" spans="1:14" ht="12.75">
      <c r="A49" s="424" t="s">
        <v>459</v>
      </c>
      <c r="B49" s="425"/>
      <c r="C49" s="426"/>
      <c r="D49" s="426"/>
      <c r="E49" s="426"/>
      <c r="F49" s="426"/>
      <c r="G49" s="428">
        <f t="shared" si="4"/>
        <v>0</v>
      </c>
      <c r="H49" s="437"/>
      <c r="I49" s="425"/>
      <c r="J49" s="426"/>
      <c r="K49" s="426"/>
      <c r="L49" s="426"/>
      <c r="M49" s="426"/>
      <c r="N49" s="428">
        <f t="shared" si="3"/>
        <v>0</v>
      </c>
    </row>
    <row r="50" spans="1:14" ht="12.75">
      <c r="A50" s="424" t="s">
        <v>460</v>
      </c>
      <c r="B50" s="425"/>
      <c r="C50" s="426"/>
      <c r="D50" s="492"/>
      <c r="E50" s="426"/>
      <c r="F50" s="426"/>
      <c r="G50" s="428">
        <f t="shared" si="4"/>
        <v>0</v>
      </c>
      <c r="H50" s="437"/>
      <c r="I50" s="425"/>
      <c r="J50" s="426"/>
      <c r="K50" s="426"/>
      <c r="L50" s="426"/>
      <c r="M50" s="426"/>
      <c r="N50" s="428">
        <f t="shared" si="3"/>
        <v>0</v>
      </c>
    </row>
    <row r="51" spans="1:14" ht="12.75">
      <c r="A51" s="414" t="s">
        <v>461</v>
      </c>
      <c r="B51" s="415"/>
      <c r="C51" s="416"/>
      <c r="D51" s="416"/>
      <c r="E51" s="442"/>
      <c r="F51" s="416"/>
      <c r="G51" s="417">
        <f t="shared" si="4"/>
        <v>0</v>
      </c>
      <c r="H51" s="418"/>
      <c r="I51" s="415"/>
      <c r="J51" s="416"/>
      <c r="K51" s="416"/>
      <c r="L51" s="416"/>
      <c r="M51" s="416"/>
      <c r="N51" s="417">
        <f t="shared" si="3"/>
        <v>0</v>
      </c>
    </row>
    <row r="52" spans="1:14" ht="12.75">
      <c r="A52" s="414" t="s">
        <v>462</v>
      </c>
      <c r="B52" s="425"/>
      <c r="C52" s="426"/>
      <c r="D52" s="426"/>
      <c r="E52" s="426"/>
      <c r="F52" s="426"/>
      <c r="G52" s="433">
        <f t="shared" si="4"/>
        <v>0</v>
      </c>
      <c r="H52" s="437"/>
      <c r="I52" s="415"/>
      <c r="J52" s="416"/>
      <c r="K52" s="493"/>
      <c r="L52" s="416"/>
      <c r="M52" s="416"/>
      <c r="N52" s="417">
        <f t="shared" si="3"/>
        <v>0</v>
      </c>
    </row>
    <row r="53" spans="1:14" ht="12.75">
      <c r="A53" s="414" t="s">
        <v>463</v>
      </c>
      <c r="B53" s="415"/>
      <c r="C53" s="416"/>
      <c r="D53" s="416"/>
      <c r="E53" s="416"/>
      <c r="F53" s="416"/>
      <c r="G53" s="433">
        <f t="shared" si="4"/>
        <v>0</v>
      </c>
      <c r="H53" s="437"/>
      <c r="I53" s="415"/>
      <c r="J53" s="416"/>
      <c r="K53" s="416"/>
      <c r="L53" s="416"/>
      <c r="M53" s="416"/>
      <c r="N53" s="417">
        <f t="shared" si="3"/>
        <v>0</v>
      </c>
    </row>
    <row r="54" spans="1:14" ht="12.75">
      <c r="A54" s="460" t="s">
        <v>464</v>
      </c>
      <c r="B54" s="461"/>
      <c r="C54" s="462"/>
      <c r="D54" s="462"/>
      <c r="E54" s="462"/>
      <c r="F54" s="462"/>
      <c r="G54" s="433">
        <f t="shared" si="4"/>
        <v>0</v>
      </c>
      <c r="H54" s="437"/>
      <c r="I54" s="461"/>
      <c r="J54" s="462"/>
      <c r="K54" s="462"/>
      <c r="L54" s="462"/>
      <c r="M54" s="462"/>
      <c r="N54" s="417">
        <f t="shared" si="3"/>
        <v>0</v>
      </c>
    </row>
    <row r="55" spans="1:14" ht="12.75">
      <c r="A55" s="460" t="s">
        <v>465</v>
      </c>
      <c r="B55" s="461"/>
      <c r="C55" s="494"/>
      <c r="D55" s="462"/>
      <c r="E55" s="462"/>
      <c r="F55" s="462"/>
      <c r="G55" s="433">
        <f t="shared" si="4"/>
        <v>0</v>
      </c>
      <c r="H55" s="437"/>
      <c r="I55" s="461"/>
      <c r="J55" s="462"/>
      <c r="K55" s="495"/>
      <c r="L55" s="462"/>
      <c r="M55" s="462"/>
      <c r="N55" s="417">
        <f t="shared" si="3"/>
        <v>0</v>
      </c>
    </row>
    <row r="56" spans="1:14" ht="12.75">
      <c r="A56" s="460" t="s">
        <v>466</v>
      </c>
      <c r="B56" s="461"/>
      <c r="C56" s="462"/>
      <c r="D56" s="462"/>
      <c r="E56" s="462"/>
      <c r="F56" s="462"/>
      <c r="G56" s="433">
        <f t="shared" si="4"/>
        <v>0</v>
      </c>
      <c r="H56" s="437"/>
      <c r="I56" s="461"/>
      <c r="J56" s="462"/>
      <c r="K56" s="462"/>
      <c r="L56" s="462"/>
      <c r="M56" s="462"/>
      <c r="N56" s="417">
        <f t="shared" si="3"/>
        <v>0</v>
      </c>
    </row>
    <row r="57" spans="1:14" ht="12.75">
      <c r="A57" s="460" t="s">
        <v>467</v>
      </c>
      <c r="B57" s="461"/>
      <c r="C57" s="462"/>
      <c r="D57" s="462"/>
      <c r="E57" s="462"/>
      <c r="F57" s="462"/>
      <c r="G57" s="433">
        <f t="shared" si="4"/>
        <v>0</v>
      </c>
      <c r="H57" s="437"/>
      <c r="I57" s="461"/>
      <c r="J57" s="462"/>
      <c r="K57" s="462"/>
      <c r="L57" s="462"/>
      <c r="M57" s="462"/>
      <c r="N57" s="417">
        <f t="shared" si="3"/>
        <v>0</v>
      </c>
    </row>
    <row r="58" spans="1:14" ht="12.75">
      <c r="A58" s="460" t="s">
        <v>468</v>
      </c>
      <c r="B58" s="461"/>
      <c r="C58" s="462"/>
      <c r="D58" s="462"/>
      <c r="E58" s="462"/>
      <c r="F58" s="462"/>
      <c r="G58" s="433">
        <f t="shared" si="4"/>
        <v>0</v>
      </c>
      <c r="H58" s="437"/>
      <c r="I58" s="461"/>
      <c r="J58" s="462"/>
      <c r="K58" s="462"/>
      <c r="L58" s="462"/>
      <c r="M58" s="462"/>
      <c r="N58" s="417">
        <f t="shared" si="3"/>
        <v>0</v>
      </c>
    </row>
    <row r="59" spans="1:14" ht="12.75">
      <c r="A59" s="460" t="s">
        <v>507</v>
      </c>
      <c r="B59" s="461"/>
      <c r="C59" s="462"/>
      <c r="D59" s="462"/>
      <c r="E59" s="462"/>
      <c r="F59" s="462"/>
      <c r="G59" s="433">
        <f t="shared" si="4"/>
        <v>0</v>
      </c>
      <c r="H59" s="437"/>
      <c r="I59" s="461"/>
      <c r="J59" s="462"/>
      <c r="K59" s="462">
        <v>188000</v>
      </c>
      <c r="L59" s="462"/>
      <c r="M59" s="462"/>
      <c r="N59" s="417">
        <f t="shared" si="3"/>
        <v>188000</v>
      </c>
    </row>
    <row r="60" spans="1:14" ht="12.75">
      <c r="A60" s="460" t="s">
        <v>470</v>
      </c>
      <c r="B60" s="461"/>
      <c r="C60" s="462"/>
      <c r="D60" s="462"/>
      <c r="E60" s="462"/>
      <c r="F60" s="462"/>
      <c r="G60" s="433">
        <f t="shared" si="4"/>
        <v>0</v>
      </c>
      <c r="H60" s="437"/>
      <c r="I60" s="461"/>
      <c r="J60" s="462"/>
      <c r="K60" s="462">
        <v>384</v>
      </c>
      <c r="L60" s="462"/>
      <c r="M60" s="462"/>
      <c r="N60" s="417">
        <f t="shared" si="3"/>
        <v>384</v>
      </c>
    </row>
    <row r="61" spans="1:14" ht="12.75">
      <c r="A61" s="460" t="s">
        <v>471</v>
      </c>
      <c r="B61" s="461"/>
      <c r="C61" s="462"/>
      <c r="D61" s="462"/>
      <c r="E61" s="462"/>
      <c r="F61" s="462"/>
      <c r="G61" s="433">
        <f t="shared" si="4"/>
        <v>0</v>
      </c>
      <c r="H61" s="437"/>
      <c r="I61" s="461"/>
      <c r="J61" s="462"/>
      <c r="K61" s="462">
        <v>35000</v>
      </c>
      <c r="L61" s="462"/>
      <c r="M61" s="462"/>
      <c r="N61" s="417">
        <f t="shared" si="3"/>
        <v>35000</v>
      </c>
    </row>
    <row r="62" spans="1:14" ht="12.75">
      <c r="A62" s="460" t="s">
        <v>472</v>
      </c>
      <c r="B62" s="461"/>
      <c r="C62" s="462"/>
      <c r="D62" s="462"/>
      <c r="E62" s="462"/>
      <c r="F62" s="462"/>
      <c r="G62" s="433">
        <f t="shared" si="4"/>
        <v>0</v>
      </c>
      <c r="H62" s="437"/>
      <c r="I62" s="461"/>
      <c r="J62" s="462"/>
      <c r="K62" s="462"/>
      <c r="L62" s="462"/>
      <c r="M62" s="462"/>
      <c r="N62" s="417">
        <f t="shared" si="3"/>
        <v>0</v>
      </c>
    </row>
    <row r="63" spans="1:14" ht="12.75">
      <c r="A63" s="460" t="s">
        <v>473</v>
      </c>
      <c r="B63" s="461"/>
      <c r="C63" s="462"/>
      <c r="D63" s="462"/>
      <c r="E63" s="462"/>
      <c r="F63" s="462"/>
      <c r="G63" s="433">
        <f t="shared" si="4"/>
        <v>0</v>
      </c>
      <c r="H63" s="437"/>
      <c r="I63" s="461"/>
      <c r="J63" s="462"/>
      <c r="K63" s="462">
        <v>1128</v>
      </c>
      <c r="L63" s="462"/>
      <c r="M63" s="462"/>
      <c r="N63" s="417">
        <f t="shared" si="3"/>
        <v>1128</v>
      </c>
    </row>
    <row r="64" spans="1:14" ht="12.75">
      <c r="A64" s="460" t="s">
        <v>474</v>
      </c>
      <c r="B64" s="461"/>
      <c r="C64" s="462"/>
      <c r="D64" s="462"/>
      <c r="E64" s="462"/>
      <c r="F64" s="462"/>
      <c r="G64" s="433">
        <f t="shared" si="4"/>
        <v>0</v>
      </c>
      <c r="H64" s="437"/>
      <c r="I64" s="461"/>
      <c r="J64" s="462"/>
      <c r="K64" s="462"/>
      <c r="L64" s="462"/>
      <c r="M64" s="462"/>
      <c r="N64" s="417">
        <f t="shared" si="3"/>
        <v>0</v>
      </c>
    </row>
    <row r="65" spans="1:14" ht="12.75">
      <c r="A65" s="460" t="s">
        <v>475</v>
      </c>
      <c r="B65" s="461"/>
      <c r="C65" s="462"/>
      <c r="D65" s="462"/>
      <c r="E65" s="462"/>
      <c r="F65" s="462"/>
      <c r="G65" s="433">
        <f t="shared" si="4"/>
        <v>0</v>
      </c>
      <c r="H65" s="437"/>
      <c r="I65" s="461"/>
      <c r="J65" s="462"/>
      <c r="K65" s="462">
        <v>23500</v>
      </c>
      <c r="L65" s="462"/>
      <c r="M65" s="462"/>
      <c r="N65" s="417">
        <f t="shared" si="3"/>
        <v>23500</v>
      </c>
    </row>
    <row r="66" spans="1:14" ht="12.75">
      <c r="A66" s="460" t="s">
        <v>476</v>
      </c>
      <c r="B66" s="461"/>
      <c r="C66" s="462"/>
      <c r="D66" s="462"/>
      <c r="E66" s="462"/>
      <c r="F66" s="462"/>
      <c r="G66" s="433">
        <f t="shared" si="4"/>
        <v>0</v>
      </c>
      <c r="H66" s="437"/>
      <c r="I66" s="461"/>
      <c r="J66" s="462"/>
      <c r="K66" s="462">
        <v>2000</v>
      </c>
      <c r="L66" s="462"/>
      <c r="M66" s="462"/>
      <c r="N66" s="417">
        <f t="shared" si="3"/>
        <v>2000</v>
      </c>
    </row>
    <row r="67" spans="1:14" ht="12.75">
      <c r="A67" s="460" t="s">
        <v>477</v>
      </c>
      <c r="B67" s="461"/>
      <c r="C67" s="462"/>
      <c r="D67" s="462"/>
      <c r="E67" s="462"/>
      <c r="F67" s="462"/>
      <c r="G67" s="433">
        <f t="shared" si="4"/>
        <v>0</v>
      </c>
      <c r="H67" s="437"/>
      <c r="I67" s="461"/>
      <c r="J67" s="462"/>
      <c r="K67" s="462"/>
      <c r="L67" s="462"/>
      <c r="M67" s="462"/>
      <c r="N67" s="417">
        <f t="shared" si="3"/>
        <v>0</v>
      </c>
    </row>
    <row r="68" spans="1:14" ht="12.75">
      <c r="A68" s="460" t="s">
        <v>478</v>
      </c>
      <c r="B68" s="461"/>
      <c r="C68" s="462"/>
      <c r="D68" s="462"/>
      <c r="E68" s="462"/>
      <c r="F68" s="462"/>
      <c r="G68" s="433">
        <f t="shared" si="4"/>
        <v>0</v>
      </c>
      <c r="H68" s="437"/>
      <c r="I68" s="461"/>
      <c r="J68" s="462"/>
      <c r="K68" s="462"/>
      <c r="L68" s="462"/>
      <c r="M68" s="462"/>
      <c r="N68" s="417">
        <f t="shared" si="3"/>
        <v>0</v>
      </c>
    </row>
    <row r="69" spans="1:14" ht="12.75">
      <c r="A69" s="460" t="s">
        <v>479</v>
      </c>
      <c r="B69" s="461"/>
      <c r="C69" s="462"/>
      <c r="D69" s="462"/>
      <c r="E69" s="462"/>
      <c r="F69" s="462"/>
      <c r="G69" s="433">
        <f t="shared" si="4"/>
        <v>0</v>
      </c>
      <c r="H69" s="437"/>
      <c r="I69" s="461"/>
      <c r="J69" s="462"/>
      <c r="K69" s="462"/>
      <c r="L69" s="462"/>
      <c r="M69" s="462"/>
      <c r="N69" s="417">
        <f t="shared" si="3"/>
        <v>0</v>
      </c>
    </row>
    <row r="70" spans="1:14" ht="12.75">
      <c r="A70" s="460" t="s">
        <v>480</v>
      </c>
      <c r="B70" s="461"/>
      <c r="C70" s="462"/>
      <c r="D70" s="462"/>
      <c r="E70" s="462"/>
      <c r="F70" s="462"/>
      <c r="G70" s="433">
        <f t="shared" si="4"/>
        <v>0</v>
      </c>
      <c r="H70" s="437"/>
      <c r="I70" s="461"/>
      <c r="J70" s="462"/>
      <c r="K70" s="462">
        <v>3000</v>
      </c>
      <c r="L70" s="462"/>
      <c r="M70" s="462"/>
      <c r="N70" s="417">
        <f t="shared" si="3"/>
        <v>3000</v>
      </c>
    </row>
    <row r="71" spans="1:14" ht="12.75">
      <c r="A71" s="460" t="s">
        <v>481</v>
      </c>
      <c r="B71" s="461"/>
      <c r="C71" s="462"/>
      <c r="D71" s="462"/>
      <c r="E71" s="462"/>
      <c r="F71" s="462"/>
      <c r="G71" s="433">
        <f t="shared" si="4"/>
        <v>0</v>
      </c>
      <c r="H71" s="437"/>
      <c r="I71" s="461"/>
      <c r="J71" s="462"/>
      <c r="K71" s="462"/>
      <c r="L71" s="462"/>
      <c r="M71" s="462"/>
      <c r="N71" s="417">
        <f t="shared" si="3"/>
        <v>0</v>
      </c>
    </row>
    <row r="72" spans="1:14" ht="12.75">
      <c r="A72" s="460" t="s">
        <v>482</v>
      </c>
      <c r="B72" s="461"/>
      <c r="C72" s="462"/>
      <c r="D72" s="462"/>
      <c r="E72" s="462"/>
      <c r="F72" s="462"/>
      <c r="G72" s="433">
        <f t="shared" si="4"/>
        <v>0</v>
      </c>
      <c r="H72" s="437"/>
      <c r="I72" s="461"/>
      <c r="J72" s="462"/>
      <c r="K72" s="465"/>
      <c r="L72" s="462"/>
      <c r="M72" s="462"/>
      <c r="N72" s="417">
        <f t="shared" si="3"/>
        <v>0</v>
      </c>
    </row>
    <row r="73" spans="1:14" ht="12.75">
      <c r="A73" s="466" t="s">
        <v>497</v>
      </c>
      <c r="B73" s="461"/>
      <c r="C73" s="462"/>
      <c r="D73" s="462"/>
      <c r="E73" s="462"/>
      <c r="F73" s="462"/>
      <c r="G73" s="433">
        <f t="shared" si="4"/>
        <v>0</v>
      </c>
      <c r="H73" s="437"/>
      <c r="I73" s="461"/>
      <c r="J73" s="462"/>
      <c r="K73" s="462"/>
      <c r="L73" s="462"/>
      <c r="M73" s="462"/>
      <c r="N73" s="417">
        <f t="shared" si="3"/>
        <v>0</v>
      </c>
    </row>
    <row r="74" spans="1:14" ht="12.75">
      <c r="A74" s="496" t="s">
        <v>498</v>
      </c>
      <c r="B74" s="461"/>
      <c r="C74" s="462"/>
      <c r="D74" s="462"/>
      <c r="E74" s="462"/>
      <c r="F74" s="462"/>
      <c r="G74" s="433">
        <f t="shared" si="4"/>
        <v>0</v>
      </c>
      <c r="H74" s="437"/>
      <c r="I74" s="461"/>
      <c r="J74" s="462"/>
      <c r="K74" s="462"/>
      <c r="L74" s="462"/>
      <c r="M74" s="462"/>
      <c r="N74" s="417">
        <f t="shared" si="3"/>
        <v>0</v>
      </c>
    </row>
    <row r="75" spans="1:14" ht="12.75">
      <c r="A75" s="460" t="s">
        <v>485</v>
      </c>
      <c r="B75" s="461"/>
      <c r="C75" s="462"/>
      <c r="D75" s="462"/>
      <c r="E75" s="462"/>
      <c r="F75" s="462"/>
      <c r="G75" s="433">
        <f t="shared" si="4"/>
        <v>0</v>
      </c>
      <c r="H75" s="437"/>
      <c r="I75" s="461"/>
      <c r="J75" s="462"/>
      <c r="K75" s="462"/>
      <c r="L75" s="462"/>
      <c r="M75" s="462"/>
      <c r="N75" s="417">
        <f t="shared" si="3"/>
        <v>0</v>
      </c>
    </row>
    <row r="76" spans="1:14" ht="12.75">
      <c r="A76" s="460" t="s">
        <v>486</v>
      </c>
      <c r="B76" s="461"/>
      <c r="C76" s="462"/>
      <c r="D76" s="462"/>
      <c r="E76" s="462"/>
      <c r="F76" s="462"/>
      <c r="G76" s="467">
        <f t="shared" si="4"/>
        <v>0</v>
      </c>
      <c r="H76" s="437"/>
      <c r="I76" s="497"/>
      <c r="J76" s="462"/>
      <c r="K76" s="462"/>
      <c r="L76" s="462"/>
      <c r="M76" s="462"/>
      <c r="N76" s="417">
        <f t="shared" si="3"/>
        <v>0</v>
      </c>
    </row>
    <row r="77" spans="1:14" ht="13.5" thickBot="1">
      <c r="A77" s="460" t="s">
        <v>499</v>
      </c>
      <c r="B77" s="463">
        <v>75</v>
      </c>
      <c r="C77" s="498"/>
      <c r="D77" s="464"/>
      <c r="E77" s="462"/>
      <c r="F77" s="462"/>
      <c r="G77" s="468">
        <f t="shared" si="4"/>
        <v>75</v>
      </c>
      <c r="H77" s="437"/>
      <c r="I77" s="463">
        <v>527</v>
      </c>
      <c r="J77" s="462"/>
      <c r="K77" s="462"/>
      <c r="L77" s="462"/>
      <c r="M77" s="462"/>
      <c r="N77" s="469">
        <f t="shared" si="3"/>
        <v>527</v>
      </c>
    </row>
    <row r="78" spans="1:14" ht="12.75">
      <c r="A78" s="470" t="s">
        <v>59</v>
      </c>
      <c r="B78" s="471">
        <f>SUM(B9:B12,B20:B30,B35,B39:B47,B51:B77)</f>
        <v>444190</v>
      </c>
      <c r="C78" s="471">
        <f>SUM(C9:C12,C20:C30,C35,C39:C47,C51:C77)</f>
        <v>0</v>
      </c>
      <c r="D78" s="471">
        <f>SUM(D9:D12,D19:D30,D35,D39:D47,D51:D77,D34)</f>
        <v>300</v>
      </c>
      <c r="E78" s="471">
        <f>SUM(E9:E12,E20:E30,E35,E39:E47,E51:E77)</f>
        <v>0</v>
      </c>
      <c r="F78" s="471">
        <f>SUM(F9:F12,F20:F29,F30,F35,F39:F47,F51:F77)</f>
        <v>946</v>
      </c>
      <c r="G78" s="471">
        <f>SUM(G9:G12,G19:G30,G39:G47,G51:G58,G59:G77,G34)</f>
        <v>445436</v>
      </c>
      <c r="H78" s="471">
        <f>SUM(H9:H12,H20:H30,H39:H47,H51:H58,H59:H77)</f>
        <v>0</v>
      </c>
      <c r="I78" s="471">
        <f>SUM(I9:I12,I19:I30,I35,I39:I47,I51:I77,I34)</f>
        <v>191424</v>
      </c>
      <c r="J78" s="471">
        <f>SUM(J9:J12,J19:J30,J35,J39:J47,J51:J77)</f>
        <v>1000</v>
      </c>
      <c r="K78" s="471">
        <f>SUM(K9:K12,K19:K30,K35,K39:K47,K51:K77)</f>
        <v>253012</v>
      </c>
      <c r="L78" s="471">
        <f>SUM(L9:L12,L19:L30,L35,L39:L47,L51:L77)</f>
        <v>0</v>
      </c>
      <c r="M78" s="471">
        <f>SUM(M9:M12,M19:M30,M35,M39:M47,M51:M77)</f>
        <v>0</v>
      </c>
      <c r="N78" s="472">
        <f>SUM(N9:N12,N19:N30,N35,N39:N47,N51:N77,N34)</f>
        <v>445436</v>
      </c>
    </row>
    <row r="79" spans="1:14" ht="12.75">
      <c r="A79" s="473" t="s">
        <v>487</v>
      </c>
      <c r="B79" s="439">
        <v>433135</v>
      </c>
      <c r="C79" s="416"/>
      <c r="D79" s="416"/>
      <c r="E79" s="416"/>
      <c r="F79" s="416"/>
      <c r="G79" s="417">
        <f>SUM(B79:F79)</f>
        <v>433135</v>
      </c>
      <c r="H79" s="474"/>
      <c r="I79" s="422"/>
      <c r="J79" s="423"/>
      <c r="K79" s="493"/>
      <c r="L79" s="416"/>
      <c r="M79" s="416"/>
      <c r="N79" s="475">
        <f>SUM(I79:M79)</f>
        <v>0</v>
      </c>
    </row>
    <row r="80" spans="1:14" ht="13.5" thickBot="1">
      <c r="A80" s="476" t="s">
        <v>71</v>
      </c>
      <c r="B80" s="477">
        <f aca="true" t="shared" si="5" ref="B80:N80">B78-B79</f>
        <v>11055</v>
      </c>
      <c r="C80" s="477">
        <f t="shared" si="5"/>
        <v>0</v>
      </c>
      <c r="D80" s="477">
        <f t="shared" si="5"/>
        <v>300</v>
      </c>
      <c r="E80" s="477">
        <f t="shared" si="5"/>
        <v>0</v>
      </c>
      <c r="F80" s="477">
        <f t="shared" si="5"/>
        <v>946</v>
      </c>
      <c r="G80" s="477">
        <f t="shared" si="5"/>
        <v>12301</v>
      </c>
      <c r="H80" s="479">
        <f t="shared" si="5"/>
        <v>0</v>
      </c>
      <c r="I80" s="477">
        <f t="shared" si="5"/>
        <v>191424</v>
      </c>
      <c r="J80" s="478">
        <f t="shared" si="5"/>
        <v>1000</v>
      </c>
      <c r="K80" s="478">
        <f t="shared" si="5"/>
        <v>253012</v>
      </c>
      <c r="L80" s="478">
        <f t="shared" si="5"/>
        <v>0</v>
      </c>
      <c r="M80" s="478">
        <f t="shared" si="5"/>
        <v>0</v>
      </c>
      <c r="N80" s="480">
        <f t="shared" si="5"/>
        <v>445436</v>
      </c>
    </row>
    <row r="81" spans="1:14" ht="12.75">
      <c r="A81" s="481"/>
      <c r="B81" s="482"/>
      <c r="C81" s="482"/>
      <c r="D81" s="482"/>
      <c r="E81" s="482"/>
      <c r="F81" s="482"/>
      <c r="G81" s="483"/>
      <c r="H81" s="483"/>
      <c r="I81" s="484"/>
      <c r="J81" s="482"/>
      <c r="K81" s="485"/>
      <c r="L81" s="484"/>
      <c r="M81" s="484"/>
      <c r="N81" s="486"/>
    </row>
    <row r="82" spans="1:14" ht="12.75">
      <c r="A82" s="481"/>
      <c r="B82" s="482"/>
      <c r="C82" s="482"/>
      <c r="D82" s="482"/>
      <c r="E82" s="482"/>
      <c r="F82" s="482"/>
      <c r="G82" s="483"/>
      <c r="H82" s="483"/>
      <c r="I82" s="482"/>
      <c r="J82" s="482"/>
      <c r="K82" s="485"/>
      <c r="L82" s="484"/>
      <c r="M82" s="484"/>
      <c r="N82" s="486"/>
    </row>
    <row r="83" spans="1:14" ht="12.75">
      <c r="A83" s="481"/>
      <c r="B83" s="482"/>
      <c r="C83" s="482"/>
      <c r="D83" s="482"/>
      <c r="E83" s="482"/>
      <c r="F83" s="482"/>
      <c r="G83" s="483"/>
      <c r="H83" s="483"/>
      <c r="I83" s="487"/>
      <c r="J83" s="482"/>
      <c r="K83" s="486"/>
      <c r="L83" s="482"/>
      <c r="M83" s="482"/>
      <c r="N83" s="486"/>
    </row>
    <row r="84" spans="1:14" ht="12.75">
      <c r="A84" s="481"/>
      <c r="B84" s="482"/>
      <c r="C84" s="482"/>
      <c r="D84" s="482"/>
      <c r="E84" s="482"/>
      <c r="F84" s="482"/>
      <c r="G84" s="483"/>
      <c r="H84" s="483"/>
      <c r="I84" s="482"/>
      <c r="J84" s="482"/>
      <c r="K84" s="486"/>
      <c r="L84" s="482"/>
      <c r="M84" s="482"/>
      <c r="N84" s="486"/>
    </row>
    <row r="85" spans="1:14" ht="12.75">
      <c r="A85" s="481"/>
      <c r="B85" s="482"/>
      <c r="C85" s="482"/>
      <c r="D85" s="482"/>
      <c r="E85" s="482"/>
      <c r="F85" s="482"/>
      <c r="G85" s="483"/>
      <c r="H85" s="483"/>
      <c r="I85" s="482"/>
      <c r="J85" s="482"/>
      <c r="K85" s="486"/>
      <c r="L85" s="482"/>
      <c r="M85" s="482"/>
      <c r="N85" s="486"/>
    </row>
    <row r="86" spans="1:14" ht="12.75">
      <c r="A86" s="481"/>
      <c r="B86" s="482"/>
      <c r="C86" s="482"/>
      <c r="D86" s="482"/>
      <c r="E86" s="482"/>
      <c r="F86" s="482"/>
      <c r="G86" s="483"/>
      <c r="H86" s="483"/>
      <c r="I86" s="482"/>
      <c r="J86" s="482"/>
      <c r="K86" s="486"/>
      <c r="L86" s="482"/>
      <c r="M86" s="482"/>
      <c r="N86" s="486"/>
    </row>
    <row r="87" spans="1:14" ht="12.75">
      <c r="A87" s="481"/>
      <c r="B87" s="482"/>
      <c r="C87" s="482"/>
      <c r="D87" s="482"/>
      <c r="E87" s="482"/>
      <c r="F87" s="482"/>
      <c r="G87" s="483"/>
      <c r="H87" s="483"/>
      <c r="I87" s="482"/>
      <c r="J87" s="482"/>
      <c r="K87" s="486"/>
      <c r="L87" s="482"/>
      <c r="M87" s="482"/>
      <c r="N87" s="486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&amp;R12. melléklet a 40/2013.(XII.19.)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L17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4.625" style="502" customWidth="1"/>
    <col min="2" max="2" width="9.625" style="502" customWidth="1"/>
    <col min="3" max="3" width="10.625" style="502" customWidth="1"/>
    <col min="4" max="4" width="10.875" style="502" customWidth="1"/>
    <col min="5" max="5" width="10.375" style="502" customWidth="1"/>
    <col min="6" max="6" width="9.625" style="502" customWidth="1"/>
    <col min="7" max="7" width="8.625" style="502" bestFit="1" customWidth="1"/>
    <col min="8" max="8" width="11.00390625" style="502" customWidth="1"/>
    <col min="9" max="9" width="8.875" style="502" customWidth="1"/>
    <col min="10" max="10" width="10.375" style="502" bestFit="1" customWidth="1"/>
    <col min="11" max="16384" width="10.625" style="502" customWidth="1"/>
  </cols>
  <sheetData>
    <row r="1" spans="1:10" ht="12.75">
      <c r="A1" s="501"/>
      <c r="B1" s="501"/>
      <c r="C1" s="501"/>
      <c r="D1" s="501"/>
      <c r="E1" s="501"/>
      <c r="F1" s="501"/>
      <c r="H1" s="503"/>
      <c r="I1" s="503"/>
      <c r="J1" s="504" t="s">
        <v>563</v>
      </c>
    </row>
    <row r="2" spans="1:10" ht="12.75">
      <c r="A2" s="501"/>
      <c r="B2" s="501"/>
      <c r="C2" s="501"/>
      <c r="D2" s="501"/>
      <c r="E2" s="501"/>
      <c r="F2" s="501"/>
      <c r="G2" s="505"/>
      <c r="H2" s="505"/>
      <c r="I2" s="505"/>
      <c r="J2" s="506" t="s">
        <v>567</v>
      </c>
    </row>
    <row r="3" spans="1:10" ht="12.75">
      <c r="A3" s="501"/>
      <c r="B3" s="501"/>
      <c r="C3" s="501"/>
      <c r="D3" s="501"/>
      <c r="E3" s="501"/>
      <c r="F3" s="501"/>
      <c r="G3" s="505"/>
      <c r="H3" s="505"/>
      <c r="I3" s="505"/>
      <c r="J3" s="505"/>
    </row>
    <row r="4" spans="1:10" ht="19.5">
      <c r="A4" s="507" t="s">
        <v>508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0" ht="19.5">
      <c r="A5" s="507" t="s">
        <v>544</v>
      </c>
      <c r="B5" s="507"/>
      <c r="C5" s="507"/>
      <c r="D5" s="507"/>
      <c r="E5" s="507"/>
      <c r="F5" s="507"/>
      <c r="G5" s="507"/>
      <c r="H5" s="507"/>
      <c r="I5" s="507"/>
      <c r="J5" s="507"/>
    </row>
    <row r="6" spans="1:10" ht="13.5" thickBot="1">
      <c r="A6" s="501"/>
      <c r="B6" s="501"/>
      <c r="C6" s="501"/>
      <c r="D6" s="501"/>
      <c r="E6" s="501"/>
      <c r="F6" s="501"/>
      <c r="G6" s="501"/>
      <c r="H6" s="501"/>
      <c r="I6" s="501"/>
      <c r="J6" s="501"/>
    </row>
    <row r="7" spans="1:10" ht="15.75" customHeight="1" thickBot="1">
      <c r="A7" s="508"/>
      <c r="B7" s="760" t="s">
        <v>509</v>
      </c>
      <c r="C7" s="761"/>
      <c r="D7" s="762"/>
      <c r="E7" s="760" t="s">
        <v>510</v>
      </c>
      <c r="F7" s="761"/>
      <c r="G7" s="761"/>
      <c r="H7" s="761"/>
      <c r="I7" s="761"/>
      <c r="J7" s="762"/>
    </row>
    <row r="8" spans="1:10" ht="15.75" customHeight="1">
      <c r="A8" s="509" t="s">
        <v>511</v>
      </c>
      <c r="B8" s="510" t="s">
        <v>512</v>
      </c>
      <c r="C8" s="511" t="s">
        <v>513</v>
      </c>
      <c r="D8" s="512" t="s">
        <v>514</v>
      </c>
      <c r="E8" s="510" t="s">
        <v>515</v>
      </c>
      <c r="F8" s="511" t="s">
        <v>516</v>
      </c>
      <c r="G8" s="511" t="s">
        <v>517</v>
      </c>
      <c r="H8" s="513" t="s">
        <v>587</v>
      </c>
      <c r="I8" s="513" t="s">
        <v>417</v>
      </c>
      <c r="J8" s="512" t="s">
        <v>514</v>
      </c>
    </row>
    <row r="9" spans="1:10" ht="15.75" customHeight="1" thickBot="1">
      <c r="A9" s="514" t="s">
        <v>518</v>
      </c>
      <c r="B9" s="515" t="s">
        <v>519</v>
      </c>
      <c r="C9" s="516" t="s">
        <v>520</v>
      </c>
      <c r="D9" s="517" t="s">
        <v>521</v>
      </c>
      <c r="E9" s="515" t="s">
        <v>522</v>
      </c>
      <c r="F9" s="516" t="s">
        <v>523</v>
      </c>
      <c r="G9" s="516" t="s">
        <v>428</v>
      </c>
      <c r="H9" s="518" t="s">
        <v>588</v>
      </c>
      <c r="I9" s="518" t="s">
        <v>428</v>
      </c>
      <c r="J9" s="517" t="s">
        <v>524</v>
      </c>
    </row>
    <row r="10" spans="1:12" s="520" customFormat="1" ht="18" customHeight="1">
      <c r="A10" s="519" t="s">
        <v>525</v>
      </c>
      <c r="B10" s="602">
        <v>115855</v>
      </c>
      <c r="C10" s="602">
        <v>158461</v>
      </c>
      <c r="D10" s="601">
        <f aca="true" t="shared" si="0" ref="D10:D16">SUM(B10:C10)</f>
        <v>274316</v>
      </c>
      <c r="E10" s="635">
        <v>46281</v>
      </c>
      <c r="F10" s="602">
        <v>10903</v>
      </c>
      <c r="G10" s="602">
        <v>216104</v>
      </c>
      <c r="H10" s="602">
        <v>205</v>
      </c>
      <c r="I10" s="601">
        <v>823</v>
      </c>
      <c r="J10" s="531">
        <f aca="true" t="shared" si="1" ref="J10:J16">SUM(E10:I10)</f>
        <v>274316</v>
      </c>
      <c r="L10" s="636"/>
    </row>
    <row r="11" spans="1:10" s="520" customFormat="1" ht="18" customHeight="1">
      <c r="A11" s="519" t="s">
        <v>526</v>
      </c>
      <c r="B11" s="602">
        <v>50456</v>
      </c>
      <c r="C11" s="602">
        <v>26359</v>
      </c>
      <c r="D11" s="601">
        <f t="shared" si="0"/>
        <v>76815</v>
      </c>
      <c r="E11" s="635">
        <v>33774</v>
      </c>
      <c r="F11" s="602">
        <v>4768</v>
      </c>
      <c r="G11" s="602">
        <v>34029</v>
      </c>
      <c r="H11" s="602"/>
      <c r="I11" s="601">
        <v>4244</v>
      </c>
      <c r="J11" s="532">
        <f t="shared" si="1"/>
        <v>76815</v>
      </c>
    </row>
    <row r="12" spans="1:10" s="520" customFormat="1" ht="18" customHeight="1">
      <c r="A12" s="521" t="s">
        <v>527</v>
      </c>
      <c r="B12" s="603">
        <v>19595</v>
      </c>
      <c r="C12" s="602">
        <v>212836</v>
      </c>
      <c r="D12" s="601">
        <f t="shared" si="0"/>
        <v>232431</v>
      </c>
      <c r="E12" s="605">
        <v>120090</v>
      </c>
      <c r="F12" s="604">
        <v>30930</v>
      </c>
      <c r="G12" s="604">
        <v>81411</v>
      </c>
      <c r="H12" s="604"/>
      <c r="I12" s="637"/>
      <c r="J12" s="532">
        <f t="shared" si="1"/>
        <v>232431</v>
      </c>
    </row>
    <row r="13" spans="1:10" s="520" customFormat="1" ht="18" customHeight="1">
      <c r="A13" s="522" t="s">
        <v>528</v>
      </c>
      <c r="B13" s="580">
        <v>26322</v>
      </c>
      <c r="C13" s="602">
        <v>42646</v>
      </c>
      <c r="D13" s="601">
        <f t="shared" si="0"/>
        <v>68968</v>
      </c>
      <c r="E13" s="605">
        <v>20486</v>
      </c>
      <c r="F13" s="604">
        <v>5268</v>
      </c>
      <c r="G13" s="604">
        <v>40725</v>
      </c>
      <c r="H13" s="604"/>
      <c r="I13" s="637">
        <v>2489</v>
      </c>
      <c r="J13" s="532">
        <f t="shared" si="1"/>
        <v>68968</v>
      </c>
    </row>
    <row r="14" spans="1:10" s="520" customFormat="1" ht="18" customHeight="1">
      <c r="A14" s="521" t="s">
        <v>529</v>
      </c>
      <c r="B14" s="603">
        <v>98003</v>
      </c>
      <c r="C14" s="602">
        <v>12195</v>
      </c>
      <c r="D14" s="601">
        <f t="shared" si="0"/>
        <v>110198</v>
      </c>
      <c r="E14" s="605">
        <v>16671</v>
      </c>
      <c r="F14" s="604">
        <v>4313</v>
      </c>
      <c r="G14" s="604">
        <v>30411</v>
      </c>
      <c r="H14" s="604"/>
      <c r="I14" s="637">
        <v>58803</v>
      </c>
      <c r="J14" s="532">
        <f t="shared" si="1"/>
        <v>110198</v>
      </c>
    </row>
    <row r="15" spans="1:10" s="520" customFormat="1" ht="18" customHeight="1">
      <c r="A15" s="606" t="s">
        <v>573</v>
      </c>
      <c r="B15" s="672">
        <v>126737</v>
      </c>
      <c r="C15" s="673">
        <v>169405</v>
      </c>
      <c r="D15" s="580">
        <f t="shared" si="0"/>
        <v>296142</v>
      </c>
      <c r="E15" s="671">
        <v>145364</v>
      </c>
      <c r="F15" s="671">
        <v>38031</v>
      </c>
      <c r="G15" s="671">
        <v>112147</v>
      </c>
      <c r="H15" s="604"/>
      <c r="I15" s="637">
        <v>600</v>
      </c>
      <c r="J15" s="585">
        <f t="shared" si="1"/>
        <v>296142</v>
      </c>
    </row>
    <row r="16" spans="1:10" s="520" customFormat="1" ht="18" customHeight="1">
      <c r="A16" s="606" t="s">
        <v>574</v>
      </c>
      <c r="B16" s="607">
        <v>4845</v>
      </c>
      <c r="C16" s="676">
        <v>20248</v>
      </c>
      <c r="D16" s="608">
        <f t="shared" si="0"/>
        <v>25093</v>
      </c>
      <c r="E16" s="674">
        <v>15703</v>
      </c>
      <c r="F16" s="675">
        <v>4108</v>
      </c>
      <c r="G16" s="609">
        <v>5282</v>
      </c>
      <c r="H16" s="609"/>
      <c r="I16" s="586"/>
      <c r="J16" s="585">
        <f t="shared" si="1"/>
        <v>25093</v>
      </c>
    </row>
    <row r="17" spans="1:10" s="520" customFormat="1" ht="18" customHeight="1" thickBot="1">
      <c r="A17" s="610" t="s">
        <v>530</v>
      </c>
      <c r="B17" s="530">
        <f aca="true" t="shared" si="2" ref="B17:J17">SUM(B10:B16)</f>
        <v>441813</v>
      </c>
      <c r="C17" s="530">
        <f t="shared" si="2"/>
        <v>642150</v>
      </c>
      <c r="D17" s="530">
        <f t="shared" si="2"/>
        <v>1083963</v>
      </c>
      <c r="E17" s="530">
        <f t="shared" si="2"/>
        <v>398369</v>
      </c>
      <c r="F17" s="530">
        <f t="shared" si="2"/>
        <v>98321</v>
      </c>
      <c r="G17" s="530">
        <f t="shared" si="2"/>
        <v>520109</v>
      </c>
      <c r="H17" s="530">
        <f t="shared" si="2"/>
        <v>205</v>
      </c>
      <c r="I17" s="530">
        <f t="shared" si="2"/>
        <v>66959</v>
      </c>
      <c r="J17" s="530">
        <f t="shared" si="2"/>
        <v>1083963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600" verticalDpi="600" orientation="landscape" paperSize="9" r:id="rId1"/>
  <headerFooter alignWithMargins="0">
    <oddHeader>&amp;R13. melléklet a 40/2013.(XII.19.)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66">
    <pageSetUpPr fitToPage="1"/>
  </sheetPr>
  <dimension ref="A1:F27"/>
  <sheetViews>
    <sheetView workbookViewId="0" topLeftCell="A4">
      <selection activeCell="H24" sqref="H24"/>
    </sheetView>
  </sheetViews>
  <sheetFormatPr defaultColWidth="9.00390625" defaultRowHeight="12.75"/>
  <cols>
    <col min="1" max="1" width="10.00390625" style="535" customWidth="1"/>
    <col min="2" max="2" width="37.375" style="535" customWidth="1"/>
    <col min="3" max="3" width="24.875" style="535" customWidth="1"/>
    <col min="4" max="4" width="22.625" style="535" customWidth="1"/>
    <col min="5" max="16384" width="10.625" style="535" customWidth="1"/>
  </cols>
  <sheetData>
    <row r="1" spans="1:4" ht="15.75">
      <c r="A1" s="533"/>
      <c r="B1" s="533"/>
      <c r="C1" s="533"/>
      <c r="D1" s="534" t="s">
        <v>568</v>
      </c>
    </row>
    <row r="2" spans="1:4" ht="15.75">
      <c r="A2" s="533"/>
      <c r="B2" s="533"/>
      <c r="C2" s="533"/>
      <c r="D2" s="536"/>
    </row>
    <row r="3" spans="1:4" ht="15.75">
      <c r="A3" s="533"/>
      <c r="B3" s="533"/>
      <c r="C3" s="533"/>
      <c r="D3" s="534"/>
    </row>
    <row r="4" spans="1:4" ht="15.75">
      <c r="A4" s="533"/>
      <c r="B4" s="533"/>
      <c r="C4" s="533"/>
      <c r="D4" s="537"/>
    </row>
    <row r="5" spans="1:4" ht="15.75">
      <c r="A5" s="533"/>
      <c r="B5" s="533"/>
      <c r="C5" s="533"/>
      <c r="D5" s="537"/>
    </row>
    <row r="6" spans="1:4" ht="15.75">
      <c r="A6" s="533"/>
      <c r="B6" s="533"/>
      <c r="C6" s="533"/>
      <c r="D6" s="538"/>
    </row>
    <row r="7" spans="1:4" ht="19.5">
      <c r="A7" s="539" t="s">
        <v>552</v>
      </c>
      <c r="B7" s="539"/>
      <c r="C7" s="539"/>
      <c r="D7" s="540"/>
    </row>
    <row r="8" spans="1:4" ht="19.5">
      <c r="A8" s="539" t="s">
        <v>560</v>
      </c>
      <c r="B8" s="539"/>
      <c r="C8" s="539"/>
      <c r="D8" s="540"/>
    </row>
    <row r="9" spans="1:4" ht="19.5">
      <c r="A9" s="539"/>
      <c r="B9" s="539"/>
      <c r="C9" s="539"/>
      <c r="D9" s="540"/>
    </row>
    <row r="10" spans="1:4" ht="19.5">
      <c r="A10" s="539"/>
      <c r="B10" s="539"/>
      <c r="C10" s="539"/>
      <c r="D10" s="540"/>
    </row>
    <row r="11" spans="1:4" ht="19.5">
      <c r="A11" s="539"/>
      <c r="B11" s="539"/>
      <c r="C11" s="539"/>
      <c r="D11" s="540"/>
    </row>
    <row r="12" spans="1:4" ht="19.5">
      <c r="A12" s="539"/>
      <c r="B12" s="539"/>
      <c r="C12" s="539"/>
      <c r="D12" s="540"/>
    </row>
    <row r="13" spans="1:4" ht="16.5" thickBot="1">
      <c r="A13" s="533"/>
      <c r="B13" s="533"/>
      <c r="C13" s="533"/>
      <c r="D13" s="541" t="s">
        <v>413</v>
      </c>
    </row>
    <row r="14" spans="1:4" s="546" customFormat="1" ht="33" customHeight="1" thickBot="1">
      <c r="A14" s="542" t="s">
        <v>69</v>
      </c>
      <c r="B14" s="543"/>
      <c r="C14" s="544"/>
      <c r="D14" s="545" t="s">
        <v>553</v>
      </c>
    </row>
    <row r="15" spans="1:6" ht="15.75">
      <c r="A15" s="547" t="s">
        <v>66</v>
      </c>
      <c r="B15" s="548"/>
      <c r="C15" s="549"/>
      <c r="D15" s="644">
        <v>0</v>
      </c>
      <c r="E15" s="550"/>
      <c r="F15" s="551"/>
    </row>
    <row r="16" spans="1:6" ht="15.75">
      <c r="A16" s="552" t="s">
        <v>554</v>
      </c>
      <c r="B16" s="553"/>
      <c r="C16" s="554"/>
      <c r="D16" s="555"/>
      <c r="E16" s="551"/>
      <c r="F16" s="551"/>
    </row>
    <row r="17" spans="1:6" ht="12.75">
      <c r="A17" s="556" t="s">
        <v>555</v>
      </c>
      <c r="B17" s="557"/>
      <c r="C17" s="558"/>
      <c r="D17" s="559"/>
      <c r="E17" s="560"/>
      <c r="F17" s="561"/>
    </row>
    <row r="18" spans="1:6" ht="12.75">
      <c r="A18" s="556" t="s">
        <v>556</v>
      </c>
      <c r="B18" s="557"/>
      <c r="C18" s="558"/>
      <c r="D18" s="559"/>
      <c r="E18" s="562"/>
      <c r="F18" s="561"/>
    </row>
    <row r="19" spans="1:6" ht="12.75">
      <c r="A19" s="556" t="s">
        <v>557</v>
      </c>
      <c r="B19" s="557"/>
      <c r="C19" s="558"/>
      <c r="D19" s="559">
        <v>56</v>
      </c>
      <c r="E19" s="562"/>
      <c r="F19" s="561"/>
    </row>
    <row r="20" spans="1:6" ht="12.75">
      <c r="A20" s="563" t="s">
        <v>561</v>
      </c>
      <c r="B20" s="557"/>
      <c r="C20" s="558"/>
      <c r="D20" s="559"/>
      <c r="E20" s="562"/>
      <c r="F20" s="638"/>
    </row>
    <row r="21" spans="1:6" ht="12.75">
      <c r="A21" s="556" t="s">
        <v>562</v>
      </c>
      <c r="B21" s="557"/>
      <c r="C21" s="558"/>
      <c r="D21" s="559">
        <v>839</v>
      </c>
      <c r="E21" s="562"/>
      <c r="F21" s="638"/>
    </row>
    <row r="22" spans="1:6" ht="12.75">
      <c r="A22" s="565" t="s">
        <v>571</v>
      </c>
      <c r="B22" s="611"/>
      <c r="C22" s="558"/>
      <c r="D22" s="559"/>
      <c r="E22" s="562"/>
      <c r="F22" s="561"/>
    </row>
    <row r="23" spans="1:6" ht="12.75">
      <c r="A23" s="565" t="s">
        <v>592</v>
      </c>
      <c r="B23" s="645"/>
      <c r="C23" s="646"/>
      <c r="D23" s="559">
        <v>7512</v>
      </c>
      <c r="E23" s="562"/>
      <c r="F23" s="561"/>
    </row>
    <row r="24" spans="1:6" ht="12.75">
      <c r="A24" s="556"/>
      <c r="B24" s="557"/>
      <c r="C24" s="558"/>
      <c r="D24" s="564"/>
      <c r="E24" s="562"/>
      <c r="F24" s="561"/>
    </row>
    <row r="25" spans="1:4" ht="15.75">
      <c r="A25" s="552" t="s">
        <v>558</v>
      </c>
      <c r="B25" s="566"/>
      <c r="C25" s="567"/>
      <c r="D25" s="568">
        <f>SUM(D17:D24)</f>
        <v>8407</v>
      </c>
    </row>
    <row r="26" spans="1:4" ht="15.75">
      <c r="A26" s="552"/>
      <c r="B26" s="566"/>
      <c r="C26" s="567"/>
      <c r="D26" s="567"/>
    </row>
    <row r="27" spans="1:4" ht="16.5" thickBot="1">
      <c r="A27" s="569" t="s">
        <v>559</v>
      </c>
      <c r="B27" s="570"/>
      <c r="C27" s="571"/>
      <c r="D27" s="572">
        <f>SUM(D15,D25)</f>
        <v>8407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&amp;R14. melléklet a 40/2013.(XII.19.) önkormányzati 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8"/>
  <dimension ref="A3:G152"/>
  <sheetViews>
    <sheetView zoomScale="120" zoomScaleNormal="120" zoomScaleSheetLayoutView="130" workbookViewId="0" topLeftCell="A1">
      <selection activeCell="D26" sqref="D26"/>
    </sheetView>
  </sheetViews>
  <sheetFormatPr defaultColWidth="9.00390625" defaultRowHeight="12.75"/>
  <cols>
    <col min="1" max="1" width="9.00390625" style="339" customWidth="1"/>
    <col min="2" max="2" width="66.375" style="339" customWidth="1"/>
    <col min="3" max="3" width="13.00390625" style="340" customWidth="1"/>
    <col min="4" max="4" width="11.625" style="339" customWidth="1"/>
    <col min="5" max="5" width="12.125" style="339" customWidth="1"/>
    <col min="6" max="6" width="9.00390625" style="34" customWidth="1"/>
    <col min="7" max="16384" width="9.375" style="34" customWidth="1"/>
  </cols>
  <sheetData>
    <row r="3" spans="1:5" ht="15.75" customHeight="1">
      <c r="A3" s="708" t="s">
        <v>22</v>
      </c>
      <c r="B3" s="708"/>
      <c r="C3" s="708"/>
      <c r="D3" s="708"/>
      <c r="E3" s="708"/>
    </row>
    <row r="4" spans="1:5" ht="15.75" customHeight="1" thickBot="1">
      <c r="A4" s="710" t="s">
        <v>159</v>
      </c>
      <c r="B4" s="710"/>
      <c r="D4" s="116"/>
      <c r="E4" s="252" t="s">
        <v>313</v>
      </c>
    </row>
    <row r="5" spans="1:5" ht="37.5" customHeight="1" thickBot="1">
      <c r="A5" s="24" t="s">
        <v>76</v>
      </c>
      <c r="B5" s="25" t="s">
        <v>24</v>
      </c>
      <c r="C5" s="25" t="s">
        <v>5</v>
      </c>
      <c r="D5" s="379" t="s">
        <v>6</v>
      </c>
      <c r="E5" s="137" t="s">
        <v>292</v>
      </c>
    </row>
    <row r="6" spans="1:5" s="36" customFormat="1" ht="12" customHeight="1" thickBot="1">
      <c r="A6" s="30">
        <v>1</v>
      </c>
      <c r="B6" s="31">
        <v>2</v>
      </c>
      <c r="C6" s="31">
        <v>3</v>
      </c>
      <c r="D6" s="31">
        <v>4</v>
      </c>
      <c r="E6" s="32">
        <v>5</v>
      </c>
    </row>
    <row r="7" spans="1:5" s="1" customFormat="1" ht="12" customHeight="1" thickBot="1">
      <c r="A7" s="22" t="s">
        <v>25</v>
      </c>
      <c r="B7" s="21" t="s">
        <v>173</v>
      </c>
      <c r="C7" s="351">
        <f>+C8+C13+C22</f>
        <v>988148</v>
      </c>
      <c r="D7" s="351">
        <f>+D8+D13+D22</f>
        <v>1034150</v>
      </c>
      <c r="E7" s="230">
        <f>+E8+E13+E22</f>
        <v>625911</v>
      </c>
    </row>
    <row r="8" spans="1:5" s="1" customFormat="1" ht="12" customHeight="1" thickBot="1">
      <c r="A8" s="20" t="s">
        <v>26</v>
      </c>
      <c r="B8" s="208" t="s">
        <v>389</v>
      </c>
      <c r="C8" s="352">
        <f>+C9+C10+C11+C12</f>
        <v>235209</v>
      </c>
      <c r="D8" s="352">
        <f>+D9+D10+D11+D12</f>
        <v>289974</v>
      </c>
      <c r="E8" s="172">
        <f>+E9+E10+E11+E12</f>
        <v>287166</v>
      </c>
    </row>
    <row r="9" spans="1:5" s="1" customFormat="1" ht="12" customHeight="1">
      <c r="A9" s="13" t="s">
        <v>119</v>
      </c>
      <c r="B9" s="323" t="s">
        <v>63</v>
      </c>
      <c r="C9" s="353">
        <v>167891</v>
      </c>
      <c r="D9" s="353">
        <v>251071</v>
      </c>
      <c r="E9" s="173">
        <v>279191</v>
      </c>
    </row>
    <row r="10" spans="1:5" s="1" customFormat="1" ht="12" customHeight="1">
      <c r="A10" s="13" t="s">
        <v>120</v>
      </c>
      <c r="B10" s="222" t="s">
        <v>89</v>
      </c>
      <c r="C10" s="353">
        <v>0</v>
      </c>
      <c r="D10" s="353"/>
      <c r="E10" s="173"/>
    </row>
    <row r="11" spans="1:5" s="1" customFormat="1" ht="12" customHeight="1">
      <c r="A11" s="13" t="s">
        <v>121</v>
      </c>
      <c r="B11" s="222" t="s">
        <v>174</v>
      </c>
      <c r="C11" s="353">
        <v>16725</v>
      </c>
      <c r="D11" s="353">
        <v>4000</v>
      </c>
      <c r="E11" s="173">
        <v>7800</v>
      </c>
    </row>
    <row r="12" spans="1:5" s="1" customFormat="1" ht="12" customHeight="1" thickBot="1">
      <c r="A12" s="13" t="s">
        <v>122</v>
      </c>
      <c r="B12" s="324" t="s">
        <v>175</v>
      </c>
      <c r="C12" s="353">
        <v>50593</v>
      </c>
      <c r="D12" s="353">
        <v>34903</v>
      </c>
      <c r="E12" s="173">
        <v>175</v>
      </c>
    </row>
    <row r="13" spans="1:5" s="1" customFormat="1" ht="12" customHeight="1" thickBot="1">
      <c r="A13" s="20" t="s">
        <v>27</v>
      </c>
      <c r="B13" s="21" t="s">
        <v>176</v>
      </c>
      <c r="C13" s="352">
        <f>+C14+C15+C16+C17+C18+C19+C20+C21</f>
        <v>204055</v>
      </c>
      <c r="D13" s="352">
        <f>+D14+D15+D16+D17+D18+D19+D20+D21</f>
        <v>215502</v>
      </c>
      <c r="E13" s="231">
        <f>+E14+E15+E16+E17+E18+E19+E20+E21</f>
        <v>313145</v>
      </c>
    </row>
    <row r="14" spans="1:5" s="1" customFormat="1" ht="12" customHeight="1">
      <c r="A14" s="17" t="s">
        <v>93</v>
      </c>
      <c r="B14" s="9" t="s">
        <v>181</v>
      </c>
      <c r="C14" s="354">
        <v>7329</v>
      </c>
      <c r="D14" s="354">
        <v>17583</v>
      </c>
      <c r="E14" s="588">
        <v>15000</v>
      </c>
    </row>
    <row r="15" spans="1:5" s="1" customFormat="1" ht="12" customHeight="1">
      <c r="A15" s="13" t="s">
        <v>94</v>
      </c>
      <c r="B15" s="6" t="s">
        <v>182</v>
      </c>
      <c r="C15" s="353">
        <v>47590</v>
      </c>
      <c r="D15" s="353">
        <v>96232</v>
      </c>
      <c r="E15" s="239">
        <v>6621</v>
      </c>
    </row>
    <row r="16" spans="1:5" s="1" customFormat="1" ht="12" customHeight="1">
      <c r="A16" s="13" t="s">
        <v>95</v>
      </c>
      <c r="B16" s="6" t="s">
        <v>183</v>
      </c>
      <c r="C16" s="353">
        <v>12219</v>
      </c>
      <c r="D16" s="353">
        <v>16153</v>
      </c>
      <c r="E16" s="239">
        <v>60847</v>
      </c>
    </row>
    <row r="17" spans="1:5" s="1" customFormat="1" ht="12" customHeight="1">
      <c r="A17" s="13" t="s">
        <v>96</v>
      </c>
      <c r="B17" s="6" t="s">
        <v>184</v>
      </c>
      <c r="C17" s="353">
        <v>18301</v>
      </c>
      <c r="D17" s="353">
        <v>20648</v>
      </c>
      <c r="E17" s="239">
        <v>101025</v>
      </c>
    </row>
    <row r="18" spans="1:5" s="1" customFormat="1" ht="12" customHeight="1">
      <c r="A18" s="12" t="s">
        <v>177</v>
      </c>
      <c r="B18" s="5" t="s">
        <v>185</v>
      </c>
      <c r="C18" s="355">
        <v>2117</v>
      </c>
      <c r="D18" s="355">
        <v>2463</v>
      </c>
      <c r="E18" s="589">
        <v>1806</v>
      </c>
    </row>
    <row r="19" spans="1:5" s="1" customFormat="1" ht="12" customHeight="1">
      <c r="A19" s="13" t="s">
        <v>178</v>
      </c>
      <c r="B19" s="6" t="s">
        <v>253</v>
      </c>
      <c r="C19" s="353">
        <v>52769</v>
      </c>
      <c r="D19" s="353">
        <v>40567</v>
      </c>
      <c r="E19" s="239">
        <v>50317</v>
      </c>
    </row>
    <row r="20" spans="1:5" s="1" customFormat="1" ht="12" customHeight="1">
      <c r="A20" s="13" t="s">
        <v>179</v>
      </c>
      <c r="B20" s="6" t="s">
        <v>186</v>
      </c>
      <c r="C20" s="353">
        <v>264</v>
      </c>
      <c r="D20" s="353">
        <v>320</v>
      </c>
      <c r="E20" s="239">
        <v>25</v>
      </c>
    </row>
    <row r="21" spans="1:5" s="1" customFormat="1" ht="12" customHeight="1" thickBot="1">
      <c r="A21" s="14" t="s">
        <v>180</v>
      </c>
      <c r="B21" s="7" t="s">
        <v>187</v>
      </c>
      <c r="C21" s="356">
        <v>63466</v>
      </c>
      <c r="D21" s="356">
        <v>21536</v>
      </c>
      <c r="E21" s="583">
        <v>77504</v>
      </c>
    </row>
    <row r="22" spans="1:5" s="1" customFormat="1" ht="12" customHeight="1" thickBot="1">
      <c r="A22" s="20" t="s">
        <v>188</v>
      </c>
      <c r="B22" s="21" t="s">
        <v>254</v>
      </c>
      <c r="C22" s="357">
        <v>548884</v>
      </c>
      <c r="D22" s="357">
        <v>528674</v>
      </c>
      <c r="E22" s="583">
        <v>25600</v>
      </c>
    </row>
    <row r="23" spans="1:5" s="1" customFormat="1" ht="12" customHeight="1" thickBot="1">
      <c r="A23" s="20" t="s">
        <v>29</v>
      </c>
      <c r="B23" s="21" t="s">
        <v>190</v>
      </c>
      <c r="C23" s="352">
        <f>+C24+C25+C26+C27+C28+C29+C30+C31</f>
        <v>1103792</v>
      </c>
      <c r="D23" s="352">
        <f>+D24+D25+D26+D27+D28+D29+D30+D31</f>
        <v>1070465</v>
      </c>
      <c r="E23" s="231">
        <f>+E24+E25+E26+E27+E28+E29+E30+E31</f>
        <v>894000</v>
      </c>
    </row>
    <row r="24" spans="1:5" s="1" customFormat="1" ht="12" customHeight="1">
      <c r="A24" s="15" t="s">
        <v>97</v>
      </c>
      <c r="B24" s="8" t="s">
        <v>196</v>
      </c>
      <c r="C24" s="358">
        <v>907153</v>
      </c>
      <c r="D24" s="358">
        <v>705634</v>
      </c>
      <c r="E24" s="237">
        <v>15507</v>
      </c>
    </row>
    <row r="25" spans="1:5" s="1" customFormat="1" ht="12" customHeight="1">
      <c r="A25" s="13" t="s">
        <v>98</v>
      </c>
      <c r="B25" s="6" t="s">
        <v>197</v>
      </c>
      <c r="C25" s="353">
        <v>37906</v>
      </c>
      <c r="D25" s="353">
        <v>87380</v>
      </c>
      <c r="E25" s="662">
        <v>537799</v>
      </c>
    </row>
    <row r="26" spans="1:5" s="1" customFormat="1" ht="12" customHeight="1">
      <c r="A26" s="13" t="s">
        <v>99</v>
      </c>
      <c r="B26" s="6" t="s">
        <v>198</v>
      </c>
      <c r="C26" s="353">
        <v>9081</v>
      </c>
      <c r="D26" s="353">
        <v>18448</v>
      </c>
      <c r="E26" s="662">
        <v>22094</v>
      </c>
    </row>
    <row r="27" spans="1:5" s="1" customFormat="1" ht="12" customHeight="1">
      <c r="A27" s="16" t="s">
        <v>191</v>
      </c>
      <c r="B27" s="6" t="s">
        <v>102</v>
      </c>
      <c r="C27" s="359">
        <v>15440</v>
      </c>
      <c r="D27" s="359"/>
      <c r="E27" s="663">
        <v>33800</v>
      </c>
    </row>
    <row r="28" spans="1:5" s="1" customFormat="1" ht="12" customHeight="1">
      <c r="A28" s="16" t="s">
        <v>192</v>
      </c>
      <c r="B28" s="6" t="s">
        <v>199</v>
      </c>
      <c r="C28" s="359"/>
      <c r="D28" s="359"/>
      <c r="E28" s="364"/>
    </row>
    <row r="29" spans="1:5" s="1" customFormat="1" ht="12" customHeight="1">
      <c r="A29" s="13" t="s">
        <v>193</v>
      </c>
      <c r="B29" s="6" t="s">
        <v>577</v>
      </c>
      <c r="C29" s="353"/>
      <c r="D29" s="353"/>
      <c r="E29" s="662">
        <v>57067</v>
      </c>
    </row>
    <row r="30" spans="1:5" s="1" customFormat="1" ht="12" customHeight="1">
      <c r="A30" s="13" t="s">
        <v>194</v>
      </c>
      <c r="B30" s="6" t="s">
        <v>255</v>
      </c>
      <c r="C30" s="360">
        <v>33252</v>
      </c>
      <c r="D30" s="360"/>
      <c r="E30" s="239"/>
    </row>
    <row r="31" spans="1:5" s="1" customFormat="1" ht="12" customHeight="1" thickBot="1">
      <c r="A31" s="13" t="s">
        <v>195</v>
      </c>
      <c r="B31" s="11" t="s">
        <v>201</v>
      </c>
      <c r="C31" s="360">
        <v>100960</v>
      </c>
      <c r="D31" s="360">
        <v>259003</v>
      </c>
      <c r="E31" s="662">
        <v>227733</v>
      </c>
    </row>
    <row r="32" spans="1:5" s="1" customFormat="1" ht="12" customHeight="1" thickBot="1">
      <c r="A32" s="201" t="s">
        <v>30</v>
      </c>
      <c r="B32" s="21" t="s">
        <v>390</v>
      </c>
      <c r="C32" s="352">
        <f>+C33+C39</f>
        <v>284941</v>
      </c>
      <c r="D32" s="352">
        <f>+D33+D39</f>
        <v>196171</v>
      </c>
      <c r="E32" s="172">
        <f>+E33+E39</f>
        <v>823526</v>
      </c>
    </row>
    <row r="33" spans="1:5" s="1" customFormat="1" ht="12" customHeight="1">
      <c r="A33" s="202" t="s">
        <v>100</v>
      </c>
      <c r="B33" s="325" t="s">
        <v>391</v>
      </c>
      <c r="C33" s="361">
        <f>+C34+C35+C36+C37+C38</f>
        <v>200867</v>
      </c>
      <c r="D33" s="361">
        <f>+D34+D35+D36+D37+D38</f>
        <v>180904</v>
      </c>
      <c r="E33" s="199">
        <f>+E34+E35+E36+E37+E38</f>
        <v>584114</v>
      </c>
    </row>
    <row r="34" spans="1:5" s="1" customFormat="1" ht="12" customHeight="1">
      <c r="A34" s="203" t="s">
        <v>103</v>
      </c>
      <c r="B34" s="209" t="s">
        <v>256</v>
      </c>
      <c r="C34" s="360"/>
      <c r="D34" s="360"/>
      <c r="E34" s="177">
        <v>34900</v>
      </c>
    </row>
    <row r="35" spans="1:5" s="1" customFormat="1" ht="12" customHeight="1">
      <c r="A35" s="203" t="s">
        <v>104</v>
      </c>
      <c r="B35" s="209" t="s">
        <v>257</v>
      </c>
      <c r="C35" s="360"/>
      <c r="D35" s="360">
        <v>1204</v>
      </c>
      <c r="E35" s="177">
        <v>1235</v>
      </c>
    </row>
    <row r="36" spans="1:5" s="1" customFormat="1" ht="12" customHeight="1">
      <c r="A36" s="203" t="s">
        <v>105</v>
      </c>
      <c r="B36" s="209" t="s">
        <v>258</v>
      </c>
      <c r="C36" s="360"/>
      <c r="D36" s="360">
        <v>22000</v>
      </c>
      <c r="E36" s="177">
        <v>21970</v>
      </c>
    </row>
    <row r="37" spans="1:5" s="1" customFormat="1" ht="12" customHeight="1">
      <c r="A37" s="203" t="s">
        <v>106</v>
      </c>
      <c r="B37" s="209" t="s">
        <v>259</v>
      </c>
      <c r="C37" s="360">
        <v>78865</v>
      </c>
      <c r="D37" s="360">
        <v>28428</v>
      </c>
      <c r="E37" s="575">
        <v>72104</v>
      </c>
    </row>
    <row r="38" spans="1:5" s="1" customFormat="1" ht="12" customHeight="1">
      <c r="A38" s="203" t="s">
        <v>202</v>
      </c>
      <c r="B38" s="209" t="s">
        <v>392</v>
      </c>
      <c r="C38" s="360">
        <v>122002</v>
      </c>
      <c r="D38" s="360">
        <v>129272</v>
      </c>
      <c r="E38" s="575">
        <v>453905</v>
      </c>
    </row>
    <row r="39" spans="1:5" s="1" customFormat="1" ht="12" customHeight="1">
      <c r="A39" s="203" t="s">
        <v>101</v>
      </c>
      <c r="B39" s="210" t="s">
        <v>393</v>
      </c>
      <c r="C39" s="362">
        <f>+C40+C41+C42+C43+C44</f>
        <v>84074</v>
      </c>
      <c r="D39" s="362">
        <f>+D40+D41+D42+D43+D44</f>
        <v>15267</v>
      </c>
      <c r="E39" s="198">
        <f>+E40+E41+E42+E43+E44</f>
        <v>239412</v>
      </c>
    </row>
    <row r="40" spans="1:5" s="1" customFormat="1" ht="12" customHeight="1">
      <c r="A40" s="203" t="s">
        <v>109</v>
      </c>
      <c r="B40" s="209" t="s">
        <v>256</v>
      </c>
      <c r="C40" s="360"/>
      <c r="D40" s="360"/>
      <c r="E40" s="177"/>
    </row>
    <row r="41" spans="1:5" s="1" customFormat="1" ht="12" customHeight="1">
      <c r="A41" s="203" t="s">
        <v>110</v>
      </c>
      <c r="B41" s="209" t="s">
        <v>257</v>
      </c>
      <c r="C41" s="360"/>
      <c r="D41" s="360"/>
      <c r="E41" s="177"/>
    </row>
    <row r="42" spans="1:5" s="1" customFormat="1" ht="12" customHeight="1">
      <c r="A42" s="203" t="s">
        <v>111</v>
      </c>
      <c r="B42" s="209" t="s">
        <v>258</v>
      </c>
      <c r="C42" s="360"/>
      <c r="D42" s="360"/>
      <c r="E42" s="177"/>
    </row>
    <row r="43" spans="1:5" s="1" customFormat="1" ht="9.75" customHeight="1">
      <c r="A43" s="203" t="s">
        <v>112</v>
      </c>
      <c r="B43" s="211" t="s">
        <v>259</v>
      </c>
      <c r="C43" s="360">
        <v>84074</v>
      </c>
      <c r="D43" s="360">
        <v>14091</v>
      </c>
      <c r="E43" s="575">
        <v>237372</v>
      </c>
    </row>
    <row r="44" spans="1:5" s="1" customFormat="1" ht="9" customHeight="1" thickBot="1">
      <c r="A44" s="204" t="s">
        <v>203</v>
      </c>
      <c r="B44" s="212" t="s">
        <v>394</v>
      </c>
      <c r="C44" s="363"/>
      <c r="D44" s="363">
        <v>1176</v>
      </c>
      <c r="E44" s="178">
        <v>2040</v>
      </c>
    </row>
    <row r="45" spans="1:5" s="1" customFormat="1" ht="12" customHeight="1" thickBot="1">
      <c r="A45" s="20" t="s">
        <v>204</v>
      </c>
      <c r="B45" s="326" t="s">
        <v>260</v>
      </c>
      <c r="C45" s="352">
        <f>+C46+C47</f>
        <v>224383</v>
      </c>
      <c r="D45" s="352">
        <f>+D46+D47</f>
        <v>27266</v>
      </c>
      <c r="E45" s="172">
        <f>+E46+E47</f>
        <v>14509</v>
      </c>
    </row>
    <row r="46" spans="1:5" s="1" customFormat="1" ht="9.75" customHeight="1">
      <c r="A46" s="15" t="s">
        <v>107</v>
      </c>
      <c r="B46" s="222" t="s">
        <v>261</v>
      </c>
      <c r="C46" s="358">
        <v>8712</v>
      </c>
      <c r="D46" s="358"/>
      <c r="E46" s="200">
        <v>790</v>
      </c>
    </row>
    <row r="47" spans="1:5" s="1" customFormat="1" ht="9" customHeight="1" thickBot="1">
      <c r="A47" s="12" t="s">
        <v>108</v>
      </c>
      <c r="B47" s="217" t="s">
        <v>265</v>
      </c>
      <c r="C47" s="355">
        <v>215671</v>
      </c>
      <c r="D47" s="355">
        <v>27266</v>
      </c>
      <c r="E47" s="174">
        <v>13719</v>
      </c>
    </row>
    <row r="48" spans="1:5" s="1" customFormat="1" ht="12" customHeight="1" thickBot="1">
      <c r="A48" s="20" t="s">
        <v>32</v>
      </c>
      <c r="B48" s="326" t="s">
        <v>264</v>
      </c>
      <c r="C48" s="352">
        <f>+C49+C50+C51</f>
        <v>42552</v>
      </c>
      <c r="D48" s="352">
        <f>+D49+D50+D51</f>
        <v>61507</v>
      </c>
      <c r="E48" s="172">
        <f>+E49+E50+E51</f>
        <v>26216</v>
      </c>
    </row>
    <row r="49" spans="1:5" s="1" customFormat="1" ht="10.5" customHeight="1">
      <c r="A49" s="15" t="s">
        <v>207</v>
      </c>
      <c r="B49" s="222" t="s">
        <v>205</v>
      </c>
      <c r="C49" s="365">
        <v>41607</v>
      </c>
      <c r="D49" s="365">
        <v>5000</v>
      </c>
      <c r="E49" s="664">
        <v>1016</v>
      </c>
    </row>
    <row r="50" spans="1:5" s="1" customFormat="1" ht="9" customHeight="1">
      <c r="A50" s="13" t="s">
        <v>208</v>
      </c>
      <c r="B50" s="209" t="s">
        <v>206</v>
      </c>
      <c r="C50" s="360"/>
      <c r="D50" s="360">
        <v>56507</v>
      </c>
      <c r="E50" s="239">
        <v>200</v>
      </c>
    </row>
    <row r="51" spans="1:5" s="1" customFormat="1" ht="9" customHeight="1" thickBot="1">
      <c r="A51" s="12" t="s">
        <v>322</v>
      </c>
      <c r="B51" s="217" t="s">
        <v>262</v>
      </c>
      <c r="C51" s="366">
        <v>945</v>
      </c>
      <c r="D51" s="366"/>
      <c r="E51" s="179">
        <v>25000</v>
      </c>
    </row>
    <row r="52" spans="1:5" s="1" customFormat="1" ht="11.25" customHeight="1" thickBot="1">
      <c r="A52" s="20" t="s">
        <v>209</v>
      </c>
      <c r="B52" s="327" t="s">
        <v>263</v>
      </c>
      <c r="C52" s="367">
        <v>512</v>
      </c>
      <c r="D52" s="367"/>
      <c r="E52" s="240"/>
    </row>
    <row r="53" spans="1:5" s="1" customFormat="1" ht="12" customHeight="1" thickBot="1">
      <c r="A53" s="20" t="s">
        <v>34</v>
      </c>
      <c r="B53" s="23" t="s">
        <v>210</v>
      </c>
      <c r="C53" s="368">
        <f>+C8+C13+C22+C23+C32+C45+C48+C52</f>
        <v>2644328</v>
      </c>
      <c r="D53" s="368">
        <f>+D8+D13+D22+D23+D32+D45+D48+D52</f>
        <v>2389559</v>
      </c>
      <c r="E53" s="241">
        <f>+E8+E13+E22+E23+E32+E45+E48+E52</f>
        <v>2384162</v>
      </c>
    </row>
    <row r="54" spans="1:7" s="1" customFormat="1" ht="10.5" customHeight="1" thickBot="1">
      <c r="A54" s="213" t="s">
        <v>35</v>
      </c>
      <c r="B54" s="208" t="s">
        <v>266</v>
      </c>
      <c r="C54" s="369">
        <f>+C55+C61</f>
        <v>232555</v>
      </c>
      <c r="D54" s="369">
        <f>+D55+D61</f>
        <v>518393</v>
      </c>
      <c r="E54" s="242">
        <f>+E55+E61</f>
        <v>460368</v>
      </c>
      <c r="G54" s="37"/>
    </row>
    <row r="55" spans="1:5" s="1" customFormat="1" ht="12" customHeight="1">
      <c r="A55" s="328" t="s">
        <v>155</v>
      </c>
      <c r="B55" s="325" t="s">
        <v>352</v>
      </c>
      <c r="C55" s="361">
        <f>+C56+C57+C58+C59+C60</f>
        <v>170841</v>
      </c>
      <c r="D55" s="361">
        <f>+D56+D57+D58+D59+D60</f>
        <v>45506</v>
      </c>
      <c r="E55" s="243">
        <f>+E56+E57+E58+E59+E60</f>
        <v>40313</v>
      </c>
    </row>
    <row r="56" spans="1:5" s="1" customFormat="1" ht="9.75" customHeight="1">
      <c r="A56" s="214" t="s">
        <v>282</v>
      </c>
      <c r="B56" s="209" t="s">
        <v>268</v>
      </c>
      <c r="C56" s="360">
        <v>169496</v>
      </c>
      <c r="D56" s="360">
        <v>45506</v>
      </c>
      <c r="E56" s="239">
        <v>40313</v>
      </c>
    </row>
    <row r="57" spans="1:5" s="1" customFormat="1" ht="12" customHeight="1">
      <c r="A57" s="214" t="s">
        <v>283</v>
      </c>
      <c r="B57" s="209" t="s">
        <v>269</v>
      </c>
      <c r="C57" s="360"/>
      <c r="D57" s="360"/>
      <c r="E57" s="239"/>
    </row>
    <row r="58" spans="1:5" s="1" customFormat="1" ht="9.75" customHeight="1">
      <c r="A58" s="214" t="s">
        <v>284</v>
      </c>
      <c r="B58" s="209" t="s">
        <v>270</v>
      </c>
      <c r="C58" s="360"/>
      <c r="D58" s="360"/>
      <c r="E58" s="239"/>
    </row>
    <row r="59" spans="1:5" s="1" customFormat="1" ht="9.75" customHeight="1">
      <c r="A59" s="214" t="s">
        <v>285</v>
      </c>
      <c r="B59" s="209" t="s">
        <v>271</v>
      </c>
      <c r="C59" s="360">
        <v>1345</v>
      </c>
      <c r="D59" s="360"/>
      <c r="E59" s="239"/>
    </row>
    <row r="60" spans="1:5" s="1" customFormat="1" ht="9" customHeight="1">
      <c r="A60" s="214" t="s">
        <v>286</v>
      </c>
      <c r="B60" s="209" t="s">
        <v>272</v>
      </c>
      <c r="C60" s="360"/>
      <c r="D60" s="360"/>
      <c r="E60" s="239"/>
    </row>
    <row r="61" spans="1:5" s="1" customFormat="1" ht="10.5" customHeight="1">
      <c r="A61" s="215" t="s">
        <v>156</v>
      </c>
      <c r="B61" s="210" t="s">
        <v>351</v>
      </c>
      <c r="C61" s="362">
        <f>+C62+C63+C64+C65+C66</f>
        <v>61714</v>
      </c>
      <c r="D61" s="362">
        <f>+D62+D63+D64+D65+D66</f>
        <v>472887</v>
      </c>
      <c r="E61" s="244">
        <f>+E62+E63+E64+E65+E66</f>
        <v>420055</v>
      </c>
    </row>
    <row r="62" spans="1:5" s="1" customFormat="1" ht="12" customHeight="1">
      <c r="A62" s="214" t="s">
        <v>287</v>
      </c>
      <c r="B62" s="209" t="s">
        <v>274</v>
      </c>
      <c r="C62" s="360">
        <v>29392</v>
      </c>
      <c r="D62" s="360"/>
      <c r="E62" s="239">
        <v>390055</v>
      </c>
    </row>
    <row r="63" spans="1:5" s="1" customFormat="1" ht="12" customHeight="1">
      <c r="A63" s="214" t="s">
        <v>288</v>
      </c>
      <c r="B63" s="209" t="s">
        <v>275</v>
      </c>
      <c r="C63" s="360"/>
      <c r="D63" s="360">
        <v>472887</v>
      </c>
      <c r="E63" s="239"/>
    </row>
    <row r="64" spans="1:5" s="1" customFormat="1" ht="12" customHeight="1">
      <c r="A64" s="214" t="s">
        <v>289</v>
      </c>
      <c r="B64" s="209" t="s">
        <v>276</v>
      </c>
      <c r="C64" s="360"/>
      <c r="D64" s="360"/>
      <c r="E64" s="662">
        <v>30000</v>
      </c>
    </row>
    <row r="65" spans="1:5" s="1" customFormat="1" ht="8.25" customHeight="1">
      <c r="A65" s="214" t="s">
        <v>290</v>
      </c>
      <c r="B65" s="209" t="s">
        <v>277</v>
      </c>
      <c r="C65" s="360">
        <v>32322</v>
      </c>
      <c r="D65" s="360"/>
      <c r="E65" s="239"/>
    </row>
    <row r="66" spans="1:5" s="1" customFormat="1" ht="9" customHeight="1" thickBot="1">
      <c r="A66" s="216" t="s">
        <v>291</v>
      </c>
      <c r="B66" s="217" t="s">
        <v>278</v>
      </c>
      <c r="C66" s="370"/>
      <c r="D66" s="370"/>
      <c r="E66" s="245"/>
    </row>
    <row r="67" spans="1:5" s="1" customFormat="1" ht="12" customHeight="1" thickBot="1">
      <c r="A67" s="218" t="s">
        <v>36</v>
      </c>
      <c r="B67" s="329" t="s">
        <v>349</v>
      </c>
      <c r="C67" s="369">
        <f>+C53+C54</f>
        <v>2876883</v>
      </c>
      <c r="D67" s="369">
        <f>+D53+D54</f>
        <v>2907952</v>
      </c>
      <c r="E67" s="242">
        <f>+E53+E54</f>
        <v>2844530</v>
      </c>
    </row>
    <row r="68" spans="1:5" s="1" customFormat="1" ht="12" customHeight="1" thickBot="1">
      <c r="A68" s="219" t="s">
        <v>37</v>
      </c>
      <c r="B68" s="330" t="s">
        <v>280</v>
      </c>
      <c r="C68" s="371">
        <v>315</v>
      </c>
      <c r="D68" s="371"/>
      <c r="E68" s="253"/>
    </row>
    <row r="69" spans="1:5" s="1" customFormat="1" ht="12" customHeight="1" thickBot="1">
      <c r="A69" s="218" t="s">
        <v>38</v>
      </c>
      <c r="B69" s="329" t="s">
        <v>350</v>
      </c>
      <c r="C69" s="372">
        <f>+C67+C68</f>
        <v>2877198</v>
      </c>
      <c r="D69" s="372">
        <f>+D67+D68</f>
        <v>2907952</v>
      </c>
      <c r="E69" s="254">
        <f>+E67+E68</f>
        <v>2844530</v>
      </c>
    </row>
    <row r="70" spans="1:5" s="1" customFormat="1" ht="12" customHeight="1">
      <c r="A70" s="318"/>
      <c r="B70" s="319"/>
      <c r="C70" s="320"/>
      <c r="D70" s="321"/>
      <c r="E70" s="322"/>
    </row>
    <row r="71" spans="1:5" s="1" customFormat="1" ht="12" customHeight="1">
      <c r="A71" s="3"/>
      <c r="B71" s="4"/>
      <c r="C71" s="246"/>
      <c r="D71" s="573"/>
      <c r="E71" s="574"/>
    </row>
    <row r="72" spans="1:5" s="1" customFormat="1" ht="12" customHeight="1">
      <c r="A72" s="3"/>
      <c r="B72" s="4"/>
      <c r="C72" s="246"/>
      <c r="D72" s="573"/>
      <c r="E72" s="574"/>
    </row>
    <row r="73" spans="1:5" s="1" customFormat="1" ht="12" customHeight="1">
      <c r="A73" s="3"/>
      <c r="B73" s="4"/>
      <c r="C73" s="246"/>
      <c r="D73" s="573"/>
      <c r="E73" s="574"/>
    </row>
    <row r="74" spans="1:5" s="1" customFormat="1" ht="12" customHeight="1">
      <c r="A74" s="3"/>
      <c r="B74" s="4"/>
      <c r="C74" s="246"/>
      <c r="D74" s="573"/>
      <c r="E74" s="574"/>
    </row>
    <row r="75" spans="1:5" s="1" customFormat="1" ht="12" customHeight="1">
      <c r="A75" s="3"/>
      <c r="B75" s="4"/>
      <c r="C75" s="246"/>
      <c r="D75" s="573"/>
      <c r="E75" s="574"/>
    </row>
    <row r="76" spans="1:5" s="1" customFormat="1" ht="12" customHeight="1">
      <c r="A76" s="3"/>
      <c r="B76" s="4"/>
      <c r="C76" s="246"/>
      <c r="D76" s="573"/>
      <c r="E76" s="574"/>
    </row>
    <row r="77" spans="1:5" s="1" customFormat="1" ht="12" customHeight="1">
      <c r="A77" s="3"/>
      <c r="B77" s="4"/>
      <c r="C77" s="246"/>
      <c r="D77" s="573"/>
      <c r="E77" s="574"/>
    </row>
    <row r="78" spans="1:5" s="1" customFormat="1" ht="12" customHeight="1">
      <c r="A78" s="3"/>
      <c r="B78" s="4"/>
      <c r="C78" s="246"/>
      <c r="D78" s="573"/>
      <c r="E78" s="574"/>
    </row>
    <row r="79" spans="1:5" s="1" customFormat="1" ht="12" customHeight="1">
      <c r="A79" s="708" t="s">
        <v>54</v>
      </c>
      <c r="B79" s="708"/>
      <c r="C79" s="708"/>
      <c r="D79" s="708"/>
      <c r="E79" s="708"/>
    </row>
    <row r="80" spans="1:5" s="1" customFormat="1" ht="12" customHeight="1" thickBot="1">
      <c r="A80" s="711" t="s">
        <v>160</v>
      </c>
      <c r="B80" s="711"/>
      <c r="C80" s="340"/>
      <c r="D80" s="116"/>
      <c r="E80" s="252" t="s">
        <v>313</v>
      </c>
    </row>
    <row r="81" spans="1:6" s="1" customFormat="1" ht="24" customHeight="1" thickBot="1">
      <c r="A81" s="24" t="s">
        <v>23</v>
      </c>
      <c r="B81" s="25" t="s">
        <v>55</v>
      </c>
      <c r="C81" s="25" t="s">
        <v>5</v>
      </c>
      <c r="D81" s="25" t="s">
        <v>6</v>
      </c>
      <c r="E81" s="35" t="s">
        <v>292</v>
      </c>
      <c r="F81" s="121"/>
    </row>
    <row r="82" spans="1:6" s="1" customFormat="1" ht="12" customHeight="1" thickBot="1">
      <c r="A82" s="30">
        <v>1</v>
      </c>
      <c r="B82" s="31">
        <v>2</v>
      </c>
      <c r="C82" s="31">
        <v>3</v>
      </c>
      <c r="D82" s="31">
        <v>4</v>
      </c>
      <c r="E82" s="32">
        <v>5</v>
      </c>
      <c r="F82" s="121"/>
    </row>
    <row r="83" spans="1:6" s="1" customFormat="1" ht="15" customHeight="1" thickBot="1">
      <c r="A83" s="22" t="s">
        <v>25</v>
      </c>
      <c r="B83" s="29" t="s">
        <v>211</v>
      </c>
      <c r="C83" s="351">
        <f>+C84+C85+C86+C87+C88</f>
        <v>2357117</v>
      </c>
      <c r="D83" s="351">
        <f>+D84+D85+D86+D87+D88</f>
        <v>2405769</v>
      </c>
      <c r="E83" s="230">
        <f>+E84+E85+E86+E87+E88</f>
        <v>2113737</v>
      </c>
      <c r="F83" s="121"/>
    </row>
    <row r="84" spans="1:5" s="1" customFormat="1" ht="12.75" customHeight="1">
      <c r="A84" s="17" t="s">
        <v>113</v>
      </c>
      <c r="B84" s="9" t="s">
        <v>56</v>
      </c>
      <c r="C84" s="354">
        <v>998249</v>
      </c>
      <c r="D84" s="354">
        <v>938361</v>
      </c>
      <c r="E84" s="665">
        <v>722689</v>
      </c>
    </row>
    <row r="85" spans="1:5" ht="16.5" customHeight="1">
      <c r="A85" s="13" t="s">
        <v>114</v>
      </c>
      <c r="B85" s="6" t="s">
        <v>212</v>
      </c>
      <c r="C85" s="353">
        <v>248125</v>
      </c>
      <c r="D85" s="353">
        <v>240388</v>
      </c>
      <c r="E85" s="662">
        <v>157414</v>
      </c>
    </row>
    <row r="86" spans="1:5" ht="15.75">
      <c r="A86" s="13" t="s">
        <v>115</v>
      </c>
      <c r="B86" s="6" t="s">
        <v>147</v>
      </c>
      <c r="C86" s="359">
        <v>718287</v>
      </c>
      <c r="D86" s="359">
        <v>721454</v>
      </c>
      <c r="E86" s="663">
        <v>714952</v>
      </c>
    </row>
    <row r="87" spans="1:5" s="36" customFormat="1" ht="12" customHeight="1">
      <c r="A87" s="13" t="s">
        <v>116</v>
      </c>
      <c r="B87" s="10" t="s">
        <v>213</v>
      </c>
      <c r="C87" s="359">
        <v>15203</v>
      </c>
      <c r="D87" s="359">
        <v>15279</v>
      </c>
      <c r="E87" s="364"/>
    </row>
    <row r="88" spans="1:5" ht="12" customHeight="1">
      <c r="A88" s="13" t="s">
        <v>127</v>
      </c>
      <c r="B88" s="19" t="s">
        <v>214</v>
      </c>
      <c r="C88" s="359">
        <v>377253</v>
      </c>
      <c r="D88" s="359">
        <v>490287</v>
      </c>
      <c r="E88" s="364">
        <v>518682</v>
      </c>
    </row>
    <row r="89" spans="1:5" ht="12" customHeight="1">
      <c r="A89" s="13" t="s">
        <v>117</v>
      </c>
      <c r="B89" s="6" t="s">
        <v>235</v>
      </c>
      <c r="C89" s="359"/>
      <c r="D89" s="359"/>
      <c r="E89" s="364"/>
    </row>
    <row r="90" spans="1:5" ht="12" customHeight="1">
      <c r="A90" s="13" t="s">
        <v>118</v>
      </c>
      <c r="B90" s="117" t="s">
        <v>236</v>
      </c>
      <c r="C90" s="359">
        <v>228007</v>
      </c>
      <c r="D90" s="359">
        <v>266156</v>
      </c>
      <c r="E90" s="364">
        <v>262712</v>
      </c>
    </row>
    <row r="91" spans="1:5" ht="12" customHeight="1">
      <c r="A91" s="13" t="s">
        <v>128</v>
      </c>
      <c r="B91" s="117" t="s">
        <v>293</v>
      </c>
      <c r="C91" s="359"/>
      <c r="D91" s="359"/>
      <c r="E91" s="364">
        <v>183273</v>
      </c>
    </row>
    <row r="92" spans="1:5" ht="12" customHeight="1">
      <c r="A92" s="13" t="s">
        <v>129</v>
      </c>
      <c r="B92" s="118" t="s">
        <v>237</v>
      </c>
      <c r="C92" s="359">
        <v>149246</v>
      </c>
      <c r="D92" s="359">
        <v>102763</v>
      </c>
      <c r="E92" s="364">
        <v>47866</v>
      </c>
    </row>
    <row r="93" spans="1:5" ht="12" customHeight="1">
      <c r="A93" s="12" t="s">
        <v>130</v>
      </c>
      <c r="B93" s="119" t="s">
        <v>238</v>
      </c>
      <c r="C93" s="359"/>
      <c r="D93" s="359"/>
      <c r="E93" s="364"/>
    </row>
    <row r="94" spans="1:5" ht="12" customHeight="1">
      <c r="A94" s="13" t="s">
        <v>131</v>
      </c>
      <c r="B94" s="119" t="s">
        <v>239</v>
      </c>
      <c r="C94" s="359">
        <v>59151</v>
      </c>
      <c r="D94" s="359">
        <v>62421</v>
      </c>
      <c r="E94" s="364">
        <v>24831</v>
      </c>
    </row>
    <row r="95" spans="1:5" ht="12" customHeight="1" thickBot="1">
      <c r="A95" s="18" t="s">
        <v>133</v>
      </c>
      <c r="B95" s="120" t="s">
        <v>240</v>
      </c>
      <c r="C95" s="373"/>
      <c r="D95" s="373"/>
      <c r="E95" s="247"/>
    </row>
    <row r="96" spans="1:5" ht="12" customHeight="1" thickBot="1">
      <c r="A96" s="20" t="s">
        <v>26</v>
      </c>
      <c r="B96" s="28" t="s">
        <v>323</v>
      </c>
      <c r="C96" s="352">
        <f>+C97+C98+C99</f>
        <v>159120</v>
      </c>
      <c r="D96" s="352">
        <f>+D97+D98+D99</f>
        <v>54553</v>
      </c>
      <c r="E96" s="231">
        <f>+E97+E98+E99</f>
        <v>327551</v>
      </c>
    </row>
    <row r="97" spans="1:5" ht="12" customHeight="1">
      <c r="A97" s="15" t="s">
        <v>119</v>
      </c>
      <c r="B97" s="6" t="s">
        <v>294</v>
      </c>
      <c r="C97" s="358">
        <v>93772</v>
      </c>
      <c r="D97" s="358">
        <v>30700</v>
      </c>
      <c r="E97" s="612">
        <v>211997</v>
      </c>
    </row>
    <row r="98" spans="1:5" ht="12" customHeight="1">
      <c r="A98" s="15" t="s">
        <v>120</v>
      </c>
      <c r="B98" s="11" t="s">
        <v>215</v>
      </c>
      <c r="C98" s="353">
        <v>38395</v>
      </c>
      <c r="D98" s="353">
        <v>444</v>
      </c>
      <c r="E98" s="662">
        <v>104964</v>
      </c>
    </row>
    <row r="99" spans="1:5" ht="12" customHeight="1">
      <c r="A99" s="15" t="s">
        <v>121</v>
      </c>
      <c r="B99" s="209" t="s">
        <v>324</v>
      </c>
      <c r="C99" s="353">
        <v>26953</v>
      </c>
      <c r="D99" s="353">
        <v>23409</v>
      </c>
      <c r="E99" s="177">
        <v>10590</v>
      </c>
    </row>
    <row r="100" spans="1:5" ht="12" customHeight="1">
      <c r="A100" s="15" t="s">
        <v>122</v>
      </c>
      <c r="B100" s="209" t="s">
        <v>395</v>
      </c>
      <c r="C100" s="353"/>
      <c r="D100" s="353"/>
      <c r="E100" s="177"/>
    </row>
    <row r="101" spans="1:5" ht="12" customHeight="1">
      <c r="A101" s="15" t="s">
        <v>123</v>
      </c>
      <c r="B101" s="209" t="s">
        <v>325</v>
      </c>
      <c r="C101" s="353">
        <v>8328</v>
      </c>
      <c r="D101" s="353"/>
      <c r="E101" s="177">
        <v>10590</v>
      </c>
    </row>
    <row r="102" spans="1:5" ht="12" customHeight="1">
      <c r="A102" s="15" t="s">
        <v>132</v>
      </c>
      <c r="B102" s="209" t="s">
        <v>326</v>
      </c>
      <c r="C102" s="353"/>
      <c r="D102" s="353"/>
      <c r="E102" s="173"/>
    </row>
    <row r="103" spans="1:5" ht="12" customHeight="1">
      <c r="A103" s="15" t="s">
        <v>134</v>
      </c>
      <c r="B103" s="331" t="s">
        <v>297</v>
      </c>
      <c r="C103" s="353"/>
      <c r="D103" s="353"/>
      <c r="E103" s="173"/>
    </row>
    <row r="104" spans="1:5" ht="12.75" customHeight="1">
      <c r="A104" s="15" t="s">
        <v>216</v>
      </c>
      <c r="B104" s="331" t="s">
        <v>298</v>
      </c>
      <c r="C104" s="353"/>
      <c r="D104" s="353"/>
      <c r="E104" s="173"/>
    </row>
    <row r="105" spans="1:5" ht="18.75" customHeight="1">
      <c r="A105" s="15" t="s">
        <v>217</v>
      </c>
      <c r="B105" s="331" t="s">
        <v>296</v>
      </c>
      <c r="C105" s="353"/>
      <c r="D105" s="353">
        <v>9752</v>
      </c>
      <c r="E105" s="173"/>
    </row>
    <row r="106" spans="1:5" ht="34.5" thickBot="1">
      <c r="A106" s="12" t="s">
        <v>218</v>
      </c>
      <c r="B106" s="332" t="s">
        <v>295</v>
      </c>
      <c r="C106" s="359"/>
      <c r="D106" s="359">
        <v>1633</v>
      </c>
      <c r="E106" s="176"/>
    </row>
    <row r="107" spans="1:5" ht="12" customHeight="1" thickBot="1">
      <c r="A107" s="20" t="s">
        <v>27</v>
      </c>
      <c r="B107" s="111" t="s">
        <v>327</v>
      </c>
      <c r="C107" s="352">
        <f>+C108+C109</f>
        <v>0</v>
      </c>
      <c r="D107" s="352">
        <f>+D108+D109</f>
        <v>4990</v>
      </c>
      <c r="E107" s="231">
        <f>+E108+E109</f>
        <v>8407</v>
      </c>
    </row>
    <row r="108" spans="1:5" ht="12" customHeight="1">
      <c r="A108" s="15" t="s">
        <v>93</v>
      </c>
      <c r="B108" s="8" t="s">
        <v>66</v>
      </c>
      <c r="C108" s="358"/>
      <c r="D108" s="358">
        <v>604</v>
      </c>
      <c r="E108" s="612">
        <v>0</v>
      </c>
    </row>
    <row r="109" spans="1:5" ht="12" customHeight="1" thickBot="1">
      <c r="A109" s="16" t="s">
        <v>94</v>
      </c>
      <c r="B109" s="11" t="s">
        <v>67</v>
      </c>
      <c r="C109" s="359"/>
      <c r="D109" s="359">
        <v>4386</v>
      </c>
      <c r="E109" s="364">
        <v>8407</v>
      </c>
    </row>
    <row r="110" spans="1:5" ht="12" customHeight="1" thickBot="1">
      <c r="A110" s="213" t="s">
        <v>28</v>
      </c>
      <c r="B110" s="208" t="s">
        <v>299</v>
      </c>
      <c r="C110" s="367">
        <v>43</v>
      </c>
      <c r="D110" s="367"/>
      <c r="E110" s="341"/>
    </row>
    <row r="111" spans="1:5" ht="12" customHeight="1" thickBot="1">
      <c r="A111" s="205" t="s">
        <v>29</v>
      </c>
      <c r="B111" s="206" t="s">
        <v>164</v>
      </c>
      <c r="C111" s="351">
        <f>+C83+C96+C107+C110</f>
        <v>2516280</v>
      </c>
      <c r="D111" s="351">
        <f>+D83+D96+D107+D110</f>
        <v>2465312</v>
      </c>
      <c r="E111" s="230">
        <f>+E83+E96+E107+E110</f>
        <v>2449695</v>
      </c>
    </row>
    <row r="112" spans="1:5" ht="12" customHeight="1" thickBot="1">
      <c r="A112" s="213" t="s">
        <v>30</v>
      </c>
      <c r="B112" s="208" t="s">
        <v>396</v>
      </c>
      <c r="C112" s="352">
        <f>+C113+C121</f>
        <v>282776</v>
      </c>
      <c r="D112" s="352">
        <f>+D113+D121</f>
        <v>442640</v>
      </c>
      <c r="E112" s="584">
        <f>+E113+E121</f>
        <v>394835</v>
      </c>
    </row>
    <row r="113" spans="1:5" ht="12" customHeight="1" thickBot="1">
      <c r="A113" s="220" t="s">
        <v>100</v>
      </c>
      <c r="B113" s="333" t="s">
        <v>397</v>
      </c>
      <c r="C113" s="352">
        <f>+C114+C115+C116+C117+C118+C119+C120</f>
        <v>282776</v>
      </c>
      <c r="D113" s="352">
        <f>+D114+D115+D116+D117+D118+D119+D120</f>
        <v>442640</v>
      </c>
      <c r="E113" s="346">
        <f>+E114+E115+E116+E117+E118+E119+E120</f>
        <v>371096</v>
      </c>
    </row>
    <row r="114" spans="1:5" ht="12" customHeight="1">
      <c r="A114" s="221" t="s">
        <v>103</v>
      </c>
      <c r="B114" s="222" t="s">
        <v>300</v>
      </c>
      <c r="C114" s="374"/>
      <c r="D114" s="374"/>
      <c r="E114" s="255"/>
    </row>
    <row r="115" spans="1:5" ht="12" customHeight="1">
      <c r="A115" s="214" t="s">
        <v>104</v>
      </c>
      <c r="B115" s="209" t="s">
        <v>301</v>
      </c>
      <c r="C115" s="375">
        <v>63432</v>
      </c>
      <c r="D115" s="375"/>
      <c r="E115" s="256"/>
    </row>
    <row r="116" spans="1:5" ht="12" customHeight="1">
      <c r="A116" s="214" t="s">
        <v>105</v>
      </c>
      <c r="B116" s="209" t="s">
        <v>302</v>
      </c>
      <c r="C116" s="375"/>
      <c r="D116" s="375">
        <v>379572</v>
      </c>
      <c r="E116" s="256">
        <v>371096</v>
      </c>
    </row>
    <row r="117" spans="1:5" ht="12" customHeight="1">
      <c r="A117" s="214" t="s">
        <v>106</v>
      </c>
      <c r="B117" s="209" t="s">
        <v>303</v>
      </c>
      <c r="C117" s="375">
        <v>219344</v>
      </c>
      <c r="D117" s="375">
        <v>63068</v>
      </c>
      <c r="E117" s="256"/>
    </row>
    <row r="118" spans="1:5" ht="12" customHeight="1">
      <c r="A118" s="214" t="s">
        <v>202</v>
      </c>
      <c r="B118" s="209" t="s">
        <v>304</v>
      </c>
      <c r="C118" s="375"/>
      <c r="D118" s="375"/>
      <c r="E118" s="256"/>
    </row>
    <row r="119" spans="1:5" ht="12" customHeight="1">
      <c r="A119" s="214" t="s">
        <v>219</v>
      </c>
      <c r="B119" s="209" t="s">
        <v>305</v>
      </c>
      <c r="C119" s="375"/>
      <c r="D119" s="375"/>
      <c r="E119" s="256"/>
    </row>
    <row r="120" spans="1:5" ht="12" customHeight="1" thickBot="1">
      <c r="A120" s="223" t="s">
        <v>220</v>
      </c>
      <c r="B120" s="224" t="s">
        <v>306</v>
      </c>
      <c r="C120" s="376"/>
      <c r="D120" s="376"/>
      <c r="E120" s="257"/>
    </row>
    <row r="121" spans="1:5" ht="12" customHeight="1" thickBot="1">
      <c r="A121" s="220" t="s">
        <v>101</v>
      </c>
      <c r="B121" s="333" t="s">
        <v>398</v>
      </c>
      <c r="C121" s="352">
        <f>+C122+C123+C124+C125+C126+C127+C128+C129</f>
        <v>0</v>
      </c>
      <c r="D121" s="352">
        <f>+D122+D123+D124+D125+D126+D127+D128+D129</f>
        <v>0</v>
      </c>
      <c r="E121" s="346">
        <f>+E122+E123+E124+E125+E126+E127+E128+E129</f>
        <v>23739</v>
      </c>
    </row>
    <row r="122" spans="1:5" ht="12" customHeight="1">
      <c r="A122" s="221" t="s">
        <v>109</v>
      </c>
      <c r="B122" s="222" t="s">
        <v>300</v>
      </c>
      <c r="C122" s="374"/>
      <c r="D122" s="374"/>
      <c r="E122" s="255"/>
    </row>
    <row r="123" spans="1:5" ht="12" customHeight="1">
      <c r="A123" s="214" t="s">
        <v>110</v>
      </c>
      <c r="B123" s="209" t="s">
        <v>307</v>
      </c>
      <c r="C123" s="375"/>
      <c r="D123" s="375"/>
      <c r="E123" s="256"/>
    </row>
    <row r="124" spans="1:5" ht="12" customHeight="1">
      <c r="A124" s="214" t="s">
        <v>111</v>
      </c>
      <c r="B124" s="209" t="s">
        <v>302</v>
      </c>
      <c r="C124" s="375"/>
      <c r="D124" s="375"/>
      <c r="E124" s="256"/>
    </row>
    <row r="125" spans="1:5" ht="12" customHeight="1">
      <c r="A125" s="214" t="s">
        <v>112</v>
      </c>
      <c r="B125" s="209" t="s">
        <v>303</v>
      </c>
      <c r="C125" s="375"/>
      <c r="D125" s="375"/>
      <c r="E125" s="256">
        <v>23739</v>
      </c>
    </row>
    <row r="126" spans="1:5" ht="12" customHeight="1">
      <c r="A126" s="214" t="s">
        <v>203</v>
      </c>
      <c r="B126" s="209" t="s">
        <v>304</v>
      </c>
      <c r="C126" s="375"/>
      <c r="D126" s="375"/>
      <c r="E126" s="256"/>
    </row>
    <row r="127" spans="1:5" ht="12" customHeight="1">
      <c r="A127" s="214" t="s">
        <v>221</v>
      </c>
      <c r="B127" s="209" t="s">
        <v>308</v>
      </c>
      <c r="C127" s="375"/>
      <c r="D127" s="375"/>
      <c r="E127" s="256"/>
    </row>
    <row r="128" spans="1:5" ht="12" customHeight="1">
      <c r="A128" s="214" t="s">
        <v>222</v>
      </c>
      <c r="B128" s="209" t="s">
        <v>306</v>
      </c>
      <c r="C128" s="375"/>
      <c r="D128" s="375"/>
      <c r="E128" s="256"/>
    </row>
    <row r="129" spans="1:5" ht="12" customHeight="1" thickBot="1">
      <c r="A129" s="223" t="s">
        <v>223</v>
      </c>
      <c r="B129" s="224" t="s">
        <v>399</v>
      </c>
      <c r="C129" s="376"/>
      <c r="D129" s="376"/>
      <c r="E129" s="257"/>
    </row>
    <row r="130" spans="1:5" ht="12" customHeight="1" thickBot="1">
      <c r="A130" s="213" t="s">
        <v>31</v>
      </c>
      <c r="B130" s="329" t="s">
        <v>309</v>
      </c>
      <c r="C130" s="377">
        <f>+C111+C112</f>
        <v>2799056</v>
      </c>
      <c r="D130" s="377">
        <f>+D111+D112</f>
        <v>2907952</v>
      </c>
      <c r="E130" s="248">
        <f>+E111+E112</f>
        <v>2844530</v>
      </c>
    </row>
    <row r="131" spans="1:5" ht="12" customHeight="1" thickBot="1">
      <c r="A131" s="213" t="s">
        <v>32</v>
      </c>
      <c r="B131" s="329" t="s">
        <v>310</v>
      </c>
      <c r="C131" s="378">
        <v>-67269</v>
      </c>
      <c r="D131" s="378"/>
      <c r="E131" s="249"/>
    </row>
    <row r="132" spans="1:5" ht="12" customHeight="1" thickBot="1">
      <c r="A132" s="225" t="s">
        <v>33</v>
      </c>
      <c r="B132" s="330" t="s">
        <v>311</v>
      </c>
      <c r="C132" s="369">
        <f>+C130+C131</f>
        <v>2731787</v>
      </c>
      <c r="D132" s="369">
        <f>+D130+D131</f>
        <v>2907952</v>
      </c>
      <c r="E132" s="242">
        <f>+E130+E131</f>
        <v>2844530</v>
      </c>
    </row>
    <row r="133" ht="12" customHeight="1">
      <c r="C133" s="339"/>
    </row>
    <row r="134" ht="12" customHeight="1">
      <c r="C134" s="339"/>
    </row>
    <row r="135" ht="12" customHeight="1">
      <c r="C135" s="339"/>
    </row>
    <row r="136" ht="12" customHeight="1">
      <c r="C136" s="339"/>
    </row>
    <row r="137" ht="12" customHeight="1">
      <c r="C137" s="339"/>
    </row>
    <row r="138" spans="3:6" ht="15" customHeight="1">
      <c r="C138" s="112"/>
      <c r="D138" s="112"/>
      <c r="E138" s="112"/>
      <c r="F138" s="112"/>
    </row>
    <row r="139" s="1" customFormat="1" ht="12.75" customHeight="1"/>
    <row r="140" ht="15.75">
      <c r="C140" s="339"/>
    </row>
    <row r="141" ht="15.75">
      <c r="C141" s="339"/>
    </row>
    <row r="142" ht="15.75">
      <c r="C142" s="339"/>
    </row>
    <row r="143" ht="16.5" customHeight="1">
      <c r="C143" s="339"/>
    </row>
    <row r="144" ht="15.75">
      <c r="C144" s="339"/>
    </row>
    <row r="145" ht="15.75">
      <c r="C145" s="339"/>
    </row>
    <row r="146" ht="15.75">
      <c r="C146" s="339"/>
    </row>
    <row r="147" ht="15.75">
      <c r="C147" s="339"/>
    </row>
    <row r="148" ht="15.75">
      <c r="C148" s="339"/>
    </row>
    <row r="149" ht="15.75">
      <c r="C149" s="339"/>
    </row>
    <row r="150" ht="15.75">
      <c r="C150" s="339"/>
    </row>
    <row r="151" ht="15.75">
      <c r="C151" s="339"/>
    </row>
    <row r="152" ht="15.75">
      <c r="C152" s="339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15.m. 40/2013.(XII.19.) önk. r.-hez
 1. táj. tábla a 4/2013.(II.15.) önk. r.-hez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J24"/>
  <sheetViews>
    <sheetView workbookViewId="0" topLeftCell="A1">
      <selection activeCell="D27" sqref="D27"/>
    </sheetView>
  </sheetViews>
  <sheetFormatPr defaultColWidth="9.00390625" defaultRowHeight="12.75"/>
  <cols>
    <col min="1" max="1" width="6.875" style="39" customWidth="1"/>
    <col min="2" max="2" width="49.625" style="38" customWidth="1"/>
    <col min="3" max="8" width="12.875" style="38" customWidth="1"/>
    <col min="9" max="9" width="13.875" style="38" customWidth="1"/>
    <col min="10" max="16384" width="9.375" style="38" customWidth="1"/>
  </cols>
  <sheetData>
    <row r="1" spans="1:9" ht="27.75" customHeight="1">
      <c r="A1" s="727" t="s">
        <v>9</v>
      </c>
      <c r="B1" s="727"/>
      <c r="C1" s="727"/>
      <c r="D1" s="727"/>
      <c r="E1" s="727"/>
      <c r="F1" s="727"/>
      <c r="G1" s="727"/>
      <c r="H1" s="727"/>
      <c r="I1" s="727"/>
    </row>
    <row r="2" ht="20.25" customHeight="1" thickBot="1">
      <c r="I2" s="62" t="s">
        <v>68</v>
      </c>
    </row>
    <row r="3" spans="1:9" s="63" customFormat="1" ht="26.25" customHeight="1">
      <c r="A3" s="770" t="s">
        <v>76</v>
      </c>
      <c r="B3" s="765" t="s">
        <v>90</v>
      </c>
      <c r="C3" s="770" t="s">
        <v>91</v>
      </c>
      <c r="D3" s="770" t="s">
        <v>7</v>
      </c>
      <c r="E3" s="767" t="s">
        <v>75</v>
      </c>
      <c r="F3" s="768"/>
      <c r="G3" s="768"/>
      <c r="H3" s="769"/>
      <c r="I3" s="765" t="s">
        <v>58</v>
      </c>
    </row>
    <row r="4" spans="1:9" s="64" customFormat="1" ht="32.25" customHeight="1" thickBot="1">
      <c r="A4" s="771"/>
      <c r="B4" s="766"/>
      <c r="C4" s="766"/>
      <c r="D4" s="771"/>
      <c r="E4" s="180" t="s">
        <v>172</v>
      </c>
      <c r="F4" s="180" t="s">
        <v>244</v>
      </c>
      <c r="G4" s="180" t="s">
        <v>384</v>
      </c>
      <c r="H4" s="181" t="s">
        <v>8</v>
      </c>
      <c r="I4" s="766"/>
    </row>
    <row r="5" spans="1:9" s="65" customFormat="1" ht="12.75" customHeight="1" thickBot="1">
      <c r="A5" s="182">
        <v>1</v>
      </c>
      <c r="B5" s="183">
        <v>2</v>
      </c>
      <c r="C5" s="184">
        <v>3</v>
      </c>
      <c r="D5" s="183">
        <v>4</v>
      </c>
      <c r="E5" s="182">
        <v>5</v>
      </c>
      <c r="F5" s="184">
        <v>6</v>
      </c>
      <c r="G5" s="184">
        <v>7</v>
      </c>
      <c r="H5" s="185">
        <v>8</v>
      </c>
      <c r="I5" s="186" t="s">
        <v>92</v>
      </c>
    </row>
    <row r="6" spans="1:9" ht="24.75" customHeight="1" thickBot="1">
      <c r="A6" s="187" t="s">
        <v>25</v>
      </c>
      <c r="B6" s="188" t="s">
        <v>10</v>
      </c>
      <c r="C6" s="191"/>
      <c r="D6" s="73"/>
      <c r="E6" s="74">
        <f>SUM(E7:E7)</f>
        <v>371096</v>
      </c>
      <c r="F6" s="74">
        <f>SUM(F7)</f>
        <v>0</v>
      </c>
      <c r="G6" s="74">
        <f>SUM(G7)</f>
        <v>0</v>
      </c>
      <c r="H6" s="74">
        <f>SUM(H7)</f>
        <v>0</v>
      </c>
      <c r="I6" s="66">
        <f aca="true" t="shared" si="0" ref="I6:I19">SUM(D6:H6)</f>
        <v>371096</v>
      </c>
    </row>
    <row r="7" spans="1:9" ht="19.5" customHeight="1" thickBot="1">
      <c r="A7" s="189" t="s">
        <v>26</v>
      </c>
      <c r="B7" s="68" t="s">
        <v>537</v>
      </c>
      <c r="C7" s="69">
        <v>2011</v>
      </c>
      <c r="D7" s="70"/>
      <c r="E7" s="71">
        <v>371096</v>
      </c>
      <c r="F7" s="27"/>
      <c r="G7" s="27"/>
      <c r="H7" s="26"/>
      <c r="I7" s="190">
        <f t="shared" si="0"/>
        <v>371096</v>
      </c>
    </row>
    <row r="8" spans="1:9" ht="25.5" customHeight="1" thickBot="1">
      <c r="A8" s="189" t="s">
        <v>27</v>
      </c>
      <c r="B8" s="188" t="s">
        <v>11</v>
      </c>
      <c r="C8" s="192"/>
      <c r="D8" s="73"/>
      <c r="E8" s="74">
        <f>SUM(E9:E12)</f>
        <v>24379</v>
      </c>
      <c r="F8" s="74">
        <f>SUM(F9:F12)</f>
        <v>22764</v>
      </c>
      <c r="G8" s="74">
        <f>SUM(G9:G12)</f>
        <v>22764</v>
      </c>
      <c r="H8" s="74">
        <f>SUM(H9:H12)</f>
        <v>290423</v>
      </c>
      <c r="I8" s="66">
        <f t="shared" si="0"/>
        <v>360330</v>
      </c>
    </row>
    <row r="9" spans="1:9" ht="19.5" customHeight="1" thickBot="1">
      <c r="A9" s="187" t="s">
        <v>28</v>
      </c>
      <c r="B9" s="613" t="s">
        <v>533</v>
      </c>
      <c r="C9" s="614">
        <v>2005</v>
      </c>
      <c r="D9" s="615">
        <v>106000</v>
      </c>
      <c r="E9" s="655">
        <v>22780</v>
      </c>
      <c r="F9" s="659">
        <v>20632</v>
      </c>
      <c r="G9" s="655">
        <v>20632</v>
      </c>
      <c r="H9" s="659">
        <v>185631</v>
      </c>
      <c r="I9" s="616">
        <f t="shared" si="0"/>
        <v>355675</v>
      </c>
    </row>
    <row r="10" spans="1:9" ht="19.5" customHeight="1">
      <c r="A10" s="189" t="s">
        <v>29</v>
      </c>
      <c r="B10" s="613" t="s">
        <v>545</v>
      </c>
      <c r="C10" s="617">
        <v>2007</v>
      </c>
      <c r="D10" s="70">
        <v>3367</v>
      </c>
      <c r="E10" s="655"/>
      <c r="F10" s="656"/>
      <c r="G10" s="655"/>
      <c r="H10" s="656">
        <v>80003</v>
      </c>
      <c r="I10" s="190">
        <f t="shared" si="0"/>
        <v>83370</v>
      </c>
    </row>
    <row r="11" spans="1:9" ht="19.5" customHeight="1" thickBot="1">
      <c r="A11" s="189" t="s">
        <v>30</v>
      </c>
      <c r="B11" s="613" t="s">
        <v>546</v>
      </c>
      <c r="C11" s="617">
        <v>2010</v>
      </c>
      <c r="D11" s="70"/>
      <c r="E11" s="655">
        <v>1209</v>
      </c>
      <c r="F11" s="656">
        <v>1612</v>
      </c>
      <c r="G11" s="655">
        <v>1612</v>
      </c>
      <c r="H11" s="656">
        <v>19011</v>
      </c>
      <c r="I11" s="190">
        <f t="shared" si="0"/>
        <v>23444</v>
      </c>
    </row>
    <row r="12" spans="1:9" ht="19.5" customHeight="1">
      <c r="A12" s="618" t="s">
        <v>31</v>
      </c>
      <c r="B12" s="619" t="s">
        <v>536</v>
      </c>
      <c r="C12" s="620">
        <v>2010</v>
      </c>
      <c r="D12" s="621"/>
      <c r="E12" s="657">
        <v>390</v>
      </c>
      <c r="F12" s="658">
        <v>520</v>
      </c>
      <c r="G12" s="657">
        <v>520</v>
      </c>
      <c r="H12" s="658">
        <v>5778</v>
      </c>
      <c r="I12" s="622">
        <f t="shared" si="0"/>
        <v>7208</v>
      </c>
    </row>
    <row r="13" spans="1:9" ht="19.5" customHeight="1" thickBot="1">
      <c r="A13" s="623" t="s">
        <v>32</v>
      </c>
      <c r="B13" s="651" t="s">
        <v>578</v>
      </c>
      <c r="C13" s="652">
        <v>2013</v>
      </c>
      <c r="D13" s="624"/>
      <c r="E13" s="655"/>
      <c r="F13" s="656">
        <v>660</v>
      </c>
      <c r="G13" s="655">
        <v>660</v>
      </c>
      <c r="H13" s="656">
        <v>4937</v>
      </c>
      <c r="I13" s="661">
        <f t="shared" si="0"/>
        <v>6257</v>
      </c>
    </row>
    <row r="14" spans="1:9" ht="19.5" customHeight="1">
      <c r="A14" s="618" t="s">
        <v>33</v>
      </c>
      <c r="B14" s="651" t="s">
        <v>583</v>
      </c>
      <c r="C14" s="652">
        <v>2013</v>
      </c>
      <c r="D14" s="624"/>
      <c r="E14" s="655"/>
      <c r="F14" s="624">
        <v>30000</v>
      </c>
      <c r="G14" s="655"/>
      <c r="H14" s="656"/>
      <c r="I14" s="661">
        <f t="shared" si="0"/>
        <v>30000</v>
      </c>
    </row>
    <row r="15" spans="1:9" ht="19.5" customHeight="1" thickBot="1">
      <c r="A15" s="623" t="s">
        <v>34</v>
      </c>
      <c r="B15" s="653" t="s">
        <v>580</v>
      </c>
      <c r="C15" s="654">
        <v>2013</v>
      </c>
      <c r="D15" s="625"/>
      <c r="E15" s="657"/>
      <c r="F15" s="660">
        <v>1337</v>
      </c>
      <c r="G15" s="657">
        <v>1337</v>
      </c>
      <c r="H15" s="660">
        <v>10028</v>
      </c>
      <c r="I15" s="661">
        <f t="shared" si="0"/>
        <v>12702</v>
      </c>
    </row>
    <row r="16" spans="1:9" ht="19.5" customHeight="1" thickBot="1">
      <c r="A16" s="618" t="s">
        <v>35</v>
      </c>
      <c r="B16" s="188" t="s">
        <v>249</v>
      </c>
      <c r="C16" s="192"/>
      <c r="D16" s="73"/>
      <c r="E16" s="74">
        <f>SUM(E17:E18)</f>
        <v>107512</v>
      </c>
      <c r="F16" s="74">
        <f>SUM(F17)</f>
        <v>0</v>
      </c>
      <c r="G16" s="74">
        <f>SUM(G17)</f>
        <v>0</v>
      </c>
      <c r="H16" s="74">
        <f>SUM(H17)</f>
        <v>0</v>
      </c>
      <c r="I16" s="66">
        <f t="shared" si="0"/>
        <v>107512</v>
      </c>
    </row>
    <row r="17" spans="1:9" ht="19.5" customHeight="1" thickBot="1">
      <c r="A17" s="623" t="s">
        <v>36</v>
      </c>
      <c r="B17" s="110" t="s">
        <v>540</v>
      </c>
      <c r="C17" s="626">
        <v>2012</v>
      </c>
      <c r="D17" s="627">
        <v>3328</v>
      </c>
      <c r="E17" s="628">
        <v>106871</v>
      </c>
      <c r="F17" s="629"/>
      <c r="G17" s="629"/>
      <c r="H17" s="630"/>
      <c r="I17" s="631">
        <f t="shared" si="0"/>
        <v>110199</v>
      </c>
    </row>
    <row r="18" spans="1:9" ht="27" customHeight="1" thickBot="1">
      <c r="A18" s="618" t="s">
        <v>37</v>
      </c>
      <c r="B18" s="68" t="s">
        <v>549</v>
      </c>
      <c r="C18" s="69" t="s">
        <v>550</v>
      </c>
      <c r="D18" s="70">
        <v>736</v>
      </c>
      <c r="E18" s="694">
        <v>641</v>
      </c>
      <c r="F18" s="27"/>
      <c r="G18" s="27"/>
      <c r="H18" s="26"/>
      <c r="I18" s="190">
        <f t="shared" si="0"/>
        <v>1377</v>
      </c>
    </row>
    <row r="19" spans="1:10" ht="19.5" customHeight="1" thickBot="1">
      <c r="A19" s="623" t="s">
        <v>38</v>
      </c>
      <c r="B19" s="188" t="s">
        <v>250</v>
      </c>
      <c r="C19" s="192"/>
      <c r="D19" s="73"/>
      <c r="E19" s="695"/>
      <c r="F19" s="74">
        <f>SUM(F20)</f>
        <v>0</v>
      </c>
      <c r="G19" s="74">
        <f>SUM(G20)</f>
        <v>0</v>
      </c>
      <c r="H19" s="74">
        <f>SUM(E20)</f>
        <v>0</v>
      </c>
      <c r="I19" s="66">
        <f t="shared" si="0"/>
        <v>0</v>
      </c>
      <c r="J19" s="72"/>
    </row>
    <row r="20" spans="1:9" ht="19.5" customHeight="1" thickBot="1">
      <c r="A20" s="618" t="s">
        <v>39</v>
      </c>
      <c r="B20" s="68"/>
      <c r="C20" s="69"/>
      <c r="D20" s="70"/>
      <c r="E20" s="628"/>
      <c r="F20" s="27"/>
      <c r="G20" s="27"/>
      <c r="H20" s="26"/>
      <c r="I20" s="190"/>
    </row>
    <row r="21" spans="1:9" ht="19.5" customHeight="1">
      <c r="A21" s="689" t="s">
        <v>40</v>
      </c>
      <c r="B21" s="684" t="s">
        <v>251</v>
      </c>
      <c r="C21" s="685"/>
      <c r="D21" s="686"/>
      <c r="E21" s="687">
        <f>SUM(E23)</f>
        <v>0</v>
      </c>
      <c r="F21" s="687">
        <f>SUM(F23)</f>
        <v>0</v>
      </c>
      <c r="G21" s="687">
        <f>SUM(G23)</f>
        <v>0</v>
      </c>
      <c r="H21" s="687">
        <f>SUM(H23)</f>
        <v>0</v>
      </c>
      <c r="I21" s="688">
        <f>SUM(D21:H21)</f>
        <v>0</v>
      </c>
    </row>
    <row r="22" spans="1:9" ht="19.5" customHeight="1" thickBot="1">
      <c r="A22" s="682" t="s">
        <v>41</v>
      </c>
      <c r="B22" s="696" t="s">
        <v>593</v>
      </c>
      <c r="C22" s="697">
        <v>2013</v>
      </c>
      <c r="D22" s="698"/>
      <c r="E22" s="698"/>
      <c r="F22" s="698">
        <v>1500</v>
      </c>
      <c r="G22" s="698"/>
      <c r="H22" s="698"/>
      <c r="I22" s="699">
        <v>1500</v>
      </c>
    </row>
    <row r="23" spans="1:9" ht="19.5" customHeight="1" thickBot="1">
      <c r="A23" s="683" t="s">
        <v>42</v>
      </c>
      <c r="B23" s="690" t="s">
        <v>547</v>
      </c>
      <c r="C23" s="691">
        <v>2012</v>
      </c>
      <c r="D23" s="692"/>
      <c r="E23" s="692"/>
      <c r="F23" s="692"/>
      <c r="G23" s="692"/>
      <c r="H23" s="692"/>
      <c r="I23" s="693">
        <f>SUM(D23:H23)</f>
        <v>0</v>
      </c>
    </row>
    <row r="24" spans="1:9" ht="19.5" customHeight="1" thickBot="1">
      <c r="A24" s="763" t="s">
        <v>548</v>
      </c>
      <c r="B24" s="764"/>
      <c r="C24" s="109"/>
      <c r="D24" s="66">
        <f>D6+D8+D16+D19+D21</f>
        <v>0</v>
      </c>
      <c r="E24" s="67">
        <f>E6+E8+E16+H19+E21</f>
        <v>502987</v>
      </c>
      <c r="F24" s="67">
        <f>F6+F8+F16+I19+F21</f>
        <v>22764</v>
      </c>
      <c r="G24" s="67">
        <f>G6+G8+G16+J19+G21</f>
        <v>22764</v>
      </c>
      <c r="H24" s="67">
        <f>H6+H8+H16+K19+H21</f>
        <v>290423</v>
      </c>
      <c r="I24" s="66">
        <f>I6+I8+I16+L19+I21</f>
        <v>838938</v>
      </c>
    </row>
  </sheetData>
  <sheetProtection/>
  <mergeCells count="8">
    <mergeCell ref="A1:I1"/>
    <mergeCell ref="A24:B24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6" r:id="rId1"/>
  <headerFooter alignWithMargins="0">
    <oddHeader>&amp;R&amp;"Times New Roman CE,Félkövér dőlt"16. melléklet a 40/2013.(XII.19.) önk. rend.-hez 
2. tájékoztató tábla a 4/2013.(II.15.)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0"/>
  <dimension ref="A1:O83"/>
  <sheetViews>
    <sheetView workbookViewId="0" topLeftCell="A1">
      <selection activeCell="P29" sqref="P29"/>
    </sheetView>
  </sheetViews>
  <sheetFormatPr defaultColWidth="9.00390625" defaultRowHeight="12.75"/>
  <cols>
    <col min="1" max="1" width="4.875" style="86" customWidth="1"/>
    <col min="2" max="2" width="28.875" style="104" customWidth="1"/>
    <col min="3" max="4" width="9.00390625" style="104" customWidth="1"/>
    <col min="5" max="5" width="9.50390625" style="104" customWidth="1"/>
    <col min="6" max="6" width="8.875" style="104" customWidth="1"/>
    <col min="7" max="7" width="8.625" style="104" customWidth="1"/>
    <col min="8" max="8" width="8.875" style="104" customWidth="1"/>
    <col min="9" max="9" width="8.125" style="104" customWidth="1"/>
    <col min="10" max="14" width="9.50390625" style="104" customWidth="1"/>
    <col min="15" max="15" width="12.625" style="86" customWidth="1"/>
    <col min="16" max="16384" width="9.375" style="104" customWidth="1"/>
  </cols>
  <sheetData>
    <row r="1" spans="1:15" ht="31.5" customHeight="1">
      <c r="A1" s="775" t="s">
        <v>12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ht="16.5" thickBot="1">
      <c r="O2" s="2" t="s">
        <v>60</v>
      </c>
    </row>
    <row r="3" spans="1:15" s="86" customFormat="1" ht="25.5" customHeight="1" thickBot="1">
      <c r="A3" s="83" t="s">
        <v>23</v>
      </c>
      <c r="B3" s="84" t="s">
        <v>69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4" t="s">
        <v>82</v>
      </c>
      <c r="I3" s="84" t="s">
        <v>83</v>
      </c>
      <c r="J3" s="84" t="s">
        <v>84</v>
      </c>
      <c r="K3" s="84" t="s">
        <v>85</v>
      </c>
      <c r="L3" s="84" t="s">
        <v>86</v>
      </c>
      <c r="M3" s="84" t="s">
        <v>87</v>
      </c>
      <c r="N3" s="84" t="s">
        <v>88</v>
      </c>
      <c r="O3" s="85" t="s">
        <v>59</v>
      </c>
    </row>
    <row r="4" spans="1:15" s="88" customFormat="1" ht="15" customHeight="1" thickBot="1">
      <c r="A4" s="87" t="s">
        <v>25</v>
      </c>
      <c r="B4" s="772" t="s">
        <v>61</v>
      </c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4"/>
    </row>
    <row r="5" spans="1:15" s="88" customFormat="1" ht="15" customHeight="1">
      <c r="A5" s="89" t="s">
        <v>26</v>
      </c>
      <c r="B5" s="90" t="s">
        <v>189</v>
      </c>
      <c r="C5" s="91">
        <v>2000</v>
      </c>
      <c r="D5" s="91"/>
      <c r="E5" s="91">
        <v>120000</v>
      </c>
      <c r="F5" s="91">
        <v>9000</v>
      </c>
      <c r="G5" s="91">
        <v>4000</v>
      </c>
      <c r="H5" s="91">
        <v>166</v>
      </c>
      <c r="I5" s="91"/>
      <c r="J5" s="91"/>
      <c r="K5" s="91">
        <v>120000</v>
      </c>
      <c r="L5" s="91">
        <v>8000</v>
      </c>
      <c r="M5" s="91">
        <v>4000</v>
      </c>
      <c r="N5" s="91">
        <v>20000</v>
      </c>
      <c r="O5" s="92">
        <f aca="true" t="shared" si="0" ref="O5:O14">SUM(C5:N5)</f>
        <v>287166</v>
      </c>
    </row>
    <row r="6" spans="1:15" s="96" customFormat="1" ht="13.5" customHeight="1">
      <c r="A6" s="93" t="s">
        <v>27</v>
      </c>
      <c r="B6" s="193" t="s">
        <v>62</v>
      </c>
      <c r="C6" s="94">
        <v>23000</v>
      </c>
      <c r="D6" s="94">
        <v>23000</v>
      </c>
      <c r="E6" s="94">
        <v>25000</v>
      </c>
      <c r="F6" s="94">
        <v>26000</v>
      </c>
      <c r="G6" s="94">
        <v>25000</v>
      </c>
      <c r="H6" s="94">
        <v>14000</v>
      </c>
      <c r="I6" s="581">
        <v>17196</v>
      </c>
      <c r="J6" s="581">
        <v>18144</v>
      </c>
      <c r="K6" s="581">
        <v>23738</v>
      </c>
      <c r="L6" s="581">
        <v>40446</v>
      </c>
      <c r="M6" s="581">
        <v>40446</v>
      </c>
      <c r="N6" s="581">
        <v>37175</v>
      </c>
      <c r="O6" s="632">
        <f t="shared" si="0"/>
        <v>313145</v>
      </c>
    </row>
    <row r="7" spans="1:15" s="96" customFormat="1" ht="15.75">
      <c r="A7" s="93" t="s">
        <v>28</v>
      </c>
      <c r="B7" s="194" t="s">
        <v>64</v>
      </c>
      <c r="C7" s="97">
        <v>800</v>
      </c>
      <c r="D7" s="97">
        <v>800</v>
      </c>
      <c r="E7" s="97">
        <v>9600</v>
      </c>
      <c r="F7" s="97">
        <v>1200</v>
      </c>
      <c r="G7" s="97">
        <v>400</v>
      </c>
      <c r="H7" s="97"/>
      <c r="I7" s="582"/>
      <c r="J7" s="582"/>
      <c r="K7" s="582">
        <v>10800</v>
      </c>
      <c r="L7" s="582">
        <v>1200</v>
      </c>
      <c r="M7" s="582">
        <v>800</v>
      </c>
      <c r="N7" s="582"/>
      <c r="O7" s="587">
        <f t="shared" si="0"/>
        <v>25600</v>
      </c>
    </row>
    <row r="8" spans="1:15" s="96" customFormat="1" ht="13.5" customHeight="1">
      <c r="A8" s="93" t="s">
        <v>29</v>
      </c>
      <c r="B8" s="193" t="s">
        <v>13</v>
      </c>
      <c r="C8" s="94">
        <v>61468</v>
      </c>
      <c r="D8" s="94">
        <v>62000</v>
      </c>
      <c r="E8" s="94">
        <v>62424</v>
      </c>
      <c r="F8" s="94">
        <v>62000</v>
      </c>
      <c r="G8" s="94">
        <v>62000</v>
      </c>
      <c r="H8" s="94">
        <v>109000</v>
      </c>
      <c r="I8" s="581">
        <v>80166</v>
      </c>
      <c r="J8" s="581">
        <v>80582</v>
      </c>
      <c r="K8" s="581">
        <v>50581</v>
      </c>
      <c r="L8" s="581">
        <v>84965</v>
      </c>
      <c r="M8" s="581">
        <v>93775</v>
      </c>
      <c r="N8" s="700">
        <v>85039</v>
      </c>
      <c r="O8" s="632">
        <f t="shared" si="0"/>
        <v>894000</v>
      </c>
    </row>
    <row r="9" spans="1:15" s="96" customFormat="1" ht="13.5" customHeight="1">
      <c r="A9" s="93" t="s">
        <v>30</v>
      </c>
      <c r="B9" s="193" t="s">
        <v>14</v>
      </c>
      <c r="C9" s="94">
        <v>26000</v>
      </c>
      <c r="D9" s="94">
        <v>55000</v>
      </c>
      <c r="E9" s="94">
        <v>27000</v>
      </c>
      <c r="F9" s="94">
        <v>26771</v>
      </c>
      <c r="G9" s="94">
        <v>25000</v>
      </c>
      <c r="H9" s="94">
        <v>83724</v>
      </c>
      <c r="I9" s="581">
        <v>77000</v>
      </c>
      <c r="J9" s="581">
        <v>78278</v>
      </c>
      <c r="K9" s="581">
        <v>80000</v>
      </c>
      <c r="L9" s="581">
        <v>147875</v>
      </c>
      <c r="M9" s="581">
        <v>83000</v>
      </c>
      <c r="N9" s="700">
        <v>113878</v>
      </c>
      <c r="O9" s="632">
        <f t="shared" si="0"/>
        <v>823526</v>
      </c>
    </row>
    <row r="10" spans="1:15" s="96" customFormat="1" ht="13.5" customHeight="1">
      <c r="A10" s="93" t="s">
        <v>31</v>
      </c>
      <c r="B10" s="193" t="s">
        <v>15</v>
      </c>
      <c r="C10" s="94">
        <v>1293</v>
      </c>
      <c r="D10" s="94">
        <v>1143</v>
      </c>
      <c r="E10" s="94">
        <v>1143</v>
      </c>
      <c r="F10" s="94">
        <v>1143</v>
      </c>
      <c r="G10" s="94">
        <v>1293</v>
      </c>
      <c r="H10" s="633">
        <v>1333</v>
      </c>
      <c r="I10" s="581">
        <v>1293</v>
      </c>
      <c r="J10" s="581">
        <v>1143</v>
      </c>
      <c r="K10" s="581">
        <v>1143</v>
      </c>
      <c r="L10" s="581">
        <v>1143</v>
      </c>
      <c r="M10" s="581">
        <v>1293</v>
      </c>
      <c r="N10" s="581">
        <v>1146</v>
      </c>
      <c r="O10" s="632">
        <f t="shared" si="0"/>
        <v>14509</v>
      </c>
    </row>
    <row r="11" spans="1:15" s="96" customFormat="1" ht="13.5" customHeight="1">
      <c r="A11" s="93" t="s">
        <v>32</v>
      </c>
      <c r="B11" s="193" t="s">
        <v>16</v>
      </c>
      <c r="C11" s="94"/>
      <c r="D11" s="94"/>
      <c r="E11" s="581">
        <v>1216</v>
      </c>
      <c r="F11" s="94"/>
      <c r="G11" s="94">
        <v>12000</v>
      </c>
      <c r="H11" s="94"/>
      <c r="I11" s="94"/>
      <c r="J11" s="94"/>
      <c r="K11" s="700">
        <v>13000</v>
      </c>
      <c r="L11" s="581"/>
      <c r="M11" s="581"/>
      <c r="N11" s="581"/>
      <c r="O11" s="95">
        <f t="shared" si="0"/>
        <v>26216</v>
      </c>
    </row>
    <row r="12" spans="1:15" s="96" customFormat="1" ht="15.75">
      <c r="A12" s="93" t="s">
        <v>33</v>
      </c>
      <c r="B12" s="195" t="s">
        <v>17</v>
      </c>
      <c r="C12" s="94"/>
      <c r="D12" s="94"/>
      <c r="E12" s="94"/>
      <c r="F12" s="94"/>
      <c r="G12" s="94"/>
      <c r="H12" s="94"/>
      <c r="I12" s="94"/>
      <c r="J12" s="94"/>
      <c r="K12" s="581"/>
      <c r="L12" s="581"/>
      <c r="M12" s="581"/>
      <c r="N12" s="581"/>
      <c r="O12" s="95">
        <f t="shared" si="0"/>
        <v>0</v>
      </c>
    </row>
    <row r="13" spans="1:15" s="96" customFormat="1" ht="13.5" customHeight="1" thickBot="1">
      <c r="A13" s="93" t="s">
        <v>34</v>
      </c>
      <c r="B13" s="193" t="s">
        <v>18</v>
      </c>
      <c r="C13" s="94">
        <v>26984</v>
      </c>
      <c r="D13" s="94">
        <v>10000</v>
      </c>
      <c r="E13" s="94"/>
      <c r="F13" s="94">
        <v>371096</v>
      </c>
      <c r="G13" s="94"/>
      <c r="H13" s="94">
        <v>6601</v>
      </c>
      <c r="I13" s="94">
        <v>15687</v>
      </c>
      <c r="J13" s="94">
        <v>12722</v>
      </c>
      <c r="K13" s="581"/>
      <c r="L13" s="581">
        <v>15000</v>
      </c>
      <c r="M13" s="700">
        <v>2278</v>
      </c>
      <c r="N13" s="581"/>
      <c r="O13" s="95">
        <f t="shared" si="0"/>
        <v>460368</v>
      </c>
    </row>
    <row r="14" spans="1:15" s="88" customFormat="1" ht="15.75" customHeight="1" thickBot="1">
      <c r="A14" s="87" t="s">
        <v>35</v>
      </c>
      <c r="B14" s="33" t="s">
        <v>124</v>
      </c>
      <c r="C14" s="98">
        <f aca="true" t="shared" si="1" ref="C14:N14">SUM(C5:C13)</f>
        <v>141545</v>
      </c>
      <c r="D14" s="98">
        <f t="shared" si="1"/>
        <v>151943</v>
      </c>
      <c r="E14" s="98">
        <f t="shared" si="1"/>
        <v>246383</v>
      </c>
      <c r="F14" s="98">
        <f t="shared" si="1"/>
        <v>497210</v>
      </c>
      <c r="G14" s="98">
        <f t="shared" si="1"/>
        <v>129693</v>
      </c>
      <c r="H14" s="98">
        <f t="shared" si="1"/>
        <v>214824</v>
      </c>
      <c r="I14" s="98">
        <f t="shared" si="1"/>
        <v>191342</v>
      </c>
      <c r="J14" s="98">
        <f t="shared" si="1"/>
        <v>190869</v>
      </c>
      <c r="K14" s="98">
        <f t="shared" si="1"/>
        <v>299262</v>
      </c>
      <c r="L14" s="98">
        <f t="shared" si="1"/>
        <v>298629</v>
      </c>
      <c r="M14" s="98">
        <f t="shared" si="1"/>
        <v>225592</v>
      </c>
      <c r="N14" s="98">
        <f t="shared" si="1"/>
        <v>257238</v>
      </c>
      <c r="O14" s="99">
        <f t="shared" si="0"/>
        <v>2844530</v>
      </c>
    </row>
    <row r="15" spans="1:15" s="88" customFormat="1" ht="15" customHeight="1" thickBot="1">
      <c r="A15" s="87" t="s">
        <v>36</v>
      </c>
      <c r="B15" s="772" t="s">
        <v>65</v>
      </c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4"/>
    </row>
    <row r="16" spans="1:15" s="96" customFormat="1" ht="13.5" customHeight="1">
      <c r="A16" s="100" t="s">
        <v>37</v>
      </c>
      <c r="B16" s="196" t="s">
        <v>70</v>
      </c>
      <c r="C16" s="97">
        <v>43000</v>
      </c>
      <c r="D16" s="97">
        <v>43000</v>
      </c>
      <c r="E16" s="97">
        <v>43000</v>
      </c>
      <c r="F16" s="97">
        <v>48057</v>
      </c>
      <c r="G16" s="97">
        <v>49000</v>
      </c>
      <c r="H16" s="97">
        <v>48000</v>
      </c>
      <c r="I16" s="582">
        <v>75706</v>
      </c>
      <c r="J16" s="582">
        <v>76000</v>
      </c>
      <c r="K16" s="582">
        <v>74700</v>
      </c>
      <c r="L16" s="582">
        <v>78568</v>
      </c>
      <c r="M16" s="582">
        <v>79118</v>
      </c>
      <c r="N16" s="701">
        <v>64540</v>
      </c>
      <c r="O16" s="587">
        <f aca="true" t="shared" si="2" ref="O16:O27">SUM(C16:N16)</f>
        <v>722689</v>
      </c>
    </row>
    <row r="17" spans="1:15" s="96" customFormat="1" ht="27" customHeight="1">
      <c r="A17" s="93" t="s">
        <v>38</v>
      </c>
      <c r="B17" s="195" t="s">
        <v>212</v>
      </c>
      <c r="C17" s="94">
        <v>11610</v>
      </c>
      <c r="D17" s="94">
        <v>11610</v>
      </c>
      <c r="E17" s="94">
        <v>11610</v>
      </c>
      <c r="F17" s="94">
        <v>9086</v>
      </c>
      <c r="G17" s="94">
        <v>9080</v>
      </c>
      <c r="H17" s="94">
        <v>9050</v>
      </c>
      <c r="I17" s="581">
        <v>16010</v>
      </c>
      <c r="J17" s="581">
        <v>16435</v>
      </c>
      <c r="K17" s="581">
        <v>16020</v>
      </c>
      <c r="L17" s="581">
        <v>16767</v>
      </c>
      <c r="M17" s="581">
        <v>16774</v>
      </c>
      <c r="N17" s="700">
        <v>13362</v>
      </c>
      <c r="O17" s="632">
        <f t="shared" si="2"/>
        <v>157414</v>
      </c>
    </row>
    <row r="18" spans="1:15" s="96" customFormat="1" ht="13.5" customHeight="1">
      <c r="A18" s="93" t="s">
        <v>39</v>
      </c>
      <c r="B18" s="193" t="s">
        <v>147</v>
      </c>
      <c r="C18" s="94">
        <v>46800</v>
      </c>
      <c r="D18" s="94">
        <v>56800</v>
      </c>
      <c r="E18" s="94">
        <v>56656</v>
      </c>
      <c r="F18" s="94">
        <v>48200</v>
      </c>
      <c r="G18" s="94">
        <v>39541</v>
      </c>
      <c r="H18" s="94">
        <v>50000</v>
      </c>
      <c r="I18" s="581">
        <v>61000</v>
      </c>
      <c r="J18" s="581">
        <v>56000</v>
      </c>
      <c r="K18" s="581">
        <v>69300</v>
      </c>
      <c r="L18" s="581">
        <v>68425</v>
      </c>
      <c r="M18" s="581">
        <v>68798</v>
      </c>
      <c r="N18" s="700">
        <v>93432</v>
      </c>
      <c r="O18" s="632">
        <f t="shared" si="2"/>
        <v>714952</v>
      </c>
    </row>
    <row r="19" spans="1:15" s="96" customFormat="1" ht="13.5" customHeight="1">
      <c r="A19" s="93" t="s">
        <v>40</v>
      </c>
      <c r="B19" s="193" t="s">
        <v>213</v>
      </c>
      <c r="C19" s="94"/>
      <c r="D19" s="94"/>
      <c r="E19" s="94"/>
      <c r="F19" s="94"/>
      <c r="G19" s="94"/>
      <c r="H19" s="94"/>
      <c r="I19" s="94"/>
      <c r="J19" s="94"/>
      <c r="K19" s="581"/>
      <c r="L19" s="581"/>
      <c r="M19" s="581"/>
      <c r="N19" s="581"/>
      <c r="O19" s="95">
        <f t="shared" si="2"/>
        <v>0</v>
      </c>
    </row>
    <row r="20" spans="1:15" s="96" customFormat="1" ht="13.5" customHeight="1">
      <c r="A20" s="93" t="s">
        <v>41</v>
      </c>
      <c r="B20" s="193" t="s">
        <v>19</v>
      </c>
      <c r="C20" s="94">
        <v>43000</v>
      </c>
      <c r="D20" s="94">
        <v>42000</v>
      </c>
      <c r="E20" s="94">
        <v>46000</v>
      </c>
      <c r="F20" s="94">
        <v>46000</v>
      </c>
      <c r="G20" s="94">
        <v>45000</v>
      </c>
      <c r="H20" s="94">
        <v>43350</v>
      </c>
      <c r="I20" s="94">
        <v>30000</v>
      </c>
      <c r="J20" s="94">
        <v>48716</v>
      </c>
      <c r="K20" s="581">
        <v>44715</v>
      </c>
      <c r="L20" s="581">
        <v>44221</v>
      </c>
      <c r="M20" s="581">
        <v>41715</v>
      </c>
      <c r="N20" s="581">
        <v>43965</v>
      </c>
      <c r="O20" s="95">
        <f t="shared" si="2"/>
        <v>518682</v>
      </c>
    </row>
    <row r="21" spans="1:15" s="96" customFormat="1" ht="13.5" customHeight="1">
      <c r="A21" s="93" t="s">
        <v>42</v>
      </c>
      <c r="B21" s="193" t="s">
        <v>294</v>
      </c>
      <c r="C21" s="94"/>
      <c r="D21" s="94"/>
      <c r="E21" s="94">
        <v>25000</v>
      </c>
      <c r="F21" s="94">
        <v>22000</v>
      </c>
      <c r="G21" s="94">
        <v>7000</v>
      </c>
      <c r="H21" s="94">
        <v>20000</v>
      </c>
      <c r="I21" s="94"/>
      <c r="J21" s="94"/>
      <c r="K21" s="581">
        <v>70560</v>
      </c>
      <c r="L21" s="581">
        <v>4870</v>
      </c>
      <c r="M21" s="581">
        <v>20732</v>
      </c>
      <c r="N21" s="581">
        <v>41835</v>
      </c>
      <c r="O21" s="95">
        <f t="shared" si="2"/>
        <v>211997</v>
      </c>
    </row>
    <row r="22" spans="1:15" s="96" customFormat="1" ht="15.75">
      <c r="A22" s="93" t="s">
        <v>43</v>
      </c>
      <c r="B22" s="195" t="s">
        <v>215</v>
      </c>
      <c r="C22" s="94"/>
      <c r="D22" s="94"/>
      <c r="E22" s="94"/>
      <c r="F22" s="94">
        <v>211</v>
      </c>
      <c r="G22" s="94"/>
      <c r="H22" s="94">
        <v>20000</v>
      </c>
      <c r="I22" s="94"/>
      <c r="J22" s="94"/>
      <c r="K22" s="581">
        <v>11341</v>
      </c>
      <c r="L22" s="581">
        <v>40000</v>
      </c>
      <c r="M22" s="581"/>
      <c r="N22" s="700">
        <v>33412</v>
      </c>
      <c r="O22" s="95">
        <f t="shared" si="2"/>
        <v>104964</v>
      </c>
    </row>
    <row r="23" spans="1:15" s="96" customFormat="1" ht="13.5" customHeight="1">
      <c r="A23" s="93" t="s">
        <v>44</v>
      </c>
      <c r="B23" s="193" t="s">
        <v>324</v>
      </c>
      <c r="C23" s="94"/>
      <c r="D23" s="94"/>
      <c r="E23" s="94"/>
      <c r="F23" s="94"/>
      <c r="G23" s="94"/>
      <c r="H23" s="94">
        <v>3000</v>
      </c>
      <c r="I23" s="94">
        <v>3000</v>
      </c>
      <c r="J23" s="94">
        <v>4440</v>
      </c>
      <c r="K23" s="581"/>
      <c r="L23" s="581"/>
      <c r="M23" s="581">
        <v>150</v>
      </c>
      <c r="N23" s="581"/>
      <c r="O23" s="95">
        <f t="shared" si="2"/>
        <v>10590</v>
      </c>
    </row>
    <row r="24" spans="1:15" s="96" customFormat="1" ht="13.5" customHeight="1">
      <c r="A24" s="93" t="s">
        <v>45</v>
      </c>
      <c r="B24" s="193" t="s">
        <v>57</v>
      </c>
      <c r="C24" s="94"/>
      <c r="D24" s="94"/>
      <c r="E24" s="94">
        <v>3000</v>
      </c>
      <c r="F24" s="94"/>
      <c r="G24" s="94">
        <v>589</v>
      </c>
      <c r="H24" s="700">
        <v>1818</v>
      </c>
      <c r="I24" s="700">
        <v>1000</v>
      </c>
      <c r="J24" s="700">
        <v>1337</v>
      </c>
      <c r="K24" s="581"/>
      <c r="L24" s="581">
        <v>663</v>
      </c>
      <c r="M24" s="581"/>
      <c r="N24" s="581"/>
      <c r="O24" s="95">
        <f t="shared" si="2"/>
        <v>8407</v>
      </c>
    </row>
    <row r="25" spans="1:15" s="96" customFormat="1" ht="13.5" customHeight="1">
      <c r="A25" s="93" t="s">
        <v>46</v>
      </c>
      <c r="B25" s="193" t="s">
        <v>20</v>
      </c>
      <c r="C25" s="94"/>
      <c r="D25" s="94"/>
      <c r="E25" s="94"/>
      <c r="F25" s="94"/>
      <c r="G25" s="94"/>
      <c r="H25" s="94"/>
      <c r="I25" s="94"/>
      <c r="J25" s="94"/>
      <c r="K25" s="581"/>
      <c r="L25" s="581"/>
      <c r="M25" s="581"/>
      <c r="N25" s="581"/>
      <c r="O25" s="95">
        <f t="shared" si="2"/>
        <v>0</v>
      </c>
    </row>
    <row r="26" spans="1:15" s="96" customFormat="1" ht="13.5" customHeight="1" thickBot="1">
      <c r="A26" s="93" t="s">
        <v>47</v>
      </c>
      <c r="B26" s="193" t="s">
        <v>21</v>
      </c>
      <c r="C26" s="94"/>
      <c r="D26" s="94"/>
      <c r="E26" s="94">
        <v>6232</v>
      </c>
      <c r="F26" s="94">
        <v>371096</v>
      </c>
      <c r="G26" s="94"/>
      <c r="H26" s="94">
        <v>6765</v>
      </c>
      <c r="I26" s="94"/>
      <c r="J26" s="94"/>
      <c r="K26" s="581">
        <v>5371</v>
      </c>
      <c r="L26" s="581"/>
      <c r="M26" s="581"/>
      <c r="N26" s="581">
        <v>5371</v>
      </c>
      <c r="O26" s="95">
        <f t="shared" si="2"/>
        <v>394835</v>
      </c>
    </row>
    <row r="27" spans="1:15" s="88" customFormat="1" ht="15.75" customHeight="1" thickBot="1">
      <c r="A27" s="101" t="s">
        <v>48</v>
      </c>
      <c r="B27" s="33" t="s">
        <v>125</v>
      </c>
      <c r="C27" s="98">
        <f aca="true" t="shared" si="3" ref="C27:N27">SUM(C16:C26)</f>
        <v>144410</v>
      </c>
      <c r="D27" s="98">
        <f t="shared" si="3"/>
        <v>153410</v>
      </c>
      <c r="E27" s="98">
        <f t="shared" si="3"/>
        <v>191498</v>
      </c>
      <c r="F27" s="98">
        <f t="shared" si="3"/>
        <v>544650</v>
      </c>
      <c r="G27" s="98">
        <f t="shared" si="3"/>
        <v>150210</v>
      </c>
      <c r="H27" s="98">
        <f t="shared" si="3"/>
        <v>201983</v>
      </c>
      <c r="I27" s="98">
        <f t="shared" si="3"/>
        <v>186716</v>
      </c>
      <c r="J27" s="98">
        <f t="shared" si="3"/>
        <v>202928</v>
      </c>
      <c r="K27" s="98">
        <f t="shared" si="3"/>
        <v>292007</v>
      </c>
      <c r="L27" s="98">
        <f t="shared" si="3"/>
        <v>253514</v>
      </c>
      <c r="M27" s="98">
        <f t="shared" si="3"/>
        <v>227287</v>
      </c>
      <c r="N27" s="98">
        <f t="shared" si="3"/>
        <v>295917</v>
      </c>
      <c r="O27" s="99">
        <f t="shared" si="2"/>
        <v>2844530</v>
      </c>
    </row>
    <row r="28" spans="1:15" ht="16.5" thickBot="1">
      <c r="A28" s="101" t="s">
        <v>49</v>
      </c>
      <c r="B28" s="197" t="s">
        <v>126</v>
      </c>
      <c r="C28" s="102">
        <f aca="true" t="shared" si="4" ref="C28:O28">C14-C27</f>
        <v>-2865</v>
      </c>
      <c r="D28" s="102">
        <f t="shared" si="4"/>
        <v>-1467</v>
      </c>
      <c r="E28" s="102">
        <f t="shared" si="4"/>
        <v>54885</v>
      </c>
      <c r="F28" s="102">
        <f t="shared" si="4"/>
        <v>-47440</v>
      </c>
      <c r="G28" s="102">
        <f t="shared" si="4"/>
        <v>-20517</v>
      </c>
      <c r="H28" s="102">
        <f t="shared" si="4"/>
        <v>12841</v>
      </c>
      <c r="I28" s="102">
        <f t="shared" si="4"/>
        <v>4626</v>
      </c>
      <c r="J28" s="102">
        <f t="shared" si="4"/>
        <v>-12059</v>
      </c>
      <c r="K28" s="102">
        <f t="shared" si="4"/>
        <v>7255</v>
      </c>
      <c r="L28" s="102">
        <f t="shared" si="4"/>
        <v>45115</v>
      </c>
      <c r="M28" s="102">
        <f t="shared" si="4"/>
        <v>-1695</v>
      </c>
      <c r="N28" s="102">
        <f t="shared" si="4"/>
        <v>-38679</v>
      </c>
      <c r="O28" s="103">
        <f t="shared" si="4"/>
        <v>0</v>
      </c>
    </row>
    <row r="29" ht="15.75">
      <c r="A29" s="105"/>
    </row>
    <row r="30" spans="2:15" ht="15.75">
      <c r="B30" s="106"/>
      <c r="C30" s="107"/>
      <c r="D30" s="107"/>
      <c r="O30" s="104"/>
    </row>
    <row r="31" ht="15.75">
      <c r="O31" s="104"/>
    </row>
    <row r="32" ht="15.75">
      <c r="O32" s="104"/>
    </row>
    <row r="33" ht="15.75">
      <c r="O33" s="104"/>
    </row>
    <row r="34" ht="15.75">
      <c r="O34" s="104"/>
    </row>
    <row r="35" ht="15.75">
      <c r="O35" s="104"/>
    </row>
    <row r="36" ht="15.75">
      <c r="O36" s="104"/>
    </row>
    <row r="37" ht="15.75">
      <c r="O37" s="104"/>
    </row>
    <row r="38" ht="15.75">
      <c r="O38" s="104"/>
    </row>
    <row r="39" ht="15.75">
      <c r="O39" s="104"/>
    </row>
    <row r="40" ht="15.75">
      <c r="O40" s="104"/>
    </row>
    <row r="41" ht="15.75">
      <c r="O41" s="104"/>
    </row>
    <row r="42" ht="15.75">
      <c r="O42" s="104"/>
    </row>
    <row r="43" ht="15.75">
      <c r="O43" s="104"/>
    </row>
    <row r="44" ht="15.75">
      <c r="O44" s="104"/>
    </row>
    <row r="45" ht="15.75">
      <c r="O45" s="104"/>
    </row>
    <row r="46" ht="15.75">
      <c r="O46" s="104"/>
    </row>
    <row r="47" ht="15.75">
      <c r="O47" s="104"/>
    </row>
    <row r="48" ht="15.75">
      <c r="O48" s="104"/>
    </row>
    <row r="49" ht="15.75">
      <c r="O49" s="104"/>
    </row>
    <row r="50" ht="15.75">
      <c r="O50" s="104"/>
    </row>
    <row r="51" ht="15.75">
      <c r="O51" s="104"/>
    </row>
    <row r="52" ht="15.75">
      <c r="O52" s="104"/>
    </row>
    <row r="53" ht="15.75">
      <c r="O53" s="104"/>
    </row>
    <row r="54" ht="15.75">
      <c r="O54" s="104"/>
    </row>
    <row r="55" ht="15.75">
      <c r="O55" s="104"/>
    </row>
    <row r="56" ht="15.75">
      <c r="O56" s="104"/>
    </row>
    <row r="57" ht="15.75">
      <c r="O57" s="104"/>
    </row>
    <row r="58" ht="15.75">
      <c r="O58" s="104"/>
    </row>
    <row r="59" ht="15.75">
      <c r="O59" s="104"/>
    </row>
    <row r="60" ht="15.75">
      <c r="O60" s="104"/>
    </row>
    <row r="61" ht="15.75">
      <c r="O61" s="104"/>
    </row>
    <row r="62" ht="15.75">
      <c r="O62" s="104"/>
    </row>
    <row r="63" ht="15.75">
      <c r="O63" s="104"/>
    </row>
    <row r="64" ht="15.75">
      <c r="O64" s="104"/>
    </row>
    <row r="65" ht="15.75">
      <c r="O65" s="104"/>
    </row>
    <row r="66" ht="15.75">
      <c r="O66" s="104"/>
    </row>
    <row r="67" ht="15.75">
      <c r="O67" s="104"/>
    </row>
    <row r="68" ht="15.75">
      <c r="O68" s="104"/>
    </row>
    <row r="69" ht="15.75">
      <c r="O69" s="104"/>
    </row>
    <row r="70" ht="15.75">
      <c r="O70" s="104"/>
    </row>
    <row r="71" ht="15.75">
      <c r="O71" s="104"/>
    </row>
    <row r="72" ht="15.75">
      <c r="O72" s="104"/>
    </row>
    <row r="73" ht="15.75">
      <c r="O73" s="104"/>
    </row>
    <row r="74" ht="15.75">
      <c r="O74" s="104"/>
    </row>
    <row r="75" ht="15.75">
      <c r="O75" s="104"/>
    </row>
    <row r="76" ht="15.75">
      <c r="O76" s="104"/>
    </row>
    <row r="77" ht="15.75">
      <c r="O77" s="104"/>
    </row>
    <row r="78" ht="15.75">
      <c r="O78" s="104"/>
    </row>
    <row r="79" ht="15.75">
      <c r="O79" s="104"/>
    </row>
    <row r="80" ht="15.75">
      <c r="O80" s="104"/>
    </row>
    <row r="81" ht="15.75">
      <c r="O81" s="104"/>
    </row>
    <row r="82" ht="15.75">
      <c r="O82" s="104"/>
    </row>
    <row r="83" ht="15.75">
      <c r="O83" s="10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17. mell. a 40/2013.(XII.19.) önk. rend.-hez 
4.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45"/>
  <dimension ref="A1:I127"/>
  <sheetViews>
    <sheetView zoomScale="120" zoomScaleNormal="120" zoomScaleSheetLayoutView="130" workbookViewId="0" topLeftCell="A94">
      <selection activeCell="C76" sqref="C76"/>
    </sheetView>
  </sheetViews>
  <sheetFormatPr defaultColWidth="9.00390625" defaultRowHeight="12.75"/>
  <cols>
    <col min="1" max="1" width="9.00390625" style="339" customWidth="1"/>
    <col min="2" max="2" width="91.625" style="339" customWidth="1"/>
    <col min="3" max="3" width="21.625" style="340" customWidth="1"/>
    <col min="4" max="4" width="9.00390625" style="34" customWidth="1"/>
    <col min="5" max="16384" width="9.375" style="34" customWidth="1"/>
  </cols>
  <sheetData>
    <row r="1" spans="1:3" ht="15.75" customHeight="1">
      <c r="A1" s="708" t="s">
        <v>22</v>
      </c>
      <c r="B1" s="708"/>
      <c r="C1" s="708"/>
    </row>
    <row r="2" spans="1:3" ht="15.75" customHeight="1" thickBot="1">
      <c r="A2" s="710" t="s">
        <v>159</v>
      </c>
      <c r="B2" s="710"/>
      <c r="C2" s="252" t="s">
        <v>313</v>
      </c>
    </row>
    <row r="3" spans="1:3" ht="37.5" customHeight="1" thickBot="1">
      <c r="A3" s="24" t="s">
        <v>76</v>
      </c>
      <c r="B3" s="25" t="s">
        <v>24</v>
      </c>
      <c r="C3" s="35" t="s">
        <v>292</v>
      </c>
    </row>
    <row r="4" spans="1:3" s="36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2" t="s">
        <v>25</v>
      </c>
      <c r="B5" s="21" t="s">
        <v>173</v>
      </c>
      <c r="C5" s="230">
        <f>+C6+C11+C20</f>
        <v>186676</v>
      </c>
    </row>
    <row r="6" spans="1:3" s="1" customFormat="1" ht="12" customHeight="1" thickBot="1">
      <c r="A6" s="20" t="s">
        <v>26</v>
      </c>
      <c r="B6" s="208" t="s">
        <v>389</v>
      </c>
      <c r="C6" s="172">
        <f>+C7+C8+C9+C10</f>
        <v>75</v>
      </c>
    </row>
    <row r="7" spans="1:3" s="1" customFormat="1" ht="12" customHeight="1">
      <c r="A7" s="13" t="s">
        <v>119</v>
      </c>
      <c r="B7" s="323" t="s">
        <v>63</v>
      </c>
      <c r="C7" s="173"/>
    </row>
    <row r="8" spans="1:3" s="1" customFormat="1" ht="12" customHeight="1">
      <c r="A8" s="13" t="s">
        <v>120</v>
      </c>
      <c r="B8" s="222" t="s">
        <v>89</v>
      </c>
      <c r="C8" s="173"/>
    </row>
    <row r="9" spans="1:3" s="1" customFormat="1" ht="12" customHeight="1">
      <c r="A9" s="13" t="s">
        <v>121</v>
      </c>
      <c r="B9" s="222" t="s">
        <v>174</v>
      </c>
      <c r="C9" s="173"/>
    </row>
    <row r="10" spans="1:3" s="1" customFormat="1" ht="12" customHeight="1" thickBot="1">
      <c r="A10" s="13" t="s">
        <v>122</v>
      </c>
      <c r="B10" s="324" t="s">
        <v>175</v>
      </c>
      <c r="C10" s="173">
        <v>75</v>
      </c>
    </row>
    <row r="11" spans="1:3" s="1" customFormat="1" ht="12" customHeight="1" thickBot="1">
      <c r="A11" s="20" t="s">
        <v>27</v>
      </c>
      <c r="B11" s="21" t="s">
        <v>176</v>
      </c>
      <c r="C11" s="231">
        <f>+C12+C13+C14+C15+C16+C17+C18+C19</f>
        <v>161001</v>
      </c>
    </row>
    <row r="12" spans="1:3" s="1" customFormat="1" ht="12" customHeight="1">
      <c r="A12" s="17" t="s">
        <v>93</v>
      </c>
      <c r="B12" s="9" t="s">
        <v>181</v>
      </c>
      <c r="C12" s="232"/>
    </row>
    <row r="13" spans="1:3" s="1" customFormat="1" ht="12" customHeight="1">
      <c r="A13" s="13" t="s">
        <v>94</v>
      </c>
      <c r="B13" s="6" t="s">
        <v>182</v>
      </c>
      <c r="C13" s="239">
        <v>5696</v>
      </c>
    </row>
    <row r="14" spans="1:3" s="1" customFormat="1" ht="12" customHeight="1">
      <c r="A14" s="13" t="s">
        <v>95</v>
      </c>
      <c r="B14" s="6" t="s">
        <v>183</v>
      </c>
      <c r="C14" s="233">
        <v>22656</v>
      </c>
    </row>
    <row r="15" spans="1:3" s="1" customFormat="1" ht="12" customHeight="1">
      <c r="A15" s="13" t="s">
        <v>96</v>
      </c>
      <c r="B15" s="6" t="s">
        <v>184</v>
      </c>
      <c r="C15" s="239">
        <v>25525</v>
      </c>
    </row>
    <row r="16" spans="1:3" s="1" customFormat="1" ht="12" customHeight="1">
      <c r="A16" s="12" t="s">
        <v>177</v>
      </c>
      <c r="B16" s="5" t="s">
        <v>185</v>
      </c>
      <c r="C16" s="589">
        <v>1456</v>
      </c>
    </row>
    <row r="17" spans="1:3" s="1" customFormat="1" ht="12" customHeight="1">
      <c r="A17" s="13" t="s">
        <v>178</v>
      </c>
      <c r="B17" s="6" t="s">
        <v>253</v>
      </c>
      <c r="C17" s="239">
        <v>33501</v>
      </c>
    </row>
    <row r="18" spans="1:3" s="1" customFormat="1" ht="12" customHeight="1">
      <c r="A18" s="13" t="s">
        <v>179</v>
      </c>
      <c r="B18" s="6" t="s">
        <v>186</v>
      </c>
      <c r="C18" s="239"/>
    </row>
    <row r="19" spans="1:3" s="1" customFormat="1" ht="12" customHeight="1" thickBot="1">
      <c r="A19" s="14" t="s">
        <v>180</v>
      </c>
      <c r="B19" s="7" t="s">
        <v>187</v>
      </c>
      <c r="C19" s="583">
        <v>72167</v>
      </c>
    </row>
    <row r="20" spans="1:3" s="1" customFormat="1" ht="12" customHeight="1" thickBot="1">
      <c r="A20" s="20" t="s">
        <v>188</v>
      </c>
      <c r="B20" s="21" t="s">
        <v>254</v>
      </c>
      <c r="C20" s="583">
        <v>25600</v>
      </c>
    </row>
    <row r="21" spans="1:3" s="1" customFormat="1" ht="12" customHeight="1" thickBot="1">
      <c r="A21" s="20" t="s">
        <v>29</v>
      </c>
      <c r="B21" s="21" t="s">
        <v>190</v>
      </c>
      <c r="C21" s="231">
        <f>+C22+C23+C24+C25+C26+C27+C28+C29</f>
        <v>812227</v>
      </c>
    </row>
    <row r="22" spans="1:3" s="1" customFormat="1" ht="12" customHeight="1">
      <c r="A22" s="15" t="s">
        <v>97</v>
      </c>
      <c r="B22" s="8" t="s">
        <v>196</v>
      </c>
      <c r="C22" s="237">
        <v>15507</v>
      </c>
    </row>
    <row r="23" spans="1:3" s="1" customFormat="1" ht="12" customHeight="1">
      <c r="A23" s="13" t="s">
        <v>98</v>
      </c>
      <c r="B23" s="6" t="s">
        <v>197</v>
      </c>
      <c r="C23" s="662">
        <v>478730</v>
      </c>
    </row>
    <row r="24" spans="1:3" s="1" customFormat="1" ht="12" customHeight="1">
      <c r="A24" s="13" t="s">
        <v>99</v>
      </c>
      <c r="B24" s="6" t="s">
        <v>198</v>
      </c>
      <c r="C24" s="239">
        <v>8991</v>
      </c>
    </row>
    <row r="25" spans="1:3" s="1" customFormat="1" ht="12" customHeight="1">
      <c r="A25" s="16" t="s">
        <v>191</v>
      </c>
      <c r="B25" s="6" t="s">
        <v>102</v>
      </c>
      <c r="C25" s="663">
        <v>33800</v>
      </c>
    </row>
    <row r="26" spans="1:3" s="1" customFormat="1" ht="12" customHeight="1">
      <c r="A26" s="16" t="s">
        <v>192</v>
      </c>
      <c r="B26" s="6" t="s">
        <v>199</v>
      </c>
      <c r="C26" s="238"/>
    </row>
    <row r="27" spans="1:3" s="1" customFormat="1" ht="12" customHeight="1">
      <c r="A27" s="13" t="s">
        <v>193</v>
      </c>
      <c r="B27" s="6" t="s">
        <v>577</v>
      </c>
      <c r="C27" s="662">
        <v>57067</v>
      </c>
    </row>
    <row r="28" spans="1:3" s="1" customFormat="1" ht="12" customHeight="1">
      <c r="A28" s="13" t="s">
        <v>194</v>
      </c>
      <c r="B28" s="6" t="s">
        <v>255</v>
      </c>
      <c r="C28" s="239"/>
    </row>
    <row r="29" spans="1:3" s="1" customFormat="1" ht="12" customHeight="1" thickBot="1">
      <c r="A29" s="13" t="s">
        <v>195</v>
      </c>
      <c r="B29" s="11" t="s">
        <v>201</v>
      </c>
      <c r="C29" s="662">
        <v>218132</v>
      </c>
    </row>
    <row r="30" spans="1:3" s="1" customFormat="1" ht="12" customHeight="1" thickBot="1">
      <c r="A30" s="201" t="s">
        <v>30</v>
      </c>
      <c r="B30" s="21" t="s">
        <v>390</v>
      </c>
      <c r="C30" s="172">
        <f>+C31+C37</f>
        <v>377390</v>
      </c>
    </row>
    <row r="31" spans="1:3" s="1" customFormat="1" ht="12" customHeight="1">
      <c r="A31" s="202" t="s">
        <v>100</v>
      </c>
      <c r="B31" s="325" t="s">
        <v>391</v>
      </c>
      <c r="C31" s="199">
        <f>+C32+C33+C34+C35+C36</f>
        <v>375350</v>
      </c>
    </row>
    <row r="32" spans="1:3" s="1" customFormat="1" ht="12" customHeight="1">
      <c r="A32" s="203" t="s">
        <v>103</v>
      </c>
      <c r="B32" s="209" t="s">
        <v>256</v>
      </c>
      <c r="C32" s="177"/>
    </row>
    <row r="33" spans="1:3" s="1" customFormat="1" ht="12" customHeight="1">
      <c r="A33" s="203" t="s">
        <v>104</v>
      </c>
      <c r="B33" s="209" t="s">
        <v>257</v>
      </c>
      <c r="C33" s="177"/>
    </row>
    <row r="34" spans="1:3" s="1" customFormat="1" ht="12" customHeight="1">
      <c r="A34" s="203" t="s">
        <v>105</v>
      </c>
      <c r="B34" s="209" t="s">
        <v>258</v>
      </c>
      <c r="C34" s="177"/>
    </row>
    <row r="35" spans="1:3" s="1" customFormat="1" ht="12" customHeight="1">
      <c r="A35" s="203" t="s">
        <v>106</v>
      </c>
      <c r="B35" s="209" t="s">
        <v>259</v>
      </c>
      <c r="C35" s="575"/>
    </row>
    <row r="36" spans="1:3" s="1" customFormat="1" ht="12" customHeight="1">
      <c r="A36" s="203" t="s">
        <v>202</v>
      </c>
      <c r="B36" s="209" t="s">
        <v>392</v>
      </c>
      <c r="C36" s="575">
        <v>375350</v>
      </c>
    </row>
    <row r="37" spans="1:3" s="1" customFormat="1" ht="12" customHeight="1">
      <c r="A37" s="203" t="s">
        <v>101</v>
      </c>
      <c r="B37" s="210" t="s">
        <v>393</v>
      </c>
      <c r="C37" s="198">
        <f>+C38+C39+C40+C41+C42</f>
        <v>2040</v>
      </c>
    </row>
    <row r="38" spans="1:3" s="1" customFormat="1" ht="12" customHeight="1">
      <c r="A38" s="203" t="s">
        <v>109</v>
      </c>
      <c r="B38" s="209" t="s">
        <v>256</v>
      </c>
      <c r="C38" s="177"/>
    </row>
    <row r="39" spans="1:3" s="1" customFormat="1" ht="12" customHeight="1">
      <c r="A39" s="203" t="s">
        <v>110</v>
      </c>
      <c r="B39" s="209" t="s">
        <v>257</v>
      </c>
      <c r="C39" s="177"/>
    </row>
    <row r="40" spans="1:3" s="1" customFormat="1" ht="12" customHeight="1">
      <c r="A40" s="203" t="s">
        <v>111</v>
      </c>
      <c r="B40" s="209" t="s">
        <v>258</v>
      </c>
      <c r="C40" s="177"/>
    </row>
    <row r="41" spans="1:3" s="1" customFormat="1" ht="12" customHeight="1">
      <c r="A41" s="203" t="s">
        <v>112</v>
      </c>
      <c r="B41" s="211" t="s">
        <v>259</v>
      </c>
      <c r="C41" s="177"/>
    </row>
    <row r="42" spans="1:3" s="1" customFormat="1" ht="12" customHeight="1" thickBot="1">
      <c r="A42" s="204" t="s">
        <v>203</v>
      </c>
      <c r="B42" s="212" t="s">
        <v>394</v>
      </c>
      <c r="C42" s="178">
        <v>2040</v>
      </c>
    </row>
    <row r="43" spans="1:3" s="1" customFormat="1" ht="12" customHeight="1" thickBot="1">
      <c r="A43" s="20" t="s">
        <v>204</v>
      </c>
      <c r="B43" s="326" t="s">
        <v>260</v>
      </c>
      <c r="C43" s="172">
        <f>+C44+C45</f>
        <v>13909</v>
      </c>
    </row>
    <row r="44" spans="1:3" s="1" customFormat="1" ht="12" customHeight="1">
      <c r="A44" s="15" t="s">
        <v>107</v>
      </c>
      <c r="B44" s="222" t="s">
        <v>261</v>
      </c>
      <c r="C44" s="200">
        <v>190</v>
      </c>
    </row>
    <row r="45" spans="1:3" s="1" customFormat="1" ht="12" customHeight="1" thickBot="1">
      <c r="A45" s="12" t="s">
        <v>108</v>
      </c>
      <c r="B45" s="217" t="s">
        <v>265</v>
      </c>
      <c r="C45" s="174">
        <v>13719</v>
      </c>
    </row>
    <row r="46" spans="1:3" s="1" customFormat="1" ht="12" customHeight="1" thickBot="1">
      <c r="A46" s="20" t="s">
        <v>32</v>
      </c>
      <c r="B46" s="326" t="s">
        <v>264</v>
      </c>
      <c r="C46" s="172">
        <f>+C47+C48+C49</f>
        <v>1216</v>
      </c>
    </row>
    <row r="47" spans="1:3" s="1" customFormat="1" ht="12" customHeight="1">
      <c r="A47" s="15" t="s">
        <v>207</v>
      </c>
      <c r="B47" s="222" t="s">
        <v>205</v>
      </c>
      <c r="C47" s="200">
        <v>1016</v>
      </c>
    </row>
    <row r="48" spans="1:3" s="1" customFormat="1" ht="12" customHeight="1">
      <c r="A48" s="13" t="s">
        <v>208</v>
      </c>
      <c r="B48" s="209" t="s">
        <v>206</v>
      </c>
      <c r="C48" s="239">
        <v>200</v>
      </c>
    </row>
    <row r="49" spans="1:3" s="1" customFormat="1" ht="12" customHeight="1" thickBot="1">
      <c r="A49" s="12" t="s">
        <v>322</v>
      </c>
      <c r="B49" s="217" t="s">
        <v>262</v>
      </c>
      <c r="C49" s="179"/>
    </row>
    <row r="50" spans="1:5" s="1" customFormat="1" ht="17.25" customHeight="1" thickBot="1">
      <c r="A50" s="20" t="s">
        <v>209</v>
      </c>
      <c r="B50" s="327" t="s">
        <v>263</v>
      </c>
      <c r="C50" s="240"/>
      <c r="E50" s="37"/>
    </row>
    <row r="51" spans="1:3" s="1" customFormat="1" ht="12" customHeight="1" thickBot="1">
      <c r="A51" s="20" t="s">
        <v>34</v>
      </c>
      <c r="B51" s="23" t="s">
        <v>210</v>
      </c>
      <c r="C51" s="241">
        <f>+C6+C11+C20+C21+C30+C43+C46+C50</f>
        <v>1391418</v>
      </c>
    </row>
    <row r="52" spans="1:3" s="1" customFormat="1" ht="12" customHeight="1" thickBot="1">
      <c r="A52" s="213" t="s">
        <v>35</v>
      </c>
      <c r="B52" s="208" t="s">
        <v>266</v>
      </c>
      <c r="C52" s="242">
        <f>+C53+C59</f>
        <v>40313</v>
      </c>
    </row>
    <row r="53" spans="1:3" s="1" customFormat="1" ht="12" customHeight="1">
      <c r="A53" s="328" t="s">
        <v>155</v>
      </c>
      <c r="B53" s="325" t="s">
        <v>267</v>
      </c>
      <c r="C53" s="243">
        <f>+C54+C55+C56+C57+C58</f>
        <v>40313</v>
      </c>
    </row>
    <row r="54" spans="1:3" s="1" customFormat="1" ht="12" customHeight="1">
      <c r="A54" s="214" t="s">
        <v>282</v>
      </c>
      <c r="B54" s="209" t="s">
        <v>268</v>
      </c>
      <c r="C54" s="239">
        <v>40313</v>
      </c>
    </row>
    <row r="55" spans="1:3" s="1" customFormat="1" ht="12" customHeight="1">
      <c r="A55" s="214" t="s">
        <v>283</v>
      </c>
      <c r="B55" s="209" t="s">
        <v>269</v>
      </c>
      <c r="C55" s="239"/>
    </row>
    <row r="56" spans="1:3" s="1" customFormat="1" ht="12" customHeight="1">
      <c r="A56" s="214" t="s">
        <v>284</v>
      </c>
      <c r="B56" s="209" t="s">
        <v>270</v>
      </c>
      <c r="C56" s="239"/>
    </row>
    <row r="57" spans="1:3" s="1" customFormat="1" ht="12" customHeight="1">
      <c r="A57" s="214" t="s">
        <v>285</v>
      </c>
      <c r="B57" s="209" t="s">
        <v>271</v>
      </c>
      <c r="C57" s="239"/>
    </row>
    <row r="58" spans="1:3" s="1" customFormat="1" ht="12" customHeight="1">
      <c r="A58" s="214" t="s">
        <v>286</v>
      </c>
      <c r="B58" s="209" t="s">
        <v>272</v>
      </c>
      <c r="C58" s="239"/>
    </row>
    <row r="59" spans="1:3" s="1" customFormat="1" ht="12" customHeight="1">
      <c r="A59" s="215" t="s">
        <v>156</v>
      </c>
      <c r="B59" s="210" t="s">
        <v>273</v>
      </c>
      <c r="C59" s="244">
        <f>+C60+C61+C62+C63+C64</f>
        <v>0</v>
      </c>
    </row>
    <row r="60" spans="1:3" s="1" customFormat="1" ht="12" customHeight="1">
      <c r="A60" s="214" t="s">
        <v>287</v>
      </c>
      <c r="B60" s="209" t="s">
        <v>274</v>
      </c>
      <c r="C60" s="239"/>
    </row>
    <row r="61" spans="1:3" s="1" customFormat="1" ht="12" customHeight="1">
      <c r="A61" s="214" t="s">
        <v>288</v>
      </c>
      <c r="B61" s="209" t="s">
        <v>275</v>
      </c>
      <c r="C61" s="239"/>
    </row>
    <row r="62" spans="1:3" s="1" customFormat="1" ht="12" customHeight="1">
      <c r="A62" s="214" t="s">
        <v>289</v>
      </c>
      <c r="B62" s="209" t="s">
        <v>276</v>
      </c>
      <c r="C62" s="239"/>
    </row>
    <row r="63" spans="1:3" s="1" customFormat="1" ht="12" customHeight="1">
      <c r="A63" s="214" t="s">
        <v>290</v>
      </c>
      <c r="B63" s="209" t="s">
        <v>277</v>
      </c>
      <c r="C63" s="239"/>
    </row>
    <row r="64" spans="1:3" s="1" customFormat="1" ht="12" customHeight="1" thickBot="1">
      <c r="A64" s="216" t="s">
        <v>291</v>
      </c>
      <c r="B64" s="217" t="s">
        <v>278</v>
      </c>
      <c r="C64" s="245"/>
    </row>
    <row r="65" spans="1:3" s="1" customFormat="1" ht="12" customHeight="1" thickBot="1">
      <c r="A65" s="218" t="s">
        <v>36</v>
      </c>
      <c r="B65" s="329" t="s">
        <v>279</v>
      </c>
      <c r="C65" s="242">
        <f>+C51+C52</f>
        <v>1431731</v>
      </c>
    </row>
    <row r="66" spans="1:3" s="1" customFormat="1" ht="13.5" customHeight="1" thickBot="1">
      <c r="A66" s="219" t="s">
        <v>37</v>
      </c>
      <c r="B66" s="330" t="s">
        <v>280</v>
      </c>
      <c r="C66" s="253"/>
    </row>
    <row r="67" spans="1:3" s="1" customFormat="1" ht="12" customHeight="1" thickBot="1">
      <c r="A67" s="218" t="s">
        <v>38</v>
      </c>
      <c r="B67" s="329" t="s">
        <v>281</v>
      </c>
      <c r="C67" s="254">
        <f>+C65+C66</f>
        <v>1431731</v>
      </c>
    </row>
    <row r="68" spans="1:3" s="1" customFormat="1" ht="12.75" customHeight="1">
      <c r="A68" s="3"/>
      <c r="B68" s="4"/>
      <c r="C68" s="246"/>
    </row>
    <row r="69" spans="1:3" ht="16.5" customHeight="1">
      <c r="A69" s="708" t="s">
        <v>54</v>
      </c>
      <c r="B69" s="708"/>
      <c r="C69" s="708"/>
    </row>
    <row r="70" spans="1:3" s="259" customFormat="1" ht="16.5" customHeight="1" thickBot="1">
      <c r="A70" s="711" t="s">
        <v>160</v>
      </c>
      <c r="B70" s="711"/>
      <c r="C70" s="115" t="s">
        <v>313</v>
      </c>
    </row>
    <row r="71" spans="1:3" ht="37.5" customHeight="1" thickBot="1">
      <c r="A71" s="24" t="s">
        <v>23</v>
      </c>
      <c r="B71" s="25" t="s">
        <v>55</v>
      </c>
      <c r="C71" s="35" t="s">
        <v>292</v>
      </c>
    </row>
    <row r="72" spans="1:3" s="36" customFormat="1" ht="12" customHeight="1" thickBot="1">
      <c r="A72" s="30">
        <v>1</v>
      </c>
      <c r="B72" s="31">
        <v>2</v>
      </c>
      <c r="C72" s="229">
        <v>3</v>
      </c>
    </row>
    <row r="73" spans="1:3" ht="12" customHeight="1" thickBot="1">
      <c r="A73" s="22" t="s">
        <v>25</v>
      </c>
      <c r="B73" s="29" t="s">
        <v>211</v>
      </c>
      <c r="C73" s="230">
        <f>+C74+C75+C76+C77+C78</f>
        <v>1577088</v>
      </c>
    </row>
    <row r="74" spans="1:3" ht="12" customHeight="1">
      <c r="A74" s="17" t="s">
        <v>113</v>
      </c>
      <c r="B74" s="9" t="s">
        <v>56</v>
      </c>
      <c r="C74" s="665">
        <v>558733</v>
      </c>
    </row>
    <row r="75" spans="1:3" ht="12" customHeight="1">
      <c r="A75" s="13" t="s">
        <v>114</v>
      </c>
      <c r="B75" s="6" t="s">
        <v>212</v>
      </c>
      <c r="C75" s="662">
        <v>116292</v>
      </c>
    </row>
    <row r="76" spans="1:3" ht="12" customHeight="1">
      <c r="A76" s="13" t="s">
        <v>115</v>
      </c>
      <c r="B76" s="6" t="s">
        <v>147</v>
      </c>
      <c r="C76" s="663">
        <v>456537</v>
      </c>
    </row>
    <row r="77" spans="1:3" ht="12" customHeight="1">
      <c r="A77" s="13" t="s">
        <v>116</v>
      </c>
      <c r="B77" s="10" t="s">
        <v>213</v>
      </c>
      <c r="C77" s="364"/>
    </row>
    <row r="78" spans="1:3" ht="12" customHeight="1">
      <c r="A78" s="13" t="s">
        <v>127</v>
      </c>
      <c r="B78" s="19" t="s">
        <v>214</v>
      </c>
      <c r="C78" s="364">
        <v>445526</v>
      </c>
    </row>
    <row r="79" spans="1:3" ht="12" customHeight="1">
      <c r="A79" s="13" t="s">
        <v>117</v>
      </c>
      <c r="B79" s="6" t="s">
        <v>235</v>
      </c>
      <c r="C79" s="364"/>
    </row>
    <row r="80" spans="1:3" ht="12" customHeight="1">
      <c r="A80" s="13" t="s">
        <v>118</v>
      </c>
      <c r="B80" s="117" t="s">
        <v>236</v>
      </c>
      <c r="C80" s="364">
        <v>258212</v>
      </c>
    </row>
    <row r="81" spans="1:3" ht="12" customHeight="1">
      <c r="A81" s="13" t="s">
        <v>128</v>
      </c>
      <c r="B81" s="117" t="s">
        <v>293</v>
      </c>
      <c r="C81" s="364">
        <v>158259</v>
      </c>
    </row>
    <row r="82" spans="1:3" ht="12" customHeight="1">
      <c r="A82" s="13" t="s">
        <v>129</v>
      </c>
      <c r="B82" s="118" t="s">
        <v>237</v>
      </c>
      <c r="C82" s="364">
        <v>29055</v>
      </c>
    </row>
    <row r="83" spans="1:3" ht="12" customHeight="1">
      <c r="A83" s="12" t="s">
        <v>130</v>
      </c>
      <c r="B83" s="119" t="s">
        <v>238</v>
      </c>
      <c r="C83" s="364"/>
    </row>
    <row r="84" spans="1:3" ht="12" customHeight="1">
      <c r="A84" s="13" t="s">
        <v>131</v>
      </c>
      <c r="B84" s="119" t="s">
        <v>239</v>
      </c>
      <c r="C84" s="364"/>
    </row>
    <row r="85" spans="1:3" ht="12" customHeight="1" thickBot="1">
      <c r="A85" s="18" t="s">
        <v>133</v>
      </c>
      <c r="B85" s="120" t="s">
        <v>240</v>
      </c>
      <c r="C85" s="245"/>
    </row>
    <row r="86" spans="1:3" ht="12" customHeight="1" thickBot="1">
      <c r="A86" s="20" t="s">
        <v>26</v>
      </c>
      <c r="B86" s="28" t="s">
        <v>323</v>
      </c>
      <c r="C86" s="242">
        <f>+C87+C88+C89</f>
        <v>23752</v>
      </c>
    </row>
    <row r="87" spans="1:3" ht="12" customHeight="1">
      <c r="A87" s="15" t="s">
        <v>119</v>
      </c>
      <c r="B87" s="6" t="s">
        <v>294</v>
      </c>
      <c r="C87" s="612">
        <v>10119</v>
      </c>
    </row>
    <row r="88" spans="1:3" ht="12" customHeight="1">
      <c r="A88" s="15" t="s">
        <v>120</v>
      </c>
      <c r="B88" s="11" t="s">
        <v>215</v>
      </c>
      <c r="C88" s="662">
        <v>3193</v>
      </c>
    </row>
    <row r="89" spans="1:3" ht="12" customHeight="1">
      <c r="A89" s="15" t="s">
        <v>121</v>
      </c>
      <c r="B89" s="209" t="s">
        <v>324</v>
      </c>
      <c r="C89" s="177">
        <v>10440</v>
      </c>
    </row>
    <row r="90" spans="1:3" ht="12" customHeight="1">
      <c r="A90" s="15" t="s">
        <v>122</v>
      </c>
      <c r="B90" s="209" t="s">
        <v>395</v>
      </c>
      <c r="C90" s="173"/>
    </row>
    <row r="91" spans="1:3" ht="12" customHeight="1">
      <c r="A91" s="15" t="s">
        <v>123</v>
      </c>
      <c r="B91" s="209" t="s">
        <v>325</v>
      </c>
      <c r="C91" s="173">
        <v>10440</v>
      </c>
    </row>
    <row r="92" spans="1:3" ht="15.75">
      <c r="A92" s="15" t="s">
        <v>132</v>
      </c>
      <c r="B92" s="209" t="s">
        <v>326</v>
      </c>
      <c r="C92" s="173"/>
    </row>
    <row r="93" spans="1:3" ht="12" customHeight="1">
      <c r="A93" s="15" t="s">
        <v>134</v>
      </c>
      <c r="B93" s="331" t="s">
        <v>297</v>
      </c>
      <c r="C93" s="173"/>
    </row>
    <row r="94" spans="1:3" ht="12" customHeight="1">
      <c r="A94" s="15" t="s">
        <v>216</v>
      </c>
      <c r="B94" s="331" t="s">
        <v>298</v>
      </c>
      <c r="C94" s="173"/>
    </row>
    <row r="95" spans="1:3" ht="12" customHeight="1">
      <c r="A95" s="15" t="s">
        <v>217</v>
      </c>
      <c r="B95" s="331" t="s">
        <v>296</v>
      </c>
      <c r="C95" s="173"/>
    </row>
    <row r="96" spans="1:3" ht="24" customHeight="1" thickBot="1">
      <c r="A96" s="12" t="s">
        <v>218</v>
      </c>
      <c r="B96" s="332" t="s">
        <v>295</v>
      </c>
      <c r="C96" s="176"/>
    </row>
    <row r="97" spans="1:3" ht="12" customHeight="1" thickBot="1">
      <c r="A97" s="20" t="s">
        <v>27</v>
      </c>
      <c r="B97" s="111" t="s">
        <v>327</v>
      </c>
      <c r="C97" s="231">
        <f>+C98+C99</f>
        <v>0</v>
      </c>
    </row>
    <row r="98" spans="1:3" ht="12" customHeight="1">
      <c r="A98" s="15" t="s">
        <v>93</v>
      </c>
      <c r="B98" s="8" t="s">
        <v>66</v>
      </c>
      <c r="C98" s="237"/>
    </row>
    <row r="99" spans="1:3" ht="12" customHeight="1" thickBot="1">
      <c r="A99" s="16" t="s">
        <v>94</v>
      </c>
      <c r="B99" s="11" t="s">
        <v>67</v>
      </c>
      <c r="C99" s="238"/>
    </row>
    <row r="100" spans="1:3" s="207" customFormat="1" ht="12" customHeight="1" thickBot="1">
      <c r="A100" s="213" t="s">
        <v>28</v>
      </c>
      <c r="B100" s="208" t="s">
        <v>299</v>
      </c>
      <c r="C100" s="341"/>
    </row>
    <row r="101" spans="1:3" ht="12" customHeight="1" thickBot="1">
      <c r="A101" s="205" t="s">
        <v>29</v>
      </c>
      <c r="B101" s="206" t="s">
        <v>164</v>
      </c>
      <c r="C101" s="230">
        <f>+C73+C86+C97+C100</f>
        <v>1600840</v>
      </c>
    </row>
    <row r="102" spans="1:3" ht="12" customHeight="1" thickBot="1">
      <c r="A102" s="213" t="s">
        <v>30</v>
      </c>
      <c r="B102" s="208" t="s">
        <v>396</v>
      </c>
      <c r="C102" s="231">
        <f>+C103+C111</f>
        <v>0</v>
      </c>
    </row>
    <row r="103" spans="1:3" ht="12" customHeight="1" thickBot="1">
      <c r="A103" s="228" t="s">
        <v>100</v>
      </c>
      <c r="B103" s="333" t="s">
        <v>403</v>
      </c>
      <c r="C103" s="347">
        <f>+C104+C105+C106+C107+C108+C109+C110</f>
        <v>0</v>
      </c>
    </row>
    <row r="104" spans="1:3" ht="12" customHeight="1">
      <c r="A104" s="221" t="s">
        <v>103</v>
      </c>
      <c r="B104" s="222" t="s">
        <v>300</v>
      </c>
      <c r="C104" s="255"/>
    </row>
    <row r="105" spans="1:3" ht="12" customHeight="1">
      <c r="A105" s="214" t="s">
        <v>104</v>
      </c>
      <c r="B105" s="209" t="s">
        <v>301</v>
      </c>
      <c r="C105" s="256"/>
    </row>
    <row r="106" spans="1:3" ht="12" customHeight="1">
      <c r="A106" s="214" t="s">
        <v>105</v>
      </c>
      <c r="B106" s="209" t="s">
        <v>302</v>
      </c>
      <c r="C106" s="256"/>
    </row>
    <row r="107" spans="1:3" ht="12" customHeight="1">
      <c r="A107" s="214" t="s">
        <v>106</v>
      </c>
      <c r="B107" s="209" t="s">
        <v>303</v>
      </c>
      <c r="C107" s="256"/>
    </row>
    <row r="108" spans="1:3" ht="12" customHeight="1">
      <c r="A108" s="214" t="s">
        <v>202</v>
      </c>
      <c r="B108" s="209" t="s">
        <v>304</v>
      </c>
      <c r="C108" s="256"/>
    </row>
    <row r="109" spans="1:3" ht="12" customHeight="1">
      <c r="A109" s="214" t="s">
        <v>219</v>
      </c>
      <c r="B109" s="209" t="s">
        <v>305</v>
      </c>
      <c r="C109" s="256"/>
    </row>
    <row r="110" spans="1:3" ht="12" customHeight="1" thickBot="1">
      <c r="A110" s="223" t="s">
        <v>220</v>
      </c>
      <c r="B110" s="224" t="s">
        <v>306</v>
      </c>
      <c r="C110" s="257"/>
    </row>
    <row r="111" spans="1:3" ht="12" customHeight="1" thickBot="1">
      <c r="A111" s="228" t="s">
        <v>101</v>
      </c>
      <c r="B111" s="333" t="s">
        <v>404</v>
      </c>
      <c r="C111" s="347">
        <f>+C112+C113+C114+C115+C116+C117+C118+C119</f>
        <v>0</v>
      </c>
    </row>
    <row r="112" spans="1:3" ht="12" customHeight="1">
      <c r="A112" s="221" t="s">
        <v>109</v>
      </c>
      <c r="B112" s="222" t="s">
        <v>300</v>
      </c>
      <c r="C112" s="255"/>
    </row>
    <row r="113" spans="1:3" ht="12" customHeight="1">
      <c r="A113" s="214" t="s">
        <v>110</v>
      </c>
      <c r="B113" s="209" t="s">
        <v>307</v>
      </c>
      <c r="C113" s="256"/>
    </row>
    <row r="114" spans="1:3" ht="12" customHeight="1">
      <c r="A114" s="214" t="s">
        <v>111</v>
      </c>
      <c r="B114" s="209" t="s">
        <v>302</v>
      </c>
      <c r="C114" s="256"/>
    </row>
    <row r="115" spans="1:3" ht="12" customHeight="1">
      <c r="A115" s="214" t="s">
        <v>112</v>
      </c>
      <c r="B115" s="209" t="s">
        <v>303</v>
      </c>
      <c r="C115" s="256"/>
    </row>
    <row r="116" spans="1:3" ht="12" customHeight="1">
      <c r="A116" s="214" t="s">
        <v>203</v>
      </c>
      <c r="B116" s="209" t="s">
        <v>304</v>
      </c>
      <c r="C116" s="256"/>
    </row>
    <row r="117" spans="1:3" ht="12" customHeight="1">
      <c r="A117" s="214" t="s">
        <v>221</v>
      </c>
      <c r="B117" s="209" t="s">
        <v>308</v>
      </c>
      <c r="C117" s="256"/>
    </row>
    <row r="118" spans="1:3" ht="12" customHeight="1">
      <c r="A118" s="214" t="s">
        <v>222</v>
      </c>
      <c r="B118" s="209" t="s">
        <v>306</v>
      </c>
      <c r="C118" s="256"/>
    </row>
    <row r="119" spans="1:3" ht="12" customHeight="1" thickBot="1">
      <c r="A119" s="223" t="s">
        <v>223</v>
      </c>
      <c r="B119" s="224" t="s">
        <v>399</v>
      </c>
      <c r="C119" s="257"/>
    </row>
    <row r="120" spans="1:3" ht="12" customHeight="1" thickBot="1">
      <c r="A120" s="213" t="s">
        <v>31</v>
      </c>
      <c r="B120" s="329" t="s">
        <v>309</v>
      </c>
      <c r="C120" s="248">
        <f>+C101+C102</f>
        <v>1600840</v>
      </c>
    </row>
    <row r="121" spans="1:9" ht="15" customHeight="1" thickBot="1">
      <c r="A121" s="213" t="s">
        <v>32</v>
      </c>
      <c r="B121" s="329" t="s">
        <v>310</v>
      </c>
      <c r="C121" s="249"/>
      <c r="F121" s="37"/>
      <c r="G121" s="112"/>
      <c r="H121" s="112"/>
      <c r="I121" s="112"/>
    </row>
    <row r="122" spans="1:3" s="1" customFormat="1" ht="12.75" customHeight="1" thickBot="1">
      <c r="A122" s="225" t="s">
        <v>33</v>
      </c>
      <c r="B122" s="330" t="s">
        <v>311</v>
      </c>
      <c r="C122" s="242">
        <f>+C120+C121</f>
        <v>1600840</v>
      </c>
    </row>
    <row r="123" spans="1:3" ht="7.5" customHeight="1">
      <c r="A123" s="334"/>
      <c r="B123" s="334"/>
      <c r="C123" s="335"/>
    </row>
    <row r="124" spans="1:3" ht="15.75">
      <c r="A124" s="712" t="s">
        <v>167</v>
      </c>
      <c r="B124" s="712"/>
      <c r="C124" s="712"/>
    </row>
    <row r="125" spans="1:3" ht="15" customHeight="1" thickBot="1">
      <c r="A125" s="710" t="s">
        <v>161</v>
      </c>
      <c r="B125" s="710"/>
      <c r="C125" s="252" t="s">
        <v>313</v>
      </c>
    </row>
    <row r="126" spans="1:4" ht="13.5" customHeight="1" thickBot="1">
      <c r="A126" s="20">
        <v>1</v>
      </c>
      <c r="B126" s="28" t="s">
        <v>230</v>
      </c>
      <c r="C126" s="250">
        <f>+C51-C101</f>
        <v>-209422</v>
      </c>
      <c r="D126" s="114"/>
    </row>
    <row r="127" spans="1:3" ht="7.5" customHeight="1">
      <c r="A127" s="334"/>
      <c r="B127" s="334"/>
      <c r="C127" s="33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40/2013.(XII.19.) önk. rend.-hez 
1.2. melléklet a 4/2013. (II.15.) önk.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52"/>
  <dimension ref="A1:I127"/>
  <sheetViews>
    <sheetView zoomScale="120" zoomScaleNormal="120" zoomScaleSheetLayoutView="100" workbookViewId="0" topLeftCell="A1">
      <selection activeCell="C62" sqref="C62"/>
    </sheetView>
  </sheetViews>
  <sheetFormatPr defaultColWidth="9.00390625" defaultRowHeight="12.75"/>
  <cols>
    <col min="1" max="1" width="9.00390625" style="339" customWidth="1"/>
    <col min="2" max="2" width="91.625" style="339" customWidth="1"/>
    <col min="3" max="3" width="21.625" style="340" customWidth="1"/>
    <col min="4" max="4" width="9.00390625" style="34" customWidth="1"/>
    <col min="5" max="16384" width="9.375" style="34" customWidth="1"/>
  </cols>
  <sheetData>
    <row r="1" spans="1:3" ht="15.75" customHeight="1">
      <c r="A1" s="708" t="s">
        <v>22</v>
      </c>
      <c r="B1" s="708"/>
      <c r="C1" s="708"/>
    </row>
    <row r="2" spans="1:3" ht="15.75" customHeight="1" thickBot="1">
      <c r="A2" s="710" t="s">
        <v>159</v>
      </c>
      <c r="B2" s="710"/>
      <c r="C2" s="252" t="s">
        <v>313</v>
      </c>
    </row>
    <row r="3" spans="1:3" ht="37.5" customHeight="1" thickBot="1">
      <c r="A3" s="24" t="s">
        <v>76</v>
      </c>
      <c r="B3" s="25" t="s">
        <v>24</v>
      </c>
      <c r="C3" s="35" t="s">
        <v>292</v>
      </c>
    </row>
    <row r="4" spans="1:3" s="36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2" t="s">
        <v>25</v>
      </c>
      <c r="B5" s="21" t="s">
        <v>173</v>
      </c>
      <c r="C5" s="230">
        <f>+C6+C11+C20</f>
        <v>439235</v>
      </c>
    </row>
    <row r="6" spans="1:3" s="1" customFormat="1" ht="12" customHeight="1" thickBot="1">
      <c r="A6" s="20" t="s">
        <v>26</v>
      </c>
      <c r="B6" s="208" t="s">
        <v>389</v>
      </c>
      <c r="C6" s="172">
        <f>+C7+C8+C9+C10</f>
        <v>287091</v>
      </c>
    </row>
    <row r="7" spans="1:3" s="1" customFormat="1" ht="12" customHeight="1">
      <c r="A7" s="13" t="s">
        <v>119</v>
      </c>
      <c r="B7" s="323" t="s">
        <v>63</v>
      </c>
      <c r="C7" s="173">
        <v>279191</v>
      </c>
    </row>
    <row r="8" spans="1:3" s="1" customFormat="1" ht="12" customHeight="1">
      <c r="A8" s="13" t="s">
        <v>120</v>
      </c>
      <c r="B8" s="222" t="s">
        <v>89</v>
      </c>
      <c r="C8" s="173"/>
    </row>
    <row r="9" spans="1:3" s="1" customFormat="1" ht="12" customHeight="1">
      <c r="A9" s="13" t="s">
        <v>121</v>
      </c>
      <c r="B9" s="222" t="s">
        <v>174</v>
      </c>
      <c r="C9" s="173">
        <v>7800</v>
      </c>
    </row>
    <row r="10" spans="1:3" s="1" customFormat="1" ht="12" customHeight="1" thickBot="1">
      <c r="A10" s="13" t="s">
        <v>122</v>
      </c>
      <c r="B10" s="324" t="s">
        <v>175</v>
      </c>
      <c r="C10" s="173">
        <v>100</v>
      </c>
    </row>
    <row r="11" spans="1:3" s="1" customFormat="1" ht="12" customHeight="1" thickBot="1">
      <c r="A11" s="20" t="s">
        <v>27</v>
      </c>
      <c r="B11" s="21" t="s">
        <v>176</v>
      </c>
      <c r="C11" s="231">
        <f>+C12+C13+C14+C15+C16+C17+C18+C19</f>
        <v>152144</v>
      </c>
    </row>
    <row r="12" spans="1:3" s="1" customFormat="1" ht="12" customHeight="1">
      <c r="A12" s="17" t="s">
        <v>93</v>
      </c>
      <c r="B12" s="9" t="s">
        <v>181</v>
      </c>
      <c r="C12" s="588">
        <v>15000</v>
      </c>
    </row>
    <row r="13" spans="1:3" s="1" customFormat="1" ht="12" customHeight="1">
      <c r="A13" s="13" t="s">
        <v>94</v>
      </c>
      <c r="B13" s="6" t="s">
        <v>182</v>
      </c>
      <c r="C13" s="639">
        <v>925</v>
      </c>
    </row>
    <row r="14" spans="1:3" s="1" customFormat="1" ht="12" customHeight="1">
      <c r="A14" s="13" t="s">
        <v>95</v>
      </c>
      <c r="B14" s="6" t="s">
        <v>183</v>
      </c>
      <c r="C14" s="239">
        <v>38191</v>
      </c>
    </row>
    <row r="15" spans="1:3" s="1" customFormat="1" ht="12" customHeight="1">
      <c r="A15" s="13" t="s">
        <v>96</v>
      </c>
      <c r="B15" s="6" t="s">
        <v>184</v>
      </c>
      <c r="C15" s="239">
        <v>75500</v>
      </c>
    </row>
    <row r="16" spans="1:3" s="1" customFormat="1" ht="12" customHeight="1">
      <c r="A16" s="12" t="s">
        <v>177</v>
      </c>
      <c r="B16" s="5" t="s">
        <v>185</v>
      </c>
      <c r="C16" s="589">
        <v>350</v>
      </c>
    </row>
    <row r="17" spans="1:3" s="1" customFormat="1" ht="12" customHeight="1">
      <c r="A17" s="13" t="s">
        <v>178</v>
      </c>
      <c r="B17" s="6" t="s">
        <v>253</v>
      </c>
      <c r="C17" s="239">
        <v>16816</v>
      </c>
    </row>
    <row r="18" spans="1:3" s="1" customFormat="1" ht="12" customHeight="1">
      <c r="A18" s="13" t="s">
        <v>179</v>
      </c>
      <c r="B18" s="6" t="s">
        <v>186</v>
      </c>
      <c r="C18" s="239">
        <v>25</v>
      </c>
    </row>
    <row r="19" spans="1:3" s="1" customFormat="1" ht="12" customHeight="1" thickBot="1">
      <c r="A19" s="14" t="s">
        <v>180</v>
      </c>
      <c r="B19" s="7" t="s">
        <v>187</v>
      </c>
      <c r="C19" s="583">
        <v>5337</v>
      </c>
    </row>
    <row r="20" spans="1:3" s="1" customFormat="1" ht="12" customHeight="1" thickBot="1">
      <c r="A20" s="20" t="s">
        <v>188</v>
      </c>
      <c r="B20" s="21" t="s">
        <v>254</v>
      </c>
      <c r="C20" s="236"/>
    </row>
    <row r="21" spans="1:3" s="1" customFormat="1" ht="12" customHeight="1" thickBot="1">
      <c r="A21" s="20" t="s">
        <v>29</v>
      </c>
      <c r="B21" s="21" t="s">
        <v>190</v>
      </c>
      <c r="C21" s="231">
        <f>+C22+C23+C24+C25+C26+C27+C28+C29</f>
        <v>81773</v>
      </c>
    </row>
    <row r="22" spans="1:3" s="1" customFormat="1" ht="12" customHeight="1">
      <c r="A22" s="15" t="s">
        <v>97</v>
      </c>
      <c r="B22" s="8" t="s">
        <v>196</v>
      </c>
      <c r="C22" s="237"/>
    </row>
    <row r="23" spans="1:3" s="1" customFormat="1" ht="12" customHeight="1">
      <c r="A23" s="13" t="s">
        <v>98</v>
      </c>
      <c r="B23" s="6" t="s">
        <v>197</v>
      </c>
      <c r="C23" s="239">
        <v>59069</v>
      </c>
    </row>
    <row r="24" spans="1:3" s="1" customFormat="1" ht="12" customHeight="1">
      <c r="A24" s="13" t="s">
        <v>99</v>
      </c>
      <c r="B24" s="6" t="s">
        <v>198</v>
      </c>
      <c r="C24" s="662">
        <v>13103</v>
      </c>
    </row>
    <row r="25" spans="1:3" s="1" customFormat="1" ht="12" customHeight="1">
      <c r="A25" s="16" t="s">
        <v>191</v>
      </c>
      <c r="B25" s="6" t="s">
        <v>102</v>
      </c>
      <c r="C25" s="238"/>
    </row>
    <row r="26" spans="1:3" s="1" customFormat="1" ht="12" customHeight="1">
      <c r="A26" s="16" t="s">
        <v>192</v>
      </c>
      <c r="B26" s="6" t="s">
        <v>199</v>
      </c>
      <c r="C26" s="238"/>
    </row>
    <row r="27" spans="1:3" s="1" customFormat="1" ht="12" customHeight="1">
      <c r="A27" s="13" t="s">
        <v>193</v>
      </c>
      <c r="B27" s="6" t="s">
        <v>200</v>
      </c>
      <c r="C27" s="233"/>
    </row>
    <row r="28" spans="1:3" s="1" customFormat="1" ht="12" customHeight="1">
      <c r="A28" s="13" t="s">
        <v>194</v>
      </c>
      <c r="B28" s="6" t="s">
        <v>255</v>
      </c>
      <c r="C28" s="239"/>
    </row>
    <row r="29" spans="1:3" s="1" customFormat="1" ht="12" customHeight="1" thickBot="1">
      <c r="A29" s="13" t="s">
        <v>195</v>
      </c>
      <c r="B29" s="11" t="s">
        <v>201</v>
      </c>
      <c r="C29" s="239">
        <v>9601</v>
      </c>
    </row>
    <row r="30" spans="1:3" s="1" customFormat="1" ht="12" customHeight="1" thickBot="1">
      <c r="A30" s="201" t="s">
        <v>30</v>
      </c>
      <c r="B30" s="21" t="s">
        <v>390</v>
      </c>
      <c r="C30" s="172">
        <f>+C31+C37</f>
        <v>446136</v>
      </c>
    </row>
    <row r="31" spans="1:3" s="1" customFormat="1" ht="12" customHeight="1">
      <c r="A31" s="202" t="s">
        <v>100</v>
      </c>
      <c r="B31" s="325" t="s">
        <v>391</v>
      </c>
      <c r="C31" s="199">
        <f>+C32+C33+C34+C35+C36</f>
        <v>208764</v>
      </c>
    </row>
    <row r="32" spans="1:3" s="1" customFormat="1" ht="12" customHeight="1">
      <c r="A32" s="203" t="s">
        <v>103</v>
      </c>
      <c r="B32" s="209" t="s">
        <v>256</v>
      </c>
      <c r="C32" s="177">
        <v>34900</v>
      </c>
    </row>
    <row r="33" spans="1:3" s="1" customFormat="1" ht="12" customHeight="1">
      <c r="A33" s="203" t="s">
        <v>104</v>
      </c>
      <c r="B33" s="209" t="s">
        <v>257</v>
      </c>
      <c r="C33" s="177">
        <v>1235</v>
      </c>
    </row>
    <row r="34" spans="1:3" s="1" customFormat="1" ht="12" customHeight="1">
      <c r="A34" s="203" t="s">
        <v>105</v>
      </c>
      <c r="B34" s="209" t="s">
        <v>258</v>
      </c>
      <c r="C34" s="177">
        <v>21970</v>
      </c>
    </row>
    <row r="35" spans="1:3" s="1" customFormat="1" ht="12" customHeight="1">
      <c r="A35" s="203" t="s">
        <v>106</v>
      </c>
      <c r="B35" s="209" t="s">
        <v>259</v>
      </c>
      <c r="C35" s="575">
        <v>72104</v>
      </c>
    </row>
    <row r="36" spans="1:3" s="1" customFormat="1" ht="12" customHeight="1">
      <c r="A36" s="203" t="s">
        <v>202</v>
      </c>
      <c r="B36" s="209" t="s">
        <v>392</v>
      </c>
      <c r="C36" s="575">
        <v>78555</v>
      </c>
    </row>
    <row r="37" spans="1:3" s="1" customFormat="1" ht="12" customHeight="1">
      <c r="A37" s="203" t="s">
        <v>101</v>
      </c>
      <c r="B37" s="210" t="s">
        <v>393</v>
      </c>
      <c r="C37" s="198">
        <f>+C38+C39+C40+C41+C42</f>
        <v>237372</v>
      </c>
    </row>
    <row r="38" spans="1:3" s="1" customFormat="1" ht="12" customHeight="1">
      <c r="A38" s="203" t="s">
        <v>109</v>
      </c>
      <c r="B38" s="209" t="s">
        <v>256</v>
      </c>
      <c r="C38" s="177"/>
    </row>
    <row r="39" spans="1:3" s="1" customFormat="1" ht="12" customHeight="1">
      <c r="A39" s="203" t="s">
        <v>110</v>
      </c>
      <c r="B39" s="209" t="s">
        <v>257</v>
      </c>
      <c r="C39" s="177"/>
    </row>
    <row r="40" spans="1:3" s="1" customFormat="1" ht="12" customHeight="1">
      <c r="A40" s="203" t="s">
        <v>111</v>
      </c>
      <c r="B40" s="209" t="s">
        <v>258</v>
      </c>
      <c r="C40" s="177"/>
    </row>
    <row r="41" spans="1:3" s="1" customFormat="1" ht="12" customHeight="1">
      <c r="A41" s="203" t="s">
        <v>112</v>
      </c>
      <c r="B41" s="211" t="s">
        <v>259</v>
      </c>
      <c r="C41" s="575">
        <v>237372</v>
      </c>
    </row>
    <row r="42" spans="1:3" s="1" customFormat="1" ht="12" customHeight="1" thickBot="1">
      <c r="A42" s="204" t="s">
        <v>203</v>
      </c>
      <c r="B42" s="212" t="s">
        <v>394</v>
      </c>
      <c r="C42" s="178"/>
    </row>
    <row r="43" spans="1:3" s="1" customFormat="1" ht="12" customHeight="1" thickBot="1">
      <c r="A43" s="20" t="s">
        <v>204</v>
      </c>
      <c r="B43" s="326" t="s">
        <v>260</v>
      </c>
      <c r="C43" s="172">
        <f>+C44+C45</f>
        <v>600</v>
      </c>
    </row>
    <row r="44" spans="1:3" s="1" customFormat="1" ht="12" customHeight="1">
      <c r="A44" s="15" t="s">
        <v>107</v>
      </c>
      <c r="B44" s="222" t="s">
        <v>261</v>
      </c>
      <c r="C44" s="175">
        <v>600</v>
      </c>
    </row>
    <row r="45" spans="1:3" s="1" customFormat="1" ht="12" customHeight="1" thickBot="1">
      <c r="A45" s="12" t="s">
        <v>108</v>
      </c>
      <c r="B45" s="217" t="s">
        <v>265</v>
      </c>
      <c r="C45" s="174"/>
    </row>
    <row r="46" spans="1:3" s="1" customFormat="1" ht="12" customHeight="1" thickBot="1">
      <c r="A46" s="20" t="s">
        <v>32</v>
      </c>
      <c r="B46" s="326" t="s">
        <v>264</v>
      </c>
      <c r="C46" s="172">
        <f>+C47+C48+C49</f>
        <v>25000</v>
      </c>
    </row>
    <row r="47" spans="1:3" s="1" customFormat="1" ht="12" customHeight="1">
      <c r="A47" s="15" t="s">
        <v>207</v>
      </c>
      <c r="B47" s="222" t="s">
        <v>205</v>
      </c>
      <c r="C47" s="200"/>
    </row>
    <row r="48" spans="1:3" s="1" customFormat="1" ht="12" customHeight="1">
      <c r="A48" s="13" t="s">
        <v>208</v>
      </c>
      <c r="B48" s="209" t="s">
        <v>206</v>
      </c>
      <c r="C48" s="239"/>
    </row>
    <row r="49" spans="1:3" s="1" customFormat="1" ht="12" customHeight="1" thickBot="1">
      <c r="A49" s="12" t="s">
        <v>322</v>
      </c>
      <c r="B49" s="217" t="s">
        <v>262</v>
      </c>
      <c r="C49" s="179">
        <v>25000</v>
      </c>
    </row>
    <row r="50" spans="1:5" s="1" customFormat="1" ht="17.25" customHeight="1" thickBot="1">
      <c r="A50" s="20" t="s">
        <v>209</v>
      </c>
      <c r="B50" s="327" t="s">
        <v>263</v>
      </c>
      <c r="C50" s="240"/>
      <c r="E50" s="37"/>
    </row>
    <row r="51" spans="1:3" s="1" customFormat="1" ht="12" customHeight="1" thickBot="1">
      <c r="A51" s="20" t="s">
        <v>34</v>
      </c>
      <c r="B51" s="23" t="s">
        <v>210</v>
      </c>
      <c r="C51" s="241">
        <f>+C6+C11+C20+C21+C30+C43+C46+C50</f>
        <v>992744</v>
      </c>
    </row>
    <row r="52" spans="1:3" s="1" customFormat="1" ht="12" customHeight="1" thickBot="1">
      <c r="A52" s="213" t="s">
        <v>35</v>
      </c>
      <c r="B52" s="208" t="s">
        <v>266</v>
      </c>
      <c r="C52" s="242">
        <f>+C53+C59</f>
        <v>420055</v>
      </c>
    </row>
    <row r="53" spans="1:3" s="1" customFormat="1" ht="12" customHeight="1">
      <c r="A53" s="328" t="s">
        <v>155</v>
      </c>
      <c r="B53" s="325" t="s">
        <v>267</v>
      </c>
      <c r="C53" s="243">
        <f>+C54+C55+C56+C57+C58</f>
        <v>0</v>
      </c>
    </row>
    <row r="54" spans="1:3" s="1" customFormat="1" ht="12" customHeight="1">
      <c r="A54" s="214" t="s">
        <v>282</v>
      </c>
      <c r="B54" s="209" t="s">
        <v>268</v>
      </c>
      <c r="C54" s="239"/>
    </row>
    <row r="55" spans="1:3" s="1" customFormat="1" ht="12" customHeight="1">
      <c r="A55" s="214" t="s">
        <v>283</v>
      </c>
      <c r="B55" s="209" t="s">
        <v>269</v>
      </c>
      <c r="C55" s="239"/>
    </row>
    <row r="56" spans="1:3" s="1" customFormat="1" ht="12" customHeight="1">
      <c r="A56" s="214" t="s">
        <v>284</v>
      </c>
      <c r="B56" s="209" t="s">
        <v>270</v>
      </c>
      <c r="C56" s="239"/>
    </row>
    <row r="57" spans="1:3" s="1" customFormat="1" ht="12" customHeight="1">
      <c r="A57" s="214" t="s">
        <v>285</v>
      </c>
      <c r="B57" s="209" t="s">
        <v>271</v>
      </c>
      <c r="C57" s="239"/>
    </row>
    <row r="58" spans="1:3" s="1" customFormat="1" ht="12" customHeight="1">
      <c r="A58" s="214" t="s">
        <v>286</v>
      </c>
      <c r="B58" s="209" t="s">
        <v>272</v>
      </c>
      <c r="C58" s="239"/>
    </row>
    <row r="59" spans="1:3" s="1" customFormat="1" ht="12" customHeight="1">
      <c r="A59" s="215" t="s">
        <v>156</v>
      </c>
      <c r="B59" s="210" t="s">
        <v>273</v>
      </c>
      <c r="C59" s="244">
        <f>+C60+C61+C62+C63+C64</f>
        <v>420055</v>
      </c>
    </row>
    <row r="60" spans="1:3" s="1" customFormat="1" ht="12" customHeight="1">
      <c r="A60" s="214" t="s">
        <v>287</v>
      </c>
      <c r="B60" s="209" t="s">
        <v>274</v>
      </c>
      <c r="C60" s="239">
        <v>390055</v>
      </c>
    </row>
    <row r="61" spans="1:3" s="1" customFormat="1" ht="12" customHeight="1">
      <c r="A61" s="214" t="s">
        <v>288</v>
      </c>
      <c r="B61" s="209" t="s">
        <v>275</v>
      </c>
      <c r="C61" s="239"/>
    </row>
    <row r="62" spans="1:3" s="1" customFormat="1" ht="12" customHeight="1">
      <c r="A62" s="214" t="s">
        <v>289</v>
      </c>
      <c r="B62" s="209" t="s">
        <v>276</v>
      </c>
      <c r="C62" s="662">
        <v>30000</v>
      </c>
    </row>
    <row r="63" spans="1:3" s="1" customFormat="1" ht="12" customHeight="1">
      <c r="A63" s="214" t="s">
        <v>290</v>
      </c>
      <c r="B63" s="209" t="s">
        <v>277</v>
      </c>
      <c r="C63" s="239"/>
    </row>
    <row r="64" spans="1:3" s="1" customFormat="1" ht="12" customHeight="1" thickBot="1">
      <c r="A64" s="216" t="s">
        <v>291</v>
      </c>
      <c r="B64" s="217" t="s">
        <v>278</v>
      </c>
      <c r="C64" s="245"/>
    </row>
    <row r="65" spans="1:3" s="1" customFormat="1" ht="12" customHeight="1" thickBot="1">
      <c r="A65" s="218" t="s">
        <v>36</v>
      </c>
      <c r="B65" s="329" t="s">
        <v>279</v>
      </c>
      <c r="C65" s="242">
        <f>+C51+C52</f>
        <v>1412799</v>
      </c>
    </row>
    <row r="66" spans="1:3" s="1" customFormat="1" ht="13.5" customHeight="1" thickBot="1">
      <c r="A66" s="219" t="s">
        <v>37</v>
      </c>
      <c r="B66" s="330" t="s">
        <v>280</v>
      </c>
      <c r="C66" s="253"/>
    </row>
    <row r="67" spans="1:3" s="1" customFormat="1" ht="12" customHeight="1" thickBot="1">
      <c r="A67" s="218" t="s">
        <v>38</v>
      </c>
      <c r="B67" s="329" t="s">
        <v>281</v>
      </c>
      <c r="C67" s="254">
        <f>+C65+C66</f>
        <v>1412799</v>
      </c>
    </row>
    <row r="68" spans="1:3" s="1" customFormat="1" ht="12.75" customHeight="1">
      <c r="A68" s="3"/>
      <c r="B68" s="4"/>
      <c r="C68" s="246"/>
    </row>
    <row r="69" spans="1:3" ht="16.5" customHeight="1">
      <c r="A69" s="708" t="s">
        <v>54</v>
      </c>
      <c r="B69" s="708"/>
      <c r="C69" s="708"/>
    </row>
    <row r="70" spans="1:3" s="259" customFormat="1" ht="16.5" customHeight="1" thickBot="1">
      <c r="A70" s="711" t="s">
        <v>160</v>
      </c>
      <c r="B70" s="711"/>
      <c r="C70" s="115" t="s">
        <v>313</v>
      </c>
    </row>
    <row r="71" spans="1:3" ht="37.5" customHeight="1" thickBot="1">
      <c r="A71" s="24" t="s">
        <v>23</v>
      </c>
      <c r="B71" s="25" t="s">
        <v>55</v>
      </c>
      <c r="C71" s="35" t="s">
        <v>292</v>
      </c>
    </row>
    <row r="72" spans="1:3" s="36" customFormat="1" ht="12" customHeight="1" thickBot="1">
      <c r="A72" s="30">
        <v>1</v>
      </c>
      <c r="B72" s="31">
        <v>2</v>
      </c>
      <c r="C72" s="229">
        <v>3</v>
      </c>
    </row>
    <row r="73" spans="1:3" ht="12" customHeight="1" thickBot="1">
      <c r="A73" s="22" t="s">
        <v>25</v>
      </c>
      <c r="B73" s="29" t="s">
        <v>211</v>
      </c>
      <c r="C73" s="230">
        <f>+C74+C75+C76+C77+C78</f>
        <v>536649</v>
      </c>
    </row>
    <row r="74" spans="1:3" ht="12" customHeight="1">
      <c r="A74" s="17" t="s">
        <v>113</v>
      </c>
      <c r="B74" s="9" t="s">
        <v>56</v>
      </c>
      <c r="C74" s="665">
        <v>163956</v>
      </c>
    </row>
    <row r="75" spans="1:3" ht="12" customHeight="1">
      <c r="A75" s="13" t="s">
        <v>114</v>
      </c>
      <c r="B75" s="6" t="s">
        <v>212</v>
      </c>
      <c r="C75" s="662">
        <v>41122</v>
      </c>
    </row>
    <row r="76" spans="1:3" ht="12" customHeight="1">
      <c r="A76" s="13" t="s">
        <v>115</v>
      </c>
      <c r="B76" s="6" t="s">
        <v>147</v>
      </c>
      <c r="C76" s="663">
        <v>258415</v>
      </c>
    </row>
    <row r="77" spans="1:3" ht="12" customHeight="1">
      <c r="A77" s="13" t="s">
        <v>116</v>
      </c>
      <c r="B77" s="10" t="s">
        <v>213</v>
      </c>
      <c r="C77" s="364"/>
    </row>
    <row r="78" spans="1:3" ht="12" customHeight="1">
      <c r="A78" s="13" t="s">
        <v>127</v>
      </c>
      <c r="B78" s="19" t="s">
        <v>214</v>
      </c>
      <c r="C78" s="364">
        <v>73156</v>
      </c>
    </row>
    <row r="79" spans="1:3" ht="12" customHeight="1">
      <c r="A79" s="13" t="s">
        <v>117</v>
      </c>
      <c r="B79" s="6" t="s">
        <v>235</v>
      </c>
      <c r="C79" s="364"/>
    </row>
    <row r="80" spans="1:3" ht="12" customHeight="1">
      <c r="A80" s="13" t="s">
        <v>118</v>
      </c>
      <c r="B80" s="117" t="s">
        <v>236</v>
      </c>
      <c r="C80" s="364">
        <v>4500</v>
      </c>
    </row>
    <row r="81" spans="1:3" ht="12" customHeight="1">
      <c r="A81" s="13" t="s">
        <v>128</v>
      </c>
      <c r="B81" s="117" t="s">
        <v>293</v>
      </c>
      <c r="C81" s="364">
        <v>25014</v>
      </c>
    </row>
    <row r="82" spans="1:3" ht="12" customHeight="1">
      <c r="A82" s="13" t="s">
        <v>129</v>
      </c>
      <c r="B82" s="118" t="s">
        <v>237</v>
      </c>
      <c r="C82" s="364">
        <v>18811</v>
      </c>
    </row>
    <row r="83" spans="1:3" ht="12" customHeight="1">
      <c r="A83" s="12" t="s">
        <v>130</v>
      </c>
      <c r="B83" s="119" t="s">
        <v>238</v>
      </c>
      <c r="C83" s="364"/>
    </row>
    <row r="84" spans="1:3" ht="12" customHeight="1">
      <c r="A84" s="13" t="s">
        <v>131</v>
      </c>
      <c r="B84" s="119" t="s">
        <v>239</v>
      </c>
      <c r="C84" s="364">
        <v>24831</v>
      </c>
    </row>
    <row r="85" spans="1:3" ht="12" customHeight="1" thickBot="1">
      <c r="A85" s="18" t="s">
        <v>133</v>
      </c>
      <c r="B85" s="120" t="s">
        <v>240</v>
      </c>
      <c r="C85" s="247"/>
    </row>
    <row r="86" spans="1:3" ht="12" customHeight="1" thickBot="1">
      <c r="A86" s="20" t="s">
        <v>26</v>
      </c>
      <c r="B86" s="28" t="s">
        <v>323</v>
      </c>
      <c r="C86" s="231">
        <f>+C87+C88+C89</f>
        <v>303799</v>
      </c>
    </row>
    <row r="87" spans="1:3" ht="12" customHeight="1">
      <c r="A87" s="15" t="s">
        <v>119</v>
      </c>
      <c r="B87" s="6" t="s">
        <v>294</v>
      </c>
      <c r="C87" s="612">
        <v>201878</v>
      </c>
    </row>
    <row r="88" spans="1:3" ht="12" customHeight="1">
      <c r="A88" s="15" t="s">
        <v>120</v>
      </c>
      <c r="B88" s="11" t="s">
        <v>215</v>
      </c>
      <c r="C88" s="662">
        <v>101771</v>
      </c>
    </row>
    <row r="89" spans="1:3" ht="12" customHeight="1">
      <c r="A89" s="15" t="s">
        <v>121</v>
      </c>
      <c r="B89" s="209" t="s">
        <v>324</v>
      </c>
      <c r="C89" s="177">
        <v>150</v>
      </c>
    </row>
    <row r="90" spans="1:3" ht="12" customHeight="1">
      <c r="A90" s="15" t="s">
        <v>122</v>
      </c>
      <c r="B90" s="209" t="s">
        <v>395</v>
      </c>
      <c r="C90" s="177"/>
    </row>
    <row r="91" spans="1:3" ht="12" customHeight="1">
      <c r="A91" s="15" t="s">
        <v>123</v>
      </c>
      <c r="B91" s="209" t="s">
        <v>325</v>
      </c>
      <c r="C91" s="177">
        <v>150</v>
      </c>
    </row>
    <row r="92" spans="1:3" ht="15.75">
      <c r="A92" s="15" t="s">
        <v>132</v>
      </c>
      <c r="B92" s="209" t="s">
        <v>326</v>
      </c>
      <c r="C92" s="173"/>
    </row>
    <row r="93" spans="1:3" ht="12" customHeight="1">
      <c r="A93" s="15" t="s">
        <v>134</v>
      </c>
      <c r="B93" s="331" t="s">
        <v>297</v>
      </c>
      <c r="C93" s="173"/>
    </row>
    <row r="94" spans="1:3" ht="12" customHeight="1">
      <c r="A94" s="15" t="s">
        <v>216</v>
      </c>
      <c r="B94" s="331" t="s">
        <v>298</v>
      </c>
      <c r="C94" s="173"/>
    </row>
    <row r="95" spans="1:3" ht="12" customHeight="1">
      <c r="A95" s="15" t="s">
        <v>217</v>
      </c>
      <c r="B95" s="331" t="s">
        <v>296</v>
      </c>
      <c r="C95" s="173"/>
    </row>
    <row r="96" spans="1:3" ht="24" customHeight="1" thickBot="1">
      <c r="A96" s="12" t="s">
        <v>218</v>
      </c>
      <c r="B96" s="332" t="s">
        <v>295</v>
      </c>
      <c r="C96" s="176"/>
    </row>
    <row r="97" spans="1:3" ht="12" customHeight="1" thickBot="1">
      <c r="A97" s="20" t="s">
        <v>27</v>
      </c>
      <c r="B97" s="111" t="s">
        <v>327</v>
      </c>
      <c r="C97" s="231">
        <f>+C98+C99</f>
        <v>8407</v>
      </c>
    </row>
    <row r="98" spans="1:3" ht="12" customHeight="1">
      <c r="A98" s="15" t="s">
        <v>93</v>
      </c>
      <c r="B98" s="8" t="s">
        <v>66</v>
      </c>
      <c r="C98" s="612"/>
    </row>
    <row r="99" spans="1:3" ht="12" customHeight="1" thickBot="1">
      <c r="A99" s="16" t="s">
        <v>94</v>
      </c>
      <c r="B99" s="11" t="s">
        <v>67</v>
      </c>
      <c r="C99" s="663">
        <v>8407</v>
      </c>
    </row>
    <row r="100" spans="1:3" s="207" customFormat="1" ht="12" customHeight="1" thickBot="1">
      <c r="A100" s="213" t="s">
        <v>28</v>
      </c>
      <c r="B100" s="208" t="s">
        <v>299</v>
      </c>
      <c r="C100" s="341"/>
    </row>
    <row r="101" spans="1:3" ht="12" customHeight="1" thickBot="1">
      <c r="A101" s="205" t="s">
        <v>29</v>
      </c>
      <c r="B101" s="206" t="s">
        <v>164</v>
      </c>
      <c r="C101" s="230">
        <f>+C73+C86+C97+C100</f>
        <v>848855</v>
      </c>
    </row>
    <row r="102" spans="1:3" ht="12" customHeight="1" thickBot="1">
      <c r="A102" s="213" t="s">
        <v>30</v>
      </c>
      <c r="B102" s="208" t="s">
        <v>396</v>
      </c>
      <c r="C102" s="231">
        <f>+C103+C111</f>
        <v>394835</v>
      </c>
    </row>
    <row r="103" spans="1:3" ht="12" customHeight="1" thickBot="1">
      <c r="A103" s="220" t="s">
        <v>100</v>
      </c>
      <c r="B103" s="333" t="s">
        <v>403</v>
      </c>
      <c r="C103" s="231">
        <f>+C104+C105+C106+C107+C108+C109+C110</f>
        <v>371096</v>
      </c>
    </row>
    <row r="104" spans="1:3" ht="12" customHeight="1">
      <c r="A104" s="221" t="s">
        <v>103</v>
      </c>
      <c r="B104" s="222" t="s">
        <v>300</v>
      </c>
      <c r="C104" s="255"/>
    </row>
    <row r="105" spans="1:3" ht="12" customHeight="1">
      <c r="A105" s="214" t="s">
        <v>104</v>
      </c>
      <c r="B105" s="209" t="s">
        <v>301</v>
      </c>
      <c r="C105" s="256"/>
    </row>
    <row r="106" spans="1:3" ht="12" customHeight="1">
      <c r="A106" s="214" t="s">
        <v>105</v>
      </c>
      <c r="B106" s="209" t="s">
        <v>302</v>
      </c>
      <c r="C106" s="256">
        <v>371096</v>
      </c>
    </row>
    <row r="107" spans="1:3" ht="12" customHeight="1">
      <c r="A107" s="214" t="s">
        <v>106</v>
      </c>
      <c r="B107" s="209" t="s">
        <v>303</v>
      </c>
      <c r="C107" s="256"/>
    </row>
    <row r="108" spans="1:3" ht="12" customHeight="1">
      <c r="A108" s="214" t="s">
        <v>202</v>
      </c>
      <c r="B108" s="209" t="s">
        <v>304</v>
      </c>
      <c r="C108" s="256"/>
    </row>
    <row r="109" spans="1:3" ht="12" customHeight="1">
      <c r="A109" s="214" t="s">
        <v>219</v>
      </c>
      <c r="B109" s="209" t="s">
        <v>305</v>
      </c>
      <c r="C109" s="256"/>
    </row>
    <row r="110" spans="1:3" ht="12" customHeight="1" thickBot="1">
      <c r="A110" s="223" t="s">
        <v>220</v>
      </c>
      <c r="B110" s="224" t="s">
        <v>306</v>
      </c>
      <c r="C110" s="257"/>
    </row>
    <row r="111" spans="1:3" ht="12" customHeight="1" thickBot="1">
      <c r="A111" s="220" t="s">
        <v>101</v>
      </c>
      <c r="B111" s="333" t="s">
        <v>404</v>
      </c>
      <c r="C111" s="231">
        <f>+C112+C113+C114+C115+C116+C117+C118+C119</f>
        <v>23739</v>
      </c>
    </row>
    <row r="112" spans="1:3" ht="12" customHeight="1">
      <c r="A112" s="221" t="s">
        <v>109</v>
      </c>
      <c r="B112" s="222" t="s">
        <v>300</v>
      </c>
      <c r="C112" s="255"/>
    </row>
    <row r="113" spans="1:3" ht="12" customHeight="1">
      <c r="A113" s="214" t="s">
        <v>110</v>
      </c>
      <c r="B113" s="209" t="s">
        <v>307</v>
      </c>
      <c r="C113" s="256"/>
    </row>
    <row r="114" spans="1:3" ht="12" customHeight="1">
      <c r="A114" s="214" t="s">
        <v>111</v>
      </c>
      <c r="B114" s="209" t="s">
        <v>302</v>
      </c>
      <c r="C114" s="256"/>
    </row>
    <row r="115" spans="1:3" ht="12" customHeight="1">
      <c r="A115" s="214" t="s">
        <v>112</v>
      </c>
      <c r="B115" s="209" t="s">
        <v>303</v>
      </c>
      <c r="C115" s="256">
        <v>23739</v>
      </c>
    </row>
    <row r="116" spans="1:3" ht="12" customHeight="1">
      <c r="A116" s="214" t="s">
        <v>203</v>
      </c>
      <c r="B116" s="209" t="s">
        <v>304</v>
      </c>
      <c r="C116" s="256"/>
    </row>
    <row r="117" spans="1:3" ht="12" customHeight="1">
      <c r="A117" s="214" t="s">
        <v>221</v>
      </c>
      <c r="B117" s="209" t="s">
        <v>308</v>
      </c>
      <c r="C117" s="256"/>
    </row>
    <row r="118" spans="1:3" ht="12" customHeight="1">
      <c r="A118" s="214" t="s">
        <v>222</v>
      </c>
      <c r="B118" s="209" t="s">
        <v>306</v>
      </c>
      <c r="C118" s="256"/>
    </row>
    <row r="119" spans="1:3" ht="12" customHeight="1" thickBot="1">
      <c r="A119" s="223" t="s">
        <v>223</v>
      </c>
      <c r="B119" s="224" t="s">
        <v>399</v>
      </c>
      <c r="C119" s="257"/>
    </row>
    <row r="120" spans="1:3" ht="12" customHeight="1" thickBot="1">
      <c r="A120" s="213" t="s">
        <v>31</v>
      </c>
      <c r="B120" s="329" t="s">
        <v>309</v>
      </c>
      <c r="C120" s="248">
        <f>+C101+C102</f>
        <v>1243690</v>
      </c>
    </row>
    <row r="121" spans="1:9" ht="15" customHeight="1" thickBot="1">
      <c r="A121" s="213" t="s">
        <v>32</v>
      </c>
      <c r="B121" s="329" t="s">
        <v>310</v>
      </c>
      <c r="C121" s="249"/>
      <c r="F121" s="37"/>
      <c r="G121" s="112"/>
      <c r="H121" s="112"/>
      <c r="I121" s="112"/>
    </row>
    <row r="122" spans="1:3" s="1" customFormat="1" ht="12.75" customHeight="1" thickBot="1">
      <c r="A122" s="225" t="s">
        <v>33</v>
      </c>
      <c r="B122" s="330" t="s">
        <v>311</v>
      </c>
      <c r="C122" s="242">
        <f>+C120+C121</f>
        <v>1243690</v>
      </c>
    </row>
    <row r="123" spans="1:3" ht="7.5" customHeight="1">
      <c r="A123" s="334"/>
      <c r="B123" s="334"/>
      <c r="C123" s="335"/>
    </row>
    <row r="124" spans="1:3" ht="15.75">
      <c r="A124" s="712" t="s">
        <v>167</v>
      </c>
      <c r="B124" s="712"/>
      <c r="C124" s="712"/>
    </row>
    <row r="125" spans="1:3" ht="15" customHeight="1" thickBot="1">
      <c r="A125" s="710" t="s">
        <v>161</v>
      </c>
      <c r="B125" s="710"/>
      <c r="C125" s="252" t="s">
        <v>313</v>
      </c>
    </row>
    <row r="126" spans="1:4" ht="13.5" customHeight="1" thickBot="1">
      <c r="A126" s="20">
        <v>1</v>
      </c>
      <c r="B126" s="28" t="s">
        <v>230</v>
      </c>
      <c r="C126" s="250">
        <f>+C51-C101</f>
        <v>143889</v>
      </c>
      <c r="D126" s="114"/>
    </row>
    <row r="127" spans="1:3" ht="7.5" customHeight="1">
      <c r="A127" s="334"/>
      <c r="B127" s="334"/>
      <c r="C127" s="33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40/2013.(XII.19.)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/>
  <dimension ref="A1:I127"/>
  <sheetViews>
    <sheetView zoomScale="120" zoomScaleNormal="120" zoomScaleSheetLayoutView="130" workbookViewId="0" topLeftCell="A1">
      <selection activeCell="B82" sqref="B82"/>
    </sheetView>
  </sheetViews>
  <sheetFormatPr defaultColWidth="9.00390625" defaultRowHeight="12.75"/>
  <cols>
    <col min="1" max="1" width="9.00390625" style="339" customWidth="1"/>
    <col min="2" max="2" width="91.625" style="339" customWidth="1"/>
    <col min="3" max="3" width="21.625" style="340" customWidth="1"/>
    <col min="4" max="4" width="9.00390625" style="34" customWidth="1"/>
    <col min="5" max="16384" width="9.375" style="34" customWidth="1"/>
  </cols>
  <sheetData>
    <row r="1" spans="1:3" ht="15.75" customHeight="1">
      <c r="A1" s="708" t="s">
        <v>22</v>
      </c>
      <c r="B1" s="708"/>
      <c r="C1" s="708"/>
    </row>
    <row r="2" spans="1:3" ht="15.75" customHeight="1" thickBot="1">
      <c r="A2" s="710" t="s">
        <v>159</v>
      </c>
      <c r="B2" s="710"/>
      <c r="C2" s="252" t="s">
        <v>313</v>
      </c>
    </row>
    <row r="3" spans="1:3" ht="37.5" customHeight="1" thickBot="1">
      <c r="A3" s="24" t="s">
        <v>76</v>
      </c>
      <c r="B3" s="25" t="s">
        <v>24</v>
      </c>
      <c r="C3" s="35" t="s">
        <v>292</v>
      </c>
    </row>
    <row r="4" spans="1:3" s="36" customFormat="1" ht="12" customHeight="1" thickBot="1">
      <c r="A4" s="30">
        <v>1</v>
      </c>
      <c r="B4" s="31">
        <v>2</v>
      </c>
      <c r="C4" s="32">
        <v>3</v>
      </c>
    </row>
    <row r="5" spans="1:3" s="1" customFormat="1" ht="12" customHeight="1" thickBot="1">
      <c r="A5" s="22" t="s">
        <v>25</v>
      </c>
      <c r="B5" s="21" t="s">
        <v>173</v>
      </c>
      <c r="C5" s="230">
        <f>+C6+C11+C20</f>
        <v>10026</v>
      </c>
    </row>
    <row r="6" spans="1:3" s="1" customFormat="1" ht="12" customHeight="1" thickBot="1">
      <c r="A6" s="20" t="s">
        <v>26</v>
      </c>
      <c r="B6" s="208" t="s">
        <v>389</v>
      </c>
      <c r="C6" s="172">
        <f>+C7+C8+C9+C10</f>
        <v>0</v>
      </c>
    </row>
    <row r="7" spans="1:3" s="1" customFormat="1" ht="12" customHeight="1">
      <c r="A7" s="13" t="s">
        <v>119</v>
      </c>
      <c r="B7" s="323" t="s">
        <v>63</v>
      </c>
      <c r="C7" s="173"/>
    </row>
    <row r="8" spans="1:3" s="1" customFormat="1" ht="12" customHeight="1">
      <c r="A8" s="13" t="s">
        <v>120</v>
      </c>
      <c r="B8" s="222" t="s">
        <v>89</v>
      </c>
      <c r="C8" s="173"/>
    </row>
    <row r="9" spans="1:3" s="1" customFormat="1" ht="12" customHeight="1">
      <c r="A9" s="13" t="s">
        <v>121</v>
      </c>
      <c r="B9" s="222" t="s">
        <v>174</v>
      </c>
      <c r="C9" s="173"/>
    </row>
    <row r="10" spans="1:3" s="1" customFormat="1" ht="12" customHeight="1" thickBot="1">
      <c r="A10" s="13" t="s">
        <v>122</v>
      </c>
      <c r="B10" s="324" t="s">
        <v>175</v>
      </c>
      <c r="C10" s="173"/>
    </row>
    <row r="11" spans="1:3" s="1" customFormat="1" ht="12" customHeight="1" thickBot="1">
      <c r="A11" s="20" t="s">
        <v>27</v>
      </c>
      <c r="B11" s="21" t="s">
        <v>176</v>
      </c>
      <c r="C11" s="231">
        <f>+C12+C13+C14+C15+C16+C17+C18+C19</f>
        <v>10026</v>
      </c>
    </row>
    <row r="12" spans="1:3" s="1" customFormat="1" ht="12" customHeight="1">
      <c r="A12" s="17" t="s">
        <v>93</v>
      </c>
      <c r="B12" s="9" t="s">
        <v>181</v>
      </c>
      <c r="C12" s="232"/>
    </row>
    <row r="13" spans="1:3" s="1" customFormat="1" ht="12" customHeight="1">
      <c r="A13" s="13" t="s">
        <v>94</v>
      </c>
      <c r="B13" s="6" t="s">
        <v>182</v>
      </c>
      <c r="C13" s="233"/>
    </row>
    <row r="14" spans="1:3" s="1" customFormat="1" ht="12" customHeight="1">
      <c r="A14" s="13" t="s">
        <v>95</v>
      </c>
      <c r="B14" s="6" t="s">
        <v>183</v>
      </c>
      <c r="C14" s="233"/>
    </row>
    <row r="15" spans="1:3" s="1" customFormat="1" ht="12" customHeight="1">
      <c r="A15" s="13" t="s">
        <v>96</v>
      </c>
      <c r="B15" s="6" t="s">
        <v>184</v>
      </c>
      <c r="C15" s="233"/>
    </row>
    <row r="16" spans="1:3" s="1" customFormat="1" ht="12" customHeight="1">
      <c r="A16" s="12" t="s">
        <v>177</v>
      </c>
      <c r="B16" s="5" t="s">
        <v>185</v>
      </c>
      <c r="C16" s="234"/>
    </row>
    <row r="17" spans="1:3" s="1" customFormat="1" ht="12" customHeight="1">
      <c r="A17" s="13" t="s">
        <v>178</v>
      </c>
      <c r="B17" s="6" t="s">
        <v>253</v>
      </c>
      <c r="C17" s="233"/>
    </row>
    <row r="18" spans="1:3" s="1" customFormat="1" ht="12" customHeight="1">
      <c r="A18" s="13" t="s">
        <v>179</v>
      </c>
      <c r="B18" s="6" t="s">
        <v>186</v>
      </c>
      <c r="C18" s="233"/>
    </row>
    <row r="19" spans="1:3" s="1" customFormat="1" ht="12" customHeight="1" thickBot="1">
      <c r="A19" s="14" t="s">
        <v>180</v>
      </c>
      <c r="B19" s="7" t="s">
        <v>187</v>
      </c>
      <c r="C19" s="235">
        <v>10026</v>
      </c>
    </row>
    <row r="20" spans="1:3" s="1" customFormat="1" ht="12" customHeight="1" thickBot="1">
      <c r="A20" s="20" t="s">
        <v>188</v>
      </c>
      <c r="B20" s="21" t="s">
        <v>254</v>
      </c>
      <c r="C20" s="236"/>
    </row>
    <row r="21" spans="1:3" s="1" customFormat="1" ht="12" customHeight="1" thickBot="1">
      <c r="A21" s="20" t="s">
        <v>29</v>
      </c>
      <c r="B21" s="21" t="s">
        <v>190</v>
      </c>
      <c r="C21" s="231">
        <f>+C22+C23+C24+C25+C26+C27+C28+C29</f>
        <v>0</v>
      </c>
    </row>
    <row r="22" spans="1:3" s="1" customFormat="1" ht="12" customHeight="1">
      <c r="A22" s="15" t="s">
        <v>97</v>
      </c>
      <c r="B22" s="8" t="s">
        <v>196</v>
      </c>
      <c r="C22" s="237"/>
    </row>
    <row r="23" spans="1:3" s="1" customFormat="1" ht="12" customHeight="1">
      <c r="A23" s="13" t="s">
        <v>98</v>
      </c>
      <c r="B23" s="6" t="s">
        <v>197</v>
      </c>
      <c r="C23" s="233"/>
    </row>
    <row r="24" spans="1:3" s="1" customFormat="1" ht="12" customHeight="1">
      <c r="A24" s="13" t="s">
        <v>99</v>
      </c>
      <c r="B24" s="6" t="s">
        <v>198</v>
      </c>
      <c r="C24" s="233"/>
    </row>
    <row r="25" spans="1:3" s="1" customFormat="1" ht="12" customHeight="1">
      <c r="A25" s="16" t="s">
        <v>191</v>
      </c>
      <c r="B25" s="6" t="s">
        <v>102</v>
      </c>
      <c r="C25" s="238"/>
    </row>
    <row r="26" spans="1:3" s="1" customFormat="1" ht="12" customHeight="1">
      <c r="A26" s="16" t="s">
        <v>192</v>
      </c>
      <c r="B26" s="6" t="s">
        <v>199</v>
      </c>
      <c r="C26" s="238"/>
    </row>
    <row r="27" spans="1:3" s="1" customFormat="1" ht="12" customHeight="1">
      <c r="A27" s="13" t="s">
        <v>193</v>
      </c>
      <c r="B27" s="6" t="s">
        <v>200</v>
      </c>
      <c r="C27" s="233"/>
    </row>
    <row r="28" spans="1:3" s="1" customFormat="1" ht="12" customHeight="1">
      <c r="A28" s="13" t="s">
        <v>194</v>
      </c>
      <c r="B28" s="6" t="s">
        <v>255</v>
      </c>
      <c r="C28" s="239"/>
    </row>
    <row r="29" spans="1:3" s="1" customFormat="1" ht="12" customHeight="1" thickBot="1">
      <c r="A29" s="13" t="s">
        <v>195</v>
      </c>
      <c r="B29" s="11" t="s">
        <v>201</v>
      </c>
      <c r="C29" s="239"/>
    </row>
    <row r="30" spans="1:3" s="1" customFormat="1" ht="12" customHeight="1" thickBot="1">
      <c r="A30" s="201" t="s">
        <v>30</v>
      </c>
      <c r="B30" s="21" t="s">
        <v>390</v>
      </c>
      <c r="C30" s="172">
        <f>+C31+C37</f>
        <v>0</v>
      </c>
    </row>
    <row r="31" spans="1:3" s="1" customFormat="1" ht="12" customHeight="1">
      <c r="A31" s="202" t="s">
        <v>100</v>
      </c>
      <c r="B31" s="325" t="s">
        <v>391</v>
      </c>
      <c r="C31" s="199">
        <f>+C32+C33+C34+C35+C36</f>
        <v>0</v>
      </c>
    </row>
    <row r="32" spans="1:3" s="1" customFormat="1" ht="12" customHeight="1">
      <c r="A32" s="203" t="s">
        <v>103</v>
      </c>
      <c r="B32" s="209" t="s">
        <v>256</v>
      </c>
      <c r="C32" s="177"/>
    </row>
    <row r="33" spans="1:3" s="1" customFormat="1" ht="12" customHeight="1">
      <c r="A33" s="203" t="s">
        <v>104</v>
      </c>
      <c r="B33" s="209" t="s">
        <v>257</v>
      </c>
      <c r="C33" s="177"/>
    </row>
    <row r="34" spans="1:3" s="1" customFormat="1" ht="12" customHeight="1">
      <c r="A34" s="203" t="s">
        <v>105</v>
      </c>
      <c r="B34" s="209" t="s">
        <v>258</v>
      </c>
      <c r="C34" s="177"/>
    </row>
    <row r="35" spans="1:3" s="1" customFormat="1" ht="12" customHeight="1">
      <c r="A35" s="203" t="s">
        <v>106</v>
      </c>
      <c r="B35" s="209" t="s">
        <v>259</v>
      </c>
      <c r="C35" s="177"/>
    </row>
    <row r="36" spans="1:3" s="1" customFormat="1" ht="12" customHeight="1">
      <c r="A36" s="203" t="s">
        <v>202</v>
      </c>
      <c r="B36" s="209" t="s">
        <v>392</v>
      </c>
      <c r="C36" s="177"/>
    </row>
    <row r="37" spans="1:3" s="1" customFormat="1" ht="12" customHeight="1">
      <c r="A37" s="203" t="s">
        <v>101</v>
      </c>
      <c r="B37" s="210" t="s">
        <v>393</v>
      </c>
      <c r="C37" s="198">
        <f>+C38+C39+C40+C41+C42</f>
        <v>0</v>
      </c>
    </row>
    <row r="38" spans="1:3" s="1" customFormat="1" ht="12" customHeight="1">
      <c r="A38" s="203" t="s">
        <v>109</v>
      </c>
      <c r="B38" s="209" t="s">
        <v>256</v>
      </c>
      <c r="C38" s="177"/>
    </row>
    <row r="39" spans="1:3" s="1" customFormat="1" ht="12" customHeight="1">
      <c r="A39" s="203" t="s">
        <v>110</v>
      </c>
      <c r="B39" s="209" t="s">
        <v>257</v>
      </c>
      <c r="C39" s="177"/>
    </row>
    <row r="40" spans="1:3" s="1" customFormat="1" ht="12" customHeight="1">
      <c r="A40" s="203" t="s">
        <v>111</v>
      </c>
      <c r="B40" s="209" t="s">
        <v>258</v>
      </c>
      <c r="C40" s="177"/>
    </row>
    <row r="41" spans="1:3" s="1" customFormat="1" ht="12" customHeight="1">
      <c r="A41" s="203" t="s">
        <v>112</v>
      </c>
      <c r="B41" s="211" t="s">
        <v>259</v>
      </c>
      <c r="C41" s="177"/>
    </row>
    <row r="42" spans="1:3" s="1" customFormat="1" ht="12" customHeight="1" thickBot="1">
      <c r="A42" s="204" t="s">
        <v>203</v>
      </c>
      <c r="B42" s="212" t="s">
        <v>394</v>
      </c>
      <c r="C42" s="178"/>
    </row>
    <row r="43" spans="1:3" s="1" customFormat="1" ht="12" customHeight="1" thickBot="1">
      <c r="A43" s="20" t="s">
        <v>204</v>
      </c>
      <c r="B43" s="326" t="s">
        <v>260</v>
      </c>
      <c r="C43" s="172">
        <f>+C44+C45</f>
        <v>300</v>
      </c>
    </row>
    <row r="44" spans="1:3" s="1" customFormat="1" ht="12" customHeight="1">
      <c r="A44" s="15" t="s">
        <v>107</v>
      </c>
      <c r="B44" s="222" t="s">
        <v>261</v>
      </c>
      <c r="C44" s="175"/>
    </row>
    <row r="45" spans="1:3" s="1" customFormat="1" ht="12" customHeight="1" thickBot="1">
      <c r="A45" s="12" t="s">
        <v>108</v>
      </c>
      <c r="B45" s="217" t="s">
        <v>265</v>
      </c>
      <c r="C45" s="174">
        <v>300</v>
      </c>
    </row>
    <row r="46" spans="1:3" s="1" customFormat="1" ht="12" customHeight="1" thickBot="1">
      <c r="A46" s="20" t="s">
        <v>32</v>
      </c>
      <c r="B46" s="326" t="s">
        <v>264</v>
      </c>
      <c r="C46" s="172">
        <f>+C47+C48+C49</f>
        <v>0</v>
      </c>
    </row>
    <row r="47" spans="1:3" s="1" customFormat="1" ht="12" customHeight="1">
      <c r="A47" s="15" t="s">
        <v>207</v>
      </c>
      <c r="B47" s="222" t="s">
        <v>205</v>
      </c>
      <c r="C47" s="200"/>
    </row>
    <row r="48" spans="1:3" s="1" customFormat="1" ht="12" customHeight="1">
      <c r="A48" s="13" t="s">
        <v>208</v>
      </c>
      <c r="B48" s="209" t="s">
        <v>206</v>
      </c>
      <c r="C48" s="239"/>
    </row>
    <row r="49" spans="1:3" s="1" customFormat="1" ht="12" customHeight="1" thickBot="1">
      <c r="A49" s="12" t="s">
        <v>322</v>
      </c>
      <c r="B49" s="217" t="s">
        <v>262</v>
      </c>
      <c r="C49" s="179"/>
    </row>
    <row r="50" spans="1:5" s="1" customFormat="1" ht="17.25" customHeight="1" thickBot="1">
      <c r="A50" s="20" t="s">
        <v>209</v>
      </c>
      <c r="B50" s="327" t="s">
        <v>263</v>
      </c>
      <c r="C50" s="240"/>
      <c r="E50" s="37"/>
    </row>
    <row r="51" spans="1:3" s="1" customFormat="1" ht="12" customHeight="1" thickBot="1">
      <c r="A51" s="20" t="s">
        <v>34</v>
      </c>
      <c r="B51" s="23" t="s">
        <v>210</v>
      </c>
      <c r="C51" s="241">
        <f>+C6+C11+C20+C21+C30+C43+C46+C50</f>
        <v>10326</v>
      </c>
    </row>
    <row r="52" spans="1:3" s="1" customFormat="1" ht="12" customHeight="1" thickBot="1">
      <c r="A52" s="213" t="s">
        <v>35</v>
      </c>
      <c r="B52" s="208" t="s">
        <v>266</v>
      </c>
      <c r="C52" s="242">
        <f>+C53+C59</f>
        <v>946</v>
      </c>
    </row>
    <row r="53" spans="1:3" s="1" customFormat="1" ht="12" customHeight="1">
      <c r="A53" s="328" t="s">
        <v>155</v>
      </c>
      <c r="B53" s="325" t="s">
        <v>267</v>
      </c>
      <c r="C53" s="243">
        <f>+C54+C55+C56+C57+C58</f>
        <v>946</v>
      </c>
    </row>
    <row r="54" spans="1:3" s="1" customFormat="1" ht="12" customHeight="1">
      <c r="A54" s="214" t="s">
        <v>282</v>
      </c>
      <c r="B54" s="209" t="s">
        <v>268</v>
      </c>
      <c r="C54" s="239">
        <v>946</v>
      </c>
    </row>
    <row r="55" spans="1:3" s="1" customFormat="1" ht="12" customHeight="1">
      <c r="A55" s="214" t="s">
        <v>283</v>
      </c>
      <c r="B55" s="209" t="s">
        <v>269</v>
      </c>
      <c r="C55" s="239"/>
    </row>
    <row r="56" spans="1:3" s="1" customFormat="1" ht="12" customHeight="1">
      <c r="A56" s="214" t="s">
        <v>284</v>
      </c>
      <c r="B56" s="209" t="s">
        <v>270</v>
      </c>
      <c r="C56" s="239"/>
    </row>
    <row r="57" spans="1:3" s="1" customFormat="1" ht="12" customHeight="1">
      <c r="A57" s="214" t="s">
        <v>285</v>
      </c>
      <c r="B57" s="209" t="s">
        <v>271</v>
      </c>
      <c r="C57" s="239"/>
    </row>
    <row r="58" spans="1:3" s="1" customFormat="1" ht="12" customHeight="1">
      <c r="A58" s="214" t="s">
        <v>286</v>
      </c>
      <c r="B58" s="209" t="s">
        <v>272</v>
      </c>
      <c r="C58" s="239"/>
    </row>
    <row r="59" spans="1:3" s="1" customFormat="1" ht="12" customHeight="1">
      <c r="A59" s="215" t="s">
        <v>156</v>
      </c>
      <c r="B59" s="210" t="s">
        <v>273</v>
      </c>
      <c r="C59" s="244">
        <f>+C60+C61+C62+C63+C64</f>
        <v>0</v>
      </c>
    </row>
    <row r="60" spans="1:3" s="1" customFormat="1" ht="12" customHeight="1">
      <c r="A60" s="214" t="s">
        <v>287</v>
      </c>
      <c r="B60" s="209" t="s">
        <v>274</v>
      </c>
      <c r="C60" s="239"/>
    </row>
    <row r="61" spans="1:3" s="1" customFormat="1" ht="12" customHeight="1">
      <c r="A61" s="214" t="s">
        <v>288</v>
      </c>
      <c r="B61" s="209" t="s">
        <v>275</v>
      </c>
      <c r="C61" s="239"/>
    </row>
    <row r="62" spans="1:3" s="1" customFormat="1" ht="12" customHeight="1">
      <c r="A62" s="214" t="s">
        <v>289</v>
      </c>
      <c r="B62" s="209" t="s">
        <v>276</v>
      </c>
      <c r="C62" s="239"/>
    </row>
    <row r="63" spans="1:3" s="1" customFormat="1" ht="12" customHeight="1">
      <c r="A63" s="214" t="s">
        <v>290</v>
      </c>
      <c r="B63" s="209" t="s">
        <v>277</v>
      </c>
      <c r="C63" s="239"/>
    </row>
    <row r="64" spans="1:3" s="1" customFormat="1" ht="12" customHeight="1" thickBot="1">
      <c r="A64" s="216" t="s">
        <v>291</v>
      </c>
      <c r="B64" s="217" t="s">
        <v>278</v>
      </c>
      <c r="C64" s="245"/>
    </row>
    <row r="65" spans="1:3" s="1" customFormat="1" ht="12" customHeight="1" thickBot="1">
      <c r="A65" s="218" t="s">
        <v>36</v>
      </c>
      <c r="B65" s="329" t="s">
        <v>279</v>
      </c>
      <c r="C65" s="242">
        <f>+C51+C52</f>
        <v>11272</v>
      </c>
    </row>
    <row r="66" spans="1:3" s="1" customFormat="1" ht="13.5" customHeight="1" thickBot="1">
      <c r="A66" s="219" t="s">
        <v>37</v>
      </c>
      <c r="B66" s="330" t="s">
        <v>280</v>
      </c>
      <c r="C66" s="253"/>
    </row>
    <row r="67" spans="1:3" s="1" customFormat="1" ht="12" customHeight="1" thickBot="1">
      <c r="A67" s="218" t="s">
        <v>38</v>
      </c>
      <c r="B67" s="329" t="s">
        <v>281</v>
      </c>
      <c r="C67" s="254">
        <f>+C65+C66</f>
        <v>11272</v>
      </c>
    </row>
    <row r="68" spans="1:3" s="1" customFormat="1" ht="12.75" customHeight="1">
      <c r="A68" s="3"/>
      <c r="B68" s="4"/>
      <c r="C68" s="246"/>
    </row>
    <row r="69" spans="1:3" ht="16.5" customHeight="1">
      <c r="A69" s="708" t="s">
        <v>54</v>
      </c>
      <c r="B69" s="708"/>
      <c r="C69" s="708"/>
    </row>
    <row r="70" spans="1:3" s="259" customFormat="1" ht="16.5" customHeight="1" thickBot="1">
      <c r="A70" s="711" t="s">
        <v>160</v>
      </c>
      <c r="B70" s="711"/>
      <c r="C70" s="115" t="s">
        <v>313</v>
      </c>
    </row>
    <row r="71" spans="1:3" ht="37.5" customHeight="1" thickBot="1">
      <c r="A71" s="24" t="s">
        <v>23</v>
      </c>
      <c r="B71" s="25" t="s">
        <v>55</v>
      </c>
      <c r="C71" s="35" t="s">
        <v>292</v>
      </c>
    </row>
    <row r="72" spans="1:3" s="36" customFormat="1" ht="12" customHeight="1" thickBot="1">
      <c r="A72" s="30">
        <v>1</v>
      </c>
      <c r="B72" s="31">
        <v>2</v>
      </c>
      <c r="C72" s="229">
        <v>3</v>
      </c>
    </row>
    <row r="73" spans="1:3" ht="12" customHeight="1" thickBot="1">
      <c r="A73" s="22" t="s">
        <v>25</v>
      </c>
      <c r="B73" s="29" t="s">
        <v>211</v>
      </c>
      <c r="C73" s="230">
        <f>+C74+C75+C76+C77+C78</f>
        <v>186705</v>
      </c>
    </row>
    <row r="74" spans="1:3" ht="12" customHeight="1">
      <c r="A74" s="17" t="s">
        <v>113</v>
      </c>
      <c r="B74" s="9" t="s">
        <v>56</v>
      </c>
      <c r="C74" s="588">
        <v>101660</v>
      </c>
    </row>
    <row r="75" spans="1:3" ht="12" customHeight="1">
      <c r="A75" s="13" t="s">
        <v>114</v>
      </c>
      <c r="B75" s="6" t="s">
        <v>212</v>
      </c>
      <c r="C75" s="239">
        <v>26740</v>
      </c>
    </row>
    <row r="76" spans="1:3" ht="12" customHeight="1">
      <c r="A76" s="13" t="s">
        <v>115</v>
      </c>
      <c r="B76" s="6" t="s">
        <v>147</v>
      </c>
      <c r="C76" s="663">
        <v>58305</v>
      </c>
    </row>
    <row r="77" spans="1:3" ht="12" customHeight="1">
      <c r="A77" s="13" t="s">
        <v>116</v>
      </c>
      <c r="B77" s="10" t="s">
        <v>213</v>
      </c>
      <c r="C77" s="238"/>
    </row>
    <row r="78" spans="1:3" ht="12" customHeight="1">
      <c r="A78" s="13" t="s">
        <v>127</v>
      </c>
      <c r="B78" s="19" t="s">
        <v>214</v>
      </c>
      <c r="C78" s="238"/>
    </row>
    <row r="79" spans="1:3" ht="12" customHeight="1">
      <c r="A79" s="13" t="s">
        <v>117</v>
      </c>
      <c r="B79" s="6" t="s">
        <v>235</v>
      </c>
      <c r="C79" s="238"/>
    </row>
    <row r="80" spans="1:3" ht="12" customHeight="1">
      <c r="A80" s="13" t="s">
        <v>118</v>
      </c>
      <c r="B80" s="117" t="s">
        <v>236</v>
      </c>
      <c r="C80" s="238"/>
    </row>
    <row r="81" spans="1:3" ht="12" customHeight="1">
      <c r="A81" s="13" t="s">
        <v>128</v>
      </c>
      <c r="B81" s="117" t="s">
        <v>293</v>
      </c>
      <c r="C81" s="238"/>
    </row>
    <row r="82" spans="1:3" ht="12" customHeight="1">
      <c r="A82" s="13" t="s">
        <v>129</v>
      </c>
      <c r="B82" s="118" t="s">
        <v>237</v>
      </c>
      <c r="C82" s="238"/>
    </row>
    <row r="83" spans="1:3" ht="12" customHeight="1">
      <c r="A83" s="12" t="s">
        <v>130</v>
      </c>
      <c r="B83" s="119" t="s">
        <v>238</v>
      </c>
      <c r="C83" s="238"/>
    </row>
    <row r="84" spans="1:3" ht="12" customHeight="1">
      <c r="A84" s="13" t="s">
        <v>131</v>
      </c>
      <c r="B84" s="119" t="s">
        <v>239</v>
      </c>
      <c r="C84" s="238"/>
    </row>
    <row r="85" spans="1:3" ht="12" customHeight="1" thickBot="1">
      <c r="A85" s="18" t="s">
        <v>133</v>
      </c>
      <c r="B85" s="120" t="s">
        <v>240</v>
      </c>
      <c r="C85" s="247"/>
    </row>
    <row r="86" spans="1:3" ht="12" customHeight="1" thickBot="1">
      <c r="A86" s="20" t="s">
        <v>26</v>
      </c>
      <c r="B86" s="28" t="s">
        <v>323</v>
      </c>
      <c r="C86" s="231">
        <f>+C87+C88+C89</f>
        <v>1000</v>
      </c>
    </row>
    <row r="87" spans="1:3" ht="12" customHeight="1">
      <c r="A87" s="15" t="s">
        <v>119</v>
      </c>
      <c r="B87" s="6" t="s">
        <v>294</v>
      </c>
      <c r="C87" s="612">
        <v>1000</v>
      </c>
    </row>
    <row r="88" spans="1:3" ht="12" customHeight="1">
      <c r="A88" s="15" t="s">
        <v>120</v>
      </c>
      <c r="B88" s="11" t="s">
        <v>215</v>
      </c>
      <c r="C88" s="233"/>
    </row>
    <row r="89" spans="1:3" ht="12" customHeight="1">
      <c r="A89" s="15" t="s">
        <v>121</v>
      </c>
      <c r="B89" s="209" t="s">
        <v>324</v>
      </c>
      <c r="C89" s="173"/>
    </row>
    <row r="90" spans="1:3" ht="12" customHeight="1">
      <c r="A90" s="15" t="s">
        <v>122</v>
      </c>
      <c r="B90" s="209" t="s">
        <v>395</v>
      </c>
      <c r="C90" s="173"/>
    </row>
    <row r="91" spans="1:3" ht="12" customHeight="1">
      <c r="A91" s="15" t="s">
        <v>123</v>
      </c>
      <c r="B91" s="209" t="s">
        <v>325</v>
      </c>
      <c r="C91" s="173"/>
    </row>
    <row r="92" spans="1:3" ht="15.75">
      <c r="A92" s="15" t="s">
        <v>132</v>
      </c>
      <c r="B92" s="209" t="s">
        <v>326</v>
      </c>
      <c r="C92" s="173"/>
    </row>
    <row r="93" spans="1:3" ht="12" customHeight="1">
      <c r="A93" s="15" t="s">
        <v>134</v>
      </c>
      <c r="B93" s="331" t="s">
        <v>297</v>
      </c>
      <c r="C93" s="173"/>
    </row>
    <row r="94" spans="1:3" ht="12" customHeight="1">
      <c r="A94" s="15" t="s">
        <v>216</v>
      </c>
      <c r="B94" s="331" t="s">
        <v>298</v>
      </c>
      <c r="C94" s="173"/>
    </row>
    <row r="95" spans="1:3" ht="12" customHeight="1">
      <c r="A95" s="15" t="s">
        <v>217</v>
      </c>
      <c r="B95" s="331" t="s">
        <v>296</v>
      </c>
      <c r="C95" s="173"/>
    </row>
    <row r="96" spans="1:3" ht="24" customHeight="1" thickBot="1">
      <c r="A96" s="12" t="s">
        <v>218</v>
      </c>
      <c r="B96" s="332" t="s">
        <v>295</v>
      </c>
      <c r="C96" s="176"/>
    </row>
    <row r="97" spans="1:3" ht="12" customHeight="1" thickBot="1">
      <c r="A97" s="20" t="s">
        <v>27</v>
      </c>
      <c r="B97" s="111" t="s">
        <v>327</v>
      </c>
      <c r="C97" s="231">
        <f>+C98+C99</f>
        <v>0</v>
      </c>
    </row>
    <row r="98" spans="1:3" ht="12" customHeight="1">
      <c r="A98" s="15" t="s">
        <v>93</v>
      </c>
      <c r="B98" s="8" t="s">
        <v>66</v>
      </c>
      <c r="C98" s="237"/>
    </row>
    <row r="99" spans="1:3" ht="12" customHeight="1" thickBot="1">
      <c r="A99" s="16" t="s">
        <v>94</v>
      </c>
      <c r="B99" s="11" t="s">
        <v>67</v>
      </c>
      <c r="C99" s="238"/>
    </row>
    <row r="100" spans="1:3" s="207" customFormat="1" ht="12" customHeight="1" thickBot="1">
      <c r="A100" s="213" t="s">
        <v>28</v>
      </c>
      <c r="B100" s="208" t="s">
        <v>299</v>
      </c>
      <c r="C100" s="341"/>
    </row>
    <row r="101" spans="1:3" ht="12" customHeight="1" thickBot="1">
      <c r="A101" s="205" t="s">
        <v>29</v>
      </c>
      <c r="B101" s="206" t="s">
        <v>164</v>
      </c>
      <c r="C101" s="230">
        <f>+C73+C86+C97+C100</f>
        <v>187705</v>
      </c>
    </row>
    <row r="102" spans="1:3" ht="12" customHeight="1" thickBot="1">
      <c r="A102" s="213" t="s">
        <v>30</v>
      </c>
      <c r="B102" s="208" t="s">
        <v>396</v>
      </c>
      <c r="C102" s="231">
        <f>+C103+C111</f>
        <v>0</v>
      </c>
    </row>
    <row r="103" spans="1:3" ht="12" customHeight="1" thickBot="1">
      <c r="A103" s="220" t="s">
        <v>100</v>
      </c>
      <c r="B103" s="333" t="s">
        <v>403</v>
      </c>
      <c r="C103" s="231">
        <f>+C104+C105+C106+C107+C108+C109+C110</f>
        <v>0</v>
      </c>
    </row>
    <row r="104" spans="1:3" ht="12" customHeight="1">
      <c r="A104" s="221" t="s">
        <v>103</v>
      </c>
      <c r="B104" s="222" t="s">
        <v>300</v>
      </c>
      <c r="C104" s="255"/>
    </row>
    <row r="105" spans="1:3" ht="12" customHeight="1">
      <c r="A105" s="214" t="s">
        <v>104</v>
      </c>
      <c r="B105" s="209" t="s">
        <v>301</v>
      </c>
      <c r="C105" s="256"/>
    </row>
    <row r="106" spans="1:3" ht="12" customHeight="1">
      <c r="A106" s="214" t="s">
        <v>105</v>
      </c>
      <c r="B106" s="209" t="s">
        <v>302</v>
      </c>
      <c r="C106" s="256"/>
    </row>
    <row r="107" spans="1:3" ht="12" customHeight="1">
      <c r="A107" s="214" t="s">
        <v>106</v>
      </c>
      <c r="B107" s="209" t="s">
        <v>303</v>
      </c>
      <c r="C107" s="256"/>
    </row>
    <row r="108" spans="1:3" ht="12" customHeight="1">
      <c r="A108" s="214" t="s">
        <v>202</v>
      </c>
      <c r="B108" s="209" t="s">
        <v>304</v>
      </c>
      <c r="C108" s="256"/>
    </row>
    <row r="109" spans="1:3" ht="12" customHeight="1">
      <c r="A109" s="214" t="s">
        <v>219</v>
      </c>
      <c r="B109" s="209" t="s">
        <v>305</v>
      </c>
      <c r="C109" s="256"/>
    </row>
    <row r="110" spans="1:3" ht="12" customHeight="1" thickBot="1">
      <c r="A110" s="223" t="s">
        <v>220</v>
      </c>
      <c r="B110" s="224" t="s">
        <v>306</v>
      </c>
      <c r="C110" s="257"/>
    </row>
    <row r="111" spans="1:3" ht="12" customHeight="1" thickBot="1">
      <c r="A111" s="220" t="s">
        <v>101</v>
      </c>
      <c r="B111" s="333" t="s">
        <v>404</v>
      </c>
      <c r="C111" s="231">
        <f>+C112+C113+C114+C115+C116+C117+C118+C119</f>
        <v>0</v>
      </c>
    </row>
    <row r="112" spans="1:3" ht="12" customHeight="1">
      <c r="A112" s="221" t="s">
        <v>109</v>
      </c>
      <c r="B112" s="222" t="s">
        <v>300</v>
      </c>
      <c r="C112" s="255"/>
    </row>
    <row r="113" spans="1:3" ht="12" customHeight="1">
      <c r="A113" s="214" t="s">
        <v>110</v>
      </c>
      <c r="B113" s="209" t="s">
        <v>307</v>
      </c>
      <c r="C113" s="256"/>
    </row>
    <row r="114" spans="1:3" ht="12" customHeight="1">
      <c r="A114" s="214" t="s">
        <v>111</v>
      </c>
      <c r="B114" s="209" t="s">
        <v>302</v>
      </c>
      <c r="C114" s="256"/>
    </row>
    <row r="115" spans="1:3" ht="12" customHeight="1">
      <c r="A115" s="214" t="s">
        <v>112</v>
      </c>
      <c r="B115" s="209" t="s">
        <v>303</v>
      </c>
      <c r="C115" s="256"/>
    </row>
    <row r="116" spans="1:3" ht="12" customHeight="1">
      <c r="A116" s="214" t="s">
        <v>203</v>
      </c>
      <c r="B116" s="209" t="s">
        <v>304</v>
      </c>
      <c r="C116" s="256"/>
    </row>
    <row r="117" spans="1:3" ht="12" customHeight="1">
      <c r="A117" s="214" t="s">
        <v>221</v>
      </c>
      <c r="B117" s="209" t="s">
        <v>308</v>
      </c>
      <c r="C117" s="256"/>
    </row>
    <row r="118" spans="1:3" ht="12" customHeight="1">
      <c r="A118" s="214" t="s">
        <v>222</v>
      </c>
      <c r="B118" s="209" t="s">
        <v>306</v>
      </c>
      <c r="C118" s="256"/>
    </row>
    <row r="119" spans="1:3" ht="12" customHeight="1" thickBot="1">
      <c r="A119" s="223" t="s">
        <v>223</v>
      </c>
      <c r="B119" s="224" t="s">
        <v>399</v>
      </c>
      <c r="C119" s="257"/>
    </row>
    <row r="120" spans="1:3" ht="12" customHeight="1" thickBot="1">
      <c r="A120" s="213" t="s">
        <v>31</v>
      </c>
      <c r="B120" s="329" t="s">
        <v>309</v>
      </c>
      <c r="C120" s="248">
        <f>+C101+C102</f>
        <v>187705</v>
      </c>
    </row>
    <row r="121" spans="1:9" ht="15" customHeight="1" thickBot="1">
      <c r="A121" s="213" t="s">
        <v>32</v>
      </c>
      <c r="B121" s="329" t="s">
        <v>310</v>
      </c>
      <c r="C121" s="249"/>
      <c r="F121" s="37"/>
      <c r="G121" s="112"/>
      <c r="H121" s="112"/>
      <c r="I121" s="112"/>
    </row>
    <row r="122" spans="1:3" s="1" customFormat="1" ht="12.75" customHeight="1" thickBot="1">
      <c r="A122" s="225" t="s">
        <v>33</v>
      </c>
      <c r="B122" s="330" t="s">
        <v>311</v>
      </c>
      <c r="C122" s="242">
        <f>+C120+C121</f>
        <v>187705</v>
      </c>
    </row>
    <row r="123" spans="1:3" ht="7.5" customHeight="1">
      <c r="A123" s="334"/>
      <c r="B123" s="334"/>
      <c r="C123" s="335"/>
    </row>
    <row r="124" spans="1:3" ht="15.75">
      <c r="A124" s="712" t="s">
        <v>167</v>
      </c>
      <c r="B124" s="712"/>
      <c r="C124" s="712"/>
    </row>
    <row r="125" spans="1:3" ht="15" customHeight="1" thickBot="1">
      <c r="A125" s="710" t="s">
        <v>161</v>
      </c>
      <c r="B125" s="710"/>
      <c r="C125" s="252" t="s">
        <v>313</v>
      </c>
    </row>
    <row r="126" spans="1:4" ht="13.5" customHeight="1" thickBot="1">
      <c r="A126" s="20">
        <v>1</v>
      </c>
      <c r="B126" s="28" t="s">
        <v>230</v>
      </c>
      <c r="C126" s="250">
        <f>+C51-C101</f>
        <v>-177379</v>
      </c>
      <c r="D126" s="114"/>
    </row>
    <row r="127" spans="1:3" ht="7.5" customHeight="1">
      <c r="A127" s="334"/>
      <c r="B127" s="334"/>
      <c r="C127" s="33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40/2013.(XII.19.) önk. rend.-hez 
1.4. m. a 4/2013. (II.15.) önk. rend.-hez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3"/>
  <dimension ref="A1:F32"/>
  <sheetViews>
    <sheetView zoomScaleSheetLayoutView="100" workbookViewId="0" topLeftCell="A1">
      <selection activeCell="C11" sqref="C11"/>
    </sheetView>
  </sheetViews>
  <sheetFormatPr defaultColWidth="9.00390625" defaultRowHeight="12.75"/>
  <cols>
    <col min="1" max="1" width="6.875" style="50" customWidth="1"/>
    <col min="2" max="2" width="55.125" style="152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70" t="s">
        <v>168</v>
      </c>
      <c r="C1" s="271"/>
      <c r="D1" s="271"/>
      <c r="E1" s="271"/>
      <c r="F1" s="715" t="s">
        <v>564</v>
      </c>
    </row>
    <row r="2" spans="5:6" ht="14.25" thickBot="1">
      <c r="E2" s="272" t="s">
        <v>68</v>
      </c>
      <c r="F2" s="715"/>
    </row>
    <row r="3" spans="1:6" ht="18" customHeight="1" thickBot="1">
      <c r="A3" s="713" t="s">
        <v>76</v>
      </c>
      <c r="B3" s="273" t="s">
        <v>61</v>
      </c>
      <c r="C3" s="274"/>
      <c r="D3" s="273" t="s">
        <v>65</v>
      </c>
      <c r="E3" s="275"/>
      <c r="F3" s="715"/>
    </row>
    <row r="4" spans="1:6" s="276" customFormat="1" ht="35.25" customHeight="1" thickBot="1">
      <c r="A4" s="714"/>
      <c r="B4" s="153" t="s">
        <v>69</v>
      </c>
      <c r="C4" s="154" t="s">
        <v>292</v>
      </c>
      <c r="D4" s="153" t="s">
        <v>69</v>
      </c>
      <c r="E4" s="46" t="s">
        <v>292</v>
      </c>
      <c r="F4" s="715"/>
    </row>
    <row r="5" spans="1:6" s="281" customFormat="1" ht="12" customHeight="1" thickBot="1">
      <c r="A5" s="277">
        <v>1</v>
      </c>
      <c r="B5" s="278">
        <v>2</v>
      </c>
      <c r="C5" s="279" t="s">
        <v>27</v>
      </c>
      <c r="D5" s="278" t="s">
        <v>28</v>
      </c>
      <c r="E5" s="280" t="s">
        <v>29</v>
      </c>
      <c r="F5" s="715"/>
    </row>
    <row r="6" spans="1:6" ht="12.75" customHeight="1">
      <c r="A6" s="282" t="s">
        <v>25</v>
      </c>
      <c r="B6" s="283" t="s">
        <v>189</v>
      </c>
      <c r="C6" s="260">
        <v>287166</v>
      </c>
      <c r="D6" s="283" t="s">
        <v>70</v>
      </c>
      <c r="E6" s="666">
        <v>722689</v>
      </c>
      <c r="F6" s="715"/>
    </row>
    <row r="7" spans="1:6" ht="12.75" customHeight="1">
      <c r="A7" s="284" t="s">
        <v>26</v>
      </c>
      <c r="B7" s="285" t="s">
        <v>62</v>
      </c>
      <c r="C7" s="76">
        <v>313145</v>
      </c>
      <c r="D7" s="285" t="s">
        <v>212</v>
      </c>
      <c r="E7" s="667">
        <v>157414</v>
      </c>
      <c r="F7" s="715"/>
    </row>
    <row r="8" spans="1:6" ht="12.75" customHeight="1">
      <c r="A8" s="284" t="s">
        <v>27</v>
      </c>
      <c r="B8" s="285" t="s">
        <v>64</v>
      </c>
      <c r="C8" s="76">
        <v>25600</v>
      </c>
      <c r="D8" s="285" t="s">
        <v>342</v>
      </c>
      <c r="E8" s="667">
        <v>714952</v>
      </c>
      <c r="F8" s="715"/>
    </row>
    <row r="9" spans="1:6" ht="12.75" customHeight="1">
      <c r="A9" s="284" t="s">
        <v>28</v>
      </c>
      <c r="B9" s="286" t="s">
        <v>329</v>
      </c>
      <c r="C9" s="578">
        <v>894000</v>
      </c>
      <c r="D9" s="285" t="s">
        <v>213</v>
      </c>
      <c r="E9" s="77"/>
      <c r="F9" s="715"/>
    </row>
    <row r="10" spans="1:6" ht="12.75" customHeight="1">
      <c r="A10" s="284" t="s">
        <v>29</v>
      </c>
      <c r="B10" s="285" t="s">
        <v>330</v>
      </c>
      <c r="C10" s="578">
        <v>584114</v>
      </c>
      <c r="D10" s="285" t="s">
        <v>214</v>
      </c>
      <c r="E10" s="77">
        <v>518682</v>
      </c>
      <c r="F10" s="715"/>
    </row>
    <row r="11" spans="1:6" ht="12.75" customHeight="1">
      <c r="A11" s="284" t="s">
        <v>30</v>
      </c>
      <c r="B11" s="285" t="s">
        <v>363</v>
      </c>
      <c r="C11" s="669">
        <v>72104</v>
      </c>
      <c r="D11" s="285" t="s">
        <v>57</v>
      </c>
      <c r="E11" s="667">
        <v>8351</v>
      </c>
      <c r="F11" s="715"/>
    </row>
    <row r="12" spans="1:6" ht="12.75" customHeight="1">
      <c r="A12" s="284" t="s">
        <v>31</v>
      </c>
      <c r="B12" s="285" t="s">
        <v>331</v>
      </c>
      <c r="C12" s="76">
        <v>790</v>
      </c>
      <c r="D12" s="285" t="s">
        <v>20</v>
      </c>
      <c r="E12" s="266"/>
      <c r="F12" s="715"/>
    </row>
    <row r="13" spans="1:6" ht="12.75" customHeight="1">
      <c r="A13" s="284" t="s">
        <v>32</v>
      </c>
      <c r="B13" s="285" t="s">
        <v>332</v>
      </c>
      <c r="C13" s="261"/>
      <c r="D13" s="41"/>
      <c r="E13" s="266"/>
      <c r="F13" s="715"/>
    </row>
    <row r="14" spans="1:6" ht="12.75" customHeight="1">
      <c r="A14" s="284" t="s">
        <v>33</v>
      </c>
      <c r="B14" s="287" t="s">
        <v>333</v>
      </c>
      <c r="C14" s="262"/>
      <c r="D14" s="41"/>
      <c r="E14" s="266"/>
      <c r="F14" s="715"/>
    </row>
    <row r="15" spans="1:6" ht="12.75" customHeight="1">
      <c r="A15" s="284" t="s">
        <v>34</v>
      </c>
      <c r="B15" s="41"/>
      <c r="C15" s="261"/>
      <c r="D15" s="41"/>
      <c r="E15" s="266"/>
      <c r="F15" s="715"/>
    </row>
    <row r="16" spans="1:6" ht="12.75" customHeight="1">
      <c r="A16" s="284" t="s">
        <v>35</v>
      </c>
      <c r="B16" s="41"/>
      <c r="C16" s="261"/>
      <c r="D16" s="41"/>
      <c r="E16" s="266"/>
      <c r="F16" s="715"/>
    </row>
    <row r="17" spans="1:6" ht="12.75" customHeight="1" thickBot="1">
      <c r="A17" s="284" t="s">
        <v>36</v>
      </c>
      <c r="B17" s="52"/>
      <c r="C17" s="263"/>
      <c r="D17" s="41"/>
      <c r="E17" s="267"/>
      <c r="F17" s="715"/>
    </row>
    <row r="18" spans="1:6" ht="15.75" customHeight="1" thickBot="1">
      <c r="A18" s="288" t="s">
        <v>37</v>
      </c>
      <c r="B18" s="113" t="s">
        <v>356</v>
      </c>
      <c r="C18" s="264">
        <f>+C6+C7+C8+C9+C10+C12+C13+C14+C15+C16+C17</f>
        <v>2104815</v>
      </c>
      <c r="D18" s="113" t="s">
        <v>355</v>
      </c>
      <c r="E18" s="268">
        <f>SUM(E6:E17)</f>
        <v>2122088</v>
      </c>
      <c r="F18" s="715"/>
    </row>
    <row r="19" spans="1:6" ht="12.75" customHeight="1">
      <c r="A19" s="289" t="s">
        <v>38</v>
      </c>
      <c r="B19" s="290" t="s">
        <v>334</v>
      </c>
      <c r="C19" s="291">
        <f>+C20+C21+C22+C23</f>
        <v>33329</v>
      </c>
      <c r="D19" s="292" t="s">
        <v>224</v>
      </c>
      <c r="E19" s="269"/>
      <c r="F19" s="715"/>
    </row>
    <row r="20" spans="1:6" ht="12.75" customHeight="1">
      <c r="A20" s="293" t="s">
        <v>39</v>
      </c>
      <c r="B20" s="292" t="s">
        <v>268</v>
      </c>
      <c r="C20" s="76">
        <v>33329</v>
      </c>
      <c r="D20" s="292" t="s">
        <v>225</v>
      </c>
      <c r="E20" s="77"/>
      <c r="F20" s="715"/>
    </row>
    <row r="21" spans="1:6" ht="12.75" customHeight="1">
      <c r="A21" s="293" t="s">
        <v>40</v>
      </c>
      <c r="B21" s="292" t="s">
        <v>269</v>
      </c>
      <c r="C21" s="76"/>
      <c r="D21" s="292" t="s">
        <v>165</v>
      </c>
      <c r="E21" s="77">
        <v>371096</v>
      </c>
      <c r="F21" s="715"/>
    </row>
    <row r="22" spans="1:6" ht="12.75" customHeight="1">
      <c r="A22" s="293" t="s">
        <v>41</v>
      </c>
      <c r="B22" s="292" t="s">
        <v>335</v>
      </c>
      <c r="C22" s="76"/>
      <c r="D22" s="292" t="s">
        <v>166</v>
      </c>
      <c r="E22" s="77"/>
      <c r="F22" s="715"/>
    </row>
    <row r="23" spans="1:6" ht="12.75" customHeight="1">
      <c r="A23" s="293" t="s">
        <v>42</v>
      </c>
      <c r="B23" s="292" t="s">
        <v>336</v>
      </c>
      <c r="C23" s="76"/>
      <c r="D23" s="290" t="s">
        <v>343</v>
      </c>
      <c r="E23" s="77"/>
      <c r="F23" s="715"/>
    </row>
    <row r="24" spans="1:6" ht="12.75" customHeight="1">
      <c r="A24" s="293" t="s">
        <v>43</v>
      </c>
      <c r="B24" s="292" t="s">
        <v>337</v>
      </c>
      <c r="C24" s="294">
        <f>+C25+C26</f>
        <v>401096</v>
      </c>
      <c r="D24" s="292" t="s">
        <v>226</v>
      </c>
      <c r="E24" s="77"/>
      <c r="F24" s="715"/>
    </row>
    <row r="25" spans="1:6" ht="12.75" customHeight="1">
      <c r="A25" s="289" t="s">
        <v>44</v>
      </c>
      <c r="B25" s="290" t="s">
        <v>338</v>
      </c>
      <c r="C25" s="265">
        <v>371096</v>
      </c>
      <c r="D25" s="283" t="s">
        <v>227</v>
      </c>
      <c r="E25" s="269"/>
      <c r="F25" s="715"/>
    </row>
    <row r="26" spans="1:6" ht="12.75" customHeight="1" thickBot="1">
      <c r="A26" s="293" t="s">
        <v>45</v>
      </c>
      <c r="B26" s="292" t="s">
        <v>569</v>
      </c>
      <c r="C26" s="578">
        <v>30000</v>
      </c>
      <c r="D26" s="41"/>
      <c r="E26" s="77"/>
      <c r="F26" s="715"/>
    </row>
    <row r="27" spans="1:6" ht="15.75" customHeight="1" thickBot="1">
      <c r="A27" s="288" t="s">
        <v>46</v>
      </c>
      <c r="B27" s="113" t="s">
        <v>353</v>
      </c>
      <c r="C27" s="264">
        <f>+C19+C24</f>
        <v>434425</v>
      </c>
      <c r="D27" s="113" t="s">
        <v>354</v>
      </c>
      <c r="E27" s="268">
        <f>SUM(E19:E26)</f>
        <v>371096</v>
      </c>
      <c r="F27" s="715"/>
    </row>
    <row r="28" spans="1:6" ht="18" customHeight="1" thickBot="1">
      <c r="A28" s="288" t="s">
        <v>47</v>
      </c>
      <c r="B28" s="295" t="s">
        <v>341</v>
      </c>
      <c r="C28" s="264">
        <f>+C18+C27</f>
        <v>2539240</v>
      </c>
      <c r="D28" s="295" t="s">
        <v>344</v>
      </c>
      <c r="E28" s="268">
        <f>+E18+E27</f>
        <v>2493184</v>
      </c>
      <c r="F28" s="715"/>
    </row>
    <row r="29" spans="1:6" ht="18" customHeight="1" thickBot="1">
      <c r="A29" s="288" t="s">
        <v>48</v>
      </c>
      <c r="B29" s="113" t="s">
        <v>339</v>
      </c>
      <c r="C29" s="299"/>
      <c r="D29" s="113" t="s">
        <v>345</v>
      </c>
      <c r="E29" s="298"/>
      <c r="F29" s="715"/>
    </row>
    <row r="30" spans="1:6" ht="13.5" thickBot="1">
      <c r="A30" s="288" t="s">
        <v>49</v>
      </c>
      <c r="B30" s="296" t="s">
        <v>340</v>
      </c>
      <c r="C30" s="297">
        <f>+C28+C29</f>
        <v>2539240</v>
      </c>
      <c r="D30" s="296" t="s">
        <v>346</v>
      </c>
      <c r="E30" s="297">
        <f>+E28+E29</f>
        <v>2493184</v>
      </c>
      <c r="F30" s="715"/>
    </row>
    <row r="31" spans="1:6" ht="13.5" thickBot="1">
      <c r="A31" s="288" t="s">
        <v>50</v>
      </c>
      <c r="B31" s="296" t="s">
        <v>170</v>
      </c>
      <c r="C31" s="297">
        <f>IF(C18-E18&lt;0,E18-C18,"-")</f>
        <v>17273</v>
      </c>
      <c r="D31" s="296" t="s">
        <v>171</v>
      </c>
      <c r="E31" s="297" t="str">
        <f>IF(C18-E18&gt;0,C18-E18,"-")</f>
        <v>-</v>
      </c>
      <c r="F31" s="715"/>
    </row>
    <row r="32" spans="1:6" ht="13.5" thickBot="1">
      <c r="A32" s="288" t="s">
        <v>51</v>
      </c>
      <c r="B32" s="296" t="s">
        <v>347</v>
      </c>
      <c r="C32" s="297">
        <f>IF(C18+C19-E28&lt;0,E28-(C18+C19),"-")</f>
        <v>355040</v>
      </c>
      <c r="D32" s="296" t="s">
        <v>348</v>
      </c>
      <c r="E32" s="297" t="str">
        <f>IF(C18+C19-E28&gt;0,C18+C19-E28,"-")</f>
        <v>-</v>
      </c>
      <c r="F32" s="715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40/2013.(XII.19.) önkormányzati rendelethez
 2.1. mell.a 4/2013.(II.15.) rend.-hez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4">
    <pageSetUpPr fitToPage="1"/>
  </sheetPr>
  <dimension ref="A1:F36"/>
  <sheetViews>
    <sheetView zoomScaleSheetLayoutView="115" workbookViewId="0" topLeftCell="A1">
      <selection activeCell="C40" sqref="C40"/>
    </sheetView>
  </sheetViews>
  <sheetFormatPr defaultColWidth="9.00390625" defaultRowHeight="12.75"/>
  <cols>
    <col min="1" max="1" width="6.875" style="50" customWidth="1"/>
    <col min="2" max="2" width="55.125" style="152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70" t="s">
        <v>169</v>
      </c>
      <c r="C1" s="271"/>
      <c r="D1" s="271"/>
      <c r="E1" s="271"/>
      <c r="F1" s="715"/>
    </row>
    <row r="2" spans="5:6" ht="14.25" thickBot="1">
      <c r="E2" s="272" t="s">
        <v>68</v>
      </c>
      <c r="F2" s="715"/>
    </row>
    <row r="3" spans="1:6" ht="13.5" thickBot="1">
      <c r="A3" s="716" t="s">
        <v>76</v>
      </c>
      <c r="B3" s="273" t="s">
        <v>61</v>
      </c>
      <c r="C3" s="274"/>
      <c r="D3" s="273" t="s">
        <v>65</v>
      </c>
      <c r="E3" s="275"/>
      <c r="F3" s="715"/>
    </row>
    <row r="4" spans="1:6" s="276" customFormat="1" ht="24.75" thickBot="1">
      <c r="A4" s="717"/>
      <c r="B4" s="153" t="s">
        <v>69</v>
      </c>
      <c r="C4" s="154" t="s">
        <v>292</v>
      </c>
      <c r="D4" s="153" t="s">
        <v>69</v>
      </c>
      <c r="E4" s="46" t="s">
        <v>292</v>
      </c>
      <c r="F4" s="715"/>
    </row>
    <row r="5" spans="1:6" s="276" customFormat="1" ht="13.5" thickBot="1">
      <c r="A5" s="277">
        <v>1</v>
      </c>
      <c r="B5" s="278">
        <v>2</v>
      </c>
      <c r="C5" s="279">
        <v>3</v>
      </c>
      <c r="D5" s="278">
        <v>4</v>
      </c>
      <c r="E5" s="280">
        <v>5</v>
      </c>
      <c r="F5" s="715"/>
    </row>
    <row r="6" spans="1:6" ht="12.75" customHeight="1">
      <c r="A6" s="282" t="s">
        <v>25</v>
      </c>
      <c r="B6" s="283" t="s">
        <v>383</v>
      </c>
      <c r="C6" s="668">
        <v>1016</v>
      </c>
      <c r="D6" s="283" t="s">
        <v>294</v>
      </c>
      <c r="E6" s="75">
        <v>211997</v>
      </c>
      <c r="F6" s="715"/>
    </row>
    <row r="7" spans="1:6" ht="22.5" customHeight="1">
      <c r="A7" s="284" t="s">
        <v>26</v>
      </c>
      <c r="B7" s="285" t="s">
        <v>357</v>
      </c>
      <c r="C7" s="76">
        <v>200</v>
      </c>
      <c r="D7" s="285" t="s">
        <v>215</v>
      </c>
      <c r="E7" s="667">
        <v>104964</v>
      </c>
      <c r="F7" s="715"/>
    </row>
    <row r="8" spans="1:6" ht="12.75" customHeight="1">
      <c r="A8" s="284" t="s">
        <v>27</v>
      </c>
      <c r="B8" s="285" t="s">
        <v>163</v>
      </c>
      <c r="C8" s="76">
        <v>25000</v>
      </c>
      <c r="D8" s="285" t="s">
        <v>324</v>
      </c>
      <c r="E8" s="77">
        <v>10590</v>
      </c>
      <c r="F8" s="715"/>
    </row>
    <row r="9" spans="1:6" ht="12.75" customHeight="1">
      <c r="A9" s="284" t="s">
        <v>28</v>
      </c>
      <c r="B9" s="285" t="s">
        <v>200</v>
      </c>
      <c r="C9" s="76"/>
      <c r="D9" s="285" t="s">
        <v>364</v>
      </c>
      <c r="E9" s="77"/>
      <c r="F9" s="715"/>
    </row>
    <row r="10" spans="1:6" ht="12.75" customHeight="1">
      <c r="A10" s="284" t="s">
        <v>29</v>
      </c>
      <c r="B10" s="285" t="s">
        <v>255</v>
      </c>
      <c r="C10" s="76"/>
      <c r="D10" s="285" t="s">
        <v>365</v>
      </c>
      <c r="E10" s="77">
        <v>10590</v>
      </c>
      <c r="F10" s="715"/>
    </row>
    <row r="11" spans="1:6" ht="12.75" customHeight="1">
      <c r="A11" s="284" t="s">
        <v>30</v>
      </c>
      <c r="B11" s="285" t="s">
        <v>358</v>
      </c>
      <c r="C11" s="634"/>
      <c r="D11" s="301" t="s">
        <v>366</v>
      </c>
      <c r="E11" s="77"/>
      <c r="F11" s="715"/>
    </row>
    <row r="12" spans="1:6" ht="12.75" customHeight="1">
      <c r="A12" s="284" t="s">
        <v>31</v>
      </c>
      <c r="B12" s="285" t="s">
        <v>359</v>
      </c>
      <c r="C12" s="76"/>
      <c r="D12" s="301" t="s">
        <v>297</v>
      </c>
      <c r="E12" s="77"/>
      <c r="F12" s="715"/>
    </row>
    <row r="13" spans="1:6" ht="12.75" customHeight="1">
      <c r="A13" s="284" t="s">
        <v>32</v>
      </c>
      <c r="B13" s="285" t="s">
        <v>362</v>
      </c>
      <c r="C13" s="578">
        <v>239412</v>
      </c>
      <c r="D13" s="302" t="s">
        <v>298</v>
      </c>
      <c r="E13" s="77"/>
      <c r="F13" s="715"/>
    </row>
    <row r="14" spans="1:6" ht="12.75" customHeight="1">
      <c r="A14" s="284" t="s">
        <v>33</v>
      </c>
      <c r="B14" s="303" t="s">
        <v>381</v>
      </c>
      <c r="C14" s="669">
        <v>237372</v>
      </c>
      <c r="D14" s="301" t="s">
        <v>367</v>
      </c>
      <c r="E14" s="77"/>
      <c r="F14" s="715"/>
    </row>
    <row r="15" spans="1:6" ht="22.5" customHeight="1">
      <c r="A15" s="284" t="s">
        <v>34</v>
      </c>
      <c r="B15" s="285" t="s">
        <v>360</v>
      </c>
      <c r="C15" s="262">
        <v>13719</v>
      </c>
      <c r="D15" s="301" t="s">
        <v>368</v>
      </c>
      <c r="E15" s="77"/>
      <c r="F15" s="715"/>
    </row>
    <row r="16" spans="1:6" ht="12.75" customHeight="1">
      <c r="A16" s="284" t="s">
        <v>35</v>
      </c>
      <c r="B16" s="285" t="s">
        <v>361</v>
      </c>
      <c r="C16" s="266"/>
      <c r="D16" s="285" t="s">
        <v>57</v>
      </c>
      <c r="E16" s="667">
        <v>56</v>
      </c>
      <c r="F16" s="715"/>
    </row>
    <row r="17" spans="1:6" ht="12.75" customHeight="1" thickBot="1">
      <c r="A17" s="348" t="s">
        <v>36</v>
      </c>
      <c r="B17" s="349"/>
      <c r="C17" s="350"/>
      <c r="D17" s="349" t="s">
        <v>20</v>
      </c>
      <c r="E17" s="317"/>
      <c r="F17" s="715"/>
    </row>
    <row r="18" spans="1:6" ht="15.75" customHeight="1" thickBot="1">
      <c r="A18" s="288" t="s">
        <v>37</v>
      </c>
      <c r="B18" s="113" t="s">
        <v>157</v>
      </c>
      <c r="C18" s="264">
        <f>+C6+C7+C8+C9+C10+C11+C12+C13+C15+C16+C17</f>
        <v>279347</v>
      </c>
      <c r="D18" s="113" t="s">
        <v>158</v>
      </c>
      <c r="E18" s="268">
        <f>+E6+E7+E8+E16+E17</f>
        <v>327607</v>
      </c>
      <c r="F18" s="715"/>
    </row>
    <row r="19" spans="1:6" ht="12.75" customHeight="1">
      <c r="A19" s="304" t="s">
        <v>38</v>
      </c>
      <c r="B19" s="305" t="s">
        <v>380</v>
      </c>
      <c r="C19" s="312">
        <f>+C20+C21+C22+C23+C24</f>
        <v>6984</v>
      </c>
      <c r="D19" s="292" t="s">
        <v>224</v>
      </c>
      <c r="E19" s="75"/>
      <c r="F19" s="715"/>
    </row>
    <row r="20" spans="1:6" ht="12.75" customHeight="1">
      <c r="A20" s="284" t="s">
        <v>39</v>
      </c>
      <c r="B20" s="306" t="s">
        <v>369</v>
      </c>
      <c r="C20" s="76">
        <v>6984</v>
      </c>
      <c r="D20" s="292" t="s">
        <v>228</v>
      </c>
      <c r="E20" s="77"/>
      <c r="F20" s="715"/>
    </row>
    <row r="21" spans="1:6" ht="12.75" customHeight="1">
      <c r="A21" s="304" t="s">
        <v>40</v>
      </c>
      <c r="B21" s="306" t="s">
        <v>370</v>
      </c>
      <c r="C21" s="76"/>
      <c r="D21" s="292" t="s">
        <v>165</v>
      </c>
      <c r="E21" s="77"/>
      <c r="F21" s="715"/>
    </row>
    <row r="22" spans="1:6" ht="12.75" customHeight="1">
      <c r="A22" s="284" t="s">
        <v>41</v>
      </c>
      <c r="B22" s="306" t="s">
        <v>371</v>
      </c>
      <c r="C22" s="76"/>
      <c r="D22" s="292" t="s">
        <v>166</v>
      </c>
      <c r="E22" s="77">
        <v>23739</v>
      </c>
      <c r="F22" s="715"/>
    </row>
    <row r="23" spans="1:6" ht="12.75" customHeight="1">
      <c r="A23" s="304" t="s">
        <v>42</v>
      </c>
      <c r="B23" s="306" t="s">
        <v>372</v>
      </c>
      <c r="C23" s="76"/>
      <c r="D23" s="290" t="s">
        <v>343</v>
      </c>
      <c r="E23" s="77"/>
      <c r="F23" s="715"/>
    </row>
    <row r="24" spans="1:6" ht="12.75" customHeight="1">
      <c r="A24" s="284" t="s">
        <v>43</v>
      </c>
      <c r="B24" s="307" t="s">
        <v>373</v>
      </c>
      <c r="C24" s="76"/>
      <c r="D24" s="292" t="s">
        <v>229</v>
      </c>
      <c r="E24" s="77"/>
      <c r="F24" s="715"/>
    </row>
    <row r="25" spans="1:6" ht="12.75" customHeight="1">
      <c r="A25" s="304" t="s">
        <v>44</v>
      </c>
      <c r="B25" s="308" t="s">
        <v>374</v>
      </c>
      <c r="C25" s="294">
        <f>+C26+C27+C28+C29+C30</f>
        <v>18959</v>
      </c>
      <c r="D25" s="309" t="s">
        <v>227</v>
      </c>
      <c r="E25" s="77"/>
      <c r="F25" s="715"/>
    </row>
    <row r="26" spans="1:6" ht="12.75" customHeight="1">
      <c r="A26" s="284" t="s">
        <v>45</v>
      </c>
      <c r="B26" s="307" t="s">
        <v>375</v>
      </c>
      <c r="C26" s="76">
        <v>18959</v>
      </c>
      <c r="D26" s="309" t="s">
        <v>382</v>
      </c>
      <c r="E26" s="77"/>
      <c r="F26" s="715"/>
    </row>
    <row r="27" spans="1:6" ht="12.75" customHeight="1">
      <c r="A27" s="304" t="s">
        <v>46</v>
      </c>
      <c r="B27" s="307" t="s">
        <v>376</v>
      </c>
      <c r="C27" s="76"/>
      <c r="D27" s="300"/>
      <c r="E27" s="77"/>
      <c r="F27" s="715"/>
    </row>
    <row r="28" spans="1:6" ht="12.75" customHeight="1">
      <c r="A28" s="284" t="s">
        <v>47</v>
      </c>
      <c r="B28" s="306" t="s">
        <v>377</v>
      </c>
      <c r="C28" s="578"/>
      <c r="D28" s="110"/>
      <c r="E28" s="77"/>
      <c r="F28" s="715"/>
    </row>
    <row r="29" spans="1:6" ht="12.75" customHeight="1">
      <c r="A29" s="304" t="s">
        <v>48</v>
      </c>
      <c r="B29" s="310" t="s">
        <v>378</v>
      </c>
      <c r="C29" s="76"/>
      <c r="D29" s="41"/>
      <c r="E29" s="77"/>
      <c r="F29" s="715"/>
    </row>
    <row r="30" spans="1:6" ht="12.75" customHeight="1" thickBot="1">
      <c r="A30" s="284" t="s">
        <v>49</v>
      </c>
      <c r="B30" s="311" t="s">
        <v>379</v>
      </c>
      <c r="C30" s="76"/>
      <c r="D30" s="110"/>
      <c r="E30" s="77"/>
      <c r="F30" s="715"/>
    </row>
    <row r="31" spans="1:6" ht="21.75" customHeight="1" thickBot="1">
      <c r="A31" s="288" t="s">
        <v>50</v>
      </c>
      <c r="B31" s="113" t="s">
        <v>408</v>
      </c>
      <c r="C31" s="264">
        <f>+C19+C25</f>
        <v>25943</v>
      </c>
      <c r="D31" s="113" t="s">
        <v>409</v>
      </c>
      <c r="E31" s="268">
        <f>SUM(E19:E30)</f>
        <v>23739</v>
      </c>
      <c r="F31" s="715"/>
    </row>
    <row r="32" spans="1:6" ht="18" customHeight="1" thickBot="1">
      <c r="A32" s="288" t="s">
        <v>51</v>
      </c>
      <c r="B32" s="295" t="s">
        <v>406</v>
      </c>
      <c r="C32" s="264">
        <f>+C18+C31</f>
        <v>305290</v>
      </c>
      <c r="D32" s="295" t="s">
        <v>410</v>
      </c>
      <c r="E32" s="268">
        <f>+E18+E31</f>
        <v>351346</v>
      </c>
      <c r="F32" s="715"/>
    </row>
    <row r="33" spans="1:6" ht="18" customHeight="1" thickBot="1">
      <c r="A33" s="288" t="s">
        <v>52</v>
      </c>
      <c r="B33" s="113" t="s">
        <v>339</v>
      </c>
      <c r="C33" s="299"/>
      <c r="D33" s="113" t="s">
        <v>345</v>
      </c>
      <c r="E33" s="298"/>
      <c r="F33" s="715"/>
    </row>
    <row r="34" spans="1:6" ht="13.5" thickBot="1">
      <c r="A34" s="288" t="s">
        <v>53</v>
      </c>
      <c r="B34" s="296" t="s">
        <v>407</v>
      </c>
      <c r="C34" s="297">
        <f>+C32+C33</f>
        <v>305290</v>
      </c>
      <c r="D34" s="296" t="s">
        <v>411</v>
      </c>
      <c r="E34" s="297">
        <f>+E32+E33</f>
        <v>351346</v>
      </c>
      <c r="F34" s="715"/>
    </row>
    <row r="35" spans="1:6" ht="13.5" thickBot="1">
      <c r="A35" s="288" t="s">
        <v>135</v>
      </c>
      <c r="B35" s="296" t="s">
        <v>170</v>
      </c>
      <c r="C35" s="297">
        <f>IF(C18-E18&lt;0,E18-C18,"-")</f>
        <v>48260</v>
      </c>
      <c r="D35" s="296" t="s">
        <v>171</v>
      </c>
      <c r="E35" s="297" t="str">
        <f>IF(C18-E18&gt;0,C18-E18,"-")</f>
        <v>-</v>
      </c>
      <c r="F35" s="715"/>
    </row>
    <row r="36" spans="1:6" ht="13.5" thickBot="1">
      <c r="A36" s="288" t="s">
        <v>136</v>
      </c>
      <c r="B36" s="296" t="s">
        <v>347</v>
      </c>
      <c r="C36" s="297">
        <f>IF(C18+C19-E32&lt;0,E32-(C18+C19),"-")</f>
        <v>65015</v>
      </c>
      <c r="D36" s="296" t="s">
        <v>348</v>
      </c>
      <c r="E36" s="297" t="str">
        <f>IF(C18+C19-E32&gt;0,C18+C19-E32,"-")</f>
        <v>-</v>
      </c>
      <c r="F36" s="715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40/2013.(XII.19.) önkormányzati rendelethez
2.2 mell.a 4/2013.(II.15.) rend.-hez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32"/>
  <sheetViews>
    <sheetView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122" customWidth="1"/>
    <col min="2" max="2" width="54.00390625" style="122" bestFit="1" customWidth="1"/>
    <col min="3" max="3" width="17.00390625" style="122" customWidth="1"/>
    <col min="4" max="7" width="14.00390625" style="122" customWidth="1"/>
    <col min="8" max="16384" width="9.375" style="122" customWidth="1"/>
  </cols>
  <sheetData>
    <row r="1" spans="1:7" ht="33" customHeight="1">
      <c r="A1" s="718" t="s">
        <v>531</v>
      </c>
      <c r="B1" s="718"/>
      <c r="C1" s="718"/>
      <c r="D1" s="718"/>
      <c r="E1" s="718"/>
      <c r="F1" s="718"/>
      <c r="G1" s="718"/>
    </row>
    <row r="2" spans="1:8" ht="15.75" customHeight="1" thickBot="1">
      <c r="A2" s="123"/>
      <c r="B2" s="123"/>
      <c r="C2" s="123"/>
      <c r="D2" s="719"/>
      <c r="E2" s="719"/>
      <c r="F2" s="722" t="s">
        <v>60</v>
      </c>
      <c r="G2" s="722"/>
      <c r="H2" s="130"/>
    </row>
    <row r="3" spans="1:7" ht="63" customHeight="1">
      <c r="A3" s="703" t="s">
        <v>23</v>
      </c>
      <c r="B3" s="705" t="s">
        <v>243</v>
      </c>
      <c r="C3" s="500" t="s">
        <v>532</v>
      </c>
      <c r="D3" s="705" t="s">
        <v>405</v>
      </c>
      <c r="E3" s="705"/>
      <c r="F3" s="705"/>
      <c r="G3" s="720" t="s">
        <v>385</v>
      </c>
    </row>
    <row r="4" spans="1:7" ht="15.75" thickBot="1">
      <c r="A4" s="704"/>
      <c r="B4" s="721"/>
      <c r="C4" s="125"/>
      <c r="D4" s="125">
        <v>2013</v>
      </c>
      <c r="E4" s="125">
        <v>2014</v>
      </c>
      <c r="F4" s="125">
        <v>2015</v>
      </c>
      <c r="G4" s="702"/>
    </row>
    <row r="5" spans="1:7" ht="15.75" thickBot="1">
      <c r="A5" s="127">
        <v>1</v>
      </c>
      <c r="B5" s="128">
        <v>2</v>
      </c>
      <c r="C5" s="128"/>
      <c r="D5" s="128">
        <v>3</v>
      </c>
      <c r="E5" s="128">
        <v>4</v>
      </c>
      <c r="F5" s="128">
        <v>5</v>
      </c>
      <c r="G5" s="129">
        <v>6</v>
      </c>
    </row>
    <row r="6" spans="1:7" ht="15">
      <c r="A6" s="126" t="s">
        <v>25</v>
      </c>
      <c r="B6" s="138" t="s">
        <v>533</v>
      </c>
      <c r="C6" s="138">
        <v>299069</v>
      </c>
      <c r="D6" s="648">
        <v>22780</v>
      </c>
      <c r="E6" s="648">
        <v>20632</v>
      </c>
      <c r="F6" s="648">
        <v>20632</v>
      </c>
      <c r="G6" s="132">
        <f aca="true" t="shared" si="0" ref="G6:G15">SUM(D6:F6)</f>
        <v>64044</v>
      </c>
    </row>
    <row r="7" spans="1:7" ht="15">
      <c r="A7" s="124" t="s">
        <v>26</v>
      </c>
      <c r="B7" s="139" t="s">
        <v>534</v>
      </c>
      <c r="C7" s="139">
        <v>80003</v>
      </c>
      <c r="D7" s="649"/>
      <c r="E7" s="649"/>
      <c r="F7" s="649"/>
      <c r="G7" s="133">
        <f t="shared" si="0"/>
        <v>0</v>
      </c>
    </row>
    <row r="8" spans="1:7" ht="15">
      <c r="A8" s="124" t="s">
        <v>27</v>
      </c>
      <c r="B8" s="139" t="s">
        <v>535</v>
      </c>
      <c r="C8" s="139">
        <v>23444</v>
      </c>
      <c r="D8" s="649">
        <v>1209</v>
      </c>
      <c r="E8" s="649">
        <v>1612</v>
      </c>
      <c r="F8" s="649">
        <v>1612</v>
      </c>
      <c r="G8" s="133">
        <f t="shared" si="0"/>
        <v>4433</v>
      </c>
    </row>
    <row r="9" spans="1:7" ht="15">
      <c r="A9" s="124" t="s">
        <v>28</v>
      </c>
      <c r="B9" s="139" t="s">
        <v>536</v>
      </c>
      <c r="C9" s="139">
        <v>7208</v>
      </c>
      <c r="D9" s="649">
        <v>390</v>
      </c>
      <c r="E9" s="649">
        <v>520</v>
      </c>
      <c r="F9" s="649">
        <v>520</v>
      </c>
      <c r="G9" s="133">
        <f t="shared" si="0"/>
        <v>1430</v>
      </c>
    </row>
    <row r="10" spans="1:7" ht="15">
      <c r="A10" s="124" t="s">
        <v>29</v>
      </c>
      <c r="B10" s="647" t="s">
        <v>578</v>
      </c>
      <c r="C10" s="140"/>
      <c r="D10" s="650"/>
      <c r="E10" s="650">
        <v>660</v>
      </c>
      <c r="F10" s="650">
        <v>660</v>
      </c>
      <c r="G10" s="133">
        <f t="shared" si="0"/>
        <v>1320</v>
      </c>
    </row>
    <row r="11" spans="1:7" ht="15">
      <c r="A11" s="124" t="s">
        <v>30</v>
      </c>
      <c r="B11" s="647" t="s">
        <v>579</v>
      </c>
      <c r="C11" s="140"/>
      <c r="D11" s="650"/>
      <c r="E11" s="680">
        <v>30000</v>
      </c>
      <c r="F11" s="650"/>
      <c r="G11" s="133">
        <f t="shared" si="0"/>
        <v>30000</v>
      </c>
    </row>
    <row r="12" spans="1:7" ht="15">
      <c r="A12" s="124" t="s">
        <v>31</v>
      </c>
      <c r="B12" s="647" t="s">
        <v>580</v>
      </c>
      <c r="C12" s="140"/>
      <c r="D12" s="650"/>
      <c r="E12" s="650">
        <v>1337</v>
      </c>
      <c r="F12" s="650">
        <v>1337</v>
      </c>
      <c r="G12" s="133">
        <f t="shared" si="0"/>
        <v>2674</v>
      </c>
    </row>
    <row r="13" spans="1:7" ht="15">
      <c r="A13" s="124" t="s">
        <v>32</v>
      </c>
      <c r="B13" s="647" t="s">
        <v>537</v>
      </c>
      <c r="C13" s="140">
        <v>371096</v>
      </c>
      <c r="D13" s="650">
        <v>371096</v>
      </c>
      <c r="E13" s="650"/>
      <c r="F13" s="650"/>
      <c r="G13" s="133">
        <f t="shared" si="0"/>
        <v>371096</v>
      </c>
    </row>
    <row r="14" spans="1:7" ht="15">
      <c r="A14" s="124" t="s">
        <v>33</v>
      </c>
      <c r="B14" s="647" t="s">
        <v>581</v>
      </c>
      <c r="C14" s="590"/>
      <c r="D14" s="650">
        <v>50000</v>
      </c>
      <c r="E14" s="650"/>
      <c r="F14" s="650"/>
      <c r="G14" s="133">
        <f t="shared" si="0"/>
        <v>50000</v>
      </c>
    </row>
    <row r="15" spans="1:7" ht="15.75" thickBot="1">
      <c r="A15" s="124" t="s">
        <v>34</v>
      </c>
      <c r="B15" s="140" t="s">
        <v>538</v>
      </c>
      <c r="C15" s="140">
        <v>14647</v>
      </c>
      <c r="D15" s="141"/>
      <c r="E15" s="141"/>
      <c r="F15" s="141"/>
      <c r="G15" s="133">
        <f t="shared" si="0"/>
        <v>0</v>
      </c>
    </row>
    <row r="16" spans="1:7" ht="15.75" thickBot="1">
      <c r="A16" s="127"/>
      <c r="B16" s="131" t="s">
        <v>245</v>
      </c>
      <c r="C16" s="131">
        <f>SUM(C6:C15)</f>
        <v>795467</v>
      </c>
      <c r="D16" s="134">
        <f>SUM(D6:D15)</f>
        <v>445475</v>
      </c>
      <c r="E16" s="134">
        <f>SUM(E6:E15)</f>
        <v>54761</v>
      </c>
      <c r="F16" s="134">
        <f>SUM(F6:F15)</f>
        <v>24761</v>
      </c>
      <c r="G16" s="135">
        <f>SUM(G6:G15)</f>
        <v>524997</v>
      </c>
    </row>
    <row r="21" spans="1:7" ht="36" customHeight="1">
      <c r="A21" s="718"/>
      <c r="B21" s="718"/>
      <c r="C21" s="718"/>
      <c r="D21" s="718"/>
      <c r="E21" s="718"/>
      <c r="F21" s="718"/>
      <c r="G21" s="718"/>
    </row>
    <row r="22" spans="1:7" ht="15">
      <c r="A22" s="123"/>
      <c r="B22" s="123"/>
      <c r="C22" s="123"/>
      <c r="D22" s="719"/>
      <c r="E22" s="719"/>
      <c r="F22" s="722"/>
      <c r="G22" s="722"/>
    </row>
    <row r="23" spans="1:7" ht="15">
      <c r="A23" s="723"/>
      <c r="B23" s="723"/>
      <c r="C23" s="591"/>
      <c r="D23" s="723"/>
      <c r="E23" s="723"/>
      <c r="F23" s="723"/>
      <c r="G23" s="723"/>
    </row>
    <row r="24" spans="1:7" ht="15">
      <c r="A24" s="723"/>
      <c r="B24" s="723"/>
      <c r="C24" s="591"/>
      <c r="D24" s="591"/>
      <c r="E24" s="591"/>
      <c r="F24" s="591"/>
      <c r="G24" s="723"/>
    </row>
    <row r="25" spans="1:7" ht="15">
      <c r="A25" s="592"/>
      <c r="B25" s="592"/>
      <c r="C25" s="592"/>
      <c r="D25" s="592"/>
      <c r="E25" s="592"/>
      <c r="F25" s="592"/>
      <c r="G25" s="592"/>
    </row>
    <row r="26" spans="1:7" ht="15">
      <c r="A26" s="592"/>
      <c r="B26" s="593"/>
      <c r="C26" s="593"/>
      <c r="D26" s="594"/>
      <c r="E26" s="594"/>
      <c r="F26" s="594"/>
      <c r="G26" s="595"/>
    </row>
    <row r="27" spans="1:7" ht="15">
      <c r="A27" s="592"/>
      <c r="B27" s="593"/>
      <c r="C27" s="593"/>
      <c r="D27" s="594"/>
      <c r="E27" s="594"/>
      <c r="F27" s="594"/>
      <c r="G27" s="595"/>
    </row>
    <row r="28" spans="1:7" ht="15">
      <c r="A28" s="592"/>
      <c r="B28" s="593"/>
      <c r="C28" s="593"/>
      <c r="D28" s="594"/>
      <c r="E28" s="594"/>
      <c r="F28" s="594"/>
      <c r="G28" s="595"/>
    </row>
    <row r="29" spans="1:7" ht="15">
      <c r="A29" s="592"/>
      <c r="B29" s="593"/>
      <c r="C29" s="593"/>
      <c r="D29" s="594"/>
      <c r="E29" s="594"/>
      <c r="F29" s="594"/>
      <c r="G29" s="595"/>
    </row>
    <row r="30" spans="1:7" ht="15">
      <c r="A30" s="592"/>
      <c r="B30" s="593"/>
      <c r="C30" s="593"/>
      <c r="D30" s="594"/>
      <c r="E30" s="594"/>
      <c r="F30" s="594"/>
      <c r="G30" s="595"/>
    </row>
    <row r="31" spans="1:7" ht="15">
      <c r="A31" s="592"/>
      <c r="B31" s="593"/>
      <c r="C31" s="593"/>
      <c r="D31" s="594"/>
      <c r="E31" s="594"/>
      <c r="F31" s="594"/>
      <c r="G31" s="595"/>
    </row>
    <row r="32" spans="1:7" ht="15">
      <c r="A32" s="592"/>
      <c r="B32" s="596"/>
      <c r="C32" s="596"/>
      <c r="D32" s="597"/>
      <c r="E32" s="597"/>
      <c r="F32" s="597"/>
      <c r="G32" s="597"/>
    </row>
  </sheetData>
  <sheetProtection/>
  <mergeCells count="14">
    <mergeCell ref="A21:G21"/>
    <mergeCell ref="D22:E22"/>
    <mergeCell ref="F22:G22"/>
    <mergeCell ref="A23:A24"/>
    <mergeCell ref="B23:B24"/>
    <mergeCell ref="D23:F23"/>
    <mergeCell ref="G23:G24"/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40/2013.(XII.19.) önkormányzati rendelethez 3. melléklet a 4/2013.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"/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22" customWidth="1"/>
    <col min="2" max="2" width="68.625" style="122" customWidth="1"/>
    <col min="3" max="3" width="19.50390625" style="122" customWidth="1"/>
    <col min="4" max="16384" width="9.375" style="122" customWidth="1"/>
  </cols>
  <sheetData>
    <row r="1" spans="1:3" ht="33" customHeight="1">
      <c r="A1" s="718" t="s">
        <v>539</v>
      </c>
      <c r="B1" s="718"/>
      <c r="C1" s="718"/>
    </row>
    <row r="2" spans="1:4" ht="15.75" customHeight="1" thickBot="1">
      <c r="A2" s="123"/>
      <c r="B2" s="123"/>
      <c r="C2" s="136" t="s">
        <v>60</v>
      </c>
      <c r="D2" s="130"/>
    </row>
    <row r="3" spans="1:3" ht="26.25" customHeight="1" thickBot="1">
      <c r="A3" s="142" t="s">
        <v>23</v>
      </c>
      <c r="B3" s="143" t="s">
        <v>241</v>
      </c>
      <c r="C3" s="144" t="s">
        <v>292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25</v>
      </c>
      <c r="B5" s="316" t="s">
        <v>63</v>
      </c>
      <c r="C5" s="313">
        <v>279191</v>
      </c>
    </row>
    <row r="6" spans="1:3" ht="24.75">
      <c r="A6" s="149" t="s">
        <v>26</v>
      </c>
      <c r="B6" s="342" t="s">
        <v>386</v>
      </c>
      <c r="C6" s="670">
        <v>82899</v>
      </c>
    </row>
    <row r="7" spans="1:3" ht="15">
      <c r="A7" s="149" t="s">
        <v>27</v>
      </c>
      <c r="B7" s="343" t="s">
        <v>246</v>
      </c>
      <c r="C7" s="314">
        <v>7800</v>
      </c>
    </row>
    <row r="8" spans="1:3" ht="24.75">
      <c r="A8" s="149" t="s">
        <v>28</v>
      </c>
      <c r="B8" s="343" t="s">
        <v>388</v>
      </c>
      <c r="C8" s="314"/>
    </row>
    <row r="9" spans="1:3" ht="15">
      <c r="A9" s="150" t="s">
        <v>29</v>
      </c>
      <c r="B9" s="343" t="s">
        <v>387</v>
      </c>
      <c r="C9" s="315">
        <v>175</v>
      </c>
    </row>
    <row r="10" spans="1:3" ht="15.75" thickBot="1">
      <c r="A10" s="149" t="s">
        <v>30</v>
      </c>
      <c r="B10" s="344" t="s">
        <v>242</v>
      </c>
      <c r="C10" s="314"/>
    </row>
    <row r="11" spans="1:3" ht="15.75" thickBot="1">
      <c r="A11" s="724" t="s">
        <v>247</v>
      </c>
      <c r="B11" s="725"/>
      <c r="C11" s="151">
        <f>SUM(C5:C10)</f>
        <v>370065</v>
      </c>
    </row>
    <row r="12" spans="1:3" ht="23.25" customHeight="1">
      <c r="A12" s="726" t="s">
        <v>252</v>
      </c>
      <c r="B12" s="726"/>
      <c r="C12" s="7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40/2013.(XII.19.) önkormányzati rendelethez 4. melléklet a 4/2013. (II.15.)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9"/>
  <dimension ref="A1:F24"/>
  <sheetViews>
    <sheetView workbookViewId="0" topLeftCell="A1">
      <selection activeCell="B14" sqref="B14"/>
    </sheetView>
  </sheetViews>
  <sheetFormatPr defaultColWidth="9.00390625" defaultRowHeight="12.75"/>
  <cols>
    <col min="1" max="1" width="60.625" style="39" customWidth="1"/>
    <col min="2" max="2" width="15.625" style="38" customWidth="1"/>
    <col min="3" max="3" width="16.375" style="38" customWidth="1"/>
    <col min="4" max="4" width="18.00390625" style="38" customWidth="1"/>
    <col min="5" max="5" width="16.625" style="38" customWidth="1"/>
    <col min="6" max="6" width="18.875" style="38" customWidth="1"/>
    <col min="7" max="8" width="12.875" style="38" customWidth="1"/>
    <col min="9" max="9" width="13.875" style="38" customWidth="1"/>
    <col min="10" max="16384" width="9.375" style="38" customWidth="1"/>
  </cols>
  <sheetData>
    <row r="1" spans="1:6" ht="24.75" customHeight="1">
      <c r="A1" s="727" t="s">
        <v>1</v>
      </c>
      <c r="B1" s="727"/>
      <c r="C1" s="727"/>
      <c r="D1" s="727"/>
      <c r="E1" s="727"/>
      <c r="F1" s="727"/>
    </row>
    <row r="2" spans="1:6" ht="23.25" customHeight="1" thickBot="1">
      <c r="A2" s="152"/>
      <c r="B2" s="50"/>
      <c r="C2" s="50"/>
      <c r="D2" s="50"/>
      <c r="E2" s="50"/>
      <c r="F2" s="45" t="s">
        <v>68</v>
      </c>
    </row>
    <row r="3" spans="1:6" s="40" customFormat="1" ht="48.75" customHeight="1" thickBot="1">
      <c r="A3" s="153" t="s">
        <v>74</v>
      </c>
      <c r="B3" s="154" t="s">
        <v>72</v>
      </c>
      <c r="C3" s="154" t="s">
        <v>73</v>
      </c>
      <c r="D3" s="154" t="s">
        <v>0</v>
      </c>
      <c r="E3" s="154" t="s">
        <v>292</v>
      </c>
      <c r="F3" s="46" t="s">
        <v>2</v>
      </c>
    </row>
    <row r="4" spans="1:6" s="5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</row>
    <row r="5" spans="1:6" ht="15.75" customHeight="1">
      <c r="A5" s="41" t="s">
        <v>540</v>
      </c>
      <c r="B5" s="27">
        <v>110199</v>
      </c>
      <c r="C5" s="51">
        <v>2013</v>
      </c>
      <c r="D5" s="27">
        <v>3328</v>
      </c>
      <c r="E5" s="27">
        <v>106871</v>
      </c>
      <c r="F5" s="57">
        <f aca="true" t="shared" si="0" ref="F5:F23">B5-D5-E5</f>
        <v>0</v>
      </c>
    </row>
    <row r="6" spans="1:6" ht="15.75" customHeight="1">
      <c r="A6" s="54" t="s">
        <v>541</v>
      </c>
      <c r="B6" s="55">
        <v>1270</v>
      </c>
      <c r="C6" s="56">
        <v>2013</v>
      </c>
      <c r="D6" s="55"/>
      <c r="E6" s="55">
        <v>1270</v>
      </c>
      <c r="F6" s="57">
        <f t="shared" si="0"/>
        <v>0</v>
      </c>
    </row>
    <row r="7" spans="1:6" ht="15.75" customHeight="1">
      <c r="A7" s="598" t="s">
        <v>570</v>
      </c>
      <c r="B7" s="599">
        <v>211</v>
      </c>
      <c r="C7" s="600">
        <v>2013</v>
      </c>
      <c r="D7" s="599"/>
      <c r="E7" s="599">
        <v>211</v>
      </c>
      <c r="F7" s="57">
        <f t="shared" si="0"/>
        <v>0</v>
      </c>
    </row>
    <row r="8" spans="1:6" ht="15.75" customHeight="1">
      <c r="A8" s="598" t="s">
        <v>582</v>
      </c>
      <c r="B8" s="599">
        <v>1200</v>
      </c>
      <c r="C8" s="600">
        <v>2013</v>
      </c>
      <c r="D8" s="599"/>
      <c r="E8" s="599">
        <v>1200</v>
      </c>
      <c r="F8" s="57">
        <f t="shared" si="0"/>
        <v>0</v>
      </c>
    </row>
    <row r="9" spans="1:6" ht="15.75" customHeight="1">
      <c r="A9" s="598" t="s">
        <v>584</v>
      </c>
      <c r="B9" s="681">
        <v>760</v>
      </c>
      <c r="C9" s="600">
        <v>2013</v>
      </c>
      <c r="D9" s="599"/>
      <c r="E9" s="681">
        <v>760</v>
      </c>
      <c r="F9" s="57">
        <f t="shared" si="0"/>
        <v>0</v>
      </c>
    </row>
    <row r="10" spans="1:6" ht="15.75" customHeight="1">
      <c r="A10" s="54" t="s">
        <v>589</v>
      </c>
      <c r="B10" s="55">
        <v>1233</v>
      </c>
      <c r="C10" s="56">
        <v>2013</v>
      </c>
      <c r="D10" s="55"/>
      <c r="E10" s="55">
        <v>1233</v>
      </c>
      <c r="F10" s="57">
        <f t="shared" si="0"/>
        <v>0</v>
      </c>
    </row>
    <row r="11" spans="1:6" ht="15.75" customHeight="1">
      <c r="A11" s="54"/>
      <c r="B11" s="55"/>
      <c r="C11" s="56"/>
      <c r="D11" s="55"/>
      <c r="E11" s="55"/>
      <c r="F11" s="57">
        <f t="shared" si="0"/>
        <v>0</v>
      </c>
    </row>
    <row r="12" spans="1:6" ht="15.75" customHeight="1">
      <c r="A12" s="54"/>
      <c r="B12" s="55"/>
      <c r="C12" s="56"/>
      <c r="D12" s="55"/>
      <c r="E12" s="55"/>
      <c r="F12" s="57">
        <f t="shared" si="0"/>
        <v>0</v>
      </c>
    </row>
    <row r="13" spans="1:6" ht="15.75" customHeight="1">
      <c r="A13" s="640"/>
      <c r="B13" s="55"/>
      <c r="C13" s="56"/>
      <c r="D13" s="55"/>
      <c r="E13" s="55"/>
      <c r="F13" s="57">
        <f t="shared" si="0"/>
        <v>0</v>
      </c>
    </row>
    <row r="14" spans="1:6" ht="15.75" customHeight="1">
      <c r="A14" s="54"/>
      <c r="B14" s="55"/>
      <c r="C14" s="56"/>
      <c r="D14" s="55"/>
      <c r="E14" s="55"/>
      <c r="F14" s="57">
        <f t="shared" si="0"/>
        <v>0</v>
      </c>
    </row>
    <row r="15" spans="1:6" ht="15.75" customHeight="1">
      <c r="A15" s="54"/>
      <c r="B15" s="55"/>
      <c r="C15" s="56"/>
      <c r="D15" s="55"/>
      <c r="E15" s="55"/>
      <c r="F15" s="57">
        <f t="shared" si="0"/>
        <v>0</v>
      </c>
    </row>
    <row r="16" spans="1:6" ht="15.75" customHeight="1">
      <c r="A16" s="54"/>
      <c r="B16" s="55"/>
      <c r="C16" s="56"/>
      <c r="D16" s="55"/>
      <c r="E16" s="55"/>
      <c r="F16" s="57">
        <f t="shared" si="0"/>
        <v>0</v>
      </c>
    </row>
    <row r="17" spans="1:6" ht="15.75" customHeight="1">
      <c r="A17" s="54"/>
      <c r="B17" s="55"/>
      <c r="C17" s="56"/>
      <c r="D17" s="55"/>
      <c r="E17" s="55"/>
      <c r="F17" s="57">
        <f t="shared" si="0"/>
        <v>0</v>
      </c>
    </row>
    <row r="18" spans="1:6" ht="15.75" customHeight="1">
      <c r="A18" s="54"/>
      <c r="B18" s="55"/>
      <c r="C18" s="56"/>
      <c r="D18" s="55"/>
      <c r="E18" s="55"/>
      <c r="F18" s="57">
        <f t="shared" si="0"/>
        <v>0</v>
      </c>
    </row>
    <row r="19" spans="1:6" ht="15.75" customHeight="1">
      <c r="A19" s="54"/>
      <c r="B19" s="55"/>
      <c r="C19" s="56"/>
      <c r="D19" s="55"/>
      <c r="E19" s="55"/>
      <c r="F19" s="57">
        <f t="shared" si="0"/>
        <v>0</v>
      </c>
    </row>
    <row r="20" spans="1:6" ht="15.75" customHeight="1">
      <c r="A20" s="54"/>
      <c r="B20" s="55"/>
      <c r="C20" s="56"/>
      <c r="D20" s="55"/>
      <c r="E20" s="55"/>
      <c r="F20" s="57">
        <f t="shared" si="0"/>
        <v>0</v>
      </c>
    </row>
    <row r="21" spans="1:6" ht="15.75" customHeight="1">
      <c r="A21" s="54"/>
      <c r="B21" s="55"/>
      <c r="C21" s="56"/>
      <c r="D21" s="55"/>
      <c r="E21" s="55"/>
      <c r="F21" s="57">
        <f t="shared" si="0"/>
        <v>0</v>
      </c>
    </row>
    <row r="22" spans="1:6" ht="15.75" customHeight="1">
      <c r="A22" s="54"/>
      <c r="B22" s="55"/>
      <c r="C22" s="56"/>
      <c r="D22" s="55"/>
      <c r="E22" s="55"/>
      <c r="F22" s="57">
        <f t="shared" si="0"/>
        <v>0</v>
      </c>
    </row>
    <row r="23" spans="1:6" ht="15.75" customHeight="1" thickBot="1">
      <c r="A23" s="58"/>
      <c r="B23" s="59"/>
      <c r="C23" s="59"/>
      <c r="D23" s="59"/>
      <c r="E23" s="59"/>
      <c r="F23" s="60">
        <f t="shared" si="0"/>
        <v>0</v>
      </c>
    </row>
    <row r="24" spans="1:6" s="53" customFormat="1" ht="18" customHeight="1" thickBot="1">
      <c r="A24" s="155" t="s">
        <v>71</v>
      </c>
      <c r="B24" s="156">
        <f>SUM(B5:B23)</f>
        <v>114873</v>
      </c>
      <c r="C24" s="108"/>
      <c r="D24" s="156">
        <f>SUM(D5:D23)</f>
        <v>3328</v>
      </c>
      <c r="E24" s="156">
        <f>SUM(E5:E23)</f>
        <v>111545</v>
      </c>
      <c r="F24" s="6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mell. a 40/2013.(XII.19.)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2013-12-19T13:59:54Z</cp:lastPrinted>
  <dcterms:created xsi:type="dcterms:W3CDTF">1999-10-30T10:30:45Z</dcterms:created>
  <dcterms:modified xsi:type="dcterms:W3CDTF">2013-12-19T14:58:28Z</dcterms:modified>
  <cp:category/>
  <cp:version/>
  <cp:contentType/>
  <cp:contentStatus/>
</cp:coreProperties>
</file>