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tabRatio="952" activeTab="11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 6a Vagyonkim." sheetId="47" r:id="rId7"/>
    <sheet name="6b Befektetett eszk. " sheetId="48" r:id="rId8"/>
    <sheet name="7. Maradványkimutatás" sheetId="49" r:id="rId9"/>
    <sheet name="8. Eredménykimutatás" sheetId="50" r:id="rId10"/>
    <sheet name="9. Közvetett támogatások" sheetId="51" r:id="rId11"/>
    <sheet name="10. Létszám" sheetId="52" r:id="rId12"/>
  </sheets>
  <externalReferences>
    <externalReference r:id="rId13"/>
    <externalReference r:id="rId14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Bev.-Kiad.'!$A$1:$H$50</definedName>
    <definedName name="_xlnm.Print_Area" localSheetId="3">'4.a Cofog-Bev.-Önk.'!$A$1:$AD$24</definedName>
    <definedName name="_xlnm.Print_Area" localSheetId="4">'4.b Cofog-Kiad.-Önk.'!$A$1:$AG$32</definedName>
  </definedNames>
  <calcPr calcId="162913"/>
</workbook>
</file>

<file path=xl/calcChain.xml><?xml version="1.0" encoding="utf-8"?>
<calcChain xmlns="http://schemas.openxmlformats.org/spreadsheetml/2006/main">
  <c r="B26" i="52" l="1"/>
  <c r="B22" i="52"/>
  <c r="B18" i="52"/>
  <c r="B27" i="52" s="1"/>
  <c r="D63" i="19" l="1"/>
  <c r="Z63" i="19"/>
  <c r="AA63" i="19"/>
  <c r="AB63" i="19"/>
  <c r="AC63" i="19"/>
  <c r="AD63" i="19"/>
  <c r="AE63" i="19"/>
  <c r="AF63" i="19"/>
  <c r="Y63" i="19"/>
  <c r="AF40" i="19" l="1"/>
  <c r="AF59" i="19" s="1"/>
  <c r="AE62" i="19"/>
  <c r="AE59" i="19"/>
  <c r="AF60" i="19"/>
  <c r="AF61" i="19"/>
  <c r="AB62" i="19"/>
  <c r="AC62" i="19"/>
  <c r="AD62" i="19"/>
  <c r="AC59" i="19"/>
  <c r="Z62" i="19"/>
  <c r="AA62" i="19"/>
  <c r="AA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Y59" i="19"/>
  <c r="Z59" i="19"/>
  <c r="AD11" i="34"/>
  <c r="AD24" i="34"/>
  <c r="K24" i="34"/>
  <c r="AD21" i="34"/>
  <c r="AD19" i="34"/>
  <c r="AD20" i="34"/>
  <c r="AC21" i="34"/>
  <c r="AD22" i="34"/>
  <c r="X24" i="34"/>
  <c r="C14" i="49"/>
  <c r="C13" i="49"/>
  <c r="C12" i="49"/>
  <c r="C11" i="49"/>
  <c r="C8" i="49"/>
  <c r="AF62" i="19" l="1"/>
  <c r="E31" i="50"/>
  <c r="E30" i="50"/>
  <c r="E29" i="50"/>
  <c r="E21" i="50"/>
  <c r="E17" i="50"/>
  <c r="E13" i="50"/>
  <c r="E8" i="50"/>
  <c r="E24" i="50" s="1"/>
  <c r="H12" i="48"/>
  <c r="H13" i="48"/>
  <c r="H14" i="48"/>
  <c r="H15" i="48"/>
  <c r="H16" i="48"/>
  <c r="H17" i="48"/>
  <c r="H18" i="48"/>
  <c r="H19" i="48"/>
  <c r="H21" i="48"/>
  <c r="H22" i="48"/>
  <c r="H23" i="48"/>
  <c r="H25" i="48"/>
  <c r="H26" i="48"/>
  <c r="H27" i="48"/>
  <c r="H28" i="48"/>
  <c r="H29" i="48"/>
  <c r="H11" i="48"/>
  <c r="AG17" i="36" l="1"/>
  <c r="R32" i="36"/>
  <c r="L17" i="36"/>
  <c r="D24" i="34"/>
  <c r="K11" i="34"/>
  <c r="G42" i="33"/>
  <c r="G41" i="33"/>
  <c r="G25" i="33"/>
  <c r="G28" i="32" l="1"/>
  <c r="G27" i="32"/>
  <c r="F28" i="32"/>
  <c r="E28" i="32"/>
  <c r="F20" i="13"/>
  <c r="G20" i="13"/>
  <c r="E20" i="13"/>
  <c r="H20" i="13" l="1"/>
  <c r="C31" i="48"/>
  <c r="E30" i="48"/>
  <c r="F30" i="48"/>
  <c r="G30" i="48"/>
  <c r="D30" i="48"/>
  <c r="E24" i="48"/>
  <c r="F24" i="48"/>
  <c r="G24" i="48"/>
  <c r="D24" i="48"/>
  <c r="H24" i="48" s="1"/>
  <c r="E20" i="48"/>
  <c r="F20" i="48"/>
  <c r="F31" i="48" s="1"/>
  <c r="G20" i="48"/>
  <c r="D20" i="48"/>
  <c r="H22" i="51"/>
  <c r="L26" i="36"/>
  <c r="AG26" i="36" s="1"/>
  <c r="K17" i="34"/>
  <c r="AD17" i="34" s="1"/>
  <c r="K18" i="34"/>
  <c r="AD18" i="34" s="1"/>
  <c r="K19" i="34"/>
  <c r="K20" i="34"/>
  <c r="C24" i="34"/>
  <c r="K23" i="34"/>
  <c r="AD23" i="34" s="1"/>
  <c r="E52" i="33"/>
  <c r="F52" i="33"/>
  <c r="D52" i="33"/>
  <c r="G50" i="33"/>
  <c r="G17" i="33"/>
  <c r="D72" i="32"/>
  <c r="F56" i="32"/>
  <c r="E56" i="32"/>
  <c r="G55" i="32"/>
  <c r="E23" i="13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D59" i="19"/>
  <c r="AB59" i="19"/>
  <c r="D59" i="19"/>
  <c r="Q32" i="36"/>
  <c r="O32" i="36"/>
  <c r="K32" i="36"/>
  <c r="I32" i="36"/>
  <c r="H32" i="36"/>
  <c r="G32" i="36"/>
  <c r="F32" i="36"/>
  <c r="E32" i="36"/>
  <c r="D32" i="36"/>
  <c r="C32" i="36"/>
  <c r="AG31" i="36"/>
  <c r="AG30" i="36"/>
  <c r="L29" i="36"/>
  <c r="AG29" i="36" s="1"/>
  <c r="L28" i="36"/>
  <c r="AG28" i="36" s="1"/>
  <c r="L27" i="36"/>
  <c r="AG27" i="36" s="1"/>
  <c r="L25" i="36"/>
  <c r="AG25" i="36" s="1"/>
  <c r="L24" i="36"/>
  <c r="AG24" i="36" s="1"/>
  <c r="V23" i="36"/>
  <c r="AG23" i="36" s="1"/>
  <c r="V22" i="36"/>
  <c r="L21" i="36"/>
  <c r="AG21" i="36" s="1"/>
  <c r="L20" i="36"/>
  <c r="AG20" i="36" s="1"/>
  <c r="L19" i="36"/>
  <c r="AG19" i="36" s="1"/>
  <c r="L18" i="36"/>
  <c r="AG18" i="36" s="1"/>
  <c r="L16" i="36"/>
  <c r="AG16" i="36" s="1"/>
  <c r="L15" i="36"/>
  <c r="AG15" i="36" s="1"/>
  <c r="L14" i="36"/>
  <c r="AG14" i="36" s="1"/>
  <c r="L13" i="36"/>
  <c r="AG13" i="36" s="1"/>
  <c r="L12" i="36"/>
  <c r="AG12" i="36" s="1"/>
  <c r="L11" i="36"/>
  <c r="AG11" i="36" s="1"/>
  <c r="L10" i="36"/>
  <c r="AG10" i="36" s="1"/>
  <c r="J24" i="34"/>
  <c r="I24" i="34"/>
  <c r="H24" i="34"/>
  <c r="E24" i="34"/>
  <c r="K22" i="34"/>
  <c r="K21" i="34"/>
  <c r="K16" i="34"/>
  <c r="AD16" i="34" s="1"/>
  <c r="K15" i="34"/>
  <c r="AD15" i="34" s="1"/>
  <c r="K14" i="34"/>
  <c r="AD14" i="34" s="1"/>
  <c r="K13" i="34"/>
  <c r="AD13" i="34" s="1"/>
  <c r="K12" i="34"/>
  <c r="AD12" i="34" s="1"/>
  <c r="K10" i="34"/>
  <c r="AD10" i="34" s="1"/>
  <c r="F128" i="33"/>
  <c r="F136" i="33" s="1"/>
  <c r="E128" i="33"/>
  <c r="E136" i="33" s="1"/>
  <c r="D128" i="33"/>
  <c r="D136" i="33" s="1"/>
  <c r="F99" i="33"/>
  <c r="E99" i="33"/>
  <c r="D99" i="33"/>
  <c r="G98" i="33"/>
  <c r="G95" i="33"/>
  <c r="F93" i="33"/>
  <c r="E93" i="33"/>
  <c r="D93" i="33"/>
  <c r="G92" i="33"/>
  <c r="G89" i="33"/>
  <c r="F84" i="33"/>
  <c r="E84" i="33"/>
  <c r="D84" i="33"/>
  <c r="G82" i="33"/>
  <c r="G79" i="33"/>
  <c r="G77" i="33"/>
  <c r="G73" i="33"/>
  <c r="F70" i="33"/>
  <c r="E70" i="33"/>
  <c r="D70" i="33"/>
  <c r="F59" i="33"/>
  <c r="E59" i="33"/>
  <c r="D59" i="33"/>
  <c r="G58" i="33"/>
  <c r="G56" i="33"/>
  <c r="G54" i="33"/>
  <c r="F48" i="33"/>
  <c r="E48" i="33"/>
  <c r="D48" i="33"/>
  <c r="G47" i="33"/>
  <c r="G46" i="33"/>
  <c r="G44" i="33"/>
  <c r="F39" i="33"/>
  <c r="E39" i="33"/>
  <c r="D39" i="33"/>
  <c r="G38" i="33"/>
  <c r="G37" i="33"/>
  <c r="F35" i="33"/>
  <c r="E35" i="33"/>
  <c r="D35" i="33"/>
  <c r="G33" i="33"/>
  <c r="G32" i="33"/>
  <c r="G30" i="33"/>
  <c r="F27" i="33"/>
  <c r="E27" i="33"/>
  <c r="D27" i="33"/>
  <c r="G26" i="33"/>
  <c r="G24" i="33"/>
  <c r="F22" i="33"/>
  <c r="E22" i="33"/>
  <c r="D22" i="33"/>
  <c r="D28" i="33" s="1"/>
  <c r="G21" i="33"/>
  <c r="G9" i="33"/>
  <c r="G90" i="32"/>
  <c r="F89" i="32"/>
  <c r="F95" i="32" s="1"/>
  <c r="E89" i="32"/>
  <c r="E95" i="32" s="1"/>
  <c r="E102" i="32" s="1"/>
  <c r="D89" i="32"/>
  <c r="D95" i="32" s="1"/>
  <c r="D102" i="32" s="1"/>
  <c r="G87" i="32"/>
  <c r="F72" i="32"/>
  <c r="E72" i="32"/>
  <c r="G71" i="32"/>
  <c r="F67" i="32"/>
  <c r="E67" i="32"/>
  <c r="D67" i="32"/>
  <c r="G66" i="32"/>
  <c r="G65" i="32"/>
  <c r="D56" i="32"/>
  <c r="G54" i="32"/>
  <c r="G52" i="32"/>
  <c r="G48" i="32"/>
  <c r="G47" i="32"/>
  <c r="G46" i="32"/>
  <c r="G45" i="32"/>
  <c r="G42" i="32"/>
  <c r="F41" i="32"/>
  <c r="F43" i="32" s="1"/>
  <c r="E41" i="32"/>
  <c r="D41" i="32"/>
  <c r="D43" i="32" s="1"/>
  <c r="G39" i="32"/>
  <c r="G35" i="32"/>
  <c r="G20" i="32"/>
  <c r="F15" i="32"/>
  <c r="F21" i="32" s="1"/>
  <c r="E15" i="32"/>
  <c r="E21" i="32" s="1"/>
  <c r="D15" i="32"/>
  <c r="D21" i="32" s="1"/>
  <c r="G13" i="32"/>
  <c r="G12" i="32"/>
  <c r="G9" i="32"/>
  <c r="G45" i="13"/>
  <c r="F45" i="13"/>
  <c r="E45" i="13"/>
  <c r="G44" i="13"/>
  <c r="F44" i="13"/>
  <c r="E44" i="13"/>
  <c r="G41" i="13"/>
  <c r="F41" i="13"/>
  <c r="F42" i="13" s="1"/>
  <c r="E41" i="13"/>
  <c r="E42" i="13" s="1"/>
  <c r="H40" i="13"/>
  <c r="H37" i="13"/>
  <c r="H36" i="13"/>
  <c r="H35" i="13"/>
  <c r="H34" i="13"/>
  <c r="H33" i="13"/>
  <c r="H32" i="13"/>
  <c r="H31" i="13"/>
  <c r="G24" i="13"/>
  <c r="F24" i="13"/>
  <c r="F49" i="13" s="1"/>
  <c r="E24" i="13"/>
  <c r="G23" i="13"/>
  <c r="F23" i="13"/>
  <c r="F48" i="13" s="1"/>
  <c r="H19" i="13"/>
  <c r="H17" i="13"/>
  <c r="G15" i="13"/>
  <c r="G21" i="13" s="1"/>
  <c r="F15" i="13"/>
  <c r="F21" i="13" s="1"/>
  <c r="E15" i="13"/>
  <c r="H14" i="13"/>
  <c r="H13" i="13"/>
  <c r="H11" i="13"/>
  <c r="H10" i="13"/>
  <c r="H8" i="13"/>
  <c r="H30" i="48" l="1"/>
  <c r="D31" i="48"/>
  <c r="H20" i="48"/>
  <c r="G52" i="33"/>
  <c r="E60" i="33"/>
  <c r="G49" i="13"/>
  <c r="E31" i="48"/>
  <c r="G31" i="48"/>
  <c r="E49" i="13"/>
  <c r="V32" i="36"/>
  <c r="L32" i="36"/>
  <c r="G84" i="33"/>
  <c r="G59" i="33"/>
  <c r="E28" i="33"/>
  <c r="G99" i="33"/>
  <c r="D60" i="33"/>
  <c r="D110" i="33" s="1"/>
  <c r="D137" i="33" s="1"/>
  <c r="G48" i="33"/>
  <c r="F60" i="33"/>
  <c r="G39" i="33"/>
  <c r="F28" i="33"/>
  <c r="G27" i="33"/>
  <c r="G72" i="32"/>
  <c r="G67" i="32"/>
  <c r="G56" i="32"/>
  <c r="G41" i="32"/>
  <c r="D73" i="32"/>
  <c r="D103" i="32" s="1"/>
  <c r="H41" i="13"/>
  <c r="F46" i="13"/>
  <c r="H45" i="13"/>
  <c r="E46" i="13"/>
  <c r="H44" i="13"/>
  <c r="G25" i="13"/>
  <c r="F50" i="13"/>
  <c r="AG22" i="36"/>
  <c r="AG32" i="36" s="1"/>
  <c r="G22" i="33"/>
  <c r="G35" i="33"/>
  <c r="G21" i="32"/>
  <c r="F73" i="32"/>
  <c r="F102" i="32"/>
  <c r="G95" i="32"/>
  <c r="G102" i="32" s="1"/>
  <c r="G15" i="32"/>
  <c r="E43" i="32"/>
  <c r="G43" i="32" s="1"/>
  <c r="G89" i="32"/>
  <c r="E25" i="13"/>
  <c r="E48" i="13"/>
  <c r="H15" i="13"/>
  <c r="E21" i="13"/>
  <c r="H23" i="13"/>
  <c r="H24" i="13"/>
  <c r="F25" i="13"/>
  <c r="G42" i="13"/>
  <c r="H42" i="13" s="1"/>
  <c r="G46" i="13"/>
  <c r="H46" i="13" s="1"/>
  <c r="G48" i="13"/>
  <c r="G50" i="13" s="1"/>
  <c r="H31" i="48" l="1"/>
  <c r="G60" i="33"/>
  <c r="E110" i="33"/>
  <c r="E137" i="33" s="1"/>
  <c r="H25" i="13"/>
  <c r="E50" i="13"/>
  <c r="G28" i="33"/>
  <c r="F110" i="33"/>
  <c r="F137" i="33" s="1"/>
  <c r="E73" i="32"/>
  <c r="E103" i="32" s="1"/>
  <c r="F103" i="32"/>
  <c r="G137" i="33" l="1"/>
  <c r="G110" i="33"/>
  <c r="G73" i="32"/>
  <c r="G103" i="32"/>
</calcChain>
</file>

<file path=xl/sharedStrings.xml><?xml version="1.0" encoding="utf-8"?>
<sst xmlns="http://schemas.openxmlformats.org/spreadsheetml/2006/main" count="1372" uniqueCount="1072">
  <si>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</si>
  <si>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</si>
  <si>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</si>
  <si>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</si>
  <si>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</si>
  <si>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</si>
  <si>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</si>
  <si>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</si>
  <si>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</si>
  <si>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</si>
  <si>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</si>
  <si>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</si>
  <si>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</si>
  <si>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</si>
  <si>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</si>
  <si>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</si>
  <si>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</si>
  <si>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</si>
  <si>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</si>
  <si>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</si>
  <si>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</si>
  <si>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</si>
  <si>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</si>
  <si>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</si>
  <si>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</si>
  <si>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</si>
  <si>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</si>
  <si>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</si>
  <si>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</si>
  <si>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</si>
  <si>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</si>
  <si>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</si>
  <si>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</si>
  <si>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</si>
  <si>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</si>
  <si>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</si>
  <si>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</si>
  <si>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</si>
  <si>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</si>
  <si>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</si>
  <si>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</si>
  <si>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</si>
  <si>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</si>
  <si>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</si>
  <si>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</si>
  <si>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</si>
  <si>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</si>
  <si>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</si>
  <si>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</si>
  <si>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</si>
  <si>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</si>
  <si>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</si>
  <si>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</si>
  <si>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</si>
  <si>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</si>
  <si>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</si>
  <si>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</si>
  <si>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</si>
  <si>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</si>
  <si>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</si>
  <si>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</si>
  <si>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</si>
  <si>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</si>
  <si>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</si>
  <si>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</si>
  <si>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</si>
  <si>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</si>
  <si>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</si>
  <si>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</si>
  <si>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</si>
  <si>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</si>
  <si>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</si>
  <si>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</si>
  <si>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</si>
  <si>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</si>
  <si>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</si>
  <si>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</si>
  <si>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</si>
  <si>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</si>
  <si>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</si>
  <si>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</si>
  <si>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</si>
  <si>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</si>
  <si>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</si>
  <si>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</si>
  <si>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</si>
  <si>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</si>
  <si>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</si>
  <si>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</si>
  <si>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</si>
  <si>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</si>
  <si>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</si>
  <si>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</si>
  <si>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</si>
  <si>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</si>
  <si>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</si>
  <si>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</si>
  <si>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</si>
  <si>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</si>
  <si>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</si>
  <si>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</si>
  <si>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</si>
  <si>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</si>
  <si>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</si>
  <si>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</si>
  <si>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</si>
  <si>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</si>
  <si>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</si>
  <si>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</si>
  <si>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</si>
  <si>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</si>
  <si>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</si>
  <si>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</si>
  <si>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</si>
  <si>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</si>
  <si>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</si>
  <si>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</si>
  <si>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</si>
  <si>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</si>
  <si>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</si>
  <si>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</si>
  <si>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</si>
  <si>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</si>
  <si>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</si>
  <si>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</si>
  <si>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</si>
  <si>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</si>
  <si>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</si>
  <si>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</si>
  <si>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</si>
  <si>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</si>
  <si>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</si>
  <si>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</si>
  <si>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</si>
  <si>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</si>
  <si>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</si>
  <si>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</si>
  <si>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</si>
  <si>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</si>
  <si>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</si>
  <si>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</si>
  <si>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</si>
  <si>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</si>
  <si>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</si>
  <si>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</si>
  <si>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</si>
  <si>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</si>
  <si>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</si>
  <si>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</si>
  <si>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</si>
  <si>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</si>
  <si>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</si>
  <si>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</si>
  <si>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</si>
  <si>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</si>
  <si>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</si>
  <si>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</si>
  <si>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</si>
  <si>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</si>
  <si>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</si>
  <si>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</si>
  <si>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</si>
  <si>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</si>
  <si>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</si>
  <si>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</si>
  <si>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</si>
  <si>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</si>
  <si>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</si>
  <si>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</si>
  <si>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</si>
  <si>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</si>
  <si>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</si>
  <si>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</si>
  <si>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</si>
  <si>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</si>
  <si>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</si>
  <si>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</si>
  <si>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</si>
  <si>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</si>
  <si>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</si>
  <si>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</si>
  <si>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</si>
  <si>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</si>
  <si>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</si>
  <si>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</si>
  <si>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</si>
  <si>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</si>
  <si>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</si>
  <si>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</si>
  <si>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</si>
  <si>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</si>
  <si>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</si>
  <si>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</si>
  <si>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</si>
  <si>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</si>
  <si>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</si>
  <si>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</si>
  <si>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</si>
  <si>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</si>
  <si>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</si>
  <si>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</si>
  <si>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</si>
  <si>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</si>
  <si>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</si>
  <si>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</si>
  <si>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</si>
  <si>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</si>
  <si>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</si>
  <si>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</si>
  <si>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</si>
  <si>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</si>
  <si>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</si>
  <si>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</si>
  <si>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</si>
  <si>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</si>
  <si>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</si>
  <si>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</si>
  <si>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</si>
  <si>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</si>
  <si>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</si>
  <si>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</si>
  <si>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</si>
  <si>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</si>
  <si>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</si>
  <si>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</si>
  <si>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</si>
  <si>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</si>
  <si>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</si>
  <si>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</si>
  <si>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</si>
  <si>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</si>
  <si>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</si>
  <si>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</si>
  <si>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</si>
  <si>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</si>
  <si>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</si>
  <si>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</si>
  <si>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</si>
  <si>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</si>
  <si>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</si>
  <si>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</si>
  <si>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</si>
  <si>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</si>
  <si>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</si>
  <si>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</si>
  <si>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</si>
  <si>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</si>
  <si>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</si>
  <si>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</si>
  <si>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</si>
  <si>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</si>
  <si>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</si>
  <si>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</si>
  <si>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</si>
  <si>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</si>
  <si>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</si>
  <si>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</si>
  <si>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</si>
  <si>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</si>
  <si>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</si>
  <si>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</si>
  <si>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</si>
  <si>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</si>
  <si>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</si>
  <si>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</si>
  <si>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</si>
  <si>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</si>
  <si>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</si>
  <si>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</si>
  <si>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</si>
  <si>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</si>
  <si>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</si>
  <si>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</si>
  <si>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</si>
  <si>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</si>
  <si>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</si>
  <si>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</si>
  <si>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</si>
  <si>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</si>
  <si>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</si>
  <si>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</si>
  <si>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</si>
  <si>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</si>
  <si>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</si>
  <si>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</si>
  <si>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</si>
  <si>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</si>
  <si>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</si>
  <si>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</si>
  <si>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</si>
  <si>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</si>
  <si>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</si>
  <si>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</si>
  <si>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</si>
  <si>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</si>
  <si>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</si>
  <si>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</si>
  <si>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</si>
  <si>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</si>
  <si>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</si>
  <si>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</si>
  <si>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</si>
  <si>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</si>
  <si>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</si>
  <si>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</si>
  <si>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</si>
  <si>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</si>
  <si>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</si>
  <si>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</si>
  <si>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</si>
  <si>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</si>
  <si>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</si>
  <si>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</si>
  <si>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</si>
  <si>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</si>
  <si>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</si>
  <si>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</si>
  <si>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</si>
  <si>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</si>
  <si>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</si>
  <si>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</si>
  <si>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</si>
  <si>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</si>
  <si>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</si>
  <si>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</si>
  <si>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</si>
  <si>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</si>
  <si>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</si>
  <si>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</si>
  <si>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</si>
  <si>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</si>
  <si>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</si>
  <si>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</si>
  <si>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</si>
  <si>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</si>
  <si>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</si>
  <si>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</si>
  <si>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</si>
  <si>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</si>
  <si>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</si>
  <si>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</si>
  <si>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</si>
  <si>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</si>
  <si>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</si>
  <si>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</si>
  <si>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</si>
  <si>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</si>
  <si>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</si>
  <si>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</si>
  <si>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</si>
  <si>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</si>
  <si>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</si>
  <si>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</si>
  <si>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</si>
  <si>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</si>
  <si>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</si>
  <si>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</si>
  <si>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</si>
  <si>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</si>
  <si>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</si>
  <si>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</si>
  <si>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</si>
  <si>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</si>
  <si>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</si>
  <si>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</si>
  <si>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</si>
  <si>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</si>
  <si>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</si>
  <si>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</si>
  <si>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</si>
  <si>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</si>
  <si>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</si>
  <si>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</si>
  <si>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</si>
  <si>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</si>
  <si>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</si>
  <si>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</si>
  <si>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</si>
  <si>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</si>
  <si>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</si>
  <si>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</si>
  <si>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</si>
  <si>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</si>
  <si>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</si>
  <si>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</si>
  <si>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</si>
  <si>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</si>
  <si>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</si>
  <si>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</si>
  <si>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</si>
  <si>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</si>
  <si>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</si>
  <si>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</si>
  <si>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</si>
  <si>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</si>
  <si>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</si>
  <si>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</si>
  <si>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</si>
  <si>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</si>
  <si>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</si>
  <si>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</si>
  <si>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</si>
  <si>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</si>
  <si>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</si>
  <si>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</si>
  <si>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</si>
  <si>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</si>
  <si>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</si>
  <si>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</si>
  <si>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</si>
  <si>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</si>
  <si>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</si>
  <si>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</si>
  <si>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</si>
  <si>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</si>
  <si>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</si>
  <si>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</si>
  <si>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</si>
  <si>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</si>
  <si>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</si>
  <si>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</si>
  <si>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</si>
  <si>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</si>
  <si>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</si>
  <si>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</si>
  <si>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</si>
  <si>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</si>
  <si>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</si>
  <si>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</si>
  <si>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</si>
  <si>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</si>
  <si>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</si>
  <si>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</si>
  <si>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</si>
  <si>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</si>
  <si>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</si>
  <si>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</si>
  <si>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</si>
  <si>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</si>
  <si>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</si>
  <si>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</si>
  <si>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</si>
  <si>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</si>
  <si>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</si>
  <si>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</si>
  <si>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</si>
  <si>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</si>
  <si>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</si>
  <si>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</si>
  <si>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</si>
  <si>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</si>
  <si>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</si>
  <si>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</si>
  <si>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</si>
  <si>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</si>
  <si>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</si>
  <si>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</si>
  <si>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</si>
  <si>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</si>
  <si>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</si>
  <si>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</si>
  <si>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</si>
  <si>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</si>
  <si>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</si>
  <si>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</si>
  <si>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</si>
  <si>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</si>
  <si>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</si>
  <si>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</si>
  <si>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</si>
  <si>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</si>
  <si>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</si>
  <si>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</si>
  <si>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</si>
  <si>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</si>
  <si>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</si>
  <si>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</si>
  <si>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</si>
  <si>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</si>
  <si>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</si>
  <si>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</si>
  <si>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</si>
  <si>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</si>
  <si>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</si>
  <si>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</si>
  <si>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</si>
  <si>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</si>
  <si>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</si>
  <si>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</si>
  <si>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</si>
  <si>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</si>
  <si>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</si>
  <si>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</si>
  <si>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</si>
  <si>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</si>
  <si>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</si>
  <si>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</si>
  <si>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</si>
  <si>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</si>
  <si>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</si>
  <si>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</si>
  <si>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</si>
  <si>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</si>
  <si>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</si>
  <si>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</si>
  <si>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</si>
  <si>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</si>
  <si>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</si>
  <si>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</si>
  <si>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</si>
  <si>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</si>
  <si>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</si>
  <si>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</si>
  <si>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</si>
  <si>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</si>
  <si>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</si>
  <si>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</si>
  <si>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</si>
  <si>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</si>
  <si>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</si>
  <si>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</si>
  <si>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</si>
  <si>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</si>
  <si>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</si>
  <si>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</si>
  <si>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</si>
  <si>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</si>
  <si>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</si>
  <si>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</si>
  <si>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</si>
  <si>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</si>
  <si>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</si>
  <si>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</si>
  <si>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</si>
  <si>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</si>
  <si>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</si>
  <si>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</si>
  <si>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</si>
  <si>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</si>
  <si>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</si>
  <si>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</si>
  <si>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</si>
  <si>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</si>
  <si>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</si>
  <si>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</si>
  <si>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</si>
  <si>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</si>
  <si>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</si>
  <si>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</si>
  <si>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</si>
  <si>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</si>
  <si>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</si>
  <si>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</si>
  <si>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</si>
  <si>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</si>
  <si>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</si>
  <si>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</si>
  <si>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</si>
  <si>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</si>
  <si>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</si>
  <si>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</si>
  <si>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</si>
  <si>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</si>
  <si>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</si>
  <si>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</si>
  <si>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</si>
  <si>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</si>
  <si>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</si>
  <si>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</si>
  <si>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</si>
  <si>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</si>
  <si>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</si>
  <si>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</si>
  <si>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</si>
  <si>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</si>
  <si>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</si>
  <si>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</si>
  <si>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</si>
  <si>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</si>
  <si>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</si>
  <si>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</si>
  <si>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</si>
  <si>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</si>
  <si>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</si>
  <si>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</si>
  <si>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</si>
  <si>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</si>
  <si>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</si>
  <si>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</si>
  <si>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</si>
  <si>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</si>
  <si>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</si>
  <si>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</si>
  <si>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</si>
  <si>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</si>
  <si>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</si>
  <si>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</si>
  <si>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</si>
  <si>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</si>
  <si>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</si>
  <si>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</si>
  <si>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</si>
  <si>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</si>
  <si>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</si>
  <si>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</si>
  <si>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</si>
  <si>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</si>
  <si>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</si>
  <si>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</si>
  <si>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</si>
  <si>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</si>
  <si>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</si>
  <si>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</si>
  <si>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</si>
  <si>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</si>
  <si>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</si>
  <si>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</si>
  <si>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</si>
  <si>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</si>
  <si>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</si>
  <si>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</si>
  <si>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</si>
  <si>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</si>
  <si>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</si>
  <si>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</si>
  <si>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</si>
  <si>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</si>
  <si>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</si>
  <si>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</si>
  <si>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</si>
  <si>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</si>
  <si>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</si>
  <si>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</si>
  <si>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</si>
  <si>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</si>
  <si>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</si>
  <si>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</si>
  <si>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</si>
  <si>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</si>
  <si>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</si>
  <si>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</si>
  <si>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</si>
  <si>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</si>
  <si>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</si>
  <si>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</si>
  <si>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</si>
  <si>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</si>
  <si>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</si>
  <si>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</si>
  <si>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</si>
  <si>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</si>
  <si>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</si>
  <si>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</si>
  <si>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</si>
  <si>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</si>
  <si>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</si>
  <si>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</si>
  <si>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</si>
  <si>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</si>
  <si>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</si>
  <si>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</si>
  <si>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</si>
  <si>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</si>
  <si>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</si>
  <si>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</si>
  <si>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</si>
  <si>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</si>
  <si>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</si>
  <si>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</si>
  <si>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</si>
  <si>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</si>
  <si>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</si>
  <si>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</si>
  <si>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</si>
  <si>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</si>
  <si>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</si>
  <si>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</si>
  <si>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</si>
  <si>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</si>
  <si>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</si>
  <si>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</si>
  <si>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</si>
  <si>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</si>
  <si>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</si>
  <si>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</si>
  <si>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</si>
  <si>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</si>
  <si>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</si>
  <si>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</si>
  <si>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</si>
  <si>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</si>
  <si>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</si>
  <si>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</si>
  <si>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</si>
  <si>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</si>
  <si>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</si>
  <si>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</si>
  <si>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</si>
  <si>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</si>
  <si>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</si>
  <si>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</si>
  <si>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</si>
  <si>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</si>
  <si>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</si>
  <si>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</si>
  <si>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</si>
  <si>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</si>
  <si>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</si>
  <si>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</si>
  <si>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</si>
  <si>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Közvilágítás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</si>
  <si>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</si>
  <si>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</si>
  <si>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</si>
  <si>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</si>
  <si>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</si>
  <si>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</si>
  <si>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</si>
  <si>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055131.</t>
  </si>
  <si>
    <t>Működési célú költségv.támog.és kieg.támogat.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</si>
  <si>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</si>
  <si>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</si>
  <si>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</si>
  <si>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</si>
  <si>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</si>
  <si>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adatok Ft-ban</t>
  </si>
  <si>
    <t>055121.</t>
  </si>
  <si>
    <t>Áht-on belüli megelőlegezés visszafizetése</t>
  </si>
  <si>
    <t>Önkormányzatok elszámolásai a központi költségvetéssel</t>
  </si>
  <si>
    <t>Ingatlanok beszerzése, létesítése</t>
  </si>
  <si>
    <t>Ingatlanok felújítása</t>
  </si>
  <si>
    <t>05621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</si>
  <si>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</si>
  <si>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</si>
  <si>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</si>
  <si>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</si>
  <si>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</si>
  <si>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</si>
  <si>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</si>
  <si>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</si>
  <si>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</si>
  <si>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</si>
  <si>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</si>
  <si>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</si>
  <si>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</si>
  <si>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</si>
  <si>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</si>
  <si>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</si>
  <si>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</si>
  <si>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</si>
  <si>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05711</t>
  </si>
  <si>
    <t>05741</t>
  </si>
  <si>
    <t>Mindösszesen:</t>
  </si>
  <si>
    <t>Eredeti</t>
  </si>
  <si>
    <t xml:space="preserve">Módosított </t>
  </si>
  <si>
    <t>Teljesítés</t>
  </si>
  <si>
    <t>Teljesítés %-a</t>
  </si>
  <si>
    <t>Állammháztartáson belüli megelőlegezések</t>
  </si>
  <si>
    <t>Rövid lejáratú hitelek, kölcsönök törlesztése</t>
  </si>
  <si>
    <t>059.</t>
  </si>
  <si>
    <t>Eredceti</t>
  </si>
  <si>
    <t>Módosított</t>
  </si>
  <si>
    <t>104037</t>
  </si>
  <si>
    <t>Intézményen kívüli gyermekétkeztetés</t>
  </si>
  <si>
    <t>104051</t>
  </si>
  <si>
    <t>Önk.-ok funkcióra nem sorolható bevételei</t>
  </si>
  <si>
    <t>Forgatási és befektetési célú fin. Műveletek</t>
  </si>
  <si>
    <t>Fedezeti és általános tartalék elszámolás</t>
  </si>
  <si>
    <t>Gyermekvédelmi pénzbeli és természetbeni ellátások</t>
  </si>
  <si>
    <t>05641</t>
  </si>
  <si>
    <t>Egyéb tárgyi eszköz beszerzése, létesítése</t>
  </si>
  <si>
    <t>6/a számú melléklet</t>
  </si>
  <si>
    <t>Sorszám</t>
  </si>
  <si>
    <t>Előző időszak</t>
  </si>
  <si>
    <t>Módosítások</t>
  </si>
  <si>
    <t>Tárgyidőszak</t>
  </si>
  <si>
    <t>A/II/1 Ingatlanok és a kapcsolódó vagyoni értékű jogok</t>
  </si>
  <si>
    <t>A/II/2 Gépek, berendezések, felszerelések, járművek</t>
  </si>
  <si>
    <t>A/II/4 Beruházások, felújítások</t>
  </si>
  <si>
    <t>A/III Befektetett pénzügyi eszközök (=A/III/1+A/III/2+A/III/3)</t>
  </si>
  <si>
    <t>22</t>
  </si>
  <si>
    <t>24</t>
  </si>
  <si>
    <t>27</t>
  </si>
  <si>
    <t>A) NEMZETI VAGYONBA TARTOZÓ BEFEKTETETT ESZKÖZÖK (=A/I+A/II+A/III+A/IV)</t>
  </si>
  <si>
    <t>C/II Pénztárak, csekkek, betétkönyvek (=C/II/1+C/II/2+C/II/3)</t>
  </si>
  <si>
    <t>C/III Forintszámlák (=C/III/1+C/III/2)</t>
  </si>
  <si>
    <t>C) PÉNZESZKÖZÖK (=C/I+…+C/IV)</t>
  </si>
  <si>
    <t>D/I/3d - ebből: költségvetési évben esedékes követelések vagyoni típusú adókra</t>
  </si>
  <si>
    <t>D/I/3e - ebből: költségvetési évben esedékes követelések termékek és szolgáltatások adóira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</si>
  <si>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</si>
  <si>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</si>
  <si>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</si>
  <si>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</si>
  <si>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D/III/1e - ebből: foglalkoztatottaknak adott előlegek</t>
  </si>
  <si>
    <t>149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</si>
  <si>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</si>
  <si>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</si>
  <si>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</si>
  <si>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</si>
  <si>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</si>
  <si>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</si>
  <si>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168</t>
  </si>
  <si>
    <t>170</t>
  </si>
  <si>
    <t>176</t>
  </si>
  <si>
    <t>ESZKÖZÖK ÖSSZESEN (=A+B+C+D+E+F)</t>
  </si>
  <si>
    <t>177</t>
  </si>
  <si>
    <t>182</t>
  </si>
  <si>
    <t>183</t>
  </si>
  <si>
    <t>G/IV Felhalmozott eredmény</t>
  </si>
  <si>
    <t>G/VI Mérleg szerinti eredmény</t>
  </si>
  <si>
    <t>186</t>
  </si>
  <si>
    <t>H/I/3 Költségvetési évben esedékes kötelezettségek dologi kiadásokra</t>
  </si>
  <si>
    <t>178</t>
  </si>
  <si>
    <t>H/I Költségvetési évben esedékes kötelezettségek (=H/I/1+…+H/I/9)</t>
  </si>
  <si>
    <t>236</t>
  </si>
  <si>
    <t>H/III/1 Kapott előlegek</t>
  </si>
  <si>
    <t>H/III/3 Más szervezetet megillető bevételek elszámolása</t>
  </si>
  <si>
    <t>244</t>
  </si>
  <si>
    <t>H/III/8 Letétre, megőrzésre, fedezetkezelésre átvett pénzeszközök, biztosítékok</t>
  </si>
  <si>
    <t>247</t>
  </si>
  <si>
    <t>H) KÖTELEZETTSÉGEK (=H/I+H/II+H/III)</t>
  </si>
  <si>
    <t>J/2 Költségek, ráfordítások passzív időbeli elhatárolása</t>
  </si>
  <si>
    <t>Maradványkimutatás</t>
  </si>
  <si>
    <t>Összeg</t>
  </si>
  <si>
    <t>9.  számú melléklet</t>
  </si>
  <si>
    <t>Medicopter Alapítvány</t>
  </si>
  <si>
    <t>Összesen:</t>
  </si>
  <si>
    <t>8. számú melléklet</t>
  </si>
  <si>
    <t>146</t>
  </si>
  <si>
    <t>Országos Mentőszolgálat</t>
  </si>
  <si>
    <t xml:space="preserve">Rinyaújlaki Általános Iskolás gyermekek </t>
  </si>
  <si>
    <t>B411</t>
  </si>
  <si>
    <t>094111.</t>
  </si>
  <si>
    <t>Biztosító által fizetett kártérítés</t>
  </si>
  <si>
    <t>09641.</t>
  </si>
  <si>
    <t>B64</t>
  </si>
  <si>
    <t>B65</t>
  </si>
  <si>
    <t>09651.</t>
  </si>
  <si>
    <t>B75</t>
  </si>
  <si>
    <t>09751.</t>
  </si>
  <si>
    <t>B74</t>
  </si>
  <si>
    <t>09741.</t>
  </si>
  <si>
    <t>104060</t>
  </si>
  <si>
    <t>A gyermekek, fiatalok és családok életminőségét javító programok</t>
  </si>
  <si>
    <t>Város-, községgazdálkodási feladatok</t>
  </si>
  <si>
    <t>Önkorm. és önkorm. hivatalok jogalkotó és ált. igazgatási tevékenysége</t>
  </si>
  <si>
    <t>Az önkormányzati vagyonnal való gazdálkodással kapcs. feladatok</t>
  </si>
  <si>
    <t>02</t>
  </si>
  <si>
    <t>A/I/2 Szellemi termékek</t>
  </si>
  <si>
    <t>04</t>
  </si>
  <si>
    <t>A/I Immateriális javak (=A/I/1+A/I/2+A/I/3)</t>
  </si>
  <si>
    <t>05</t>
  </si>
  <si>
    <t>06</t>
  </si>
  <si>
    <t>08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</si>
  <si>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</si>
  <si>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</si>
  <si>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</si>
  <si>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</si>
  <si>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</si>
  <si>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</si>
  <si>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</si>
  <si>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</si>
  <si>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</si>
  <si>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</si>
  <si>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28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</si>
  <si>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</si>
  <si>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</si>
  <si>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</si>
  <si>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</si>
  <si>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</si>
  <si>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</si>
  <si>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</si>
  <si>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</si>
  <si>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</si>
  <si>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51</t>
  </si>
  <si>
    <t>C/III/1 Kincstáron kívüli forintszámlák</t>
  </si>
  <si>
    <t>53</t>
  </si>
  <si>
    <t>57</t>
  </si>
  <si>
    <t>62</t>
  </si>
  <si>
    <t>D/I/3 Költségvetési évben esedékes követelések közhatalmi bevételre (=D/I/3a+…+D/I/3f)</t>
  </si>
  <si>
    <t>66</t>
  </si>
  <si>
    <t>67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</si>
  <si>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</si>
  <si>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</si>
  <si>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</si>
  <si>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</si>
  <si>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</si>
  <si>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</si>
  <si>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</si>
  <si>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</si>
  <si>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85</t>
  </si>
  <si>
    <t>D/I/6 Költségvetési évben esedékes követelések működési célú átvett pénzeszközre (&gt;=D/I/6a+D/I/6b+D/I/6c)</t>
  </si>
  <si>
    <t>88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</si>
  <si>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</si>
  <si>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</si>
  <si>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</si>
  <si>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</si>
  <si>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142</t>
  </si>
  <si>
    <t>D/II Költségvetési évet követően esedékes követelések (=D/II/1+…+D/II/8)</t>
  </si>
  <si>
    <t>D/III/1 Adott előlegek (=D/III/1a+…+D/III/1f)</t>
  </si>
  <si>
    <t>D/III/1c - ebből: készletekre adott előlegek</t>
  </si>
  <si>
    <t>148</t>
  </si>
  <si>
    <t>D) KÖVETELÉSEK  (=D/I+D/II+D/III)</t>
  </si>
  <si>
    <t>E/III/1 December havi illetmények, munkabérek elszámolása</t>
  </si>
  <si>
    <t>E/III Egyéb sajátos eszközoldali elszámolások (=E/III/1+E/III/2)</t>
  </si>
  <si>
    <t>171</t>
  </si>
  <si>
    <t>E) EGYÉB SAJÁTOS ELSZÁMOLÁSOK (=E/I+E/II+E/III)</t>
  </si>
  <si>
    <t>G/I  Nemzeti vagyon induláskori értéke</t>
  </si>
  <si>
    <t>G/II Nemzeti vagyon változásai</t>
  </si>
  <si>
    <t>179</t>
  </si>
  <si>
    <t>G/III Egyéb eszközök induláskori értéke és változásai</t>
  </si>
  <si>
    <t>180</t>
  </si>
  <si>
    <t>G/ SAJÁT TŐKE  (= G/I+…+G/VI)</t>
  </si>
  <si>
    <t>209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</si>
  <si>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</si>
  <si>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</si>
  <si>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</si>
  <si>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</si>
  <si>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</si>
  <si>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</si>
  <si>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</si>
  <si>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240</t>
  </si>
  <si>
    <t>243</t>
  </si>
  <si>
    <t>H/III Kötelezettség jellegű sajátos elszámolások (=H/III/1+…+H/III/10)</t>
  </si>
  <si>
    <t>249</t>
  </si>
  <si>
    <t>J) PASSZÍV IDŐBELI ELHATÁROLÁSOK (=J/1+J/2+J/3)</t>
  </si>
  <si>
    <t>250</t>
  </si>
  <si>
    <t>FORRÁSOK ÖSSZESEN (=G+H+I+J)</t>
  </si>
  <si>
    <t>01</t>
  </si>
  <si>
    <t>01        Alaptevékenység költségvetési bevételei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</si>
  <si>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</si>
  <si>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</si>
  <si>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</si>
  <si>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</si>
  <si>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</si>
  <si>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</si>
  <si>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</si>
  <si>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</si>
  <si>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</si>
  <si>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</si>
  <si>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</si>
  <si>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</si>
  <si>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</si>
  <si>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</si>
  <si>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</si>
  <si>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</si>
  <si>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</si>
  <si>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</si>
  <si>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</si>
  <si>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</si>
  <si>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</si>
  <si>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</si>
  <si>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</si>
  <si>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</si>
  <si>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</si>
  <si>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14</t>
  </si>
  <si>
    <t>11 Igénybe vett szolgáltatások értéke</t>
  </si>
  <si>
    <t>16</t>
  </si>
  <si>
    <t>13 Eladott (közvetített) szolgáltatások értéke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</si>
  <si>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</si>
  <si>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</si>
  <si>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</si>
  <si>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</si>
  <si>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</si>
  <si>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</si>
  <si>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</si>
  <si>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V Személyi jellegű ráfordítások (=14+15+16)</t>
  </si>
  <si>
    <t>VI Értékcsökkenési leírás</t>
  </si>
  <si>
    <t>23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</si>
  <si>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</si>
  <si>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</si>
  <si>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</si>
  <si>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</si>
  <si>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</si>
  <si>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</si>
  <si>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</si>
  <si>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35</t>
  </si>
  <si>
    <t>24 Fizetendő kamatok és kamatjellegű ráfordítások</t>
  </si>
  <si>
    <t>42</t>
  </si>
  <si>
    <t>IX Pénzügyi műveletek ráfordításai (=22+23+24+25+26)</t>
  </si>
  <si>
    <t>B)  PÉNZÜGYI MŰVELETEK EREDMÉNYE (=VIII-IX)</t>
  </si>
  <si>
    <t>44</t>
  </si>
  <si>
    <t>C)  MÉRLEG SZERINTI EREDMÉNY (=±A±B)</t>
  </si>
  <si>
    <t>Összesen (=3+4+5+6+7+8)</t>
  </si>
  <si>
    <t>7. számú melléklet</t>
  </si>
  <si>
    <t>6/b számú melléklet</t>
  </si>
  <si>
    <t>db</t>
  </si>
  <si>
    <t>1. Vagyoni értékű jogok</t>
  </si>
  <si>
    <t>Korlátozottan forgalom képes</t>
  </si>
  <si>
    <t>Forgalom képes</t>
  </si>
  <si>
    <t>Nem besorolt</t>
  </si>
  <si>
    <t>2. Szellemi termékek</t>
  </si>
  <si>
    <t>3. Immateriális javak értékhelyesbítése</t>
  </si>
  <si>
    <t>1. Ingatlanok és kapcsolódó vagyoni értékű jogok</t>
  </si>
  <si>
    <t>2. Gépek, berendezések és felszerelések</t>
  </si>
  <si>
    <t>3. Járművek</t>
  </si>
  <si>
    <t>4. Tenyészállatok</t>
  </si>
  <si>
    <t>7</t>
  </si>
  <si>
    <t>5. Beruházások, felújítások</t>
  </si>
  <si>
    <t>6. Tárgyi eszközök értékhelyesbítése</t>
  </si>
  <si>
    <t>II. Tárgyi eszközök összesen (05+…+10)</t>
  </si>
  <si>
    <r>
      <t>I. Immateriális javak összesen (1</t>
    </r>
    <r>
      <rPr>
        <b/>
        <i/>
        <sz val="10"/>
        <rFont val="Arial"/>
        <family val="2"/>
        <charset val="238"/>
      </rPr>
      <t>+…+3)</t>
    </r>
  </si>
  <si>
    <t xml:space="preserve">1. Egyéb tartós részesedés </t>
  </si>
  <si>
    <t>2. Tartós hitelviszonyt megtestesítő értékpapír</t>
  </si>
  <si>
    <t>3. Befektetett pénzügyi eszközök értékhelyesbítése</t>
  </si>
  <si>
    <t>III. Befektetett pénzügyi eszközök összesen (12+13+14)</t>
  </si>
  <si>
    <t>1. Üzemeltetésre, kezelésre átadott eszközök</t>
  </si>
  <si>
    <t>2. Koncesszióba adott eszközök</t>
  </si>
  <si>
    <t xml:space="preserve">3. Vagyonkezelésbe adott eszközök - ÁHT-n kívülre </t>
  </si>
  <si>
    <t>4. Vagyonkezelésbe vett eszközök</t>
  </si>
  <si>
    <t>5. Átadott, koncesszióba, vagyonkezelésbe, illetve vagyonkezelésbe vett eszközök értékhelyesbítése</t>
  </si>
  <si>
    <r>
      <t>IV. Átadott, koncesszióba, vagyonkezelésbe adott, illetve vagyonkezelésbe vett eszközök (16</t>
    </r>
    <r>
      <rPr>
        <b/>
        <i/>
        <sz val="10"/>
        <rFont val="Arial"/>
        <family val="2"/>
        <charset val="238"/>
      </rPr>
      <t>+…+20)</t>
    </r>
  </si>
  <si>
    <t>A) BEFEKTETETT ESZKÖZÖK ÖSSZESEN: (Mérlegben) (4+11+15+21)</t>
  </si>
  <si>
    <t>Forgalom képtelen</t>
  </si>
  <si>
    <t xml:space="preserve">VAGYONKIMUTATÁS (Nettó értékben Forintban) </t>
  </si>
  <si>
    <t xml:space="preserve"> </t>
  </si>
  <si>
    <t>Finanszírozási bevételek összesen</t>
  </si>
  <si>
    <t>14.</t>
  </si>
  <si>
    <t>2019. évi  előirányzat</t>
  </si>
  <si>
    <t>2019. évi előirányzat</t>
  </si>
  <si>
    <t>2019. évi teljesítési adatok</t>
  </si>
  <si>
    <t>Köztemető fenntartás és - működtetés</t>
  </si>
  <si>
    <t>2019. évi teljesítési adata</t>
  </si>
  <si>
    <r>
      <t>2019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teljesítési adata</t>
    </r>
  </si>
  <si>
    <t>063020</t>
  </si>
  <si>
    <t>Víztermelés,- kezelés, -ellátás</t>
  </si>
  <si>
    <t>F/2 Költségek, ráfordítások aktív időbeli elhatárolása</t>
  </si>
  <si>
    <t>F/ AKTÍV IDŐBELI ELHATÁROLÁSOK</t>
  </si>
  <si>
    <t>RINYAÚJLAK KÖZSÉG ÖNKORMÁNYZAT 2019. ÉVI KÖLTSÉGVETÉSÉNEK VÉGREHAJTÁSA VAGYONKIMUTATÁS</t>
  </si>
  <si>
    <t>2019. 12. havi záróállapot szerint</t>
  </si>
  <si>
    <t>RINYAÚJLAK KÖZSÉG ÖNKORMÁNYZAT 2019. ÉVI KÖLTSÉGVETÉSÉNEK VÉGREHAJTÁSA</t>
  </si>
  <si>
    <r>
      <t xml:space="preserve">RINYAÚJLAK KÖZSÉG ÖNKORMÁNYZAT 2019. ÉVI KÖLTSÉGVETÉSÉNEK VÉGREHAJTÁSA </t>
    </r>
    <r>
      <rPr>
        <b/>
        <sz val="9"/>
        <rFont val="Times New Roman"/>
        <family val="1"/>
        <charset val="238"/>
      </rPr>
      <t>Eredménykimutatás</t>
    </r>
  </si>
  <si>
    <t>Önkormányzat által adott 2019. évi közvetlen támogatások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</si>
  <si>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</si>
  <si>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</si>
  <si>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Bóroka Táncegyüttes </t>
  </si>
  <si>
    <t>Város-, községgazdálkodási egyéb szolgáltatások</t>
  </si>
  <si>
    <t>FELHALMOZÁSI KIADÁSOK</t>
  </si>
  <si>
    <t>FELHALMOZÁSI KIADÁSOK ÖSSZESEN:</t>
  </si>
  <si>
    <t>RINYAÚJLAK KÖZSÉG ÖNKORMÁNYZAT 2019. ÉVI KÖLTSÉGVETÉSÉNEK VÉGREHAJTÁSA - BEVÉTELEK</t>
  </si>
  <si>
    <t>RINYAÚJLAK KÖZSÉG ÖNKORMÁNYZAT 2019. ÉVI KÖLTSÉGVETÉSÉNEK VÉGREHAJTÁSA - KIADÁSOK</t>
  </si>
  <si>
    <t>Foglalkoztatottak létszáma (fő)</t>
  </si>
  <si>
    <t>MEGNEVEZÉS</t>
  </si>
  <si>
    <t xml:space="preserve">Költségvetési engedélyezett létszámkeret (álláshely) (fő) ÖNKORMÁNYZAT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</si>
  <si>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</si>
  <si>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</si>
  <si>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</si>
  <si>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</si>
  <si>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</si>
  <si>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</si>
  <si>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</si>
  <si>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</si>
  <si>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</si>
  <si>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</si>
  <si>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</si>
  <si>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</si>
  <si>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</si>
  <si>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</si>
  <si>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</si>
  <si>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</si>
  <si>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</si>
  <si>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</si>
  <si>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</si>
  <si>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</si>
  <si>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</si>
  <si>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</si>
  <si>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</si>
  <si>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</si>
  <si>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</si>
  <si>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</si>
  <si>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</si>
  <si>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Rinyaújlak Község Önkormányzat 2019. évi költségvetésének végrehajtása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</si>
</sst>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Ft&quot;;[Red]\-#,##0\ &quot;Ft&quot;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\ _F_t"/>
    <numFmt numFmtId="168" formatCode="#,##0\ &quot;Ft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</cellStyleXfs>
  <cellXfs count="624">
    <xf numFmtId="0" fontId="0" fillId="0" borderId="0" xfId="0"/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1" borderId="5" xfId="0" applyFont="1" applyFill="1" applyBorder="1" applyAlignment="1">
      <alignment horizontal="left" vertical="center" indent="1"/>
    </xf>
    <xf numFmtId="0" fontId="7" fillId="1" borderId="14" xfId="0" applyFont="1" applyFill="1" applyBorder="1" applyAlignment="1">
      <alignment vertical="center" wrapText="1"/>
    </xf>
    <xf numFmtId="0" fontId="7" fillId="1" borderId="4" xfId="0" applyFont="1" applyFill="1" applyBorder="1" applyAlignment="1">
      <alignment horizontal="left" vertical="center" indent="1"/>
    </xf>
    <xf numFmtId="0" fontId="5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6" fillId="0" borderId="0" xfId="0" applyNumberFormat="1" applyFont="1" applyAlignment="1"/>
    <xf numFmtId="3" fontId="7" fillId="4" borderId="31" xfId="0" applyNumberFormat="1" applyFont="1" applyFill="1" applyBorder="1" applyAlignment="1">
      <alignment horizontal="center" vertical="center" wrapText="1"/>
    </xf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1" borderId="4" xfId="0" applyNumberFormat="1" applyFont="1" applyFill="1" applyBorder="1" applyAlignment="1">
      <alignment vertical="center"/>
    </xf>
    <xf numFmtId="3" fontId="7" fillId="1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3" fontId="6" fillId="0" borderId="37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39" xfId="0" applyFont="1" applyFill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0" fontId="7" fillId="0" borderId="37" xfId="0" applyFont="1" applyFill="1" applyBorder="1" applyAlignment="1">
      <alignment vertical="center" wrapText="1"/>
    </xf>
    <xf numFmtId="0" fontId="7" fillId="1" borderId="20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/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0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167" fontId="1" fillId="0" borderId="19" xfId="0" applyNumberFormat="1" applyFont="1" applyFill="1" applyBorder="1" applyAlignment="1">
      <alignment vertical="center" wrapText="1"/>
    </xf>
    <xf numFmtId="167" fontId="1" fillId="0" borderId="17" xfId="0" applyNumberFormat="1" applyFont="1" applyFill="1" applyBorder="1" applyAlignment="1">
      <alignment vertical="center" wrapText="1"/>
    </xf>
    <xf numFmtId="167" fontId="1" fillId="0" borderId="7" xfId="0" applyNumberFormat="1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 wrapText="1"/>
    </xf>
    <xf numFmtId="167" fontId="1" fillId="0" borderId="8" xfId="0" applyNumberFormat="1" applyFont="1" applyFill="1" applyBorder="1" applyAlignment="1">
      <alignment vertical="center" wrapText="1"/>
    </xf>
    <xf numFmtId="167" fontId="1" fillId="0" borderId="2" xfId="0" applyNumberFormat="1" applyFont="1" applyFill="1" applyBorder="1" applyAlignment="1">
      <alignment vertical="center" wrapText="1"/>
    </xf>
    <xf numFmtId="167" fontId="1" fillId="0" borderId="0" xfId="0" applyNumberFormat="1" applyFont="1" applyBorder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167" fontId="2" fillId="0" borderId="51" xfId="0" applyNumberFormat="1" applyFont="1" applyFill="1" applyBorder="1" applyAlignment="1">
      <alignment vertical="center"/>
    </xf>
    <xf numFmtId="167" fontId="2" fillId="0" borderId="51" xfId="0" applyNumberFormat="1" applyFont="1" applyBorder="1" applyAlignment="1">
      <alignment vertical="center"/>
    </xf>
    <xf numFmtId="167" fontId="2" fillId="4" borderId="16" xfId="2" applyNumberFormat="1" applyFont="1" applyFill="1" applyBorder="1" applyAlignment="1">
      <alignment horizontal="center" vertical="center" wrapText="1"/>
    </xf>
    <xf numFmtId="167" fontId="2" fillId="4" borderId="15" xfId="2" applyNumberFormat="1" applyFont="1" applyFill="1" applyBorder="1" applyAlignment="1">
      <alignment horizontal="center" vertical="center" wrapText="1"/>
    </xf>
    <xf numFmtId="167" fontId="2" fillId="0" borderId="23" xfId="0" applyNumberFormat="1" applyFont="1" applyFill="1" applyBorder="1" applyAlignment="1">
      <alignment vertical="center" wrapText="1"/>
    </xf>
    <xf numFmtId="167" fontId="1" fillId="0" borderId="17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right" vertical="center" wrapText="1"/>
    </xf>
    <xf numFmtId="167" fontId="1" fillId="0" borderId="2" xfId="0" applyNumberFormat="1" applyFont="1" applyFill="1" applyBorder="1" applyAlignment="1">
      <alignment horizontal="right" vertical="center" wrapText="1"/>
    </xf>
    <xf numFmtId="167" fontId="2" fillId="0" borderId="20" xfId="0" applyNumberFormat="1" applyFont="1" applyFill="1" applyBorder="1" applyAlignment="1">
      <alignment vertical="center" wrapText="1"/>
    </xf>
    <xf numFmtId="167" fontId="2" fillId="0" borderId="52" xfId="0" applyNumberFormat="1" applyFont="1" applyFill="1" applyBorder="1" applyAlignment="1">
      <alignment vertical="center" wrapText="1"/>
    </xf>
    <xf numFmtId="3" fontId="7" fillId="1" borderId="14" xfId="0" applyNumberFormat="1" applyFont="1" applyFill="1" applyBorder="1" applyAlignment="1">
      <alignment vertical="center"/>
    </xf>
    <xf numFmtId="3" fontId="14" fillId="0" borderId="37" xfId="0" applyNumberFormat="1" applyFont="1" applyFill="1" applyBorder="1" applyAlignment="1">
      <alignment vertical="center"/>
    </xf>
    <xf numFmtId="3" fontId="14" fillId="0" borderId="38" xfId="0" applyNumberFormat="1" applyFont="1" applyFill="1" applyBorder="1" applyAlignment="1">
      <alignment vertical="center"/>
    </xf>
    <xf numFmtId="3" fontId="15" fillId="0" borderId="9" xfId="2" applyNumberFormat="1" applyFont="1" applyFill="1" applyBorder="1" applyAlignment="1">
      <alignment vertical="center"/>
    </xf>
    <xf numFmtId="3" fontId="16" fillId="0" borderId="12" xfId="2" applyNumberFormat="1" applyFont="1" applyFill="1" applyBorder="1" applyAlignment="1">
      <alignment horizontal="left" vertical="center"/>
    </xf>
    <xf numFmtId="167" fontId="1" fillId="0" borderId="7" xfId="0" applyNumberFormat="1" applyFont="1" applyFill="1" applyBorder="1" applyAlignment="1">
      <alignment wrapText="1"/>
    </xf>
    <xf numFmtId="3" fontId="1" fillId="0" borderId="0" xfId="2" applyNumberFormat="1" applyFont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7" fillId="0" borderId="3" xfId="2" applyNumberFormat="1" applyFont="1" applyFill="1" applyBorder="1" applyAlignment="1">
      <alignment vertical="center"/>
    </xf>
    <xf numFmtId="3" fontId="17" fillId="0" borderId="11" xfId="2" applyNumberFormat="1" applyFont="1" applyFill="1" applyBorder="1" applyAlignment="1">
      <alignment vertical="center"/>
    </xf>
    <xf numFmtId="3" fontId="17" fillId="0" borderId="7" xfId="2" applyNumberFormat="1" applyFont="1" applyFill="1" applyBorder="1" applyAlignment="1">
      <alignment vertical="center"/>
    </xf>
    <xf numFmtId="3" fontId="17" fillId="0" borderId="1" xfId="2" applyNumberFormat="1" applyFont="1" applyFill="1" applyBorder="1" applyAlignment="1">
      <alignment vertical="center"/>
    </xf>
    <xf numFmtId="3" fontId="17" fillId="0" borderId="12" xfId="2" applyNumberFormat="1" applyFont="1" applyFill="1" applyBorder="1" applyAlignment="1">
      <alignment vertical="center"/>
    </xf>
    <xf numFmtId="3" fontId="18" fillId="0" borderId="22" xfId="2" applyNumberFormat="1" applyFont="1" applyFill="1" applyBorder="1" applyAlignment="1">
      <alignment vertical="center"/>
    </xf>
    <xf numFmtId="3" fontId="18" fillId="4" borderId="53" xfId="2" applyNumberFormat="1" applyFont="1" applyFill="1" applyBorder="1" applyAlignment="1">
      <alignment vertical="center"/>
    </xf>
    <xf numFmtId="3" fontId="18" fillId="4" borderId="29" xfId="2" applyNumberFormat="1" applyFont="1" applyFill="1" applyBorder="1" applyAlignment="1">
      <alignment vertical="center"/>
    </xf>
    <xf numFmtId="3" fontId="18" fillId="4" borderId="4" xfId="2" applyNumberFormat="1" applyFont="1" applyFill="1" applyBorder="1" applyAlignment="1">
      <alignment vertical="center"/>
    </xf>
    <xf numFmtId="3" fontId="18" fillId="4" borderId="5" xfId="2" applyNumberFormat="1" applyFont="1" applyFill="1" applyBorder="1" applyAlignment="1">
      <alignment vertical="center"/>
    </xf>
    <xf numFmtId="3" fontId="18" fillId="4" borderId="20" xfId="2" applyNumberFormat="1" applyFont="1" applyFill="1" applyBorder="1" applyAlignment="1">
      <alignment vertical="center"/>
    </xf>
    <xf numFmtId="3" fontId="18" fillId="4" borderId="46" xfId="2" applyNumberFormat="1" applyFont="1" applyFill="1" applyBorder="1" applyAlignment="1">
      <alignment vertical="center"/>
    </xf>
    <xf numFmtId="167" fontId="2" fillId="1" borderId="4" xfId="0" applyNumberFormat="1" applyFont="1" applyFill="1" applyBorder="1" applyAlignment="1">
      <alignment horizontal="right" vertical="center" wrapText="1"/>
    </xf>
    <xf numFmtId="167" fontId="2" fillId="1" borderId="4" xfId="0" applyNumberFormat="1" applyFont="1" applyFill="1" applyBorder="1" applyAlignment="1">
      <alignment vertical="center" wrapText="1"/>
    </xf>
    <xf numFmtId="167" fontId="1" fillId="0" borderId="0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7" xfId="0" applyNumberFormat="1" applyFont="1" applyFill="1" applyBorder="1" applyAlignment="1">
      <alignment vertical="center" wrapText="1"/>
    </xf>
    <xf numFmtId="167" fontId="1" fillId="0" borderId="32" xfId="0" applyNumberFormat="1" applyFont="1" applyFill="1" applyBorder="1" applyAlignment="1">
      <alignment vertical="center" wrapText="1"/>
    </xf>
    <xf numFmtId="167" fontId="2" fillId="4" borderId="4" xfId="0" applyNumberFormat="1" applyFont="1" applyFill="1" applyBorder="1" applyAlignment="1">
      <alignment vertical="center" wrapText="1"/>
    </xf>
    <xf numFmtId="167" fontId="2" fillId="4" borderId="46" xfId="0" applyNumberFormat="1" applyFont="1" applyFill="1" applyBorder="1" applyAlignment="1">
      <alignment vertical="center" wrapText="1"/>
    </xf>
    <xf numFmtId="167" fontId="1" fillId="0" borderId="55" xfId="0" applyNumberFormat="1" applyFont="1" applyFill="1" applyBorder="1" applyAlignment="1">
      <alignment vertical="center" wrapText="1"/>
    </xf>
    <xf numFmtId="167" fontId="1" fillId="0" borderId="34" xfId="0" applyNumberFormat="1" applyFont="1" applyFill="1" applyBorder="1" applyAlignment="1">
      <alignment vertical="center" wrapText="1"/>
    </xf>
    <xf numFmtId="167" fontId="1" fillId="0" borderId="15" xfId="0" applyNumberFormat="1" applyFont="1" applyFill="1" applyBorder="1" applyAlignment="1">
      <alignment vertical="center" wrapText="1"/>
    </xf>
    <xf numFmtId="167" fontId="2" fillId="4" borderId="36" xfId="0" applyNumberFormat="1" applyFont="1" applyFill="1" applyBorder="1" applyAlignment="1">
      <alignment vertical="center" wrapText="1"/>
    </xf>
    <xf numFmtId="167" fontId="2" fillId="4" borderId="56" xfId="0" applyNumberFormat="1" applyFont="1" applyFill="1" applyBorder="1" applyAlignment="1">
      <alignment vertical="center" wrapText="1"/>
    </xf>
    <xf numFmtId="167" fontId="1" fillId="0" borderId="57" xfId="0" applyNumberFormat="1" applyFont="1" applyFill="1" applyBorder="1" applyAlignment="1">
      <alignment vertical="center" wrapText="1"/>
    </xf>
    <xf numFmtId="167" fontId="1" fillId="0" borderId="58" xfId="0" applyNumberFormat="1" applyFont="1" applyFill="1" applyBorder="1" applyAlignment="1">
      <alignment vertical="center" wrapText="1"/>
    </xf>
    <xf numFmtId="3" fontId="1" fillId="0" borderId="12" xfId="2" applyNumberFormat="1" applyFont="1" applyFill="1" applyBorder="1" applyAlignment="1">
      <alignment horizontal="left" vertical="center" wrapText="1"/>
    </xf>
    <xf numFmtId="3" fontId="17" fillId="0" borderId="7" xfId="2" applyNumberFormat="1" applyFont="1" applyFill="1" applyBorder="1" applyAlignment="1">
      <alignment vertical="center" wrapText="1"/>
    </xf>
    <xf numFmtId="3" fontId="17" fillId="0" borderId="1" xfId="2" applyNumberFormat="1" applyFont="1" applyFill="1" applyBorder="1" applyAlignment="1">
      <alignment vertical="center" wrapText="1"/>
    </xf>
    <xf numFmtId="0" fontId="19" fillId="0" borderId="0" xfId="2" applyFont="1" applyBorder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2" fillId="4" borderId="6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7" fontId="1" fillId="0" borderId="35" xfId="0" applyNumberFormat="1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vertical="center"/>
    </xf>
    <xf numFmtId="167" fontId="2" fillId="4" borderId="23" xfId="2" applyNumberFormat="1" applyFont="1" applyFill="1" applyBorder="1" applyAlignment="1">
      <alignment horizontal="center" vertical="center" wrapText="1"/>
    </xf>
    <xf numFmtId="3" fontId="20" fillId="0" borderId="9" xfId="2" applyNumberFormat="1" applyFont="1" applyFill="1" applyBorder="1" applyAlignment="1">
      <alignment vertical="center"/>
    </xf>
    <xf numFmtId="3" fontId="20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2" fillId="0" borderId="1" xfId="0" applyNumberFormat="1" applyFont="1" applyBorder="1"/>
    <xf numFmtId="0" fontId="1" fillId="0" borderId="8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 wrapText="1"/>
    </xf>
    <xf numFmtId="3" fontId="1" fillId="0" borderId="59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3" fontId="12" fillId="0" borderId="3" xfId="0" applyNumberFormat="1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indent="1"/>
    </xf>
    <xf numFmtId="0" fontId="12" fillId="0" borderId="0" xfId="0" applyFont="1" applyFill="1"/>
    <xf numFmtId="3" fontId="1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6" borderId="36" xfId="0" applyNumberFormat="1" applyFont="1" applyFill="1" applyBorder="1" applyAlignment="1">
      <alignment vertical="center" wrapText="1"/>
    </xf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2" fillId="0" borderId="59" xfId="2" applyNumberFormat="1" applyFont="1" applyFill="1" applyBorder="1" applyAlignment="1">
      <alignment vertical="center"/>
    </xf>
    <xf numFmtId="167" fontId="1" fillId="0" borderId="53" xfId="0" applyNumberFormat="1" applyFont="1" applyFill="1" applyBorder="1" applyAlignment="1">
      <alignment vertical="center" wrapText="1"/>
    </xf>
    <xf numFmtId="3" fontId="17" fillId="0" borderId="10" xfId="2" applyNumberFormat="1" applyFont="1" applyFill="1" applyBorder="1" applyAlignment="1">
      <alignment vertical="center"/>
    </xf>
    <xf numFmtId="3" fontId="17" fillId="0" borderId="33" xfId="2" applyNumberFormat="1" applyFon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6" xfId="2" applyNumberFormat="1" applyFont="1" applyFill="1" applyBorder="1" applyAlignment="1">
      <alignment vertical="center"/>
    </xf>
    <xf numFmtId="3" fontId="17" fillId="0" borderId="39" xfId="2" applyNumberFormat="1" applyFont="1" applyFill="1" applyBorder="1" applyAlignment="1">
      <alignment vertical="center"/>
    </xf>
    <xf numFmtId="3" fontId="18" fillId="0" borderId="38" xfId="2" applyNumberFormat="1" applyFont="1" applyFill="1" applyBorder="1" applyAlignment="1">
      <alignment vertical="center"/>
    </xf>
    <xf numFmtId="3" fontId="1" fillId="0" borderId="49" xfId="2" applyNumberFormat="1" applyFont="1" applyBorder="1" applyAlignment="1">
      <alignment horizontal="left" vertical="center"/>
    </xf>
    <xf numFmtId="3" fontId="1" fillId="0" borderId="72" xfId="2" applyNumberFormat="1" applyFont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3" fontId="17" fillId="0" borderId="24" xfId="2" applyNumberFormat="1" applyFont="1" applyFill="1" applyBorder="1" applyAlignment="1">
      <alignment vertical="center"/>
    </xf>
    <xf numFmtId="3" fontId="17" fillId="0" borderId="15" xfId="2" applyNumberFormat="1" applyFont="1" applyFill="1" applyBorder="1" applyAlignment="1">
      <alignment vertical="center"/>
    </xf>
    <xf numFmtId="3" fontId="16" fillId="0" borderId="0" xfId="2" applyNumberFormat="1" applyFont="1" applyFill="1" applyBorder="1" applyAlignment="1">
      <alignment horizontal="left" vertical="center"/>
    </xf>
    <xf numFmtId="3" fontId="15" fillId="0" borderId="10" xfId="2" applyNumberFormat="1" applyFont="1" applyFill="1" applyBorder="1" applyAlignment="1">
      <alignment vertical="center"/>
    </xf>
    <xf numFmtId="3" fontId="1" fillId="0" borderId="33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2" fillId="0" borderId="71" xfId="2" applyNumberFormat="1" applyFont="1" applyFill="1" applyBorder="1" applyAlignment="1">
      <alignment vertical="center"/>
    </xf>
    <xf numFmtId="3" fontId="2" fillId="0" borderId="50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33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0" fontId="0" fillId="0" borderId="0" xfId="0" applyAlignment="1"/>
    <xf numFmtId="0" fontId="22" fillId="0" borderId="0" xfId="0" applyFont="1"/>
    <xf numFmtId="0" fontId="3" fillId="0" borderId="0" xfId="2"/>
    <xf numFmtId="0" fontId="0" fillId="8" borderId="0" xfId="0" applyFill="1" applyBorder="1"/>
    <xf numFmtId="0" fontId="24" fillId="0" borderId="0" xfId="0" applyNumberFormat="1" applyFont="1" applyFill="1" applyBorder="1" applyAlignment="1" applyProtection="1">
      <alignment horizontal="left" vertical="top"/>
    </xf>
    <xf numFmtId="0" fontId="0" fillId="0" borderId="0" xfId="0" applyFont="1"/>
    <xf numFmtId="0" fontId="0" fillId="0" borderId="0" xfId="0" applyFill="1" applyBorder="1"/>
    <xf numFmtId="168" fontId="0" fillId="0" borderId="0" xfId="0" applyNumberFormat="1" applyAlignment="1">
      <alignment horizontal="right"/>
    </xf>
    <xf numFmtId="0" fontId="19" fillId="0" borderId="0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73" xfId="0" applyBorder="1"/>
    <xf numFmtId="164" fontId="0" fillId="0" borderId="0" xfId="0" applyNumberFormat="1"/>
    <xf numFmtId="0" fontId="2" fillId="4" borderId="14" xfId="0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4" fontId="1" fillId="0" borderId="42" xfId="0" applyNumberFormat="1" applyFont="1" applyFill="1" applyBorder="1" applyAlignment="1">
      <alignment horizontal="right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38" xfId="0" applyNumberFormat="1" applyFont="1" applyFill="1" applyBorder="1" applyAlignment="1">
      <alignment horizontal="right" vertical="center" wrapText="1"/>
    </xf>
    <xf numFmtId="4" fontId="2" fillId="1" borderId="20" xfId="0" applyNumberFormat="1" applyFont="1" applyFill="1" applyBorder="1" applyAlignment="1">
      <alignment horizontal="right" vertical="center" wrapText="1"/>
    </xf>
    <xf numFmtId="4" fontId="13" fillId="0" borderId="22" xfId="0" applyNumberFormat="1" applyFont="1" applyFill="1" applyBorder="1" applyAlignment="1">
      <alignment vertical="center" wrapText="1"/>
    </xf>
    <xf numFmtId="4" fontId="13" fillId="0" borderId="21" xfId="0" applyNumberFormat="1" applyFont="1" applyFill="1" applyBorder="1" applyAlignment="1">
      <alignment vertical="center" wrapText="1"/>
    </xf>
    <xf numFmtId="4" fontId="13" fillId="0" borderId="37" xfId="0" applyNumberFormat="1" applyFont="1" applyFill="1" applyBorder="1" applyAlignment="1">
      <alignment vertical="center" wrapText="1"/>
    </xf>
    <xf numFmtId="4" fontId="2" fillId="4" borderId="46" xfId="0" applyNumberFormat="1" applyFont="1" applyFill="1" applyBorder="1" applyAlignment="1">
      <alignment vertical="center" wrapText="1"/>
    </xf>
    <xf numFmtId="4" fontId="2" fillId="0" borderId="22" xfId="0" applyNumberFormat="1" applyFont="1" applyFill="1" applyBorder="1" applyAlignment="1">
      <alignment vertical="center" wrapText="1"/>
    </xf>
    <xf numFmtId="167" fontId="1" fillId="0" borderId="0" xfId="0" applyNumberFormat="1" applyFont="1" applyFill="1" applyAlignment="1">
      <alignment vertical="center"/>
    </xf>
    <xf numFmtId="4" fontId="2" fillId="1" borderId="20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8" borderId="37" xfId="0" applyNumberFormat="1" applyFont="1" applyFill="1" applyBorder="1" applyAlignment="1">
      <alignment vertical="center"/>
    </xf>
    <xf numFmtId="4" fontId="2" fillId="8" borderId="38" xfId="0" applyNumberFormat="1" applyFont="1" applyFill="1" applyBorder="1" applyAlignment="1">
      <alignment vertical="center"/>
    </xf>
    <xf numFmtId="4" fontId="2" fillId="9" borderId="20" xfId="0" applyNumberFormat="1" applyFont="1" applyFill="1" applyBorder="1" applyAlignment="1">
      <alignment vertical="center"/>
    </xf>
    <xf numFmtId="4" fontId="2" fillId="7" borderId="20" xfId="0" applyNumberFormat="1" applyFont="1" applyFill="1" applyBorder="1" applyAlignment="1">
      <alignment vertical="center"/>
    </xf>
    <xf numFmtId="4" fontId="2" fillId="9" borderId="52" xfId="0" applyNumberFormat="1" applyFont="1" applyFill="1" applyBorder="1" applyAlignment="1">
      <alignment vertical="center"/>
    </xf>
    <xf numFmtId="4" fontId="2" fillId="10" borderId="37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/>
    </xf>
    <xf numFmtId="4" fontId="7" fillId="5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14" fillId="0" borderId="37" xfId="0" applyNumberFormat="1" applyFont="1" applyFill="1" applyBorder="1" applyAlignment="1">
      <alignment vertical="center"/>
    </xf>
    <xf numFmtId="4" fontId="14" fillId="1" borderId="20" xfId="0" applyNumberFormat="1" applyFont="1" applyFill="1" applyBorder="1" applyAlignment="1">
      <alignment vertical="center"/>
    </xf>
    <xf numFmtId="4" fontId="14" fillId="4" borderId="20" xfId="0" applyNumberFormat="1" applyFont="1" applyFill="1" applyBorder="1" applyAlignment="1">
      <alignment vertical="center"/>
    </xf>
    <xf numFmtId="4" fontId="7" fillId="1" borderId="4" xfId="0" applyNumberFormat="1" applyFont="1" applyFill="1" applyBorder="1" applyAlignment="1">
      <alignment vertical="center"/>
    </xf>
    <xf numFmtId="4" fontId="14" fillId="0" borderId="38" xfId="0" applyNumberFormat="1" applyFont="1" applyFill="1" applyBorder="1" applyAlignment="1">
      <alignment vertical="center"/>
    </xf>
    <xf numFmtId="4" fontId="6" fillId="0" borderId="37" xfId="0" applyNumberFormat="1" applyFont="1" applyFill="1" applyBorder="1" applyAlignment="1">
      <alignment vertical="center"/>
    </xf>
    <xf numFmtId="4" fontId="7" fillId="0" borderId="37" xfId="0" applyNumberFormat="1" applyFont="1" applyFill="1" applyBorder="1" applyAlignment="1">
      <alignment vertical="center"/>
    </xf>
    <xf numFmtId="4" fontId="7" fillId="4" borderId="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/>
    </xf>
    <xf numFmtId="4" fontId="6" fillId="4" borderId="20" xfId="0" applyNumberFormat="1" applyFont="1" applyFill="1" applyBorder="1" applyAlignment="1">
      <alignment vertical="center"/>
    </xf>
    <xf numFmtId="4" fontId="14" fillId="5" borderId="20" xfId="0" applyNumberFormat="1" applyFont="1" applyFill="1" applyBorder="1" applyAlignment="1">
      <alignment vertical="center"/>
    </xf>
    <xf numFmtId="4" fontId="7" fillId="0" borderId="38" xfId="0" applyNumberFormat="1" applyFont="1" applyFill="1" applyBorder="1" applyAlignment="1">
      <alignment vertical="center"/>
    </xf>
    <xf numFmtId="4" fontId="7" fillId="1" borderId="20" xfId="0" applyNumberFormat="1" applyFont="1" applyFill="1" applyBorder="1" applyAlignment="1">
      <alignment vertical="center"/>
    </xf>
    <xf numFmtId="4" fontId="6" fillId="1" borderId="20" xfId="0" applyNumberFormat="1" applyFont="1" applyFill="1" applyBorder="1" applyAlignment="1">
      <alignment vertical="center"/>
    </xf>
    <xf numFmtId="4" fontId="14" fillId="2" borderId="2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vertical="center"/>
    </xf>
    <xf numFmtId="3" fontId="6" fillId="0" borderId="33" xfId="0" applyNumberFormat="1" applyFont="1" applyFill="1" applyBorder="1" applyAlignment="1">
      <alignment vertical="center"/>
    </xf>
    <xf numFmtId="4" fontId="2" fillId="8" borderId="22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4" fontId="7" fillId="1" borderId="46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2" fillId="4" borderId="76" xfId="2" applyNumberFormat="1" applyFont="1" applyFill="1" applyBorder="1" applyAlignment="1">
      <alignment vertical="center"/>
    </xf>
    <xf numFmtId="3" fontId="17" fillId="0" borderId="68" xfId="2" applyNumberFormat="1" applyFont="1" applyFill="1" applyBorder="1" applyAlignment="1">
      <alignment vertical="center"/>
    </xf>
    <xf numFmtId="3" fontId="18" fillId="0" borderId="1" xfId="2" applyNumberFormat="1" applyFont="1" applyFill="1" applyBorder="1" applyAlignment="1">
      <alignment vertical="center"/>
    </xf>
    <xf numFmtId="3" fontId="18" fillId="0" borderId="3" xfId="2" applyNumberFormat="1" applyFont="1" applyFill="1" applyBorder="1" applyAlignment="1">
      <alignment vertical="center"/>
    </xf>
    <xf numFmtId="3" fontId="18" fillId="0" borderId="15" xfId="2" applyNumberFormat="1" applyFont="1" applyFill="1" applyBorder="1" applyAlignment="1">
      <alignment vertical="center"/>
    </xf>
    <xf numFmtId="3" fontId="15" fillId="0" borderId="24" xfId="2" applyNumberFormat="1" applyFont="1" applyFill="1" applyBorder="1" applyAlignment="1">
      <alignment vertical="center"/>
    </xf>
    <xf numFmtId="3" fontId="15" fillId="0" borderId="22" xfId="2" applyNumberFormat="1" applyFont="1" applyFill="1" applyBorder="1" applyAlignment="1">
      <alignment horizontal="left" vertical="center" wrapText="1"/>
    </xf>
    <xf numFmtId="3" fontId="2" fillId="4" borderId="75" xfId="2" applyNumberFormat="1" applyFont="1" applyFill="1" applyBorder="1" applyAlignment="1">
      <alignment vertical="center"/>
    </xf>
    <xf numFmtId="3" fontId="2" fillId="4" borderId="15" xfId="2" applyNumberFormat="1" applyFont="1" applyFill="1" applyBorder="1" applyAlignment="1">
      <alignment vertical="center"/>
    </xf>
    <xf numFmtId="3" fontId="2" fillId="4" borderId="67" xfId="2" applyNumberFormat="1" applyFont="1" applyFill="1" applyBorder="1" applyAlignment="1">
      <alignment vertical="center"/>
    </xf>
    <xf numFmtId="3" fontId="2" fillId="4" borderId="18" xfId="2" applyNumberFormat="1" applyFont="1" applyFill="1" applyBorder="1" applyAlignment="1">
      <alignment vertical="center"/>
    </xf>
    <xf numFmtId="3" fontId="1" fillId="0" borderId="24" xfId="2" applyNumberFormat="1" applyFont="1" applyFill="1" applyBorder="1" applyAlignment="1">
      <alignment vertical="center"/>
    </xf>
    <xf numFmtId="3" fontId="2" fillId="0" borderId="24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vertical="center"/>
    </xf>
    <xf numFmtId="3" fontId="2" fillId="0" borderId="53" xfId="0" applyNumberFormat="1" applyFont="1" applyBorder="1"/>
    <xf numFmtId="3" fontId="2" fillId="0" borderId="60" xfId="0" applyNumberFormat="1" applyFont="1" applyBorder="1"/>
    <xf numFmtId="49" fontId="19" fillId="8" borderId="0" xfId="0" applyNumberFormat="1" applyFont="1" applyFill="1" applyBorder="1" applyAlignment="1" applyProtection="1">
      <alignment horizontal="left" vertical="center" wrapText="1" shrinkToFit="1"/>
    </xf>
    <xf numFmtId="3" fontId="19" fillId="8" borderId="0" xfId="0" applyNumberFormat="1" applyFont="1" applyFill="1" applyBorder="1" applyAlignment="1" applyProtection="1">
      <alignment horizontal="right" vertical="center" wrapText="1" shrinkToFit="1"/>
    </xf>
    <xf numFmtId="49" fontId="19" fillId="8" borderId="0" xfId="0" applyNumberFormat="1" applyFont="1" applyFill="1" applyBorder="1" applyAlignment="1" applyProtection="1">
      <alignment horizontal="left" wrapText="1" shrinkToFit="1"/>
    </xf>
    <xf numFmtId="49" fontId="11" fillId="8" borderId="0" xfId="0" applyNumberFormat="1" applyFont="1" applyFill="1" applyBorder="1" applyAlignment="1" applyProtection="1">
      <alignment horizontal="left" vertical="center" wrapText="1" shrinkToFit="1"/>
    </xf>
    <xf numFmtId="3" fontId="11" fillId="8" borderId="0" xfId="0" applyNumberFormat="1" applyFont="1" applyFill="1" applyBorder="1" applyAlignment="1" applyProtection="1">
      <alignment horizontal="right" vertical="center" wrapText="1" shrinkToFit="1"/>
    </xf>
    <xf numFmtId="0" fontId="25" fillId="0" borderId="74" xfId="0" applyFont="1" applyBorder="1" applyAlignment="1">
      <alignment horizontal="center" vertical="top" wrapText="1"/>
    </xf>
    <xf numFmtId="0" fontId="25" fillId="0" borderId="74" xfId="0" applyFont="1" applyBorder="1" applyAlignment="1">
      <alignment horizontal="left" vertical="top" wrapText="1"/>
    </xf>
    <xf numFmtId="3" fontId="25" fillId="0" borderId="74" xfId="0" applyNumberFormat="1" applyFont="1" applyBorder="1" applyAlignment="1">
      <alignment horizontal="right" vertical="top" wrapText="1"/>
    </xf>
    <xf numFmtId="0" fontId="26" fillId="0" borderId="74" xfId="0" applyFont="1" applyBorder="1" applyAlignment="1">
      <alignment horizontal="center" vertical="top" wrapText="1"/>
    </xf>
    <xf numFmtId="0" fontId="26" fillId="0" borderId="74" xfId="0" applyFont="1" applyBorder="1" applyAlignment="1">
      <alignment horizontal="left" vertical="top" wrapText="1"/>
    </xf>
    <xf numFmtId="3" fontId="26" fillId="0" borderId="74" xfId="0" applyNumberFormat="1" applyFont="1" applyBorder="1" applyAlignment="1">
      <alignment horizontal="right" vertical="top" wrapText="1"/>
    </xf>
    <xf numFmtId="49" fontId="19" fillId="0" borderId="0" xfId="0" applyNumberFormat="1" applyFont="1" applyFill="1" applyBorder="1" applyAlignment="1" applyProtection="1">
      <alignment horizontal="left" vertical="center" wrapText="1" shrinkToFit="1"/>
    </xf>
    <xf numFmtId="3" fontId="19" fillId="0" borderId="0" xfId="0" applyNumberFormat="1" applyFont="1" applyFill="1" applyBorder="1" applyAlignment="1" applyProtection="1">
      <alignment horizontal="right" vertical="center" wrapText="1" shrinkToFit="1"/>
    </xf>
    <xf numFmtId="49" fontId="11" fillId="0" borderId="0" xfId="0" applyNumberFormat="1" applyFont="1" applyFill="1" applyBorder="1" applyAlignment="1" applyProtection="1">
      <alignment horizontal="left" vertical="center" wrapText="1" shrinkToFit="1"/>
    </xf>
    <xf numFmtId="3" fontId="11" fillId="0" borderId="0" xfId="0" applyNumberFormat="1" applyFont="1" applyFill="1" applyBorder="1" applyAlignment="1" applyProtection="1">
      <alignment horizontal="right" vertical="center" wrapText="1" shrinkToFit="1"/>
    </xf>
    <xf numFmtId="0" fontId="25" fillId="0" borderId="77" xfId="0" applyFont="1" applyBorder="1" applyAlignment="1">
      <alignment horizontal="center" vertical="top" wrapText="1"/>
    </xf>
    <xf numFmtId="0" fontId="25" fillId="0" borderId="77" xfId="0" applyFont="1" applyBorder="1" applyAlignment="1">
      <alignment horizontal="left" vertical="top" wrapText="1"/>
    </xf>
    <xf numFmtId="3" fontId="25" fillId="0" borderId="77" xfId="0" applyNumberFormat="1" applyFont="1" applyBorder="1" applyAlignment="1">
      <alignment horizontal="right" vertical="top" wrapText="1"/>
    </xf>
    <xf numFmtId="0" fontId="26" fillId="0" borderId="77" xfId="0" applyFont="1" applyBorder="1" applyAlignment="1">
      <alignment horizontal="center" vertical="top" wrapText="1"/>
    </xf>
    <xf numFmtId="0" fontId="26" fillId="0" borderId="77" xfId="0" applyFont="1" applyBorder="1" applyAlignment="1">
      <alignment horizontal="left" vertical="top" wrapText="1"/>
    </xf>
    <xf numFmtId="3" fontId="26" fillId="0" borderId="77" xfId="0" applyNumberFormat="1" applyFont="1" applyBorder="1" applyAlignment="1">
      <alignment horizontal="right" vertical="top" wrapText="1"/>
    </xf>
    <xf numFmtId="0" fontId="24" fillId="0" borderId="77" xfId="0" applyNumberFormat="1" applyFont="1" applyFill="1" applyBorder="1" applyAlignment="1" applyProtection="1">
      <alignment horizontal="center" vertical="center"/>
    </xf>
    <xf numFmtId="0" fontId="0" fillId="0" borderId="74" xfId="0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3" fontId="26" fillId="0" borderId="0" xfId="0" applyNumberFormat="1" applyFont="1" applyAlignment="1">
      <alignment horizontal="right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3" fontId="25" fillId="0" borderId="0" xfId="0" applyNumberFormat="1" applyFont="1" applyAlignment="1">
      <alignment horizontal="right" vertical="top" wrapText="1"/>
    </xf>
    <xf numFmtId="0" fontId="27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19" fillId="0" borderId="0" xfId="0" applyNumberFormat="1" applyFont="1" applyFill="1" applyBorder="1" applyAlignment="1" applyProtection="1">
      <alignment horizontal="right" vertical="top" wrapText="1" shrinkToFit="1"/>
    </xf>
    <xf numFmtId="168" fontId="0" fillId="0" borderId="0" xfId="0" applyNumberFormat="1"/>
    <xf numFmtId="0" fontId="27" fillId="0" borderId="0" xfId="0" applyFont="1" applyFill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top" wrapText="1"/>
    </xf>
    <xf numFmtId="0" fontId="25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167" fontId="21" fillId="0" borderId="0" xfId="0" applyNumberFormat="1" applyFont="1" applyAlignment="1">
      <alignment horizontal="right" wrapText="1"/>
    </xf>
    <xf numFmtId="3" fontId="21" fillId="0" borderId="0" xfId="0" applyNumberFormat="1" applyFont="1"/>
    <xf numFmtId="0" fontId="0" fillId="0" borderId="0" xfId="0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167" fontId="1" fillId="0" borderId="76" xfId="0" applyNumberFormat="1" applyFont="1" applyFill="1" applyBorder="1" applyAlignment="1">
      <alignment vertical="center" wrapText="1"/>
    </xf>
    <xf numFmtId="0" fontId="2" fillId="0" borderId="69" xfId="0" applyFont="1" applyFill="1" applyBorder="1" applyAlignment="1">
      <alignment vertical="center"/>
    </xf>
    <xf numFmtId="0" fontId="1" fillId="0" borderId="77" xfId="0" applyFont="1" applyFill="1" applyBorder="1" applyAlignment="1">
      <alignment vertical="center"/>
    </xf>
    <xf numFmtId="0" fontId="1" fillId="0" borderId="77" xfId="0" applyFont="1" applyFill="1" applyBorder="1" applyAlignment="1">
      <alignment horizontal="center" vertical="center"/>
    </xf>
    <xf numFmtId="167" fontId="1" fillId="0" borderId="79" xfId="0" applyNumberFormat="1" applyFont="1" applyFill="1" applyBorder="1" applyAlignment="1">
      <alignment vertical="center" wrapText="1"/>
    </xf>
    <xf numFmtId="167" fontId="1" fillId="0" borderId="77" xfId="0" applyNumberFormat="1" applyFont="1" applyFill="1" applyBorder="1" applyAlignment="1">
      <alignment vertical="center" wrapText="1"/>
    </xf>
    <xf numFmtId="0" fontId="1" fillId="11" borderId="7" xfId="0" applyFont="1" applyFill="1" applyBorder="1" applyAlignment="1">
      <alignment horizontal="center" vertical="center"/>
    </xf>
    <xf numFmtId="3" fontId="1" fillId="0" borderId="80" xfId="2" applyNumberFormat="1" applyFont="1" applyFill="1" applyBorder="1" applyAlignment="1">
      <alignment horizontal="left" vertical="center"/>
    </xf>
    <xf numFmtId="3" fontId="1" fillId="0" borderId="77" xfId="2" applyNumberFormat="1" applyFont="1" applyFill="1" applyBorder="1" applyAlignment="1">
      <alignment vertical="center"/>
    </xf>
    <xf numFmtId="3" fontId="1" fillId="0" borderId="80" xfId="2" applyNumberFormat="1" applyFont="1" applyFill="1" applyBorder="1" applyAlignment="1">
      <alignment vertical="center"/>
    </xf>
    <xf numFmtId="3" fontId="17" fillId="0" borderId="79" xfId="2" applyNumberFormat="1" applyFont="1" applyFill="1" applyBorder="1" applyAlignment="1">
      <alignment vertical="center"/>
    </xf>
    <xf numFmtId="3" fontId="17" fillId="0" borderId="77" xfId="2" applyNumberFormat="1" applyFont="1" applyFill="1" applyBorder="1" applyAlignment="1">
      <alignment vertical="center"/>
    </xf>
    <xf numFmtId="3" fontId="17" fillId="0" borderId="80" xfId="2" applyNumberFormat="1" applyFont="1" applyFill="1" applyBorder="1" applyAlignment="1">
      <alignment vertical="center"/>
    </xf>
    <xf numFmtId="0" fontId="25" fillId="0" borderId="81" xfId="0" applyFont="1" applyBorder="1" applyAlignment="1">
      <alignment horizontal="center" vertical="top" wrapText="1"/>
    </xf>
    <xf numFmtId="0" fontId="25" fillId="0" borderId="81" xfId="0" applyFont="1" applyBorder="1" applyAlignment="1">
      <alignment horizontal="left" vertical="top" wrapText="1"/>
    </xf>
    <xf numFmtId="3" fontId="25" fillId="0" borderId="81" xfId="0" applyNumberFormat="1" applyFont="1" applyBorder="1" applyAlignment="1">
      <alignment horizontal="right" vertical="top" wrapText="1"/>
    </xf>
    <xf numFmtId="0" fontId="26" fillId="0" borderId="81" xfId="0" applyFont="1" applyBorder="1" applyAlignment="1">
      <alignment horizontal="center" vertical="top" wrapText="1"/>
    </xf>
    <xf numFmtId="0" fontId="26" fillId="0" borderId="81" xfId="0" applyFont="1" applyBorder="1" applyAlignment="1">
      <alignment horizontal="left" vertical="top" wrapText="1"/>
    </xf>
    <xf numFmtId="49" fontId="25" fillId="0" borderId="74" xfId="0" applyNumberFormat="1" applyFont="1" applyBorder="1" applyAlignment="1">
      <alignment horizontal="center" vertical="top" wrapText="1"/>
    </xf>
    <xf numFmtId="3" fontId="26" fillId="0" borderId="81" xfId="0" applyNumberFormat="1" applyFont="1" applyBorder="1" applyAlignment="1">
      <alignment horizontal="right" vertical="top" wrapText="1"/>
    </xf>
    <xf numFmtId="3" fontId="26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 wrapText="1"/>
    </xf>
    <xf numFmtId="3" fontId="30" fillId="0" borderId="0" xfId="0" applyNumberFormat="1" applyFont="1" applyAlignment="1">
      <alignment vertical="top"/>
    </xf>
    <xf numFmtId="3" fontId="2" fillId="4" borderId="60" xfId="2" applyNumberFormat="1" applyFont="1" applyFill="1" applyBorder="1" applyAlignment="1">
      <alignment vertical="center"/>
    </xf>
    <xf numFmtId="3" fontId="2" fillId="4" borderId="82" xfId="2" applyNumberFormat="1" applyFont="1" applyFill="1" applyBorder="1" applyAlignment="1">
      <alignment vertical="center"/>
    </xf>
    <xf numFmtId="3" fontId="2" fillId="4" borderId="35" xfId="2" applyNumberFormat="1" applyFont="1" applyFill="1" applyBorder="1" applyAlignment="1">
      <alignment vertical="center"/>
    </xf>
    <xf numFmtId="3" fontId="2" fillId="7" borderId="60" xfId="2" applyNumberFormat="1" applyFont="1" applyFill="1" applyBorder="1" applyAlignment="1">
      <alignment vertical="center"/>
    </xf>
    <xf numFmtId="3" fontId="2" fillId="4" borderId="61" xfId="2" applyNumberFormat="1" applyFont="1" applyFill="1" applyBorder="1" applyAlignment="1">
      <alignment vertical="center"/>
    </xf>
    <xf numFmtId="3" fontId="2" fillId="0" borderId="11" xfId="0" applyNumberFormat="1" applyFont="1" applyBorder="1"/>
    <xf numFmtId="3" fontId="2" fillId="0" borderId="12" xfId="0" applyNumberFormat="1" applyFont="1" applyBorder="1"/>
    <xf numFmtId="3" fontId="1" fillId="0" borderId="78" xfId="0" applyNumberFormat="1" applyFont="1" applyBorder="1"/>
    <xf numFmtId="0" fontId="2" fillId="0" borderId="21" xfId="0" applyFont="1" applyBorder="1"/>
    <xf numFmtId="0" fontId="2" fillId="0" borderId="18" xfId="0" applyFont="1" applyBorder="1"/>
    <xf numFmtId="3" fontId="12" fillId="0" borderId="26" xfId="0" applyNumberFormat="1" applyFont="1" applyBorder="1"/>
    <xf numFmtId="3" fontId="12" fillId="0" borderId="24" xfId="0" applyNumberFormat="1" applyFont="1" applyBorder="1"/>
    <xf numFmtId="3" fontId="2" fillId="0" borderId="62" xfId="0" applyNumberFormat="1" applyFont="1" applyBorder="1"/>
    <xf numFmtId="3" fontId="2" fillId="0" borderId="78" xfId="0" applyNumberFormat="1" applyFont="1" applyBorder="1"/>
    <xf numFmtId="3" fontId="2" fillId="0" borderId="68" xfId="0" applyNumberFormat="1" applyFont="1" applyBorder="1"/>
    <xf numFmtId="3" fontId="1" fillId="0" borderId="68" xfId="0" applyNumberFormat="1" applyFont="1" applyBorder="1"/>
    <xf numFmtId="3" fontId="1" fillId="0" borderId="53" xfId="0" applyNumberFormat="1" applyFont="1" applyBorder="1"/>
    <xf numFmtId="3" fontId="1" fillId="0" borderId="60" xfId="0" applyNumberFormat="1" applyFont="1" applyBorder="1"/>
    <xf numFmtId="3" fontId="1" fillId="0" borderId="68" xfId="0" applyNumberFormat="1" applyFont="1" applyFill="1" applyBorder="1" applyAlignment="1">
      <alignment vertical="center"/>
    </xf>
    <xf numFmtId="3" fontId="2" fillId="0" borderId="68" xfId="0" applyNumberFormat="1" applyFont="1" applyFill="1" applyBorder="1" applyAlignment="1">
      <alignment vertical="center"/>
    </xf>
    <xf numFmtId="3" fontId="1" fillId="0" borderId="30" xfId="0" applyNumberFormat="1" applyFont="1" applyFill="1" applyBorder="1" applyAlignment="1">
      <alignment vertical="center"/>
    </xf>
    <xf numFmtId="3" fontId="2" fillId="0" borderId="50" xfId="0" applyNumberFormat="1" applyFont="1" applyFill="1" applyBorder="1" applyAlignment="1">
      <alignment vertical="center"/>
    </xf>
    <xf numFmtId="3" fontId="1" fillId="0" borderId="62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" fontId="2" fillId="0" borderId="6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34" fillId="0" borderId="77" xfId="4" applyFont="1" applyBorder="1" applyAlignment="1">
      <alignment horizontal="left" vertical="center" wrapText="1"/>
    </xf>
    <xf numFmtId="0" fontId="35" fillId="0" borderId="77" xfId="4" applyFont="1" applyBorder="1" applyAlignment="1">
      <alignment horizontal="center" vertical="center" wrapText="1"/>
    </xf>
    <xf numFmtId="0" fontId="35" fillId="0" borderId="77" xfId="4" applyFont="1" applyBorder="1" applyAlignment="1">
      <alignment horizontal="left" vertical="center" wrapText="1"/>
    </xf>
    <xf numFmtId="0" fontId="35" fillId="0" borderId="77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7" fontId="2" fillId="4" borderId="55" xfId="2" applyNumberFormat="1" applyFont="1" applyFill="1" applyBorder="1" applyAlignment="1">
      <alignment horizontal="center" vertical="center"/>
    </xf>
    <xf numFmtId="167" fontId="2" fillId="4" borderId="54" xfId="2" applyNumberFormat="1" applyFont="1" applyFill="1" applyBorder="1" applyAlignment="1">
      <alignment horizontal="center" vertical="center"/>
    </xf>
    <xf numFmtId="167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67" fontId="2" fillId="4" borderId="27" xfId="2" applyNumberFormat="1" applyFont="1" applyFill="1" applyBorder="1" applyAlignment="1">
      <alignment horizontal="center" vertical="center" wrapText="1"/>
    </xf>
    <xf numFmtId="167" fontId="2" fillId="4" borderId="68" xfId="2" applyNumberFormat="1" applyFont="1" applyFill="1" applyBorder="1" applyAlignment="1">
      <alignment horizontal="center" vertical="center" wrapText="1"/>
    </xf>
    <xf numFmtId="167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8" xfId="0" applyNumberFormat="1" applyFont="1" applyFill="1" applyBorder="1" applyAlignment="1">
      <alignment horizontal="center" vertical="center" wrapText="1"/>
    </xf>
    <xf numFmtId="3" fontId="7" fillId="4" borderId="5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7" fillId="4" borderId="55" xfId="0" applyNumberFormat="1" applyFont="1" applyFill="1" applyBorder="1" applyAlignment="1">
      <alignment horizontal="center" vertical="center" wrapText="1"/>
    </xf>
    <xf numFmtId="3" fontId="7" fillId="4" borderId="54" xfId="0" applyNumberFormat="1" applyFont="1" applyFill="1" applyBorder="1" applyAlignment="1">
      <alignment horizontal="center" vertical="center" wrapText="1"/>
    </xf>
    <xf numFmtId="3" fontId="7" fillId="4" borderId="47" xfId="0" applyNumberFormat="1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68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0" fillId="0" borderId="67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60" xfId="0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2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7" fillId="4" borderId="59" xfId="0" applyNumberFormat="1" applyFont="1" applyFill="1" applyBorder="1" applyAlignment="1">
      <alignment horizontal="center" vertical="center" wrapText="1"/>
    </xf>
    <xf numFmtId="49" fontId="7" fillId="4" borderId="50" xfId="0" applyNumberFormat="1" applyFont="1" applyFill="1" applyBorder="1" applyAlignment="1">
      <alignment horizontal="center" vertical="center" wrapText="1"/>
    </xf>
    <xf numFmtId="49" fontId="7" fillId="4" borderId="62" xfId="0" applyNumberFormat="1" applyFont="1" applyFill="1" applyBorder="1" applyAlignment="1">
      <alignment horizontal="center" vertical="center" wrapText="1"/>
    </xf>
    <xf numFmtId="3" fontId="2" fillId="4" borderId="75" xfId="2" applyNumberFormat="1" applyFont="1" applyFill="1" applyBorder="1" applyAlignment="1">
      <alignment horizontal="center" vertical="center"/>
    </xf>
    <xf numFmtId="3" fontId="2" fillId="4" borderId="67" xfId="2" applyNumberFormat="1" applyFont="1" applyFill="1" applyBorder="1" applyAlignment="1">
      <alignment horizontal="center" vertical="center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2" fillId="6" borderId="63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 wrapText="1"/>
    </xf>
    <xf numFmtId="3" fontId="2" fillId="4" borderId="50" xfId="0" applyNumberFormat="1" applyFont="1" applyFill="1" applyBorder="1" applyAlignment="1">
      <alignment horizontal="center" vertical="center" wrapText="1"/>
    </xf>
    <xf numFmtId="3" fontId="2" fillId="4" borderId="6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right"/>
    </xf>
    <xf numFmtId="0" fontId="27" fillId="0" borderId="0" xfId="0" applyFont="1" applyFill="1" applyAlignment="1">
      <alignment horizontal="center" vertical="top" wrapText="1"/>
    </xf>
    <xf numFmtId="0" fontId="0" fillId="0" borderId="0" xfId="0" applyFill="1"/>
    <xf numFmtId="0" fontId="28" fillId="0" borderId="0" xfId="0" applyFont="1" applyFill="1" applyAlignment="1">
      <alignment horizontal="center" vertical="top" wrapText="1"/>
    </xf>
    <xf numFmtId="0" fontId="21" fillId="0" borderId="0" xfId="0" applyFont="1" applyFill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8" xfId="0" applyNumberFormat="1" applyFont="1" applyFill="1" applyBorder="1" applyAlignment="1" applyProtection="1">
      <alignment horizontal="center" vertical="top" shrinkToFit="1"/>
    </xf>
    <xf numFmtId="0" fontId="21" fillId="0" borderId="78" xfId="0" applyFont="1" applyBorder="1" applyAlignment="1"/>
    <xf numFmtId="0" fontId="11" fillId="0" borderId="0" xfId="0" applyNumberFormat="1" applyFont="1" applyFill="1" applyBorder="1" applyAlignment="1" applyProtection="1">
      <alignment horizontal="center" vertical="top" wrapText="1" shrinkToFit="1"/>
    </xf>
    <xf numFmtId="0" fontId="21" fillId="0" borderId="0" xfId="0" applyFont="1" applyAlignment="1"/>
    <xf numFmtId="0" fontId="19" fillId="0" borderId="66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right" vertical="top" wrapText="1" shrinkToFit="1"/>
    </xf>
    <xf numFmtId="0" fontId="22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right"/>
    </xf>
    <xf numFmtId="0" fontId="21" fillId="0" borderId="0" xfId="0" applyFont="1" applyAlignment="1">
      <alignment horizontal="center"/>
    </xf>
    <xf numFmtId="168" fontId="0" fillId="0" borderId="0" xfId="0" applyNumberFormat="1" applyAlignment="1"/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25" fillId="0" borderId="83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5">
    <cellStyle name="Ezres 2" xfId="1"/>
    <cellStyle name="Normál" xfId="0" builtinId="0"/>
    <cellStyle name="Normál 2" xfId="2"/>
    <cellStyle name="Normal_KTRSZJ" xfId="4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pane xSplit="4" ySplit="7" topLeftCell="E17" activePane="bottomRight" state="frozen"/>
      <selection activeCell="K64" sqref="K64"/>
      <selection pane="topRight" activeCell="K64" sqref="K64"/>
      <selection pane="bottomLeft" activeCell="K64" sqref="K64"/>
      <selection pane="bottomRight" activeCell="M18" sqref="M18"/>
    </sheetView>
  </sheetViews>
  <sheetFormatPr defaultRowHeight="12.75" x14ac:dyDescent="0.25"/>
  <cols>
    <col min="1" max="1" width="5.7109375" style="67" customWidth="1"/>
    <col min="2" max="2" width="36.5703125" style="67" customWidth="1"/>
    <col min="3" max="4" width="6.7109375" style="67" customWidth="1"/>
    <col min="5" max="5" width="11.28515625" style="120" customWidth="1"/>
    <col min="6" max="6" width="11.140625" style="120" customWidth="1"/>
    <col min="7" max="7" width="11.5703125" style="120" customWidth="1"/>
    <col min="8" max="8" width="12.85546875" style="121" customWidth="1"/>
    <col min="9" max="9" width="9.140625" style="67"/>
    <col min="10" max="10" width="10.7109375" style="67" bestFit="1" customWidth="1"/>
    <col min="11" max="12" width="9.28515625" style="67" bestFit="1" customWidth="1"/>
    <col min="13" max="13" width="9.7109375" style="67" bestFit="1" customWidth="1"/>
    <col min="14" max="16384" width="9.140625" style="67"/>
  </cols>
  <sheetData>
    <row r="1" spans="1:13" ht="15" customHeight="1" x14ac:dyDescent="0.25">
      <c r="A1" s="504" t="s">
        <v>1030</v>
      </c>
      <c r="B1" s="504"/>
      <c r="C1" s="504"/>
      <c r="D1" s="504"/>
      <c r="E1" s="504"/>
      <c r="F1" s="504"/>
      <c r="G1" s="504"/>
      <c r="H1" s="504"/>
    </row>
    <row r="2" spans="1:13" ht="15" customHeight="1" x14ac:dyDescent="0.25">
      <c r="A2" s="505"/>
      <c r="B2" s="505"/>
      <c r="C2" s="505"/>
      <c r="D2" s="505"/>
      <c r="E2" s="505"/>
      <c r="F2" s="505"/>
      <c r="G2" s="505"/>
      <c r="H2" s="505"/>
    </row>
    <row r="4" spans="1:13" ht="15.75" thickBot="1" x14ac:dyDescent="0.3">
      <c r="G4" s="521" t="s">
        <v>725</v>
      </c>
      <c r="H4" s="522"/>
    </row>
    <row r="5" spans="1:13" ht="18.75" customHeight="1" x14ac:dyDescent="0.25">
      <c r="A5" s="526" t="s">
        <v>670</v>
      </c>
      <c r="B5" s="518" t="s">
        <v>92</v>
      </c>
      <c r="C5" s="518" t="s">
        <v>579</v>
      </c>
      <c r="D5" s="506" t="s">
        <v>580</v>
      </c>
      <c r="E5" s="512" t="s">
        <v>1018</v>
      </c>
      <c r="F5" s="513"/>
      <c r="G5" s="513"/>
      <c r="H5" s="514"/>
    </row>
    <row r="6" spans="1:13" ht="18" customHeight="1" x14ac:dyDescent="0.25">
      <c r="A6" s="527"/>
      <c r="B6" s="519"/>
      <c r="C6" s="519"/>
      <c r="D6" s="507"/>
      <c r="E6" s="515"/>
      <c r="F6" s="516"/>
      <c r="G6" s="516"/>
      <c r="H6" s="517"/>
    </row>
    <row r="7" spans="1:13" s="68" customFormat="1" ht="13.5" thickBot="1" x14ac:dyDescent="0.3">
      <c r="A7" s="528"/>
      <c r="B7" s="520"/>
      <c r="C7" s="520"/>
      <c r="D7" s="508"/>
      <c r="E7" s="28" t="s">
        <v>753</v>
      </c>
      <c r="F7" s="27" t="s">
        <v>754</v>
      </c>
      <c r="G7" s="27" t="s">
        <v>755</v>
      </c>
      <c r="H7" s="35" t="s">
        <v>756</v>
      </c>
    </row>
    <row r="8" spans="1:13" s="68" customFormat="1" ht="18" customHeight="1" x14ac:dyDescent="0.25">
      <c r="A8" s="36" t="s">
        <v>648</v>
      </c>
      <c r="B8" s="31" t="s">
        <v>711</v>
      </c>
      <c r="C8" s="32" t="s">
        <v>498</v>
      </c>
      <c r="D8" s="41" t="s">
        <v>654</v>
      </c>
      <c r="E8" s="180">
        <v>43136686</v>
      </c>
      <c r="F8" s="193">
        <v>46724500</v>
      </c>
      <c r="G8" s="193">
        <v>46724500</v>
      </c>
      <c r="H8" s="321">
        <f>SUM(G8/F8*100)</f>
        <v>100</v>
      </c>
      <c r="K8" s="122"/>
      <c r="L8" s="122"/>
      <c r="M8" s="122"/>
    </row>
    <row r="9" spans="1:13" s="68" customFormat="1" ht="18" customHeight="1" x14ac:dyDescent="0.25">
      <c r="A9" s="37" t="s">
        <v>649</v>
      </c>
      <c r="B9" s="29" t="s">
        <v>661</v>
      </c>
      <c r="C9" s="30" t="s">
        <v>504</v>
      </c>
      <c r="D9" s="42" t="s">
        <v>655</v>
      </c>
      <c r="E9" s="182"/>
      <c r="F9" s="194">
        <v>20000000</v>
      </c>
      <c r="G9" s="194">
        <v>20000000</v>
      </c>
      <c r="H9" s="322">
        <v>20000000</v>
      </c>
      <c r="K9" s="122"/>
      <c r="L9" s="122"/>
      <c r="M9" s="122"/>
    </row>
    <row r="10" spans="1:13" s="68" customFormat="1" ht="18" customHeight="1" x14ac:dyDescent="0.25">
      <c r="A10" s="37" t="s">
        <v>650</v>
      </c>
      <c r="B10" s="29" t="s">
        <v>83</v>
      </c>
      <c r="C10" s="30" t="s">
        <v>520</v>
      </c>
      <c r="D10" s="42" t="s">
        <v>656</v>
      </c>
      <c r="E10" s="182">
        <v>3105000</v>
      </c>
      <c r="F10" s="194">
        <v>3034616</v>
      </c>
      <c r="G10" s="194">
        <v>2428613</v>
      </c>
      <c r="H10" s="323">
        <f t="shared" ref="H10:H15" si="0">SUM(G10/F10*100)</f>
        <v>80.030323441252534</v>
      </c>
      <c r="K10" s="122"/>
      <c r="L10" s="122"/>
      <c r="M10" s="122"/>
    </row>
    <row r="11" spans="1:13" s="68" customFormat="1" ht="18" customHeight="1" x14ac:dyDescent="0.2">
      <c r="A11" s="37" t="s">
        <v>651</v>
      </c>
      <c r="B11" s="29" t="s">
        <v>84</v>
      </c>
      <c r="C11" s="30" t="s">
        <v>532</v>
      </c>
      <c r="D11" s="42" t="s">
        <v>657</v>
      </c>
      <c r="E11" s="203">
        <v>2191740</v>
      </c>
      <c r="F11" s="194">
        <v>2893621</v>
      </c>
      <c r="G11" s="194">
        <v>2483285</v>
      </c>
      <c r="H11" s="324">
        <f t="shared" si="0"/>
        <v>85.819290086711419</v>
      </c>
    </row>
    <row r="12" spans="1:13" s="68" customFormat="1" ht="18" customHeight="1" x14ac:dyDescent="0.25">
      <c r="A12" s="37" t="s">
        <v>652</v>
      </c>
      <c r="B12" s="29" t="s">
        <v>85</v>
      </c>
      <c r="C12" s="30" t="s">
        <v>540</v>
      </c>
      <c r="D12" s="42" t="s">
        <v>658</v>
      </c>
      <c r="E12" s="182"/>
      <c r="F12" s="194"/>
      <c r="G12" s="194"/>
      <c r="H12" s="323"/>
    </row>
    <row r="13" spans="1:13" s="68" customFormat="1" ht="18" customHeight="1" x14ac:dyDescent="0.25">
      <c r="A13" s="37" t="s">
        <v>665</v>
      </c>
      <c r="B13" s="29" t="s">
        <v>662</v>
      </c>
      <c r="C13" s="30" t="s">
        <v>542</v>
      </c>
      <c r="D13" s="42" t="s">
        <v>659</v>
      </c>
      <c r="E13" s="182">
        <v>200000</v>
      </c>
      <c r="F13" s="194">
        <v>1600779</v>
      </c>
      <c r="G13" s="194">
        <v>1555779</v>
      </c>
      <c r="H13" s="323">
        <f t="shared" si="0"/>
        <v>97.188868669566503</v>
      </c>
      <c r="M13" s="68" t="s">
        <v>1015</v>
      </c>
    </row>
    <row r="14" spans="1:13" s="68" customFormat="1" ht="18" customHeight="1" thickBot="1" x14ac:dyDescent="0.3">
      <c r="A14" s="38" t="s">
        <v>666</v>
      </c>
      <c r="B14" s="33" t="s">
        <v>663</v>
      </c>
      <c r="C14" s="34" t="s">
        <v>544</v>
      </c>
      <c r="D14" s="43" t="s">
        <v>660</v>
      </c>
      <c r="E14" s="184">
        <v>20033480</v>
      </c>
      <c r="F14" s="195">
        <v>36480</v>
      </c>
      <c r="G14" s="195">
        <v>36480</v>
      </c>
      <c r="H14" s="324">
        <f t="shared" si="0"/>
        <v>100</v>
      </c>
    </row>
    <row r="15" spans="1:13" s="68" customFormat="1" ht="21" customHeight="1" thickBot="1" x14ac:dyDescent="0.3">
      <c r="A15" s="78" t="s">
        <v>667</v>
      </c>
      <c r="B15" s="39" t="s">
        <v>653</v>
      </c>
      <c r="C15" s="39"/>
      <c r="D15" s="40"/>
      <c r="E15" s="219">
        <f>SUM(E8:E14)</f>
        <v>68666906</v>
      </c>
      <c r="F15" s="218">
        <f>SUM(F8:F14)</f>
        <v>74289996</v>
      </c>
      <c r="G15" s="218">
        <f>SUM(G8:G14)</f>
        <v>73228657</v>
      </c>
      <c r="H15" s="325">
        <f t="shared" si="0"/>
        <v>98.571356767874903</v>
      </c>
    </row>
    <row r="16" spans="1:13" ht="18" customHeight="1" x14ac:dyDescent="0.25">
      <c r="A16" s="171" t="s">
        <v>668</v>
      </c>
      <c r="B16" s="23" t="s">
        <v>479</v>
      </c>
      <c r="C16" s="174" t="s">
        <v>549</v>
      </c>
      <c r="D16" s="43" t="s">
        <v>664</v>
      </c>
      <c r="E16" s="220"/>
      <c r="F16" s="221"/>
      <c r="G16" s="220"/>
      <c r="H16" s="222"/>
    </row>
    <row r="17" spans="1:8" ht="18" customHeight="1" x14ac:dyDescent="0.25">
      <c r="A17" s="37" t="s">
        <v>669</v>
      </c>
      <c r="B17" s="170" t="s">
        <v>65</v>
      </c>
      <c r="C17" s="30" t="s">
        <v>558</v>
      </c>
      <c r="D17" s="43" t="s">
        <v>664</v>
      </c>
      <c r="E17" s="182">
        <v>11124141</v>
      </c>
      <c r="F17" s="182">
        <v>11124141</v>
      </c>
      <c r="G17" s="182">
        <v>11124141</v>
      </c>
      <c r="H17" s="326">
        <f>SUM(G17/F17*100)</f>
        <v>100</v>
      </c>
    </row>
    <row r="18" spans="1:8" ht="18" customHeight="1" x14ac:dyDescent="0.25">
      <c r="A18" s="38" t="s">
        <v>707</v>
      </c>
      <c r="B18" s="175" t="s">
        <v>66</v>
      </c>
      <c r="C18" s="34" t="s">
        <v>558</v>
      </c>
      <c r="D18" s="43" t="s">
        <v>664</v>
      </c>
      <c r="E18" s="184"/>
      <c r="F18" s="223"/>
      <c r="G18" s="223"/>
      <c r="H18" s="326"/>
    </row>
    <row r="19" spans="1:8" ht="18" customHeight="1" x14ac:dyDescent="0.25">
      <c r="A19" s="37" t="s">
        <v>708</v>
      </c>
      <c r="B19" s="447" t="s">
        <v>757</v>
      </c>
      <c r="C19" s="448" t="s">
        <v>560</v>
      </c>
      <c r="D19" s="42"/>
      <c r="E19" s="449"/>
      <c r="F19" s="450">
        <v>989087</v>
      </c>
      <c r="G19" s="450">
        <v>989087</v>
      </c>
      <c r="H19" s="326">
        <f t="shared" ref="H19:H20" si="1">SUM(G19/F19*100)</f>
        <v>100</v>
      </c>
    </row>
    <row r="20" spans="1:8" ht="18" customHeight="1" thickBot="1" x14ac:dyDescent="0.3">
      <c r="A20" s="37" t="s">
        <v>709</v>
      </c>
      <c r="B20" s="446" t="s">
        <v>1016</v>
      </c>
      <c r="C20" s="443"/>
      <c r="D20" s="444"/>
      <c r="E20" s="445">
        <f>SUM(E16:E19)</f>
        <v>11124141</v>
      </c>
      <c r="F20" s="445">
        <f t="shared" ref="F20:G20" si="2">SUM(F16:F19)</f>
        <v>12113228</v>
      </c>
      <c r="G20" s="445">
        <f t="shared" si="2"/>
        <v>12113228</v>
      </c>
      <c r="H20" s="326">
        <f t="shared" si="1"/>
        <v>100</v>
      </c>
    </row>
    <row r="21" spans="1:8" ht="21" customHeight="1" thickBot="1" x14ac:dyDescent="0.3">
      <c r="A21" s="451" t="s">
        <v>1017</v>
      </c>
      <c r="B21" s="168" t="s">
        <v>576</v>
      </c>
      <c r="C21" s="168"/>
      <c r="D21" s="169"/>
      <c r="E21" s="224">
        <f>SUM(E15:E18)</f>
        <v>79791047</v>
      </c>
      <c r="F21" s="224">
        <f>SUM(F15:F19)</f>
        <v>86403224</v>
      </c>
      <c r="G21" s="224">
        <f>SUM(G15:G19)</f>
        <v>85341885</v>
      </c>
      <c r="H21" s="225"/>
    </row>
    <row r="22" spans="1:8" ht="13.5" thickBot="1" x14ac:dyDescent="0.3">
      <c r="A22" s="70"/>
      <c r="B22" s="68"/>
      <c r="C22" s="68"/>
      <c r="D22" s="68"/>
      <c r="E22" s="187"/>
      <c r="F22" s="187"/>
      <c r="G22" s="187"/>
      <c r="H22" s="188"/>
    </row>
    <row r="23" spans="1:8" s="68" customFormat="1" ht="15" customHeight="1" x14ac:dyDescent="0.25">
      <c r="A23" s="36" t="s">
        <v>648</v>
      </c>
      <c r="B23" s="502" t="s">
        <v>67</v>
      </c>
      <c r="C23" s="502"/>
      <c r="D23" s="177"/>
      <c r="E23" s="226">
        <f>SUM(E8,E10,E11,E13,E17)</f>
        <v>59757567</v>
      </c>
      <c r="F23" s="181">
        <f>SUM(F8,F10,F11,F13,F17,F19)</f>
        <v>66366744</v>
      </c>
      <c r="G23" s="181">
        <f>SUM(G8,G10,G11,G13,G17,G19)</f>
        <v>65305405</v>
      </c>
      <c r="H23" s="327">
        <f>SUM(G23/F23*100)</f>
        <v>98.400796941311455</v>
      </c>
    </row>
    <row r="24" spans="1:8" s="68" customFormat="1" ht="15" customHeight="1" thickBot="1" x14ac:dyDescent="0.3">
      <c r="A24" s="38" t="s">
        <v>649</v>
      </c>
      <c r="B24" s="503" t="s">
        <v>68</v>
      </c>
      <c r="C24" s="503"/>
      <c r="D24" s="178"/>
      <c r="E24" s="227">
        <f>SUM(E12,E14,E18)</f>
        <v>20033480</v>
      </c>
      <c r="F24" s="228">
        <f>SUM(F9,F14,F18)</f>
        <v>20036480</v>
      </c>
      <c r="G24" s="228">
        <f>SUM(G9,G14,G18)</f>
        <v>20036480</v>
      </c>
      <c r="H24" s="328">
        <f>SUM(G24/F24*100)</f>
        <v>100</v>
      </c>
    </row>
    <row r="25" spans="1:8" s="68" customFormat="1" ht="18" customHeight="1" thickBot="1" x14ac:dyDescent="0.3">
      <c r="A25" s="179"/>
      <c r="B25" s="500" t="s">
        <v>73</v>
      </c>
      <c r="C25" s="501"/>
      <c r="D25" s="319"/>
      <c r="E25" s="229">
        <f>SUM(E23:E24)</f>
        <v>79791047</v>
      </c>
      <c r="F25" s="229">
        <f>SUM(F23:F24)</f>
        <v>86403224</v>
      </c>
      <c r="G25" s="229">
        <f>SUM(G23:G24)</f>
        <v>85341885</v>
      </c>
      <c r="H25" s="329">
        <f>SUM(G25/F25*100)</f>
        <v>98.771644215498256</v>
      </c>
    </row>
    <row r="26" spans="1:8" x14ac:dyDescent="0.25">
      <c r="E26" s="186"/>
      <c r="F26" s="186"/>
      <c r="G26" s="186"/>
      <c r="H26" s="189"/>
    </row>
    <row r="27" spans="1:8" ht="13.5" thickBot="1" x14ac:dyDescent="0.3">
      <c r="E27" s="186"/>
      <c r="F27" s="186"/>
      <c r="G27" s="186"/>
      <c r="H27" s="189"/>
    </row>
    <row r="28" spans="1:8" ht="18.75" customHeight="1" x14ac:dyDescent="0.25">
      <c r="A28" s="526" t="s">
        <v>670</v>
      </c>
      <c r="B28" s="518" t="s">
        <v>92</v>
      </c>
      <c r="C28" s="518" t="s">
        <v>579</v>
      </c>
      <c r="D28" s="506" t="s">
        <v>580</v>
      </c>
      <c r="E28" s="509" t="s">
        <v>1019</v>
      </c>
      <c r="F28" s="510"/>
      <c r="G28" s="510"/>
      <c r="H28" s="511"/>
    </row>
    <row r="29" spans="1:8" ht="18" customHeight="1" x14ac:dyDescent="0.25">
      <c r="A29" s="527"/>
      <c r="B29" s="519"/>
      <c r="C29" s="519"/>
      <c r="D29" s="507"/>
      <c r="E29" s="523" t="s">
        <v>645</v>
      </c>
      <c r="F29" s="524"/>
      <c r="G29" s="524"/>
      <c r="H29" s="525"/>
    </row>
    <row r="30" spans="1:8" s="68" customFormat="1" ht="13.5" thickBot="1" x14ac:dyDescent="0.3">
      <c r="A30" s="528"/>
      <c r="B30" s="520"/>
      <c r="C30" s="520"/>
      <c r="D30" s="508"/>
      <c r="E30" s="190" t="s">
        <v>753</v>
      </c>
      <c r="F30" s="191" t="s">
        <v>761</v>
      </c>
      <c r="G30" s="191" t="s">
        <v>755</v>
      </c>
      <c r="H30" s="250" t="s">
        <v>756</v>
      </c>
    </row>
    <row r="31" spans="1:8" s="68" customFormat="1" ht="18" customHeight="1" x14ac:dyDescent="0.25">
      <c r="A31" s="36" t="s">
        <v>648</v>
      </c>
      <c r="B31" s="31" t="s">
        <v>93</v>
      </c>
      <c r="C31" s="32" t="s">
        <v>299</v>
      </c>
      <c r="D31" s="41" t="s">
        <v>674</v>
      </c>
      <c r="E31" s="180">
        <v>22418274</v>
      </c>
      <c r="F31" s="181">
        <v>22979096</v>
      </c>
      <c r="G31" s="181">
        <v>22979096</v>
      </c>
      <c r="H31" s="330">
        <f>SUM(G31/F31*100)</f>
        <v>100</v>
      </c>
    </row>
    <row r="32" spans="1:8" s="68" customFormat="1" ht="18" customHeight="1" x14ac:dyDescent="0.25">
      <c r="A32" s="37" t="s">
        <v>649</v>
      </c>
      <c r="B32" s="29" t="s">
        <v>673</v>
      </c>
      <c r="C32" s="30" t="s">
        <v>308</v>
      </c>
      <c r="D32" s="42" t="s">
        <v>675</v>
      </c>
      <c r="E32" s="182">
        <v>3783016</v>
      </c>
      <c r="F32" s="183">
        <v>3305500</v>
      </c>
      <c r="G32" s="183">
        <v>3305500</v>
      </c>
      <c r="H32" s="330">
        <f>SUM(G32/F32*100)</f>
        <v>100</v>
      </c>
    </row>
    <row r="33" spans="1:11" s="68" customFormat="1" ht="18" customHeight="1" x14ac:dyDescent="0.25">
      <c r="A33" s="37" t="s">
        <v>650</v>
      </c>
      <c r="B33" s="29" t="s">
        <v>97</v>
      </c>
      <c r="C33" s="30" t="s">
        <v>306</v>
      </c>
      <c r="D33" s="42" t="s">
        <v>676</v>
      </c>
      <c r="E33" s="182">
        <v>13822634</v>
      </c>
      <c r="F33" s="183">
        <v>17838432</v>
      </c>
      <c r="G33" s="183">
        <v>17838432</v>
      </c>
      <c r="H33" s="330">
        <f t="shared" ref="H33:H40" si="3">SUM(G33/F33*100)</f>
        <v>100</v>
      </c>
      <c r="K33" s="122"/>
    </row>
    <row r="34" spans="1:11" s="68" customFormat="1" ht="18" customHeight="1" x14ac:dyDescent="0.25">
      <c r="A34" s="37" t="s">
        <v>651</v>
      </c>
      <c r="B34" s="29" t="s">
        <v>101</v>
      </c>
      <c r="C34" s="30" t="s">
        <v>319</v>
      </c>
      <c r="D34" s="42" t="s">
        <v>677</v>
      </c>
      <c r="E34" s="182">
        <v>3317000</v>
      </c>
      <c r="F34" s="183">
        <v>3787600</v>
      </c>
      <c r="G34" s="183">
        <v>3787600</v>
      </c>
      <c r="H34" s="330">
        <f t="shared" si="3"/>
        <v>100</v>
      </c>
    </row>
    <row r="35" spans="1:11" s="68" customFormat="1" ht="18" customHeight="1" x14ac:dyDescent="0.25">
      <c r="A35" s="37" t="s">
        <v>652</v>
      </c>
      <c r="B35" s="29" t="s">
        <v>102</v>
      </c>
      <c r="C35" s="30" t="s">
        <v>332</v>
      </c>
      <c r="D35" s="42" t="s">
        <v>678</v>
      </c>
      <c r="E35" s="182">
        <v>12692600</v>
      </c>
      <c r="F35" s="183">
        <v>16134700</v>
      </c>
      <c r="G35" s="183">
        <v>8849887</v>
      </c>
      <c r="H35" s="330">
        <f t="shared" si="3"/>
        <v>54.850025101179448</v>
      </c>
    </row>
    <row r="36" spans="1:11" s="68" customFormat="1" ht="18" customHeight="1" x14ac:dyDescent="0.25">
      <c r="A36" s="37" t="s">
        <v>665</v>
      </c>
      <c r="B36" s="29" t="s">
        <v>103</v>
      </c>
      <c r="C36" s="30" t="s">
        <v>340</v>
      </c>
      <c r="D36" s="42" t="s">
        <v>679</v>
      </c>
      <c r="E36" s="182">
        <v>2496850</v>
      </c>
      <c r="F36" s="183">
        <v>5075112</v>
      </c>
      <c r="G36" s="183">
        <v>5075112</v>
      </c>
      <c r="H36" s="330">
        <f t="shared" si="3"/>
        <v>100</v>
      </c>
    </row>
    <row r="37" spans="1:11" s="68" customFormat="1" ht="18" customHeight="1" x14ac:dyDescent="0.25">
      <c r="A37" s="37" t="s">
        <v>666</v>
      </c>
      <c r="B37" s="33" t="s">
        <v>76</v>
      </c>
      <c r="C37" s="30" t="s">
        <v>346</v>
      </c>
      <c r="D37" s="43" t="s">
        <v>680</v>
      </c>
      <c r="E37" s="184">
        <v>20400000</v>
      </c>
      <c r="F37" s="185">
        <v>16422111</v>
      </c>
      <c r="G37" s="185">
        <v>16422111</v>
      </c>
      <c r="H37" s="330">
        <f t="shared" si="3"/>
        <v>100</v>
      </c>
    </row>
    <row r="38" spans="1:11" s="68" customFormat="1" ht="18" customHeight="1" x14ac:dyDescent="0.25">
      <c r="A38" s="37" t="s">
        <v>667</v>
      </c>
      <c r="B38" s="33" t="s">
        <v>77</v>
      </c>
      <c r="C38" s="30" t="s">
        <v>354</v>
      </c>
      <c r="D38" s="43" t="s">
        <v>681</v>
      </c>
      <c r="E38" s="184"/>
      <c r="F38" s="185"/>
      <c r="G38" s="185"/>
      <c r="H38" s="330"/>
    </row>
    <row r="39" spans="1:11" s="68" customFormat="1" ht="18" customHeight="1" x14ac:dyDescent="0.25">
      <c r="A39" s="171" t="s">
        <v>668</v>
      </c>
      <c r="B39" s="33" t="s">
        <v>758</v>
      </c>
      <c r="C39" s="30" t="s">
        <v>382</v>
      </c>
      <c r="D39" s="43" t="s">
        <v>759</v>
      </c>
      <c r="E39" s="223"/>
      <c r="F39" s="185"/>
      <c r="G39" s="185"/>
      <c r="H39" s="330"/>
    </row>
    <row r="40" spans="1:11" s="68" customFormat="1" ht="18" customHeight="1" thickBot="1" x14ac:dyDescent="0.3">
      <c r="A40" s="171" t="s">
        <v>669</v>
      </c>
      <c r="B40" s="246" t="s">
        <v>727</v>
      </c>
      <c r="C40" s="247" t="s">
        <v>382</v>
      </c>
      <c r="D40" s="43" t="s">
        <v>759</v>
      </c>
      <c r="E40" s="248">
        <v>860673</v>
      </c>
      <c r="F40" s="228">
        <v>860673</v>
      </c>
      <c r="G40" s="228">
        <v>860673</v>
      </c>
      <c r="H40" s="330">
        <f t="shared" si="3"/>
        <v>100</v>
      </c>
      <c r="J40" s="331"/>
    </row>
    <row r="41" spans="1:11" s="68" customFormat="1" ht="21" customHeight="1" thickBot="1" x14ac:dyDescent="0.3">
      <c r="A41" s="149" t="s">
        <v>707</v>
      </c>
      <c r="B41" s="150" t="s">
        <v>682</v>
      </c>
      <c r="C41" s="150"/>
      <c r="D41" s="151"/>
      <c r="E41" s="218">
        <f>SUM(E31:E40)</f>
        <v>79791047</v>
      </c>
      <c r="F41" s="218">
        <f>SUM(F31:F40)</f>
        <v>86403224</v>
      </c>
      <c r="G41" s="218">
        <f>SUM(G31:G40)</f>
        <v>79118411</v>
      </c>
      <c r="H41" s="332">
        <f>SUM(G41/F41*100)</f>
        <v>91.568818080214228</v>
      </c>
    </row>
    <row r="42" spans="1:11" ht="21" customHeight="1" thickBot="1" x14ac:dyDescent="0.3">
      <c r="A42" s="167" t="s">
        <v>708</v>
      </c>
      <c r="B42" s="168" t="s">
        <v>384</v>
      </c>
      <c r="C42" s="168"/>
      <c r="D42" s="176"/>
      <c r="E42" s="230">
        <f>E41</f>
        <v>79791047</v>
      </c>
      <c r="F42" s="230">
        <f>F41</f>
        <v>86403224</v>
      </c>
      <c r="G42" s="230">
        <f>G41</f>
        <v>79118411</v>
      </c>
      <c r="H42" s="333">
        <f>SUM(G42/F42*100)</f>
        <v>91.568818080214228</v>
      </c>
    </row>
    <row r="43" spans="1:11" ht="13.5" thickBot="1" x14ac:dyDescent="0.3">
      <c r="E43" s="186"/>
      <c r="F43" s="186"/>
      <c r="G43" s="186"/>
      <c r="H43" s="196"/>
    </row>
    <row r="44" spans="1:11" s="68" customFormat="1" ht="15" customHeight="1" x14ac:dyDescent="0.25">
      <c r="A44" s="36" t="s">
        <v>648</v>
      </c>
      <c r="B44" s="502" t="s">
        <v>69</v>
      </c>
      <c r="C44" s="502"/>
      <c r="D44" s="177"/>
      <c r="E44" s="226">
        <f>SUM(E31,E32,E33,E34,E35,E40)</f>
        <v>56894197</v>
      </c>
      <c r="F44" s="226">
        <f>SUM(F31:F35,F40)</f>
        <v>64906001</v>
      </c>
      <c r="G44" s="226">
        <f>SUM(G31:G35,G40)</f>
        <v>57621188</v>
      </c>
      <c r="H44" s="334">
        <f>SUM(G44/F44*100)</f>
        <v>88.776364453573407</v>
      </c>
      <c r="I44" s="122"/>
    </row>
    <row r="45" spans="1:11" s="68" customFormat="1" ht="15" customHeight="1" thickBot="1" x14ac:dyDescent="0.3">
      <c r="A45" s="38" t="s">
        <v>649</v>
      </c>
      <c r="B45" s="503" t="s">
        <v>70</v>
      </c>
      <c r="C45" s="503"/>
      <c r="D45" s="178"/>
      <c r="E45" s="227">
        <f>SUM(E36:E38)</f>
        <v>22896850</v>
      </c>
      <c r="F45" s="227">
        <f>SUM(F36,F37,F39)</f>
        <v>21497223</v>
      </c>
      <c r="G45" s="227">
        <f>SUM(G36,G37,G39)</f>
        <v>21497223</v>
      </c>
      <c r="H45" s="334">
        <f>SUM(G45/F45*100)</f>
        <v>100</v>
      </c>
      <c r="I45" s="122"/>
    </row>
    <row r="46" spans="1:11" s="68" customFormat="1" ht="18" customHeight="1" thickBot="1" x14ac:dyDescent="0.3">
      <c r="A46" s="179"/>
      <c r="B46" s="500" t="s">
        <v>74</v>
      </c>
      <c r="C46" s="501"/>
      <c r="D46" s="319"/>
      <c r="E46" s="229">
        <f>SUM(E44:E45)</f>
        <v>79791047</v>
      </c>
      <c r="F46" s="229">
        <f>SUM(F44:F45)</f>
        <v>86403224</v>
      </c>
      <c r="G46" s="229">
        <f>SUM(G44:G45)</f>
        <v>79118411</v>
      </c>
      <c r="H46" s="335">
        <f>SUM(G46/F46*100)</f>
        <v>91.568818080214228</v>
      </c>
    </row>
    <row r="47" spans="1:11" ht="13.5" thickBot="1" x14ac:dyDescent="0.3">
      <c r="E47" s="220"/>
      <c r="F47" s="220"/>
      <c r="G47" s="220"/>
      <c r="H47" s="197"/>
    </row>
    <row r="48" spans="1:11" s="68" customFormat="1" ht="15" customHeight="1" x14ac:dyDescent="0.25">
      <c r="A48" s="36" t="s">
        <v>648</v>
      </c>
      <c r="B48" s="502" t="s">
        <v>71</v>
      </c>
      <c r="C48" s="502"/>
      <c r="D48" s="177"/>
      <c r="E48" s="231">
        <f>SUM(E23-E44)</f>
        <v>2863370</v>
      </c>
      <c r="F48" s="231">
        <f t="shared" ref="F48:G49" si="4">SUM(F23-F44)</f>
        <v>1460743</v>
      </c>
      <c r="G48" s="231">
        <f t="shared" si="4"/>
        <v>7684217</v>
      </c>
      <c r="H48" s="285"/>
      <c r="I48" s="122"/>
    </row>
    <row r="49" spans="1:9" s="68" customFormat="1" ht="15" customHeight="1" thickBot="1" x14ac:dyDescent="0.3">
      <c r="A49" s="38" t="s">
        <v>649</v>
      </c>
      <c r="B49" s="503" t="s">
        <v>72</v>
      </c>
      <c r="C49" s="503"/>
      <c r="D49" s="178"/>
      <c r="E49" s="232">
        <f>SUM(E24-E45)</f>
        <v>-2863370</v>
      </c>
      <c r="F49" s="232">
        <f t="shared" si="4"/>
        <v>-1460743</v>
      </c>
      <c r="G49" s="232">
        <f t="shared" si="4"/>
        <v>-1460743</v>
      </c>
      <c r="H49" s="192"/>
      <c r="I49" s="122"/>
    </row>
    <row r="50" spans="1:9" s="68" customFormat="1" ht="18" customHeight="1" thickBot="1" x14ac:dyDescent="0.3">
      <c r="A50" s="179"/>
      <c r="B50" s="500" t="s">
        <v>75</v>
      </c>
      <c r="C50" s="501"/>
      <c r="D50" s="319"/>
      <c r="E50" s="229">
        <f>SUM(E48:E49)</f>
        <v>0</v>
      </c>
      <c r="F50" s="229">
        <f t="shared" ref="F50:G50" si="5">SUM(F48:F49)</f>
        <v>0</v>
      </c>
      <c r="G50" s="229">
        <f t="shared" si="5"/>
        <v>6223474</v>
      </c>
      <c r="H50" s="225"/>
    </row>
    <row r="55" spans="1:9" ht="12" customHeight="1" x14ac:dyDescent="0.25">
      <c r="H55" s="120"/>
    </row>
  </sheetData>
  <mergeCells count="23">
    <mergeCell ref="A1:H1"/>
    <mergeCell ref="A2:H2"/>
    <mergeCell ref="D28:D30"/>
    <mergeCell ref="E28:H28"/>
    <mergeCell ref="D5:D7"/>
    <mergeCell ref="E5:H6"/>
    <mergeCell ref="C5:C7"/>
    <mergeCell ref="B5:B7"/>
    <mergeCell ref="B28:B30"/>
    <mergeCell ref="G4:H4"/>
    <mergeCell ref="E29:H29"/>
    <mergeCell ref="A5:A7"/>
    <mergeCell ref="A28:A30"/>
    <mergeCell ref="C28:C30"/>
    <mergeCell ref="B50:C50"/>
    <mergeCell ref="B23:C23"/>
    <mergeCell ref="B24:C24"/>
    <mergeCell ref="B25:C25"/>
    <mergeCell ref="B44:C44"/>
    <mergeCell ref="B45:C45"/>
    <mergeCell ref="B48:C48"/>
    <mergeCell ref="B49:C49"/>
    <mergeCell ref="B46:C46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87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J23" sqref="J23"/>
    </sheetView>
  </sheetViews>
  <sheetFormatPr defaultRowHeight="15" x14ac:dyDescent="0.25"/>
  <cols>
    <col min="1" max="1" width="7.5703125" customWidth="1"/>
    <col min="2" max="2" width="32" customWidth="1"/>
    <col min="3" max="3" width="15.5703125" customWidth="1"/>
    <col min="4" max="4" width="11.28515625" customWidth="1"/>
    <col min="5" max="5" width="15.5703125" customWidth="1"/>
    <col min="10" max="10" width="9.5703125" bestFit="1" customWidth="1"/>
  </cols>
  <sheetData>
    <row r="1" spans="1:6" x14ac:dyDescent="0.25">
      <c r="A1" s="612" t="s">
        <v>827</v>
      </c>
      <c r="B1" s="612"/>
      <c r="C1" s="612"/>
      <c r="D1" s="612"/>
      <c r="E1" s="612"/>
      <c r="F1" s="430"/>
    </row>
    <row r="2" spans="1:6" x14ac:dyDescent="0.25">
      <c r="A2" s="315"/>
      <c r="B2" s="315"/>
      <c r="C2" s="315"/>
      <c r="D2" s="315"/>
      <c r="E2" s="315"/>
      <c r="F2" s="315"/>
    </row>
    <row r="3" spans="1:6" ht="51.75" customHeight="1" x14ac:dyDescent="0.25">
      <c r="A3" s="611" t="s">
        <v>1031</v>
      </c>
      <c r="B3" s="611"/>
      <c r="C3" s="611"/>
      <c r="D3" s="611"/>
      <c r="E3" s="611"/>
      <c r="F3" s="311"/>
    </row>
    <row r="4" spans="1:6" x14ac:dyDescent="0.25">
      <c r="A4" s="316" t="s">
        <v>772</v>
      </c>
      <c r="B4" s="316" t="s">
        <v>92</v>
      </c>
      <c r="C4" s="316" t="s">
        <v>773</v>
      </c>
      <c r="D4" s="316" t="s">
        <v>774</v>
      </c>
      <c r="E4" s="316" t="s">
        <v>775</v>
      </c>
      <c r="F4" s="311"/>
    </row>
    <row r="5" spans="1:6" ht="34.5" customHeight="1" x14ac:dyDescent="0.25">
      <c r="A5" s="413" t="s">
        <v>928</v>
      </c>
      <c r="B5" s="414" t="s">
        <v>943</v>
      </c>
      <c r="C5" s="415">
        <v>2557462</v>
      </c>
      <c r="D5" s="415">
        <v>0</v>
      </c>
      <c r="E5" s="415">
        <v>2266333</v>
      </c>
      <c r="F5" s="311"/>
    </row>
    <row r="6" spans="1:6" ht="41.25" customHeight="1" x14ac:dyDescent="0.25">
      <c r="A6" s="413" t="s">
        <v>847</v>
      </c>
      <c r="B6" s="414" t="s">
        <v>944</v>
      </c>
      <c r="C6" s="415">
        <v>3805163</v>
      </c>
      <c r="D6" s="415">
        <v>0</v>
      </c>
      <c r="E6" s="415">
        <v>2335438</v>
      </c>
      <c r="F6" s="311"/>
    </row>
    <row r="7" spans="1:6" ht="34.5" customHeight="1" x14ac:dyDescent="0.25">
      <c r="A7" s="413" t="s">
        <v>931</v>
      </c>
      <c r="B7" s="414" t="s">
        <v>945</v>
      </c>
      <c r="C7" s="415">
        <v>4280</v>
      </c>
      <c r="D7" s="415">
        <v>0</v>
      </c>
      <c r="E7" s="415">
        <v>30720</v>
      </c>
      <c r="F7" s="311"/>
    </row>
    <row r="8" spans="1:6" ht="43.5" customHeight="1" x14ac:dyDescent="0.25">
      <c r="A8" s="416" t="s">
        <v>849</v>
      </c>
      <c r="B8" s="417" t="s">
        <v>946</v>
      </c>
      <c r="C8" s="418">
        <v>6366905</v>
      </c>
      <c r="D8" s="418">
        <v>0</v>
      </c>
      <c r="E8" s="418">
        <f>SUM(E5:E7)</f>
        <v>4632491</v>
      </c>
      <c r="F8" s="311"/>
    </row>
    <row r="9" spans="1:6" ht="40.5" customHeight="1" x14ac:dyDescent="0.25">
      <c r="A9" s="413" t="s">
        <v>853</v>
      </c>
      <c r="B9" s="414" t="s">
        <v>947</v>
      </c>
      <c r="C9" s="415">
        <v>23176899</v>
      </c>
      <c r="D9" s="415">
        <v>0</v>
      </c>
      <c r="E9" s="415">
        <v>25043847</v>
      </c>
      <c r="F9" s="311"/>
    </row>
    <row r="10" spans="1:6" ht="44.25" customHeight="1" x14ac:dyDescent="0.25">
      <c r="A10" s="413" t="s">
        <v>948</v>
      </c>
      <c r="B10" s="414" t="s">
        <v>949</v>
      </c>
      <c r="C10" s="415">
        <v>24258104</v>
      </c>
      <c r="D10" s="415">
        <v>0</v>
      </c>
      <c r="E10" s="415">
        <v>23027182</v>
      </c>
      <c r="F10" s="311"/>
    </row>
    <row r="11" spans="1:6" ht="34.5" customHeight="1" x14ac:dyDescent="0.25">
      <c r="A11" s="413" t="s">
        <v>854</v>
      </c>
      <c r="B11" s="414" t="s">
        <v>950</v>
      </c>
      <c r="C11" s="415">
        <v>701416</v>
      </c>
      <c r="D11" s="415">
        <v>0</v>
      </c>
      <c r="E11" s="415">
        <v>20036480</v>
      </c>
      <c r="F11" s="311"/>
    </row>
    <row r="12" spans="1:6" ht="34.5" customHeight="1" x14ac:dyDescent="0.25">
      <c r="A12" s="413" t="s">
        <v>856</v>
      </c>
      <c r="B12" s="414" t="s">
        <v>951</v>
      </c>
      <c r="C12" s="415">
        <v>852725</v>
      </c>
      <c r="D12" s="415">
        <v>0</v>
      </c>
      <c r="E12" s="415">
        <v>696155</v>
      </c>
      <c r="F12" s="311"/>
    </row>
    <row r="13" spans="1:6" ht="34.5" customHeight="1" x14ac:dyDescent="0.25">
      <c r="A13" s="416" t="s">
        <v>952</v>
      </c>
      <c r="B13" s="417" t="s">
        <v>953</v>
      </c>
      <c r="C13" s="418">
        <v>48989144</v>
      </c>
      <c r="D13" s="418">
        <v>0</v>
      </c>
      <c r="E13" s="418">
        <f>SUM(E9:E12)</f>
        <v>68803664</v>
      </c>
      <c r="F13" s="311"/>
    </row>
    <row r="14" spans="1:6" ht="34.5" customHeight="1" x14ac:dyDescent="0.25">
      <c r="A14" s="413" t="s">
        <v>858</v>
      </c>
      <c r="B14" s="414" t="s">
        <v>954</v>
      </c>
      <c r="C14" s="415">
        <v>4631204</v>
      </c>
      <c r="D14" s="415">
        <v>0</v>
      </c>
      <c r="E14" s="415">
        <v>4744468</v>
      </c>
      <c r="F14" s="311"/>
    </row>
    <row r="15" spans="1:6" ht="34.5" customHeight="1" x14ac:dyDescent="0.25">
      <c r="A15" s="413" t="s">
        <v>955</v>
      </c>
      <c r="B15" s="414" t="s">
        <v>956</v>
      </c>
      <c r="C15" s="415">
        <v>5672071</v>
      </c>
      <c r="D15" s="415">
        <v>0</v>
      </c>
      <c r="E15" s="415">
        <v>9375348</v>
      </c>
      <c r="F15" s="311"/>
    </row>
    <row r="16" spans="1:6" ht="34.5" customHeight="1" x14ac:dyDescent="0.25">
      <c r="A16" s="413" t="s">
        <v>957</v>
      </c>
      <c r="B16" s="414" t="s">
        <v>958</v>
      </c>
      <c r="C16" s="415">
        <v>1502551</v>
      </c>
      <c r="D16" s="415">
        <v>0</v>
      </c>
      <c r="E16" s="415">
        <v>0</v>
      </c>
      <c r="F16" s="311"/>
    </row>
    <row r="17" spans="1:10" ht="34.5" customHeight="1" x14ac:dyDescent="0.25">
      <c r="A17" s="416" t="s">
        <v>940</v>
      </c>
      <c r="B17" s="417" t="s">
        <v>959</v>
      </c>
      <c r="C17" s="418">
        <v>11805826</v>
      </c>
      <c r="D17" s="418">
        <v>0</v>
      </c>
      <c r="E17" s="418">
        <f>SUM(E14:E16)</f>
        <v>14119816</v>
      </c>
      <c r="F17" s="311"/>
    </row>
    <row r="18" spans="1:10" ht="34.5" customHeight="1" x14ac:dyDescent="0.25">
      <c r="A18" s="413" t="s">
        <v>960</v>
      </c>
      <c r="B18" s="414" t="s">
        <v>961</v>
      </c>
      <c r="C18" s="415">
        <v>13524375</v>
      </c>
      <c r="D18" s="415">
        <v>0</v>
      </c>
      <c r="E18" s="415">
        <v>17266389</v>
      </c>
      <c r="F18" s="311"/>
    </row>
    <row r="19" spans="1:10" ht="34.5" customHeight="1" x14ac:dyDescent="0.25">
      <c r="A19" s="413" t="s">
        <v>962</v>
      </c>
      <c r="B19" s="414" t="s">
        <v>963</v>
      </c>
      <c r="C19" s="415">
        <v>4562886</v>
      </c>
      <c r="D19" s="415">
        <v>0</v>
      </c>
      <c r="E19" s="415">
        <v>5902703</v>
      </c>
      <c r="F19" s="311"/>
    </row>
    <row r="20" spans="1:10" ht="34.5" customHeight="1" x14ac:dyDescent="0.25">
      <c r="A20" s="413" t="s">
        <v>964</v>
      </c>
      <c r="B20" s="414" t="s">
        <v>965</v>
      </c>
      <c r="C20" s="415">
        <v>2839114</v>
      </c>
      <c r="D20" s="415">
        <v>0</v>
      </c>
      <c r="E20" s="415">
        <v>3291801</v>
      </c>
      <c r="F20" s="311"/>
    </row>
    <row r="21" spans="1:10" ht="34.5" customHeight="1" x14ac:dyDescent="0.25">
      <c r="A21" s="416" t="s">
        <v>860</v>
      </c>
      <c r="B21" s="417" t="s">
        <v>966</v>
      </c>
      <c r="C21" s="418">
        <v>20926375</v>
      </c>
      <c r="D21" s="418">
        <v>0</v>
      </c>
      <c r="E21" s="418">
        <f>SUM(E18:E20)</f>
        <v>26460893</v>
      </c>
      <c r="F21" s="311"/>
    </row>
    <row r="22" spans="1:10" ht="34.5" customHeight="1" x14ac:dyDescent="0.25">
      <c r="A22" s="416" t="s">
        <v>780</v>
      </c>
      <c r="B22" s="417" t="s">
        <v>967</v>
      </c>
      <c r="C22" s="418">
        <v>12874597</v>
      </c>
      <c r="D22" s="418">
        <v>0</v>
      </c>
      <c r="E22" s="418">
        <v>16251904</v>
      </c>
      <c r="F22" s="311"/>
    </row>
    <row r="23" spans="1:10" ht="34.5" customHeight="1" x14ac:dyDescent="0.25">
      <c r="A23" s="416" t="s">
        <v>968</v>
      </c>
      <c r="B23" s="417" t="s">
        <v>969</v>
      </c>
      <c r="C23" s="418">
        <v>14985797</v>
      </c>
      <c r="D23" s="418">
        <v>0</v>
      </c>
      <c r="E23" s="418">
        <v>21151420</v>
      </c>
      <c r="F23" s="311"/>
      <c r="J23" s="92"/>
    </row>
    <row r="24" spans="1:10" ht="34.5" customHeight="1" x14ac:dyDescent="0.25">
      <c r="A24" s="416" t="s">
        <v>781</v>
      </c>
      <c r="B24" s="417" t="s">
        <v>970</v>
      </c>
      <c r="C24" s="418">
        <v>-5236546</v>
      </c>
      <c r="D24" s="418">
        <v>0</v>
      </c>
      <c r="E24" s="467">
        <f>SUM(E8+E13-E17-E21-E22-E23)</f>
        <v>-4547878</v>
      </c>
      <c r="F24" s="311"/>
    </row>
    <row r="25" spans="1:10" ht="40.5" customHeight="1" x14ac:dyDescent="0.25">
      <c r="A25" s="413" t="s">
        <v>864</v>
      </c>
      <c r="B25" s="414" t="s">
        <v>971</v>
      </c>
      <c r="C25" s="415">
        <v>10</v>
      </c>
      <c r="D25" s="415">
        <v>0</v>
      </c>
      <c r="E25" s="415">
        <v>14</v>
      </c>
      <c r="F25" s="311"/>
    </row>
    <row r="26" spans="1:10" ht="44.25" customHeight="1" x14ac:dyDescent="0.25">
      <c r="A26" s="416" t="s">
        <v>972</v>
      </c>
      <c r="B26" s="417" t="s">
        <v>973</v>
      </c>
      <c r="C26" s="418">
        <v>10</v>
      </c>
      <c r="D26" s="418">
        <v>0</v>
      </c>
      <c r="E26" s="418">
        <v>14</v>
      </c>
      <c r="F26" s="311"/>
    </row>
    <row r="27" spans="1:10" ht="34.5" customHeight="1" x14ac:dyDescent="0.25">
      <c r="A27" s="413" t="s">
        <v>974</v>
      </c>
      <c r="B27" s="414" t="s">
        <v>975</v>
      </c>
      <c r="C27" s="415">
        <v>0</v>
      </c>
      <c r="D27" s="415">
        <v>0</v>
      </c>
      <c r="E27" s="415">
        <v>0</v>
      </c>
      <c r="F27" s="311"/>
    </row>
    <row r="28" spans="1:10" ht="34.5" customHeight="1" x14ac:dyDescent="0.25">
      <c r="A28" s="413" t="s">
        <v>976</v>
      </c>
      <c r="B28" s="414" t="s">
        <v>977</v>
      </c>
      <c r="C28" s="415">
        <v>2200</v>
      </c>
      <c r="D28" s="415">
        <v>0</v>
      </c>
      <c r="E28" s="415">
        <v>10929</v>
      </c>
      <c r="F28" s="311"/>
    </row>
    <row r="29" spans="1:10" ht="34.5" customHeight="1" x14ac:dyDescent="0.25">
      <c r="A29" s="416" t="s">
        <v>978</v>
      </c>
      <c r="B29" s="417" t="s">
        <v>979</v>
      </c>
      <c r="C29" s="418">
        <v>2200</v>
      </c>
      <c r="D29" s="418">
        <v>0</v>
      </c>
      <c r="E29" s="418">
        <f>SUM(E28)</f>
        <v>10929</v>
      </c>
      <c r="F29" s="311"/>
    </row>
    <row r="30" spans="1:10" ht="34.5" customHeight="1" x14ac:dyDescent="0.25">
      <c r="A30" s="416" t="s">
        <v>869</v>
      </c>
      <c r="B30" s="417" t="s">
        <v>980</v>
      </c>
      <c r="C30" s="418">
        <v>-2190</v>
      </c>
      <c r="D30" s="418">
        <v>0</v>
      </c>
      <c r="E30" s="418">
        <f>SUM(E26-E29)</f>
        <v>-10915</v>
      </c>
      <c r="F30" s="311"/>
    </row>
    <row r="31" spans="1:10" ht="25.5" x14ac:dyDescent="0.25">
      <c r="A31" s="416" t="s">
        <v>981</v>
      </c>
      <c r="B31" s="417" t="s">
        <v>982</v>
      </c>
      <c r="C31" s="418">
        <v>-5238736</v>
      </c>
      <c r="D31" s="418">
        <v>0</v>
      </c>
      <c r="E31" s="418">
        <f>SUM(E24+E30)</f>
        <v>-4558793</v>
      </c>
      <c r="F31" s="311"/>
    </row>
    <row r="33" spans="1:5" x14ac:dyDescent="0.25">
      <c r="A33" s="313"/>
      <c r="B33" s="313"/>
      <c r="C33" s="313"/>
      <c r="D33" s="313"/>
      <c r="E33" s="313"/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N14" sqref="N14"/>
    </sheetView>
  </sheetViews>
  <sheetFormatPr defaultRowHeight="15" x14ac:dyDescent="0.25"/>
  <cols>
    <col min="5" max="5" width="11.5703125" customWidth="1"/>
    <col min="8" max="8" width="9.5703125" bestFit="1" customWidth="1"/>
  </cols>
  <sheetData>
    <row r="2" spans="1:10" x14ac:dyDescent="0.25">
      <c r="A2" s="613" t="s">
        <v>1030</v>
      </c>
      <c r="B2" s="587"/>
      <c r="C2" s="587"/>
      <c r="D2" s="587"/>
      <c r="E2" s="587"/>
      <c r="F2" s="587"/>
      <c r="G2" s="587"/>
      <c r="H2" s="587"/>
      <c r="I2" s="587"/>
      <c r="J2" s="587"/>
    </row>
    <row r="4" spans="1:10" x14ac:dyDescent="0.25">
      <c r="G4" s="600" t="s">
        <v>824</v>
      </c>
      <c r="H4" s="600"/>
      <c r="I4" s="600"/>
      <c r="J4" s="428"/>
    </row>
    <row r="10" spans="1:10" x14ac:dyDescent="0.25">
      <c r="A10" s="606" t="s">
        <v>1032</v>
      </c>
      <c r="B10" s="606"/>
      <c r="C10" s="606"/>
      <c r="D10" s="606"/>
      <c r="E10" s="606"/>
      <c r="F10" s="606"/>
      <c r="G10" s="606"/>
      <c r="H10" s="606"/>
      <c r="I10" s="606"/>
      <c r="J10" s="606"/>
    </row>
    <row r="11" spans="1:10" x14ac:dyDescent="0.25">
      <c r="E11" s="427"/>
    </row>
    <row r="14" spans="1:10" x14ac:dyDescent="0.25">
      <c r="A14" s="614" t="s">
        <v>825</v>
      </c>
      <c r="B14" s="614"/>
      <c r="C14" s="614"/>
      <c r="D14" s="614"/>
      <c r="G14" s="615">
        <v>5000</v>
      </c>
      <c r="H14" s="614"/>
    </row>
    <row r="16" spans="1:10" x14ac:dyDescent="0.25">
      <c r="A16" s="614" t="s">
        <v>829</v>
      </c>
      <c r="B16" s="614"/>
      <c r="C16" s="614"/>
      <c r="D16" s="614"/>
      <c r="E16" s="614"/>
      <c r="H16" s="314">
        <v>5000</v>
      </c>
    </row>
    <row r="18" spans="1:8" x14ac:dyDescent="0.25">
      <c r="A18" s="614" t="s">
        <v>830</v>
      </c>
      <c r="B18" s="614"/>
      <c r="C18" s="614"/>
      <c r="D18" s="614"/>
      <c r="E18" s="614"/>
      <c r="H18" s="318">
        <v>50000</v>
      </c>
    </row>
    <row r="19" spans="1:8" x14ac:dyDescent="0.25">
      <c r="C19" s="616"/>
      <c r="D19" s="616"/>
      <c r="E19" s="616"/>
      <c r="G19" s="617"/>
      <c r="H19" s="614"/>
    </row>
    <row r="20" spans="1:8" x14ac:dyDescent="0.25">
      <c r="A20" s="614" t="s">
        <v>1035</v>
      </c>
      <c r="B20" s="614"/>
      <c r="C20" s="614"/>
      <c r="D20" s="614"/>
      <c r="E20" s="614"/>
      <c r="F20" s="614"/>
      <c r="H20" s="431">
        <v>15000</v>
      </c>
    </row>
    <row r="21" spans="1:8" x14ac:dyDescent="0.25">
      <c r="A21" s="419"/>
      <c r="B21" s="419"/>
      <c r="C21" s="419"/>
      <c r="D21" s="419"/>
      <c r="E21" s="419"/>
      <c r="F21" s="419"/>
      <c r="H21" s="431"/>
    </row>
    <row r="22" spans="1:8" x14ac:dyDescent="0.25">
      <c r="C22" s="616" t="s">
        <v>826</v>
      </c>
      <c r="D22" s="616"/>
      <c r="E22" s="616"/>
      <c r="H22" s="318">
        <f>SUM(G14:H20)</f>
        <v>75000</v>
      </c>
    </row>
  </sheetData>
  <mergeCells count="11">
    <mergeCell ref="A16:E16"/>
    <mergeCell ref="C19:E19"/>
    <mergeCell ref="G19:H19"/>
    <mergeCell ref="A18:E18"/>
    <mergeCell ref="C22:E22"/>
    <mergeCell ref="A20:F20"/>
    <mergeCell ref="A2:J2"/>
    <mergeCell ref="A10:J10"/>
    <mergeCell ref="A14:D14"/>
    <mergeCell ref="G14:H14"/>
    <mergeCell ref="G4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J30" sqref="J30"/>
    </sheetView>
  </sheetViews>
  <sheetFormatPr defaultRowHeight="15" x14ac:dyDescent="0.25"/>
  <cols>
    <col min="1" max="1" width="86.28515625" customWidth="1"/>
    <col min="2" max="2" width="27.5703125" customWidth="1"/>
    <col min="257" max="257" width="86.28515625" customWidth="1"/>
    <col min="258" max="258" width="28.28515625" customWidth="1"/>
    <col min="513" max="513" width="86.28515625" customWidth="1"/>
    <col min="514" max="514" width="28.28515625" customWidth="1"/>
    <col min="769" max="769" width="86.28515625" customWidth="1"/>
    <col min="770" max="770" width="28.28515625" customWidth="1"/>
    <col min="1025" max="1025" width="86.28515625" customWidth="1"/>
    <col min="1026" max="1026" width="28.28515625" customWidth="1"/>
    <col min="1281" max="1281" width="86.28515625" customWidth="1"/>
    <col min="1282" max="1282" width="28.28515625" customWidth="1"/>
    <col min="1537" max="1537" width="86.28515625" customWidth="1"/>
    <col min="1538" max="1538" width="28.28515625" customWidth="1"/>
    <col min="1793" max="1793" width="86.28515625" customWidth="1"/>
    <col min="1794" max="1794" width="28.28515625" customWidth="1"/>
    <col min="2049" max="2049" width="86.28515625" customWidth="1"/>
    <col min="2050" max="2050" width="28.28515625" customWidth="1"/>
    <col min="2305" max="2305" width="86.28515625" customWidth="1"/>
    <col min="2306" max="2306" width="28.28515625" customWidth="1"/>
    <col min="2561" max="2561" width="86.28515625" customWidth="1"/>
    <col min="2562" max="2562" width="28.28515625" customWidth="1"/>
    <col min="2817" max="2817" width="86.28515625" customWidth="1"/>
    <col min="2818" max="2818" width="28.28515625" customWidth="1"/>
    <col min="3073" max="3073" width="86.28515625" customWidth="1"/>
    <col min="3074" max="3074" width="28.28515625" customWidth="1"/>
    <col min="3329" max="3329" width="86.28515625" customWidth="1"/>
    <col min="3330" max="3330" width="28.28515625" customWidth="1"/>
    <col min="3585" max="3585" width="86.28515625" customWidth="1"/>
    <col min="3586" max="3586" width="28.28515625" customWidth="1"/>
    <col min="3841" max="3841" width="86.28515625" customWidth="1"/>
    <col min="3842" max="3842" width="28.28515625" customWidth="1"/>
    <col min="4097" max="4097" width="86.28515625" customWidth="1"/>
    <col min="4098" max="4098" width="28.28515625" customWidth="1"/>
    <col min="4353" max="4353" width="86.28515625" customWidth="1"/>
    <col min="4354" max="4354" width="28.28515625" customWidth="1"/>
    <col min="4609" max="4609" width="86.28515625" customWidth="1"/>
    <col min="4610" max="4610" width="28.28515625" customWidth="1"/>
    <col min="4865" max="4865" width="86.28515625" customWidth="1"/>
    <col min="4866" max="4866" width="28.28515625" customWidth="1"/>
    <col min="5121" max="5121" width="86.28515625" customWidth="1"/>
    <col min="5122" max="5122" width="28.28515625" customWidth="1"/>
    <col min="5377" max="5377" width="86.28515625" customWidth="1"/>
    <col min="5378" max="5378" width="28.28515625" customWidth="1"/>
    <col min="5633" max="5633" width="86.28515625" customWidth="1"/>
    <col min="5634" max="5634" width="28.28515625" customWidth="1"/>
    <col min="5889" max="5889" width="86.28515625" customWidth="1"/>
    <col min="5890" max="5890" width="28.28515625" customWidth="1"/>
    <col min="6145" max="6145" width="86.28515625" customWidth="1"/>
    <col min="6146" max="6146" width="28.28515625" customWidth="1"/>
    <col min="6401" max="6401" width="86.28515625" customWidth="1"/>
    <col min="6402" max="6402" width="28.28515625" customWidth="1"/>
    <col min="6657" max="6657" width="86.28515625" customWidth="1"/>
    <col min="6658" max="6658" width="28.28515625" customWidth="1"/>
    <col min="6913" max="6913" width="86.28515625" customWidth="1"/>
    <col min="6914" max="6914" width="28.28515625" customWidth="1"/>
    <col min="7169" max="7169" width="86.28515625" customWidth="1"/>
    <col min="7170" max="7170" width="28.28515625" customWidth="1"/>
    <col min="7425" max="7425" width="86.28515625" customWidth="1"/>
    <col min="7426" max="7426" width="28.28515625" customWidth="1"/>
    <col min="7681" max="7681" width="86.28515625" customWidth="1"/>
    <col min="7682" max="7682" width="28.28515625" customWidth="1"/>
    <col min="7937" max="7937" width="86.28515625" customWidth="1"/>
    <col min="7938" max="7938" width="28.28515625" customWidth="1"/>
    <col min="8193" max="8193" width="86.28515625" customWidth="1"/>
    <col min="8194" max="8194" width="28.28515625" customWidth="1"/>
    <col min="8449" max="8449" width="86.28515625" customWidth="1"/>
    <col min="8450" max="8450" width="28.28515625" customWidth="1"/>
    <col min="8705" max="8705" width="86.28515625" customWidth="1"/>
    <col min="8706" max="8706" width="28.28515625" customWidth="1"/>
    <col min="8961" max="8961" width="86.28515625" customWidth="1"/>
    <col min="8962" max="8962" width="28.28515625" customWidth="1"/>
    <col min="9217" max="9217" width="86.28515625" customWidth="1"/>
    <col min="9218" max="9218" width="28.28515625" customWidth="1"/>
    <col min="9473" max="9473" width="86.28515625" customWidth="1"/>
    <col min="9474" max="9474" width="28.28515625" customWidth="1"/>
    <col min="9729" max="9729" width="86.28515625" customWidth="1"/>
    <col min="9730" max="9730" width="28.28515625" customWidth="1"/>
    <col min="9985" max="9985" width="86.28515625" customWidth="1"/>
    <col min="9986" max="9986" width="28.28515625" customWidth="1"/>
    <col min="10241" max="10241" width="86.28515625" customWidth="1"/>
    <col min="10242" max="10242" width="28.28515625" customWidth="1"/>
    <col min="10497" max="10497" width="86.28515625" customWidth="1"/>
    <col min="10498" max="10498" width="28.28515625" customWidth="1"/>
    <col min="10753" max="10753" width="86.28515625" customWidth="1"/>
    <col min="10754" max="10754" width="28.28515625" customWidth="1"/>
    <col min="11009" max="11009" width="86.28515625" customWidth="1"/>
    <col min="11010" max="11010" width="28.28515625" customWidth="1"/>
    <col min="11265" max="11265" width="86.28515625" customWidth="1"/>
    <col min="11266" max="11266" width="28.28515625" customWidth="1"/>
    <col min="11521" max="11521" width="86.28515625" customWidth="1"/>
    <col min="11522" max="11522" width="28.28515625" customWidth="1"/>
    <col min="11777" max="11777" width="86.28515625" customWidth="1"/>
    <col min="11778" max="11778" width="28.28515625" customWidth="1"/>
    <col min="12033" max="12033" width="86.28515625" customWidth="1"/>
    <col min="12034" max="12034" width="28.28515625" customWidth="1"/>
    <col min="12289" max="12289" width="86.28515625" customWidth="1"/>
    <col min="12290" max="12290" width="28.28515625" customWidth="1"/>
    <col min="12545" max="12545" width="86.28515625" customWidth="1"/>
    <col min="12546" max="12546" width="28.28515625" customWidth="1"/>
    <col min="12801" max="12801" width="86.28515625" customWidth="1"/>
    <col min="12802" max="12802" width="28.28515625" customWidth="1"/>
    <col min="13057" max="13057" width="86.28515625" customWidth="1"/>
    <col min="13058" max="13058" width="28.28515625" customWidth="1"/>
    <col min="13313" max="13313" width="86.28515625" customWidth="1"/>
    <col min="13314" max="13314" width="28.28515625" customWidth="1"/>
    <col min="13569" max="13569" width="86.28515625" customWidth="1"/>
    <col min="13570" max="13570" width="28.28515625" customWidth="1"/>
    <col min="13825" max="13825" width="86.28515625" customWidth="1"/>
    <col min="13826" max="13826" width="28.28515625" customWidth="1"/>
    <col min="14081" max="14081" width="86.28515625" customWidth="1"/>
    <col min="14082" max="14082" width="28.28515625" customWidth="1"/>
    <col min="14337" max="14337" width="86.28515625" customWidth="1"/>
    <col min="14338" max="14338" width="28.28515625" customWidth="1"/>
    <col min="14593" max="14593" width="86.28515625" customWidth="1"/>
    <col min="14594" max="14594" width="28.28515625" customWidth="1"/>
    <col min="14849" max="14849" width="86.28515625" customWidth="1"/>
    <col min="14850" max="14850" width="28.28515625" customWidth="1"/>
    <col min="15105" max="15105" width="86.28515625" customWidth="1"/>
    <col min="15106" max="15106" width="28.28515625" customWidth="1"/>
    <col min="15361" max="15361" width="86.28515625" customWidth="1"/>
    <col min="15362" max="15362" width="28.28515625" customWidth="1"/>
    <col min="15617" max="15617" width="86.28515625" customWidth="1"/>
    <col min="15618" max="15618" width="28.28515625" customWidth="1"/>
    <col min="15873" max="15873" width="86.28515625" customWidth="1"/>
    <col min="15874" max="15874" width="28.28515625" customWidth="1"/>
    <col min="16129" max="16129" width="86.28515625" customWidth="1"/>
    <col min="16130" max="16130" width="28.28515625" customWidth="1"/>
  </cols>
  <sheetData>
    <row r="1" spans="1:2" ht="25.5" customHeight="1" x14ac:dyDescent="0.25">
      <c r="A1" s="618" t="s">
        <v>1071</v>
      </c>
      <c r="B1" s="619"/>
    </row>
    <row r="2" spans="1:2" ht="23.25" customHeight="1" x14ac:dyDescent="0.25">
      <c r="A2" s="620" t="s">
        <v>1041</v>
      </c>
      <c r="B2" s="621"/>
    </row>
    <row r="5" spans="1:2" ht="45" x14ac:dyDescent="0.25">
      <c r="A5" s="494" t="s">
        <v>1042</v>
      </c>
      <c r="B5" s="495" t="s">
        <v>1043</v>
      </c>
    </row>
    <row r="6" spans="1:2" x14ac:dyDescent="0.25">
      <c r="A6" s="496" t="s">
        <v>1044</v>
      </c>
      <c r="B6" s="497"/>
    </row>
    <row r="7" spans="1:2" x14ac:dyDescent="0.25">
      <c r="A7" s="496" t="s">
        <v>1045</v>
      </c>
      <c r="B7" s="497"/>
    </row>
    <row r="8" spans="1:2" x14ac:dyDescent="0.25">
      <c r="A8" s="496" t="s">
        <v>1046</v>
      </c>
      <c r="B8" s="497"/>
    </row>
    <row r="9" spans="1:2" x14ac:dyDescent="0.25">
      <c r="A9" s="496" t="s">
        <v>1047</v>
      </c>
      <c r="B9" s="497"/>
    </row>
    <row r="10" spans="1:2" x14ac:dyDescent="0.25">
      <c r="A10" s="494" t="s">
        <v>1048</v>
      </c>
      <c r="B10" s="497"/>
    </row>
    <row r="11" spans="1:2" x14ac:dyDescent="0.25">
      <c r="A11" s="496" t="s">
        <v>1049</v>
      </c>
      <c r="B11" s="497"/>
    </row>
    <row r="12" spans="1:2" ht="30" x14ac:dyDescent="0.25">
      <c r="A12" s="496" t="s">
        <v>1050</v>
      </c>
      <c r="B12" s="497"/>
    </row>
    <row r="13" spans="1:2" x14ac:dyDescent="0.25">
      <c r="A13" s="496" t="s">
        <v>1051</v>
      </c>
      <c r="B13" s="497"/>
    </row>
    <row r="14" spans="1:2" x14ac:dyDescent="0.25">
      <c r="A14" s="496" t="s">
        <v>1052</v>
      </c>
      <c r="B14" s="497">
        <v>1</v>
      </c>
    </row>
    <row r="15" spans="1:2" x14ac:dyDescent="0.25">
      <c r="A15" s="496" t="s">
        <v>1053</v>
      </c>
      <c r="B15" s="497"/>
    </row>
    <row r="16" spans="1:2" x14ac:dyDescent="0.25">
      <c r="A16" s="496" t="s">
        <v>1054</v>
      </c>
      <c r="B16" s="497"/>
    </row>
    <row r="17" spans="1:2" x14ac:dyDescent="0.25">
      <c r="A17" s="496" t="s">
        <v>1055</v>
      </c>
      <c r="B17" s="497"/>
    </row>
    <row r="18" spans="1:2" x14ac:dyDescent="0.25">
      <c r="A18" s="494" t="s">
        <v>1056</v>
      </c>
      <c r="B18" s="498">
        <f>SUM(B11:B17)</f>
        <v>1</v>
      </c>
    </row>
    <row r="19" spans="1:2" ht="30" x14ac:dyDescent="0.25">
      <c r="A19" s="496" t="s">
        <v>1057</v>
      </c>
      <c r="B19" s="497">
        <v>3</v>
      </c>
    </row>
    <row r="20" spans="1:2" x14ac:dyDescent="0.25">
      <c r="A20" s="496" t="s">
        <v>1058</v>
      </c>
      <c r="B20" s="497"/>
    </row>
    <row r="21" spans="1:2" x14ac:dyDescent="0.25">
      <c r="A21" s="496" t="s">
        <v>1059</v>
      </c>
      <c r="B21" s="497">
        <v>8</v>
      </c>
    </row>
    <row r="22" spans="1:2" x14ac:dyDescent="0.25">
      <c r="A22" s="494" t="s">
        <v>1060</v>
      </c>
      <c r="B22" s="498">
        <f>SUM(B19:B21)</f>
        <v>11</v>
      </c>
    </row>
    <row r="23" spans="1:2" x14ac:dyDescent="0.25">
      <c r="A23" s="496" t="s">
        <v>1061</v>
      </c>
      <c r="B23" s="497">
        <v>1</v>
      </c>
    </row>
    <row r="24" spans="1:2" x14ac:dyDescent="0.25">
      <c r="A24" s="496" t="s">
        <v>1062</v>
      </c>
      <c r="B24" s="497">
        <v>3</v>
      </c>
    </row>
    <row r="25" spans="1:2" ht="30" x14ac:dyDescent="0.25">
      <c r="A25" s="496" t="s">
        <v>1063</v>
      </c>
      <c r="B25" s="497">
        <v>1</v>
      </c>
    </row>
    <row r="26" spans="1:2" x14ac:dyDescent="0.25">
      <c r="A26" s="494" t="s">
        <v>1064</v>
      </c>
      <c r="B26" s="498">
        <f>SUM(B23:B25)</f>
        <v>5</v>
      </c>
    </row>
    <row r="27" spans="1:2" ht="25.5" x14ac:dyDescent="0.25">
      <c r="A27" s="494" t="s">
        <v>1065</v>
      </c>
      <c r="B27" s="499">
        <f>+B18+B22+B26</f>
        <v>17</v>
      </c>
    </row>
    <row r="28" spans="1:2" ht="30" x14ac:dyDescent="0.25">
      <c r="A28" s="496" t="s">
        <v>1066</v>
      </c>
      <c r="B28" s="497"/>
    </row>
    <row r="29" spans="1:2" ht="45" x14ac:dyDescent="0.25">
      <c r="A29" s="496" t="s">
        <v>1067</v>
      </c>
      <c r="B29" s="497"/>
    </row>
    <row r="30" spans="1:2" ht="30" x14ac:dyDescent="0.25">
      <c r="A30" s="496" t="s">
        <v>1068</v>
      </c>
      <c r="B30" s="497"/>
    </row>
    <row r="31" spans="1:2" x14ac:dyDescent="0.25">
      <c r="A31" s="496" t="s">
        <v>1069</v>
      </c>
      <c r="B31" s="497"/>
    </row>
    <row r="32" spans="1:2" ht="25.5" x14ac:dyDescent="0.25">
      <c r="A32" s="494" t="s">
        <v>1070</v>
      </c>
      <c r="B32" s="497"/>
    </row>
    <row r="33" spans="1:2" x14ac:dyDescent="0.25">
      <c r="A33" s="622"/>
      <c r="B33" s="623"/>
    </row>
    <row r="34" spans="1:2" x14ac:dyDescent="0.25">
      <c r="A34" s="623"/>
      <c r="B34" s="623"/>
    </row>
  </sheetData>
  <mergeCells count="4">
    <mergeCell ref="A1:B1"/>
    <mergeCell ref="A2:B2"/>
    <mergeCell ref="A33:B33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view="pageBreakPreview" zoomScaleNormal="100" zoomScaleSheetLayoutView="100" workbookViewId="0">
      <pane xSplit="3" ySplit="7" topLeftCell="D26" activePane="bottomRight" state="frozen"/>
      <selection activeCell="K64" sqref="K64"/>
      <selection pane="topRight" activeCell="K64" sqref="K64"/>
      <selection pane="bottomLeft" activeCell="K64" sqref="K64"/>
      <selection pane="bottomRight" activeCell="O30" sqref="O30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1" customWidth="1"/>
    <col min="4" max="4" width="9.85546875" style="123" bestFit="1" customWidth="1"/>
    <col min="5" max="5" width="11.28515625" style="123" customWidth="1"/>
    <col min="6" max="6" width="11" style="123" customWidth="1"/>
    <col min="7" max="7" width="11.140625" style="124" customWidth="1"/>
  </cols>
  <sheetData>
    <row r="1" spans="1:7" x14ac:dyDescent="0.25">
      <c r="A1" s="532" t="s">
        <v>1039</v>
      </c>
      <c r="B1" s="532"/>
      <c r="C1" s="532"/>
      <c r="D1" s="532"/>
      <c r="E1" s="532"/>
      <c r="F1" s="532"/>
      <c r="G1" s="532"/>
    </row>
    <row r="2" spans="1:7" x14ac:dyDescent="0.25">
      <c r="A2" s="533" t="s">
        <v>725</v>
      </c>
      <c r="B2" s="533"/>
      <c r="C2" s="533"/>
      <c r="D2" s="533"/>
      <c r="E2" s="533"/>
      <c r="F2" s="533"/>
      <c r="G2" s="533"/>
    </row>
    <row r="3" spans="1:7" ht="15.75" thickBot="1" x14ac:dyDescent="0.3"/>
    <row r="4" spans="1:7" ht="25.5" customHeight="1" x14ac:dyDescent="0.25">
      <c r="A4" s="537" t="s">
        <v>579</v>
      </c>
      <c r="B4" s="540" t="s">
        <v>580</v>
      </c>
      <c r="C4" s="543" t="s">
        <v>92</v>
      </c>
      <c r="D4" s="534" t="s">
        <v>1019</v>
      </c>
      <c r="E4" s="535"/>
      <c r="F4" s="535"/>
      <c r="G4" s="536"/>
    </row>
    <row r="5" spans="1:7" ht="15" customHeight="1" x14ac:dyDescent="0.25">
      <c r="A5" s="538"/>
      <c r="B5" s="541"/>
      <c r="C5" s="544"/>
      <c r="D5" s="546" t="s">
        <v>645</v>
      </c>
      <c r="E5" s="547"/>
      <c r="F5" s="548"/>
      <c r="G5" s="529" t="s">
        <v>756</v>
      </c>
    </row>
    <row r="6" spans="1:7" ht="15" customHeight="1" x14ac:dyDescent="0.25">
      <c r="A6" s="538"/>
      <c r="B6" s="541"/>
      <c r="C6" s="544"/>
      <c r="D6" s="94"/>
      <c r="E6" s="95"/>
      <c r="F6" s="96"/>
      <c r="G6" s="530"/>
    </row>
    <row r="7" spans="1:7" ht="15" customHeight="1" thickBot="1" x14ac:dyDescent="0.3">
      <c r="A7" s="539"/>
      <c r="B7" s="542"/>
      <c r="C7" s="545"/>
      <c r="D7" s="98" t="s">
        <v>760</v>
      </c>
      <c r="E7" s="98" t="s">
        <v>761</v>
      </c>
      <c r="F7" s="98" t="s">
        <v>755</v>
      </c>
      <c r="G7" s="531"/>
    </row>
    <row r="8" spans="1:7" x14ac:dyDescent="0.25">
      <c r="A8" s="14" t="s">
        <v>81</v>
      </c>
      <c r="B8" s="4"/>
      <c r="C8" s="21"/>
      <c r="D8" s="125"/>
      <c r="E8" s="126"/>
      <c r="F8" s="126"/>
      <c r="G8" s="127"/>
    </row>
    <row r="9" spans="1:7" x14ac:dyDescent="0.25">
      <c r="A9" s="12" t="s">
        <v>486</v>
      </c>
      <c r="B9" s="1" t="s">
        <v>230</v>
      </c>
      <c r="C9" s="22" t="s">
        <v>613</v>
      </c>
      <c r="D9" s="103">
        <v>10040730</v>
      </c>
      <c r="E9" s="104">
        <v>10207348</v>
      </c>
      <c r="F9" s="104">
        <v>10207348</v>
      </c>
      <c r="G9" s="336">
        <f>SUM(F9/E9*100)</f>
        <v>100</v>
      </c>
    </row>
    <row r="10" spans="1:7" x14ac:dyDescent="0.25">
      <c r="A10" s="12" t="s">
        <v>487</v>
      </c>
      <c r="B10" s="1" t="s">
        <v>231</v>
      </c>
      <c r="C10" s="22" t="s">
        <v>614</v>
      </c>
      <c r="D10" s="103"/>
      <c r="E10" s="104"/>
      <c r="F10" s="104"/>
      <c r="G10" s="336"/>
    </row>
    <row r="11" spans="1:7" x14ac:dyDescent="0.25">
      <c r="A11" s="12" t="s">
        <v>488</v>
      </c>
      <c r="B11" s="1" t="s">
        <v>232</v>
      </c>
      <c r="C11" s="22" t="s">
        <v>615</v>
      </c>
      <c r="D11" s="103">
        <v>9676100</v>
      </c>
      <c r="E11" s="104">
        <v>10871459</v>
      </c>
      <c r="F11" s="104">
        <v>10871459</v>
      </c>
      <c r="G11" s="336"/>
    </row>
    <row r="12" spans="1:7" x14ac:dyDescent="0.25">
      <c r="A12" s="12" t="s">
        <v>489</v>
      </c>
      <c r="B12" s="1" t="s">
        <v>233</v>
      </c>
      <c r="C12" s="22" t="s">
        <v>616</v>
      </c>
      <c r="D12" s="103">
        <v>1800000</v>
      </c>
      <c r="E12" s="104">
        <v>1800000</v>
      </c>
      <c r="F12" s="104">
        <v>1800000</v>
      </c>
      <c r="G12" s="336">
        <f t="shared" ref="G12:G72" si="0">SUM(F12/E12*100)</f>
        <v>100</v>
      </c>
    </row>
    <row r="13" spans="1:7" x14ac:dyDescent="0.25">
      <c r="A13" s="12" t="s">
        <v>490</v>
      </c>
      <c r="B13" s="1" t="s">
        <v>234</v>
      </c>
      <c r="C13" s="22" t="s">
        <v>719</v>
      </c>
      <c r="D13" s="103">
        <v>154164</v>
      </c>
      <c r="E13" s="104">
        <v>2165040</v>
      </c>
      <c r="F13" s="104">
        <v>2165040</v>
      </c>
      <c r="G13" s="336">
        <f t="shared" si="0"/>
        <v>100</v>
      </c>
    </row>
    <row r="14" spans="1:7" ht="15.75" thickBot="1" x14ac:dyDescent="0.3">
      <c r="A14" s="13" t="s">
        <v>491</v>
      </c>
      <c r="B14" s="2" t="s">
        <v>235</v>
      </c>
      <c r="C14" s="23" t="s">
        <v>450</v>
      </c>
      <c r="D14" s="103"/>
      <c r="E14" s="105"/>
      <c r="F14" s="105"/>
      <c r="G14" s="337"/>
    </row>
    <row r="15" spans="1:7" ht="15" customHeight="1" thickBot="1" x14ac:dyDescent="0.3">
      <c r="A15" s="44" t="s">
        <v>492</v>
      </c>
      <c r="B15" s="44"/>
      <c r="C15" s="45" t="s">
        <v>617</v>
      </c>
      <c r="D15" s="106">
        <f>SUM(D8:D14)</f>
        <v>21670994</v>
      </c>
      <c r="E15" s="106">
        <f>SUM(E9:E14)</f>
        <v>25043847</v>
      </c>
      <c r="F15" s="106">
        <f>SUM(F9:F14)</f>
        <v>25043847</v>
      </c>
      <c r="G15" s="338">
        <f t="shared" si="0"/>
        <v>100</v>
      </c>
    </row>
    <row r="16" spans="1:7" x14ac:dyDescent="0.25">
      <c r="A16" s="12" t="s">
        <v>493</v>
      </c>
      <c r="B16" s="1" t="s">
        <v>190</v>
      </c>
      <c r="C16" s="22" t="s">
        <v>451</v>
      </c>
      <c r="D16" s="103"/>
      <c r="E16" s="104"/>
      <c r="F16" s="104"/>
      <c r="G16" s="336"/>
    </row>
    <row r="17" spans="1:7" x14ac:dyDescent="0.25">
      <c r="A17" s="12" t="s">
        <v>494</v>
      </c>
      <c r="B17" s="1" t="s">
        <v>191</v>
      </c>
      <c r="C17" s="22" t="s">
        <v>618</v>
      </c>
      <c r="D17" s="103"/>
      <c r="E17" s="104"/>
      <c r="F17" s="104"/>
      <c r="G17" s="336"/>
    </row>
    <row r="18" spans="1:7" ht="15" customHeight="1" x14ac:dyDescent="0.25">
      <c r="A18" s="12" t="s">
        <v>495</v>
      </c>
      <c r="B18" s="1" t="s">
        <v>192</v>
      </c>
      <c r="C18" s="22" t="s">
        <v>619</v>
      </c>
      <c r="D18" s="103"/>
      <c r="E18" s="104"/>
      <c r="F18" s="104"/>
      <c r="G18" s="336"/>
    </row>
    <row r="19" spans="1:7" ht="15" customHeight="1" x14ac:dyDescent="0.25">
      <c r="A19" s="12" t="s">
        <v>496</v>
      </c>
      <c r="B19" s="1" t="s">
        <v>193</v>
      </c>
      <c r="C19" s="22" t="s">
        <v>620</v>
      </c>
      <c r="D19" s="103"/>
      <c r="E19" s="104"/>
      <c r="F19" s="104"/>
      <c r="G19" s="336"/>
    </row>
    <row r="20" spans="1:7" ht="15.75" thickBot="1" x14ac:dyDescent="0.3">
      <c r="A20" s="13" t="s">
        <v>497</v>
      </c>
      <c r="B20" s="2" t="s">
        <v>194</v>
      </c>
      <c r="C20" s="23" t="s">
        <v>621</v>
      </c>
      <c r="D20" s="103">
        <v>21465692</v>
      </c>
      <c r="E20" s="105">
        <v>21680653</v>
      </c>
      <c r="F20" s="105">
        <v>21680653</v>
      </c>
      <c r="G20" s="337">
        <f t="shared" si="0"/>
        <v>100</v>
      </c>
    </row>
    <row r="21" spans="1:7" ht="18" customHeight="1" thickBot="1" x14ac:dyDescent="0.3">
      <c r="A21" s="73" t="s">
        <v>498</v>
      </c>
      <c r="B21" s="74"/>
      <c r="C21" s="76" t="s">
        <v>622</v>
      </c>
      <c r="D21" s="109">
        <f>SUM(D15:D20)</f>
        <v>43136686</v>
      </c>
      <c r="E21" s="109">
        <f>SUM(E15:E20)</f>
        <v>46724500</v>
      </c>
      <c r="F21" s="109">
        <f>SUM(F15:F20)</f>
        <v>46724500</v>
      </c>
      <c r="G21" s="339">
        <f t="shared" si="0"/>
        <v>100</v>
      </c>
    </row>
    <row r="22" spans="1:7" x14ac:dyDescent="0.25">
      <c r="A22" s="14" t="s">
        <v>82</v>
      </c>
      <c r="B22" s="3"/>
      <c r="C22" s="26"/>
      <c r="D22" s="100"/>
      <c r="E22" s="101"/>
      <c r="F22" s="101"/>
      <c r="G22" s="336"/>
    </row>
    <row r="23" spans="1:7" x14ac:dyDescent="0.25">
      <c r="A23" s="12" t="s">
        <v>499</v>
      </c>
      <c r="B23" s="1" t="s">
        <v>195</v>
      </c>
      <c r="C23" s="22" t="s">
        <v>452</v>
      </c>
      <c r="D23" s="103"/>
      <c r="E23" s="104"/>
      <c r="F23" s="104"/>
      <c r="G23" s="336"/>
    </row>
    <row r="24" spans="1:7" x14ac:dyDescent="0.25">
      <c r="A24" s="12" t="s">
        <v>500</v>
      </c>
      <c r="B24" s="1" t="s">
        <v>196</v>
      </c>
      <c r="C24" s="22" t="s">
        <v>623</v>
      </c>
      <c r="D24" s="103"/>
      <c r="E24" s="104"/>
      <c r="F24" s="104"/>
      <c r="G24" s="336"/>
    </row>
    <row r="25" spans="1:7" ht="15" customHeight="1" x14ac:dyDescent="0.25">
      <c r="A25" s="12" t="s">
        <v>501</v>
      </c>
      <c r="B25" s="1" t="s">
        <v>197</v>
      </c>
      <c r="C25" s="22" t="s">
        <v>624</v>
      </c>
      <c r="D25" s="103"/>
      <c r="E25" s="104"/>
      <c r="F25" s="104"/>
      <c r="G25" s="336"/>
    </row>
    <row r="26" spans="1:7" ht="15" customHeight="1" x14ac:dyDescent="0.25">
      <c r="A26" s="12" t="s">
        <v>502</v>
      </c>
      <c r="B26" s="1" t="s">
        <v>198</v>
      </c>
      <c r="C26" s="22" t="s">
        <v>625</v>
      </c>
      <c r="D26" s="103"/>
      <c r="E26" s="104"/>
      <c r="F26" s="104"/>
      <c r="G26" s="336"/>
    </row>
    <row r="27" spans="1:7" ht="12.75" customHeight="1" thickBot="1" x14ac:dyDescent="0.3">
      <c r="A27" s="13" t="s">
        <v>503</v>
      </c>
      <c r="B27" s="2" t="s">
        <v>199</v>
      </c>
      <c r="C27" s="23" t="s">
        <v>626</v>
      </c>
      <c r="D27" s="103"/>
      <c r="E27" s="105">
        <v>20000000</v>
      </c>
      <c r="F27" s="105">
        <v>20000000</v>
      </c>
      <c r="G27" s="337">
        <f>SUM(F27/E27*100)</f>
        <v>100</v>
      </c>
    </row>
    <row r="28" spans="1:7" ht="18" customHeight="1" thickBot="1" x14ac:dyDescent="0.3">
      <c r="A28" s="73" t="s">
        <v>504</v>
      </c>
      <c r="B28" s="74"/>
      <c r="C28" s="76" t="s">
        <v>672</v>
      </c>
      <c r="D28" s="108"/>
      <c r="E28" s="108">
        <f>SUM(E23:E27)</f>
        <v>20000000</v>
      </c>
      <c r="F28" s="108">
        <f>SUM(F23:F27)</f>
        <v>20000000</v>
      </c>
      <c r="G28" s="339">
        <f>SUM(F27/E27*100)</f>
        <v>100</v>
      </c>
    </row>
    <row r="29" spans="1:7" x14ac:dyDescent="0.25">
      <c r="A29" s="14" t="s">
        <v>83</v>
      </c>
      <c r="B29" s="3"/>
      <c r="C29" s="26"/>
      <c r="D29" s="100"/>
      <c r="E29" s="101"/>
      <c r="F29" s="101"/>
      <c r="G29" s="336"/>
    </row>
    <row r="30" spans="1:7" x14ac:dyDescent="0.25">
      <c r="A30" s="12" t="s">
        <v>505</v>
      </c>
      <c r="B30" s="1" t="s">
        <v>236</v>
      </c>
      <c r="C30" s="22" t="s">
        <v>453</v>
      </c>
      <c r="D30" s="103"/>
      <c r="E30" s="104"/>
      <c r="F30" s="104"/>
      <c r="G30" s="336"/>
    </row>
    <row r="31" spans="1:7" ht="15.75" thickBot="1" x14ac:dyDescent="0.3">
      <c r="A31" s="13" t="s">
        <v>506</v>
      </c>
      <c r="B31" s="2" t="s">
        <v>237</v>
      </c>
      <c r="C31" s="23" t="s">
        <v>454</v>
      </c>
      <c r="D31" s="103"/>
      <c r="E31" s="105"/>
      <c r="F31" s="105"/>
      <c r="G31" s="336"/>
    </row>
    <row r="32" spans="1:7" ht="15" customHeight="1" thickBot="1" x14ac:dyDescent="0.3">
      <c r="A32" s="46" t="s">
        <v>507</v>
      </c>
      <c r="B32" s="44"/>
      <c r="C32" s="45" t="s">
        <v>508</v>
      </c>
      <c r="D32" s="106"/>
      <c r="E32" s="107"/>
      <c r="F32" s="198"/>
      <c r="G32" s="198"/>
    </row>
    <row r="33" spans="1:7" s="47" customFormat="1" ht="15" customHeight="1" thickBot="1" x14ac:dyDescent="0.3">
      <c r="A33" s="46" t="s">
        <v>509</v>
      </c>
      <c r="B33" s="44" t="s">
        <v>200</v>
      </c>
      <c r="C33" s="45" t="s">
        <v>455</v>
      </c>
      <c r="D33" s="106"/>
      <c r="E33" s="107"/>
      <c r="F33" s="198"/>
      <c r="G33" s="198"/>
    </row>
    <row r="34" spans="1:7" s="47" customFormat="1" ht="15" customHeight="1" thickBot="1" x14ac:dyDescent="0.3">
      <c r="A34" s="46" t="s">
        <v>510</v>
      </c>
      <c r="B34" s="44" t="s">
        <v>201</v>
      </c>
      <c r="C34" s="45" t="s">
        <v>456</v>
      </c>
      <c r="D34" s="106"/>
      <c r="E34" s="107"/>
      <c r="F34" s="198"/>
      <c r="G34" s="198"/>
    </row>
    <row r="35" spans="1:7" s="47" customFormat="1" ht="15" customHeight="1" thickBot="1" x14ac:dyDescent="0.3">
      <c r="A35" s="46" t="s">
        <v>511</v>
      </c>
      <c r="B35" s="44" t="s">
        <v>202</v>
      </c>
      <c r="C35" s="45" t="s">
        <v>457</v>
      </c>
      <c r="D35" s="106">
        <v>735000</v>
      </c>
      <c r="E35" s="107">
        <v>558664</v>
      </c>
      <c r="F35" s="198">
        <v>313927</v>
      </c>
      <c r="G35" s="338">
        <f t="shared" si="0"/>
        <v>56.192451992610948</v>
      </c>
    </row>
    <row r="36" spans="1:7" x14ac:dyDescent="0.25">
      <c r="A36" s="16" t="s">
        <v>513</v>
      </c>
      <c r="B36" s="3" t="s">
        <v>238</v>
      </c>
      <c r="C36" s="26" t="s">
        <v>458</v>
      </c>
      <c r="D36" s="100"/>
      <c r="E36" s="101"/>
      <c r="F36" s="101"/>
      <c r="G36" s="336"/>
    </row>
    <row r="37" spans="1:7" x14ac:dyDescent="0.25">
      <c r="A37" s="12" t="s">
        <v>514</v>
      </c>
      <c r="B37" s="1" t="s">
        <v>239</v>
      </c>
      <c r="C37" s="22" t="s">
        <v>459</v>
      </c>
      <c r="D37" s="100"/>
      <c r="E37" s="104"/>
      <c r="F37" s="104"/>
      <c r="G37" s="336"/>
    </row>
    <row r="38" spans="1:7" ht="15" customHeight="1" x14ac:dyDescent="0.25">
      <c r="A38" s="12" t="s">
        <v>515</v>
      </c>
      <c r="B38" s="1" t="s">
        <v>240</v>
      </c>
      <c r="C38" s="22" t="s">
        <v>460</v>
      </c>
      <c r="D38" s="100"/>
      <c r="E38" s="104"/>
      <c r="F38" s="104"/>
      <c r="G38" s="336"/>
    </row>
    <row r="39" spans="1:7" x14ac:dyDescent="0.25">
      <c r="A39" s="12" t="s">
        <v>516</v>
      </c>
      <c r="B39" s="1" t="s">
        <v>241</v>
      </c>
      <c r="C39" s="22" t="s">
        <v>461</v>
      </c>
      <c r="D39" s="100">
        <v>2220000</v>
      </c>
      <c r="E39" s="104">
        <v>2404111</v>
      </c>
      <c r="F39" s="104">
        <v>2105586</v>
      </c>
      <c r="G39" s="336">
        <f t="shared" si="0"/>
        <v>87.582728085350467</v>
      </c>
    </row>
    <row r="40" spans="1:7" ht="15.75" thickBot="1" x14ac:dyDescent="0.3">
      <c r="A40" s="13" t="s">
        <v>517</v>
      </c>
      <c r="B40" s="2" t="s">
        <v>242</v>
      </c>
      <c r="C40" s="23" t="s">
        <v>462</v>
      </c>
      <c r="D40" s="100"/>
      <c r="E40" s="105"/>
      <c r="F40" s="105"/>
      <c r="G40" s="337"/>
    </row>
    <row r="41" spans="1:7" ht="15" customHeight="1" thickBot="1" x14ac:dyDescent="0.3">
      <c r="A41" s="46" t="s">
        <v>512</v>
      </c>
      <c r="B41" s="44"/>
      <c r="C41" s="45" t="s">
        <v>518</v>
      </c>
      <c r="D41" s="106">
        <f>SUM(D39:D40)</f>
        <v>2220000</v>
      </c>
      <c r="E41" s="106">
        <f>SUM(E39:E40)</f>
        <v>2404111</v>
      </c>
      <c r="F41" s="106">
        <f>SUM(F39:F40)</f>
        <v>2105586</v>
      </c>
      <c r="G41" s="338">
        <f t="shared" si="0"/>
        <v>87.582728085350467</v>
      </c>
    </row>
    <row r="42" spans="1:7" s="47" customFormat="1" ht="15" customHeight="1" thickBot="1" x14ac:dyDescent="0.3">
      <c r="A42" s="46" t="s">
        <v>519</v>
      </c>
      <c r="B42" s="44" t="s">
        <v>203</v>
      </c>
      <c r="C42" s="45" t="s">
        <v>463</v>
      </c>
      <c r="D42" s="106">
        <v>150000</v>
      </c>
      <c r="E42" s="107">
        <v>71841</v>
      </c>
      <c r="F42" s="107">
        <v>9100</v>
      </c>
      <c r="G42" s="340">
        <f t="shared" si="0"/>
        <v>12.666861541459612</v>
      </c>
    </row>
    <row r="43" spans="1:7" ht="18" customHeight="1" thickBot="1" x14ac:dyDescent="0.3">
      <c r="A43" s="9" t="s">
        <v>520</v>
      </c>
      <c r="B43" s="10"/>
      <c r="C43" s="25" t="s">
        <v>521</v>
      </c>
      <c r="D43" s="128">
        <f>SUM(D32,D33,D34,D35,D41,D42)</f>
        <v>3105000</v>
      </c>
      <c r="E43" s="128">
        <f>SUM(E32,E33,E34,E35,E41,E42)</f>
        <v>3034616</v>
      </c>
      <c r="F43" s="128">
        <f>SUM(F32,F33,F34,F35,F41,F42)</f>
        <v>2428613</v>
      </c>
      <c r="G43" s="341">
        <f t="shared" si="0"/>
        <v>80.030323441252534</v>
      </c>
    </row>
    <row r="44" spans="1:7" x14ac:dyDescent="0.25">
      <c r="A44" s="14" t="s">
        <v>84</v>
      </c>
      <c r="B44" s="5"/>
      <c r="C44" s="24"/>
      <c r="D44" s="100"/>
      <c r="E44" s="101"/>
      <c r="F44" s="101"/>
      <c r="G44" s="336"/>
    </row>
    <row r="45" spans="1:7" x14ac:dyDescent="0.25">
      <c r="A45" s="12" t="s">
        <v>522</v>
      </c>
      <c r="B45" s="1" t="s">
        <v>243</v>
      </c>
      <c r="C45" s="22" t="s">
        <v>59</v>
      </c>
      <c r="D45" s="103">
        <v>500000</v>
      </c>
      <c r="E45" s="104">
        <v>12000</v>
      </c>
      <c r="F45" s="104">
        <v>12000</v>
      </c>
      <c r="G45" s="336">
        <f t="shared" si="0"/>
        <v>100</v>
      </c>
    </row>
    <row r="46" spans="1:7" x14ac:dyDescent="0.25">
      <c r="A46" s="12" t="s">
        <v>523</v>
      </c>
      <c r="B46" s="1" t="s">
        <v>244</v>
      </c>
      <c r="C46" s="22" t="s">
        <v>464</v>
      </c>
      <c r="D46" s="103">
        <v>381740</v>
      </c>
      <c r="E46" s="104">
        <v>296000</v>
      </c>
      <c r="F46" s="104">
        <v>246000</v>
      </c>
      <c r="G46" s="336">
        <f t="shared" si="0"/>
        <v>83.108108108108098</v>
      </c>
    </row>
    <row r="47" spans="1:7" x14ac:dyDescent="0.25">
      <c r="A47" s="12" t="s">
        <v>524</v>
      </c>
      <c r="B47" s="1" t="s">
        <v>245</v>
      </c>
      <c r="C47" s="22" t="s">
        <v>465</v>
      </c>
      <c r="D47" s="103">
        <v>1150000</v>
      </c>
      <c r="E47" s="104">
        <v>2027438</v>
      </c>
      <c r="F47" s="104">
        <v>1667102</v>
      </c>
      <c r="G47" s="336">
        <f t="shared" si="0"/>
        <v>82.227027410949177</v>
      </c>
    </row>
    <row r="48" spans="1:7" x14ac:dyDescent="0.25">
      <c r="A48" s="12" t="s">
        <v>525</v>
      </c>
      <c r="B48" s="1" t="s">
        <v>246</v>
      </c>
      <c r="C48" s="22" t="s">
        <v>466</v>
      </c>
      <c r="D48" s="103">
        <v>160000</v>
      </c>
      <c r="E48" s="104">
        <v>194740</v>
      </c>
      <c r="F48" s="104">
        <v>194740</v>
      </c>
      <c r="G48" s="336">
        <f t="shared" si="0"/>
        <v>100</v>
      </c>
    </row>
    <row r="49" spans="1:7" x14ac:dyDescent="0.25">
      <c r="A49" s="12" t="s">
        <v>526</v>
      </c>
      <c r="B49" s="1" t="s">
        <v>247</v>
      </c>
      <c r="C49" s="22" t="s">
        <v>467</v>
      </c>
      <c r="D49" s="103"/>
      <c r="E49" s="104"/>
      <c r="F49" s="104"/>
      <c r="G49" s="336"/>
    </row>
    <row r="50" spans="1:7" x14ac:dyDescent="0.25">
      <c r="A50" s="12" t="s">
        <v>527</v>
      </c>
      <c r="B50" s="1" t="s">
        <v>248</v>
      </c>
      <c r="C50" s="22" t="s">
        <v>468</v>
      </c>
      <c r="D50" s="103"/>
      <c r="E50" s="104"/>
      <c r="F50" s="104"/>
      <c r="G50" s="336"/>
    </row>
    <row r="51" spans="1:7" x14ac:dyDescent="0.25">
      <c r="A51" s="12" t="s">
        <v>528</v>
      </c>
      <c r="B51" s="1" t="s">
        <v>249</v>
      </c>
      <c r="C51" s="22" t="s">
        <v>469</v>
      </c>
      <c r="D51" s="103"/>
      <c r="E51" s="104"/>
      <c r="F51" s="104"/>
      <c r="G51" s="336"/>
    </row>
    <row r="52" spans="1:7" x14ac:dyDescent="0.25">
      <c r="A52" s="12" t="s">
        <v>529</v>
      </c>
      <c r="B52" s="1" t="s">
        <v>250</v>
      </c>
      <c r="C52" s="22" t="s">
        <v>470</v>
      </c>
      <c r="D52" s="103"/>
      <c r="E52" s="104">
        <v>14</v>
      </c>
      <c r="F52" s="104">
        <v>14</v>
      </c>
      <c r="G52" s="336">
        <f t="shared" si="0"/>
        <v>100</v>
      </c>
    </row>
    <row r="53" spans="1:7" x14ac:dyDescent="0.25">
      <c r="A53" s="12" t="s">
        <v>530</v>
      </c>
      <c r="B53" s="1" t="s">
        <v>251</v>
      </c>
      <c r="C53" s="22" t="s">
        <v>471</v>
      </c>
      <c r="D53" s="103"/>
      <c r="E53" s="104"/>
      <c r="F53" s="104"/>
      <c r="G53" s="336"/>
    </row>
    <row r="54" spans="1:7" x14ac:dyDescent="0.25">
      <c r="A54" s="12" t="s">
        <v>531</v>
      </c>
      <c r="B54" s="1" t="s">
        <v>252</v>
      </c>
      <c r="C54" s="22" t="s">
        <v>833</v>
      </c>
      <c r="D54" s="103"/>
      <c r="E54" s="104">
        <v>215000</v>
      </c>
      <c r="F54" s="104">
        <v>215000</v>
      </c>
      <c r="G54" s="364">
        <f t="shared" si="0"/>
        <v>100</v>
      </c>
    </row>
    <row r="55" spans="1:7" ht="15.75" thickBot="1" x14ac:dyDescent="0.3">
      <c r="A55" s="361" t="s">
        <v>831</v>
      </c>
      <c r="B55" s="11" t="s">
        <v>832</v>
      </c>
      <c r="C55" s="22" t="s">
        <v>472</v>
      </c>
      <c r="D55" s="362"/>
      <c r="E55" s="363">
        <v>148429</v>
      </c>
      <c r="F55" s="363">
        <v>148429</v>
      </c>
      <c r="G55" s="364">
        <f t="shared" si="0"/>
        <v>100</v>
      </c>
    </row>
    <row r="56" spans="1:7" ht="18" customHeight="1" thickBot="1" x14ac:dyDescent="0.3">
      <c r="A56" s="73" t="s">
        <v>532</v>
      </c>
      <c r="B56" s="74"/>
      <c r="C56" s="76" t="s">
        <v>533</v>
      </c>
      <c r="D56" s="108">
        <f>SUM(D44:D54)</f>
        <v>2191740</v>
      </c>
      <c r="E56" s="108">
        <f>SUM(E45:E55)</f>
        <v>2893621</v>
      </c>
      <c r="F56" s="108">
        <f>SUM(F45:F55)</f>
        <v>2483285</v>
      </c>
      <c r="G56" s="339">
        <f t="shared" si="0"/>
        <v>85.819290086711419</v>
      </c>
    </row>
    <row r="57" spans="1:7" x14ac:dyDescent="0.25">
      <c r="A57" s="14" t="s">
        <v>85</v>
      </c>
      <c r="B57" s="3"/>
      <c r="C57" s="26"/>
      <c r="D57" s="100"/>
      <c r="E57" s="101"/>
      <c r="F57" s="101"/>
      <c r="G57" s="336"/>
    </row>
    <row r="58" spans="1:7" x14ac:dyDescent="0.25">
      <c r="A58" s="12" t="s">
        <v>534</v>
      </c>
      <c r="B58" s="1" t="s">
        <v>535</v>
      </c>
      <c r="C58" s="22" t="s">
        <v>86</v>
      </c>
      <c r="D58" s="103"/>
      <c r="E58" s="104"/>
      <c r="F58" s="104"/>
      <c r="G58" s="336"/>
    </row>
    <row r="59" spans="1:7" x14ac:dyDescent="0.25">
      <c r="A59" s="12" t="s">
        <v>536</v>
      </c>
      <c r="B59" s="1" t="s">
        <v>204</v>
      </c>
      <c r="C59" s="22" t="s">
        <v>473</v>
      </c>
      <c r="D59" s="103"/>
      <c r="E59" s="104"/>
      <c r="F59" s="104"/>
      <c r="G59" s="336"/>
    </row>
    <row r="60" spans="1:7" x14ac:dyDescent="0.25">
      <c r="A60" s="12" t="s">
        <v>537</v>
      </c>
      <c r="B60" s="1" t="s">
        <v>205</v>
      </c>
      <c r="C60" s="22" t="s">
        <v>474</v>
      </c>
      <c r="D60" s="103"/>
      <c r="E60" s="104"/>
      <c r="F60" s="104"/>
      <c r="G60" s="336"/>
    </row>
    <row r="61" spans="1:7" x14ac:dyDescent="0.25">
      <c r="A61" s="12" t="s">
        <v>538</v>
      </c>
      <c r="B61" s="1" t="s">
        <v>206</v>
      </c>
      <c r="C61" s="22" t="s">
        <v>475</v>
      </c>
      <c r="D61" s="103"/>
      <c r="E61" s="104"/>
      <c r="F61" s="104"/>
      <c r="G61" s="336"/>
    </row>
    <row r="62" spans="1:7" ht="15.75" thickBot="1" x14ac:dyDescent="0.3">
      <c r="A62" s="13" t="s">
        <v>539</v>
      </c>
      <c r="B62" s="2" t="s">
        <v>207</v>
      </c>
      <c r="C62" s="23" t="s">
        <v>627</v>
      </c>
      <c r="D62" s="103"/>
      <c r="E62" s="105"/>
      <c r="F62" s="105"/>
      <c r="G62" s="336"/>
    </row>
    <row r="63" spans="1:7" ht="18" customHeight="1" thickBot="1" x14ac:dyDescent="0.3">
      <c r="A63" s="73" t="s">
        <v>540</v>
      </c>
      <c r="B63" s="74"/>
      <c r="C63" s="76" t="s">
        <v>541</v>
      </c>
      <c r="D63" s="108"/>
      <c r="E63" s="109"/>
      <c r="F63" s="109"/>
      <c r="G63" s="109"/>
    </row>
    <row r="64" spans="1:7" x14ac:dyDescent="0.25">
      <c r="A64" s="14" t="s">
        <v>87</v>
      </c>
      <c r="B64" s="3"/>
      <c r="C64" s="26"/>
      <c r="D64" s="100"/>
      <c r="E64" s="101"/>
      <c r="F64" s="101"/>
      <c r="G64" s="336"/>
    </row>
    <row r="65" spans="1:7" ht="15" customHeight="1" x14ac:dyDescent="0.25">
      <c r="A65" s="12" t="s">
        <v>835</v>
      </c>
      <c r="B65" s="1" t="s">
        <v>834</v>
      </c>
      <c r="C65" s="22" t="s">
        <v>628</v>
      </c>
      <c r="D65" s="103">
        <v>200000</v>
      </c>
      <c r="E65" s="104">
        <v>254250</v>
      </c>
      <c r="F65" s="104">
        <v>209250</v>
      </c>
      <c r="G65" s="336">
        <f t="shared" si="0"/>
        <v>82.30088495575221</v>
      </c>
    </row>
    <row r="66" spans="1:7" ht="15.75" thickBot="1" x14ac:dyDescent="0.3">
      <c r="A66" s="13" t="s">
        <v>836</v>
      </c>
      <c r="B66" s="2" t="s">
        <v>837</v>
      </c>
      <c r="C66" s="23" t="s">
        <v>476</v>
      </c>
      <c r="D66" s="103"/>
      <c r="E66" s="105">
        <v>1346529</v>
      </c>
      <c r="F66" s="105">
        <v>1346529</v>
      </c>
      <c r="G66" s="337">
        <f t="shared" si="0"/>
        <v>100</v>
      </c>
    </row>
    <row r="67" spans="1:7" ht="18" customHeight="1" thickBot="1" x14ac:dyDescent="0.3">
      <c r="A67" s="73" t="s">
        <v>542</v>
      </c>
      <c r="B67" s="74"/>
      <c r="C67" s="76" t="s">
        <v>644</v>
      </c>
      <c r="D67" s="108">
        <f>SUM(D65:D66)</f>
        <v>200000</v>
      </c>
      <c r="E67" s="109">
        <f>SUM(E64:E66)</f>
        <v>1600779</v>
      </c>
      <c r="F67" s="109">
        <f>SUM(F64:F66)</f>
        <v>1555779</v>
      </c>
      <c r="G67" s="339">
        <f t="shared" si="0"/>
        <v>97.188868669566503</v>
      </c>
    </row>
    <row r="68" spans="1:7" x14ac:dyDescent="0.25">
      <c r="A68" s="14" t="s">
        <v>88</v>
      </c>
      <c r="B68" s="3"/>
      <c r="C68" s="26"/>
      <c r="D68" s="100"/>
      <c r="E68" s="101"/>
      <c r="F68" s="101"/>
      <c r="G68" s="336"/>
    </row>
    <row r="69" spans="1:7" x14ac:dyDescent="0.25">
      <c r="A69" s="12" t="s">
        <v>543</v>
      </c>
      <c r="B69" s="1" t="s">
        <v>208</v>
      </c>
      <c r="C69" s="22" t="s">
        <v>629</v>
      </c>
      <c r="D69" s="103"/>
      <c r="E69" s="104"/>
      <c r="F69" s="104"/>
      <c r="G69" s="336"/>
    </row>
    <row r="70" spans="1:7" ht="15" customHeight="1" x14ac:dyDescent="0.25">
      <c r="A70" s="12" t="s">
        <v>840</v>
      </c>
      <c r="B70" s="1" t="s">
        <v>841</v>
      </c>
      <c r="C70" s="22" t="s">
        <v>630</v>
      </c>
      <c r="D70" s="103"/>
      <c r="E70" s="104"/>
      <c r="F70" s="104"/>
      <c r="G70" s="336"/>
    </row>
    <row r="71" spans="1:7" ht="15.75" thickBot="1" x14ac:dyDescent="0.3">
      <c r="A71" s="13" t="s">
        <v>838</v>
      </c>
      <c r="B71" s="2" t="s">
        <v>839</v>
      </c>
      <c r="C71" s="23" t="s">
        <v>477</v>
      </c>
      <c r="D71" s="103">
        <v>20033480</v>
      </c>
      <c r="E71" s="105">
        <v>36480</v>
      </c>
      <c r="F71" s="105">
        <v>36480</v>
      </c>
      <c r="G71" s="337">
        <f t="shared" si="0"/>
        <v>100</v>
      </c>
    </row>
    <row r="72" spans="1:7" ht="18" customHeight="1" thickBot="1" x14ac:dyDescent="0.3">
      <c r="A72" s="73" t="s">
        <v>544</v>
      </c>
      <c r="B72" s="74"/>
      <c r="C72" s="76" t="s">
        <v>631</v>
      </c>
      <c r="D72" s="108">
        <f>SUM(D69:D71)</f>
        <v>20033480</v>
      </c>
      <c r="E72" s="109">
        <f>SUM(E69:E71)</f>
        <v>36480</v>
      </c>
      <c r="F72" s="109">
        <f>SUM(F69:F71)</f>
        <v>36480</v>
      </c>
      <c r="G72" s="339">
        <f t="shared" si="0"/>
        <v>100</v>
      </c>
    </row>
    <row r="73" spans="1:7" ht="21" customHeight="1" thickBot="1" x14ac:dyDescent="0.3">
      <c r="A73" s="133"/>
      <c r="B73" s="89"/>
      <c r="C73" s="134" t="s">
        <v>545</v>
      </c>
      <c r="D73" s="112">
        <f>SUM(D21,D28,D43,D56,D63,D67,D72)</f>
        <v>68666906</v>
      </c>
      <c r="E73" s="112">
        <f>SUM(E21,E28,E43,E56,E63,E67,E72)</f>
        <v>74289996</v>
      </c>
      <c r="F73" s="112">
        <f>SUM(F21,F28,F43,F56,F63,F67,F72)</f>
        <v>73228657</v>
      </c>
      <c r="G73" s="342">
        <f>SUM(F73/E73*100)</f>
        <v>98.571356767874903</v>
      </c>
    </row>
    <row r="74" spans="1:7" x14ac:dyDescent="0.25">
      <c r="A74" s="14" t="s">
        <v>89</v>
      </c>
      <c r="B74" s="5"/>
      <c r="C74" s="24"/>
      <c r="D74" s="100"/>
      <c r="E74" s="101"/>
      <c r="F74" s="101"/>
      <c r="G74" s="336"/>
    </row>
    <row r="75" spans="1:7" x14ac:dyDescent="0.25">
      <c r="A75" s="12" t="s">
        <v>546</v>
      </c>
      <c r="B75" s="1" t="s">
        <v>269</v>
      </c>
      <c r="C75" s="22" t="s">
        <v>478</v>
      </c>
      <c r="D75" s="103"/>
      <c r="E75" s="104"/>
      <c r="F75" s="104"/>
      <c r="G75" s="336"/>
    </row>
    <row r="76" spans="1:7" ht="15.75" customHeight="1" x14ac:dyDescent="0.25">
      <c r="A76" s="12" t="s">
        <v>547</v>
      </c>
      <c r="B76" s="1" t="s">
        <v>270</v>
      </c>
      <c r="C76" s="22" t="s">
        <v>632</v>
      </c>
      <c r="D76" s="103"/>
      <c r="E76" s="104"/>
      <c r="F76" s="104"/>
      <c r="G76" s="336"/>
    </row>
    <row r="77" spans="1:7" ht="15.75" thickBot="1" x14ac:dyDescent="0.3">
      <c r="A77" s="13" t="s">
        <v>548</v>
      </c>
      <c r="B77" s="2" t="s">
        <v>271</v>
      </c>
      <c r="C77" s="23" t="s">
        <v>479</v>
      </c>
      <c r="D77" s="103"/>
      <c r="E77" s="105"/>
      <c r="F77" s="105"/>
      <c r="G77" s="336"/>
    </row>
    <row r="78" spans="1:7" ht="15" customHeight="1" thickBot="1" x14ac:dyDescent="0.3">
      <c r="A78" s="46" t="s">
        <v>549</v>
      </c>
      <c r="B78" s="44"/>
      <c r="C78" s="45" t="s">
        <v>633</v>
      </c>
      <c r="D78" s="106"/>
      <c r="E78" s="107"/>
      <c r="F78" s="107"/>
      <c r="G78" s="107"/>
    </row>
    <row r="79" spans="1:7" x14ac:dyDescent="0.25">
      <c r="A79" s="14" t="s">
        <v>90</v>
      </c>
      <c r="B79" s="3"/>
      <c r="C79" s="26"/>
      <c r="D79" s="100"/>
      <c r="E79" s="101"/>
      <c r="F79" s="101"/>
      <c r="G79" s="336"/>
    </row>
    <row r="80" spans="1:7" ht="15" customHeight="1" x14ac:dyDescent="0.25">
      <c r="A80" s="12" t="s">
        <v>550</v>
      </c>
      <c r="B80" s="1" t="s">
        <v>272</v>
      </c>
      <c r="C80" s="22" t="s">
        <v>634</v>
      </c>
      <c r="D80" s="103"/>
      <c r="E80" s="104"/>
      <c r="F80" s="104"/>
      <c r="G80" s="336"/>
    </row>
    <row r="81" spans="1:7" x14ac:dyDescent="0.25">
      <c r="A81" s="12" t="s">
        <v>551</v>
      </c>
      <c r="B81" s="1" t="s">
        <v>273</v>
      </c>
      <c r="C81" s="22" t="s">
        <v>480</v>
      </c>
      <c r="D81" s="103"/>
      <c r="E81" s="104"/>
      <c r="F81" s="104"/>
      <c r="G81" s="336"/>
    </row>
    <row r="82" spans="1:7" ht="15" customHeight="1" x14ac:dyDescent="0.25">
      <c r="A82" s="12" t="s">
        <v>552</v>
      </c>
      <c r="B82" s="1" t="s">
        <v>274</v>
      </c>
      <c r="C82" s="22" t="s">
        <v>635</v>
      </c>
      <c r="D82" s="103"/>
      <c r="E82" s="104"/>
      <c r="F82" s="104"/>
      <c r="G82" s="336"/>
    </row>
    <row r="83" spans="1:7" ht="15" customHeight="1" thickBot="1" x14ac:dyDescent="0.3">
      <c r="A83" s="13" t="s">
        <v>553</v>
      </c>
      <c r="B83" s="2" t="s">
        <v>275</v>
      </c>
      <c r="C83" s="23" t="s">
        <v>481</v>
      </c>
      <c r="D83" s="103"/>
      <c r="E83" s="105"/>
      <c r="F83" s="105"/>
      <c r="G83" s="336"/>
    </row>
    <row r="84" spans="1:7" ht="15" customHeight="1" thickBot="1" x14ac:dyDescent="0.3">
      <c r="A84" s="46" t="s">
        <v>554</v>
      </c>
      <c r="B84" s="44"/>
      <c r="C84" s="45" t="s">
        <v>555</v>
      </c>
      <c r="D84" s="106"/>
      <c r="E84" s="107"/>
      <c r="F84" s="107"/>
      <c r="G84" s="107"/>
    </row>
    <row r="85" spans="1:7" x14ac:dyDescent="0.25">
      <c r="A85" s="14" t="s">
        <v>91</v>
      </c>
      <c r="B85" s="3"/>
      <c r="C85" s="26"/>
      <c r="D85" s="100"/>
      <c r="E85" s="101"/>
      <c r="F85" s="101"/>
      <c r="G85" s="336"/>
    </row>
    <row r="86" spans="1:7" x14ac:dyDescent="0.25">
      <c r="A86" s="14"/>
      <c r="B86" s="1"/>
      <c r="C86" s="173"/>
      <c r="D86" s="100"/>
      <c r="E86" s="101"/>
      <c r="F86" s="101"/>
      <c r="G86" s="336"/>
    </row>
    <row r="87" spans="1:7" ht="15" customHeight="1" x14ac:dyDescent="0.25">
      <c r="A87" s="12" t="s">
        <v>556</v>
      </c>
      <c r="B87" s="1" t="s">
        <v>276</v>
      </c>
      <c r="C87" s="22" t="s">
        <v>636</v>
      </c>
      <c r="D87" s="182">
        <v>11124141</v>
      </c>
      <c r="E87" s="183">
        <v>11124141</v>
      </c>
      <c r="F87" s="183">
        <v>11124141</v>
      </c>
      <c r="G87" s="336">
        <f t="shared" ref="G87:G90" si="1">SUM(F87/E87*100)</f>
        <v>100</v>
      </c>
    </row>
    <row r="88" spans="1:7" ht="15.75" thickBot="1" x14ac:dyDescent="0.3">
      <c r="A88" s="13" t="s">
        <v>557</v>
      </c>
      <c r="B88" s="2" t="s">
        <v>277</v>
      </c>
      <c r="C88" s="23" t="s">
        <v>637</v>
      </c>
      <c r="D88" s="184"/>
      <c r="E88" s="223"/>
      <c r="F88" s="223"/>
      <c r="G88" s="337"/>
    </row>
    <row r="89" spans="1:7" ht="15" customHeight="1" thickBot="1" x14ac:dyDescent="0.3">
      <c r="A89" s="46" t="s">
        <v>558</v>
      </c>
      <c r="B89" s="44"/>
      <c r="C89" s="45" t="s">
        <v>559</v>
      </c>
      <c r="D89" s="106">
        <f>SUM(D85:D88)</f>
        <v>11124141</v>
      </c>
      <c r="E89" s="106">
        <f>SUM(E85:E88)</f>
        <v>11124141</v>
      </c>
      <c r="F89" s="106">
        <f>SUM(F85:F88)</f>
        <v>11124141</v>
      </c>
      <c r="G89" s="338">
        <f t="shared" si="1"/>
        <v>100</v>
      </c>
    </row>
    <row r="90" spans="1:7" x14ac:dyDescent="0.25">
      <c r="A90" s="18" t="s">
        <v>560</v>
      </c>
      <c r="B90" s="3" t="s">
        <v>253</v>
      </c>
      <c r="C90" s="26" t="s">
        <v>639</v>
      </c>
      <c r="D90" s="100"/>
      <c r="E90" s="181">
        <v>989087</v>
      </c>
      <c r="F90" s="181">
        <v>989087</v>
      </c>
      <c r="G90" s="336">
        <f t="shared" si="1"/>
        <v>100</v>
      </c>
    </row>
    <row r="91" spans="1:7" x14ac:dyDescent="0.25">
      <c r="A91" s="19" t="s">
        <v>561</v>
      </c>
      <c r="B91" s="1" t="s">
        <v>254</v>
      </c>
      <c r="C91" s="22" t="s">
        <v>638</v>
      </c>
      <c r="D91" s="100"/>
      <c r="E91" s="101"/>
      <c r="F91" s="101"/>
      <c r="G91" s="336"/>
    </row>
    <row r="92" spans="1:7" x14ac:dyDescent="0.25">
      <c r="A92" s="19" t="s">
        <v>562</v>
      </c>
      <c r="B92" s="1" t="s">
        <v>255</v>
      </c>
      <c r="C92" s="22" t="s">
        <v>482</v>
      </c>
      <c r="D92" s="100"/>
      <c r="E92" s="104"/>
      <c r="F92" s="104"/>
      <c r="G92" s="336"/>
    </row>
    <row r="93" spans="1:7" x14ac:dyDescent="0.25">
      <c r="A93" s="19" t="s">
        <v>563</v>
      </c>
      <c r="B93" s="1" t="s">
        <v>256</v>
      </c>
      <c r="C93" s="22" t="s">
        <v>483</v>
      </c>
      <c r="D93" s="100"/>
      <c r="E93" s="104"/>
      <c r="F93" s="104"/>
      <c r="G93" s="336"/>
    </row>
    <row r="94" spans="1:7" ht="15" customHeight="1" thickBot="1" x14ac:dyDescent="0.3">
      <c r="A94" s="20" t="s">
        <v>564</v>
      </c>
      <c r="B94" s="2" t="s">
        <v>257</v>
      </c>
      <c r="C94" s="23" t="s">
        <v>640</v>
      </c>
      <c r="D94" s="100"/>
      <c r="E94" s="105"/>
      <c r="F94" s="105"/>
      <c r="G94" s="336"/>
    </row>
    <row r="95" spans="1:7" ht="15.75" thickBot="1" x14ac:dyDescent="0.3">
      <c r="A95" s="73" t="s">
        <v>566</v>
      </c>
      <c r="B95" s="74"/>
      <c r="C95" s="76" t="s">
        <v>567</v>
      </c>
      <c r="D95" s="129">
        <f>SUM(D78,D89)</f>
        <v>11124141</v>
      </c>
      <c r="E95" s="129">
        <f>SUM(E89:E94)</f>
        <v>12113228</v>
      </c>
      <c r="F95" s="129">
        <f>SUM(F89:F94)</f>
        <v>12113228</v>
      </c>
      <c r="G95" s="343">
        <f>SUM(F95/E95*100)</f>
        <v>100</v>
      </c>
    </row>
    <row r="96" spans="1:7" ht="15" customHeight="1" x14ac:dyDescent="0.25">
      <c r="A96" s="16" t="s">
        <v>568</v>
      </c>
      <c r="B96" s="3" t="s">
        <v>258</v>
      </c>
      <c r="C96" s="26" t="s">
        <v>641</v>
      </c>
      <c r="D96" s="100"/>
      <c r="E96" s="101"/>
      <c r="F96" s="101"/>
      <c r="G96" s="336"/>
    </row>
    <row r="97" spans="1:7" ht="15" customHeight="1" x14ac:dyDescent="0.25">
      <c r="A97" s="12" t="s">
        <v>569</v>
      </c>
      <c r="B97" s="1" t="s">
        <v>259</v>
      </c>
      <c r="C97" s="22" t="s">
        <v>642</v>
      </c>
      <c r="D97" s="100"/>
      <c r="E97" s="104"/>
      <c r="F97" s="104"/>
      <c r="G97" s="336"/>
    </row>
    <row r="98" spans="1:7" x14ac:dyDescent="0.25">
      <c r="A98" s="12" t="s">
        <v>570</v>
      </c>
      <c r="B98" s="1" t="s">
        <v>260</v>
      </c>
      <c r="C98" s="22" t="s">
        <v>484</v>
      </c>
      <c r="D98" s="100"/>
      <c r="E98" s="104"/>
      <c r="F98" s="104"/>
      <c r="G98" s="336"/>
    </row>
    <row r="99" spans="1:7" ht="15.75" thickBot="1" x14ac:dyDescent="0.3">
      <c r="A99" s="13" t="s">
        <v>571</v>
      </c>
      <c r="B99" s="2" t="s">
        <v>261</v>
      </c>
      <c r="C99" s="23" t="s">
        <v>485</v>
      </c>
      <c r="D99" s="100"/>
      <c r="E99" s="105"/>
      <c r="F99" s="105"/>
      <c r="G99" s="336"/>
    </row>
    <row r="100" spans="1:7" ht="15.75" thickBot="1" x14ac:dyDescent="0.3">
      <c r="A100" s="73" t="s">
        <v>572</v>
      </c>
      <c r="B100" s="74"/>
      <c r="C100" s="76" t="s">
        <v>573</v>
      </c>
      <c r="D100" s="129"/>
      <c r="E100" s="130"/>
      <c r="F100" s="130"/>
      <c r="G100" s="130"/>
    </row>
    <row r="101" spans="1:7" ht="15.75" thickBot="1" x14ac:dyDescent="0.3">
      <c r="A101" s="73" t="s">
        <v>574</v>
      </c>
      <c r="B101" s="74" t="s">
        <v>209</v>
      </c>
      <c r="C101" s="76" t="s">
        <v>643</v>
      </c>
      <c r="D101" s="129"/>
      <c r="E101" s="130"/>
      <c r="F101" s="130"/>
      <c r="G101" s="130"/>
    </row>
    <row r="102" spans="1:7" ht="18" customHeight="1" thickBot="1" x14ac:dyDescent="0.3">
      <c r="A102" s="135" t="s">
        <v>565</v>
      </c>
      <c r="B102" s="136"/>
      <c r="C102" s="137" t="s">
        <v>575</v>
      </c>
      <c r="D102" s="138">
        <f>SUM(D95:D101)</f>
        <v>11124141</v>
      </c>
      <c r="E102" s="138">
        <f>SUM(E95:E101)</f>
        <v>12113228</v>
      </c>
      <c r="F102" s="138">
        <f>SUM(F95:F101)</f>
        <v>12113228</v>
      </c>
      <c r="G102" s="344">
        <f>SUM(G95:G101)</f>
        <v>100</v>
      </c>
    </row>
    <row r="103" spans="1:7" ht="21" customHeight="1" thickBot="1" x14ac:dyDescent="0.3">
      <c r="A103" s="6" t="s">
        <v>576</v>
      </c>
      <c r="B103" s="17"/>
      <c r="C103" s="72"/>
      <c r="D103" s="114">
        <f>SUM(D73,D102)</f>
        <v>79791047</v>
      </c>
      <c r="E103" s="114">
        <f>SUM(E73,E102)</f>
        <v>86403224</v>
      </c>
      <c r="F103" s="114">
        <f>SUM(F73,F102)</f>
        <v>85341885</v>
      </c>
      <c r="G103" s="345">
        <f>SUM(F103/E103*100)</f>
        <v>98.771644215498256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29" activePane="bottomRight" state="frozen"/>
      <selection activeCell="K64" sqref="K64"/>
      <selection pane="topRight" activeCell="K64" sqref="K64"/>
      <selection pane="bottomLeft" activeCell="K64" sqref="K64"/>
      <selection pane="bottomRight" activeCell="J5" sqref="J5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92" customWidth="1"/>
    <col min="5" max="5" width="10.5703125" style="92" customWidth="1"/>
    <col min="6" max="6" width="10.7109375" style="92" customWidth="1"/>
    <col min="7" max="7" width="10.5703125" style="92" customWidth="1"/>
  </cols>
  <sheetData>
    <row r="1" spans="1:7" x14ac:dyDescent="0.25">
      <c r="A1" s="532" t="s">
        <v>1040</v>
      </c>
      <c r="B1" s="532"/>
      <c r="C1" s="532"/>
      <c r="D1" s="532"/>
      <c r="E1" s="532"/>
      <c r="F1" s="532"/>
      <c r="G1" s="532"/>
    </row>
    <row r="2" spans="1:7" x14ac:dyDescent="0.25">
      <c r="A2" s="533"/>
      <c r="B2" s="533"/>
      <c r="C2" s="533"/>
      <c r="D2" s="93"/>
      <c r="E2" s="93"/>
      <c r="F2" s="93"/>
      <c r="G2" s="93"/>
    </row>
    <row r="3" spans="1:7" ht="15.75" thickBot="1" x14ac:dyDescent="0.3">
      <c r="D3" s="549" t="s">
        <v>723</v>
      </c>
      <c r="E3" s="549"/>
      <c r="F3" s="549"/>
      <c r="G3" s="549"/>
    </row>
    <row r="4" spans="1:7" ht="25.5" customHeight="1" x14ac:dyDescent="0.25">
      <c r="A4" s="537" t="s">
        <v>579</v>
      </c>
      <c r="B4" s="540" t="s">
        <v>580</v>
      </c>
      <c r="C4" s="543" t="s">
        <v>92</v>
      </c>
      <c r="D4" s="534" t="s">
        <v>1019</v>
      </c>
      <c r="E4" s="535"/>
      <c r="F4" s="535"/>
      <c r="G4" s="536"/>
    </row>
    <row r="5" spans="1:7" x14ac:dyDescent="0.25">
      <c r="A5" s="538"/>
      <c r="B5" s="541"/>
      <c r="C5" s="544"/>
      <c r="D5" s="546" t="s">
        <v>645</v>
      </c>
      <c r="E5" s="547"/>
      <c r="F5" s="548"/>
      <c r="G5" s="529" t="s">
        <v>756</v>
      </c>
    </row>
    <row r="6" spans="1:7" x14ac:dyDescent="0.25">
      <c r="A6" s="538"/>
      <c r="B6" s="541"/>
      <c r="C6" s="544"/>
      <c r="D6" s="97"/>
      <c r="E6" s="95"/>
      <c r="F6" s="96"/>
      <c r="G6" s="530"/>
    </row>
    <row r="7" spans="1:7" ht="18.75" customHeight="1" thickBot="1" x14ac:dyDescent="0.3">
      <c r="A7" s="539"/>
      <c r="B7" s="542"/>
      <c r="C7" s="545"/>
      <c r="D7" s="99" t="s">
        <v>753</v>
      </c>
      <c r="E7" s="98" t="s">
        <v>761</v>
      </c>
      <c r="F7" s="98" t="s">
        <v>755</v>
      </c>
      <c r="G7" s="531"/>
    </row>
    <row r="8" spans="1:7" x14ac:dyDescent="0.25">
      <c r="A8" s="14" t="s">
        <v>94</v>
      </c>
      <c r="B8" s="3"/>
      <c r="C8" s="139"/>
      <c r="D8" s="100"/>
      <c r="E8" s="101"/>
      <c r="F8" s="101"/>
      <c r="G8" s="199"/>
    </row>
    <row r="9" spans="1:7" x14ac:dyDescent="0.25">
      <c r="A9" s="12" t="s">
        <v>123</v>
      </c>
      <c r="B9" s="1" t="s">
        <v>104</v>
      </c>
      <c r="C9" s="50" t="s">
        <v>385</v>
      </c>
      <c r="D9" s="103">
        <v>17576980</v>
      </c>
      <c r="E9" s="104">
        <v>17141713</v>
      </c>
      <c r="F9" s="104">
        <v>17141713</v>
      </c>
      <c r="G9" s="346">
        <f>SUM(F9/E9*100)</f>
        <v>100</v>
      </c>
    </row>
    <row r="10" spans="1:7" x14ac:dyDescent="0.25">
      <c r="A10" s="12" t="s">
        <v>124</v>
      </c>
      <c r="B10" s="1" t="s">
        <v>105</v>
      </c>
      <c r="C10" s="50" t="s">
        <v>386</v>
      </c>
      <c r="D10" s="103"/>
      <c r="E10" s="104"/>
      <c r="F10" s="104"/>
      <c r="G10" s="346"/>
    </row>
    <row r="11" spans="1:7" x14ac:dyDescent="0.25">
      <c r="A11" s="12" t="s">
        <v>125</v>
      </c>
      <c r="B11" s="1" t="s">
        <v>106</v>
      </c>
      <c r="C11" s="50" t="s">
        <v>387</v>
      </c>
      <c r="D11" s="103"/>
      <c r="E11" s="104"/>
      <c r="F11" s="104"/>
      <c r="G11" s="346"/>
    </row>
    <row r="12" spans="1:7" x14ac:dyDescent="0.25">
      <c r="A12" s="12" t="s">
        <v>126</v>
      </c>
      <c r="B12" s="1" t="s">
        <v>107</v>
      </c>
      <c r="C12" s="50" t="s">
        <v>581</v>
      </c>
      <c r="D12" s="103"/>
      <c r="E12" s="104"/>
      <c r="F12" s="104"/>
      <c r="G12" s="346"/>
    </row>
    <row r="13" spans="1:7" x14ac:dyDescent="0.25">
      <c r="A13" s="12" t="s">
        <v>127</v>
      </c>
      <c r="B13" s="1" t="s">
        <v>108</v>
      </c>
      <c r="C13" s="50" t="s">
        <v>388</v>
      </c>
      <c r="D13" s="103"/>
      <c r="E13" s="104"/>
      <c r="F13" s="104"/>
      <c r="G13" s="346"/>
    </row>
    <row r="14" spans="1:7" x14ac:dyDescent="0.25">
      <c r="A14" s="12" t="s">
        <v>128</v>
      </c>
      <c r="B14" s="1" t="s">
        <v>109</v>
      </c>
      <c r="C14" s="50" t="s">
        <v>389</v>
      </c>
      <c r="D14" s="103"/>
      <c r="E14" s="104"/>
      <c r="F14" s="104"/>
      <c r="G14" s="346"/>
    </row>
    <row r="15" spans="1:7" x14ac:dyDescent="0.25">
      <c r="A15" s="12" t="s">
        <v>129</v>
      </c>
      <c r="B15" s="1" t="s">
        <v>110</v>
      </c>
      <c r="C15" s="50" t="s">
        <v>390</v>
      </c>
      <c r="D15" s="103">
        <v>100000</v>
      </c>
      <c r="E15" s="104"/>
      <c r="F15" s="104"/>
      <c r="G15" s="346"/>
    </row>
    <row r="16" spans="1:7" x14ac:dyDescent="0.25">
      <c r="A16" s="12" t="s">
        <v>130</v>
      </c>
      <c r="B16" s="1" t="s">
        <v>111</v>
      </c>
      <c r="C16" s="50" t="s">
        <v>391</v>
      </c>
      <c r="D16" s="103"/>
      <c r="E16" s="104"/>
      <c r="F16" s="104"/>
      <c r="G16" s="346"/>
    </row>
    <row r="17" spans="1:7" x14ac:dyDescent="0.25">
      <c r="A17" s="12" t="s">
        <v>131</v>
      </c>
      <c r="B17" s="1" t="s">
        <v>112</v>
      </c>
      <c r="C17" s="50" t="s">
        <v>392</v>
      </c>
      <c r="D17" s="103"/>
      <c r="E17" s="104">
        <v>9062</v>
      </c>
      <c r="F17" s="104">
        <v>9062</v>
      </c>
      <c r="G17" s="346">
        <f t="shared" ref="G17:G21" si="0">SUM(F17/E17*100)</f>
        <v>100</v>
      </c>
    </row>
    <row r="18" spans="1:7" x14ac:dyDescent="0.25">
      <c r="A18" s="12" t="s">
        <v>132</v>
      </c>
      <c r="B18" s="1" t="s">
        <v>113</v>
      </c>
      <c r="C18" s="50" t="s">
        <v>393</v>
      </c>
      <c r="D18" s="103"/>
      <c r="E18" s="104"/>
      <c r="F18" s="104"/>
      <c r="G18" s="346"/>
    </row>
    <row r="19" spans="1:7" x14ac:dyDescent="0.25">
      <c r="A19" s="12" t="s">
        <v>133</v>
      </c>
      <c r="B19" s="1" t="s">
        <v>114</v>
      </c>
      <c r="C19" s="50" t="s">
        <v>394</v>
      </c>
      <c r="D19" s="103"/>
      <c r="E19" s="104"/>
      <c r="F19" s="104"/>
      <c r="G19" s="346"/>
    </row>
    <row r="20" spans="1:7" x14ac:dyDescent="0.25">
      <c r="A20" s="12" t="s">
        <v>134</v>
      </c>
      <c r="B20" s="1" t="s">
        <v>115</v>
      </c>
      <c r="C20" s="50" t="s">
        <v>395</v>
      </c>
      <c r="D20" s="103"/>
      <c r="E20" s="104"/>
      <c r="F20" s="104"/>
      <c r="G20" s="346"/>
    </row>
    <row r="21" spans="1:7" ht="15.75" thickBot="1" x14ac:dyDescent="0.3">
      <c r="A21" s="13" t="s">
        <v>135</v>
      </c>
      <c r="B21" s="2" t="s">
        <v>116</v>
      </c>
      <c r="C21" s="49" t="s">
        <v>396</v>
      </c>
      <c r="D21" s="103">
        <v>110718</v>
      </c>
      <c r="E21" s="105">
        <v>742971</v>
      </c>
      <c r="F21" s="105">
        <v>742971</v>
      </c>
      <c r="G21" s="346">
        <f t="shared" si="0"/>
        <v>100</v>
      </c>
    </row>
    <row r="22" spans="1:7" ht="15.75" thickBot="1" x14ac:dyDescent="0.3">
      <c r="A22" s="46" t="s">
        <v>136</v>
      </c>
      <c r="B22" s="44" t="s">
        <v>121</v>
      </c>
      <c r="C22" s="140" t="s">
        <v>137</v>
      </c>
      <c r="D22" s="106">
        <f>SUM(D8:D21)</f>
        <v>17787698</v>
      </c>
      <c r="E22" s="106">
        <f>SUM(E8:E21)</f>
        <v>17893746</v>
      </c>
      <c r="F22" s="106">
        <f>SUM(F8:F21)</f>
        <v>17893746</v>
      </c>
      <c r="G22" s="347">
        <f>SUM(F22/E22*100)</f>
        <v>100</v>
      </c>
    </row>
    <row r="23" spans="1:7" x14ac:dyDescent="0.25">
      <c r="A23" s="14" t="s">
        <v>95</v>
      </c>
      <c r="B23" s="8"/>
      <c r="C23" s="141"/>
      <c r="D23" s="103"/>
      <c r="E23" s="101"/>
      <c r="F23" s="101"/>
      <c r="G23" s="199"/>
    </row>
    <row r="24" spans="1:7" x14ac:dyDescent="0.25">
      <c r="A24" s="12" t="s">
        <v>138</v>
      </c>
      <c r="B24" s="1" t="s">
        <v>117</v>
      </c>
      <c r="C24" s="50" t="s">
        <v>397</v>
      </c>
      <c r="D24" s="103">
        <v>3584976</v>
      </c>
      <c r="E24" s="104">
        <v>3759107</v>
      </c>
      <c r="F24" s="104">
        <v>3759107</v>
      </c>
      <c r="G24" s="346">
        <f>SUM(F24/E24*100)</f>
        <v>100</v>
      </c>
    </row>
    <row r="25" spans="1:7" x14ac:dyDescent="0.25">
      <c r="A25" s="12" t="s">
        <v>139</v>
      </c>
      <c r="B25" s="1" t="s">
        <v>118</v>
      </c>
      <c r="C25" s="50" t="s">
        <v>582</v>
      </c>
      <c r="D25" s="103"/>
      <c r="E25" s="104">
        <v>1245600</v>
      </c>
      <c r="F25" s="104">
        <v>1245600</v>
      </c>
      <c r="G25" s="346">
        <f>SUM(F25/E25*100)</f>
        <v>100</v>
      </c>
    </row>
    <row r="26" spans="1:7" ht="15.75" thickBot="1" x14ac:dyDescent="0.3">
      <c r="A26" s="13" t="s">
        <v>140</v>
      </c>
      <c r="B26" s="2" t="s">
        <v>119</v>
      </c>
      <c r="C26" s="49" t="s">
        <v>398</v>
      </c>
      <c r="D26" s="103">
        <v>1045600</v>
      </c>
      <c r="E26" s="105">
        <v>80643</v>
      </c>
      <c r="F26" s="105">
        <v>80643</v>
      </c>
      <c r="G26" s="346">
        <f t="shared" ref="G26" si="1">SUM(F26/E26*100)</f>
        <v>100</v>
      </c>
    </row>
    <row r="27" spans="1:7" ht="15.75" thickBot="1" x14ac:dyDescent="0.3">
      <c r="A27" s="46" t="s">
        <v>141</v>
      </c>
      <c r="B27" s="44" t="s">
        <v>122</v>
      </c>
      <c r="C27" s="140" t="s">
        <v>298</v>
      </c>
      <c r="D27" s="106">
        <f>SUM(D24:D26)</f>
        <v>4630576</v>
      </c>
      <c r="E27" s="106">
        <f>SUM(E24:E26)</f>
        <v>5085350</v>
      </c>
      <c r="F27" s="106">
        <f>SUM(F24:F26)</f>
        <v>5085350</v>
      </c>
      <c r="G27" s="347">
        <f>SUM(F27/E27*100)</f>
        <v>100</v>
      </c>
    </row>
    <row r="28" spans="1:7" ht="18" customHeight="1" thickBot="1" x14ac:dyDescent="0.3">
      <c r="A28" s="73" t="s">
        <v>299</v>
      </c>
      <c r="B28" s="74"/>
      <c r="C28" s="75" t="s">
        <v>372</v>
      </c>
      <c r="D28" s="108">
        <f>SUM(D22,D27)</f>
        <v>22418274</v>
      </c>
      <c r="E28" s="108">
        <f>SUM(E22,E27)</f>
        <v>22979096</v>
      </c>
      <c r="F28" s="108">
        <f>SUM(F22,F27)</f>
        <v>22979096</v>
      </c>
      <c r="G28" s="348">
        <f>SUM(F28/E28*100)</f>
        <v>100</v>
      </c>
    </row>
    <row r="29" spans="1:7" ht="15.75" thickBot="1" x14ac:dyDescent="0.3">
      <c r="A29" s="15" t="s">
        <v>96</v>
      </c>
      <c r="B29" s="11"/>
      <c r="C29" s="142"/>
      <c r="D29" s="103"/>
      <c r="E29" s="110"/>
      <c r="F29" s="110"/>
      <c r="G29" s="132"/>
    </row>
    <row r="30" spans="1:7" ht="18" customHeight="1" thickBot="1" x14ac:dyDescent="0.3">
      <c r="A30" s="73" t="s">
        <v>308</v>
      </c>
      <c r="B30" s="74" t="s">
        <v>120</v>
      </c>
      <c r="C30" s="75" t="s">
        <v>583</v>
      </c>
      <c r="D30" s="108">
        <v>3783016</v>
      </c>
      <c r="E30" s="109">
        <v>3305500</v>
      </c>
      <c r="F30" s="109">
        <v>3305500</v>
      </c>
      <c r="G30" s="348">
        <f>SUM(F30/E30*100)</f>
        <v>100</v>
      </c>
    </row>
    <row r="31" spans="1:7" x14ac:dyDescent="0.25">
      <c r="A31" s="14" t="s">
        <v>98</v>
      </c>
      <c r="B31" s="5"/>
      <c r="C31" s="139"/>
      <c r="D31" s="103"/>
      <c r="E31" s="102"/>
      <c r="F31" s="102"/>
      <c r="G31" s="199"/>
    </row>
    <row r="32" spans="1:7" x14ac:dyDescent="0.25">
      <c r="A32" s="12" t="s">
        <v>142</v>
      </c>
      <c r="B32" s="1" t="s">
        <v>143</v>
      </c>
      <c r="C32" s="50" t="s">
        <v>399</v>
      </c>
      <c r="D32" s="103">
        <v>77000</v>
      </c>
      <c r="E32" s="104">
        <v>94432</v>
      </c>
      <c r="F32" s="104">
        <v>94432</v>
      </c>
      <c r="G32" s="346">
        <f>SUM(F32/E32*100)</f>
        <v>100</v>
      </c>
    </row>
    <row r="33" spans="1:7" x14ac:dyDescent="0.25">
      <c r="A33" s="12" t="s">
        <v>278</v>
      </c>
      <c r="B33" s="1" t="s">
        <v>144</v>
      </c>
      <c r="C33" s="50" t="s">
        <v>400</v>
      </c>
      <c r="D33" s="103">
        <v>4899403</v>
      </c>
      <c r="E33" s="104">
        <v>5478036</v>
      </c>
      <c r="F33" s="104">
        <v>5478036</v>
      </c>
      <c r="G33" s="346">
        <f>SUM(F33/E33*100)</f>
        <v>100</v>
      </c>
    </row>
    <row r="34" spans="1:7" ht="15.75" thickBot="1" x14ac:dyDescent="0.3">
      <c r="A34" s="13" t="s">
        <v>279</v>
      </c>
      <c r="B34" s="2" t="s">
        <v>145</v>
      </c>
      <c r="C34" s="49" t="s">
        <v>401</v>
      </c>
      <c r="D34" s="103"/>
      <c r="E34" s="105"/>
      <c r="F34" s="105"/>
      <c r="G34" s="200"/>
    </row>
    <row r="35" spans="1:7" ht="15" customHeight="1" thickBot="1" x14ac:dyDescent="0.3">
      <c r="A35" s="46" t="s">
        <v>296</v>
      </c>
      <c r="B35" s="44" t="s">
        <v>120</v>
      </c>
      <c r="C35" s="140" t="s">
        <v>297</v>
      </c>
      <c r="D35" s="106">
        <f>SUM(D31:D34)</f>
        <v>4976403</v>
      </c>
      <c r="E35" s="106">
        <f>SUM(E31:E34)</f>
        <v>5572468</v>
      </c>
      <c r="F35" s="106">
        <f>SUM(F31:F34)</f>
        <v>5572468</v>
      </c>
      <c r="G35" s="349">
        <f>SUM(F35/E35*100)</f>
        <v>100</v>
      </c>
    </row>
    <row r="36" spans="1:7" x14ac:dyDescent="0.25">
      <c r="A36" s="14" t="s">
        <v>309</v>
      </c>
      <c r="B36" s="3"/>
      <c r="C36" s="143"/>
      <c r="D36" s="103"/>
      <c r="E36" s="101"/>
      <c r="F36" s="101"/>
      <c r="G36" s="199"/>
    </row>
    <row r="37" spans="1:7" x14ac:dyDescent="0.25">
      <c r="A37" s="12" t="s">
        <v>280</v>
      </c>
      <c r="B37" s="1" t="s">
        <v>146</v>
      </c>
      <c r="C37" s="50" t="s">
        <v>402</v>
      </c>
      <c r="D37" s="103">
        <v>110000</v>
      </c>
      <c r="E37" s="104">
        <v>208224</v>
      </c>
      <c r="F37" s="104">
        <v>208224</v>
      </c>
      <c r="G37" s="346">
        <f>SUM(F37/E37*100)</f>
        <v>100</v>
      </c>
    </row>
    <row r="38" spans="1:7" ht="15.75" thickBot="1" x14ac:dyDescent="0.3">
      <c r="A38" s="13" t="s">
        <v>281</v>
      </c>
      <c r="B38" s="2" t="s">
        <v>147</v>
      </c>
      <c r="C38" s="49" t="s">
        <v>403</v>
      </c>
      <c r="D38" s="103">
        <v>253541</v>
      </c>
      <c r="E38" s="105">
        <v>217248</v>
      </c>
      <c r="F38" s="105">
        <v>217248</v>
      </c>
      <c r="G38" s="346">
        <f>SUM(F38/E38*100)</f>
        <v>100</v>
      </c>
    </row>
    <row r="39" spans="1:7" ht="15" customHeight="1" thickBot="1" x14ac:dyDescent="0.3">
      <c r="A39" s="46" t="s">
        <v>300</v>
      </c>
      <c r="B39" s="44"/>
      <c r="C39" s="140" t="s">
        <v>301</v>
      </c>
      <c r="D39" s="106">
        <f>SUM(D37:D38)</f>
        <v>363541</v>
      </c>
      <c r="E39" s="106">
        <f>SUM(E37:E38)</f>
        <v>425472</v>
      </c>
      <c r="F39" s="106">
        <f>SUM(F37:F38)</f>
        <v>425472</v>
      </c>
      <c r="G39" s="349">
        <f>SUM(F39/E39*100)</f>
        <v>100</v>
      </c>
    </row>
    <row r="40" spans="1:7" x14ac:dyDescent="0.25">
      <c r="A40" s="14" t="s">
        <v>99</v>
      </c>
      <c r="B40" s="3"/>
      <c r="C40" s="143"/>
      <c r="D40" s="103"/>
      <c r="E40" s="101"/>
      <c r="F40" s="101"/>
      <c r="G40" s="199"/>
    </row>
    <row r="41" spans="1:7" x14ac:dyDescent="0.25">
      <c r="A41" s="12" t="s">
        <v>282</v>
      </c>
      <c r="B41" s="1" t="s">
        <v>148</v>
      </c>
      <c r="C41" s="50" t="s">
        <v>404</v>
      </c>
      <c r="D41" s="103">
        <v>1294370</v>
      </c>
      <c r="E41" s="104">
        <v>2952484</v>
      </c>
      <c r="F41" s="104">
        <v>2952484</v>
      </c>
      <c r="G41" s="346">
        <f>SUM(F41/E41*100)</f>
        <v>100</v>
      </c>
    </row>
    <row r="42" spans="1:7" x14ac:dyDescent="0.25">
      <c r="A42" s="12" t="s">
        <v>283</v>
      </c>
      <c r="B42" s="1" t="s">
        <v>149</v>
      </c>
      <c r="C42" s="50" t="s">
        <v>405</v>
      </c>
      <c r="D42" s="103">
        <v>377953</v>
      </c>
      <c r="E42" s="104">
        <v>205128</v>
      </c>
      <c r="F42" s="104">
        <v>205128</v>
      </c>
      <c r="G42" s="346">
        <f>SUM(F42/E42*100)</f>
        <v>100</v>
      </c>
    </row>
    <row r="43" spans="1:7" x14ac:dyDescent="0.25">
      <c r="A43" s="12" t="s">
        <v>284</v>
      </c>
      <c r="B43" s="1" t="s">
        <v>150</v>
      </c>
      <c r="C43" s="50" t="s">
        <v>406</v>
      </c>
      <c r="D43" s="103"/>
      <c r="E43" s="104"/>
      <c r="F43" s="104"/>
      <c r="G43" s="346"/>
    </row>
    <row r="44" spans="1:7" x14ac:dyDescent="0.25">
      <c r="A44" s="12" t="s">
        <v>285</v>
      </c>
      <c r="B44" s="1" t="s">
        <v>151</v>
      </c>
      <c r="C44" s="50" t="s">
        <v>407</v>
      </c>
      <c r="D44" s="103">
        <v>275000</v>
      </c>
      <c r="E44" s="104">
        <v>239300</v>
      </c>
      <c r="F44" s="104">
        <v>239300</v>
      </c>
      <c r="G44" s="346">
        <f t="shared" ref="G44:G47" si="2">SUM(F44/E44*100)</f>
        <v>100</v>
      </c>
    </row>
    <row r="45" spans="1:7" x14ac:dyDescent="0.25">
      <c r="A45" s="12" t="s">
        <v>286</v>
      </c>
      <c r="B45" s="1" t="s">
        <v>152</v>
      </c>
      <c r="C45" s="50" t="s">
        <v>408</v>
      </c>
      <c r="D45" s="103">
        <v>1560000</v>
      </c>
      <c r="E45" s="104">
        <v>0</v>
      </c>
      <c r="F45" s="104">
        <v>0</v>
      </c>
      <c r="G45" s="346"/>
    </row>
    <row r="46" spans="1:7" x14ac:dyDescent="0.25">
      <c r="A46" s="12" t="s">
        <v>287</v>
      </c>
      <c r="B46" s="1" t="s">
        <v>153</v>
      </c>
      <c r="C46" s="50" t="s">
        <v>409</v>
      </c>
      <c r="D46" s="103">
        <v>514626</v>
      </c>
      <c r="E46" s="104">
        <v>1641282</v>
      </c>
      <c r="F46" s="104">
        <v>1641282</v>
      </c>
      <c r="G46" s="346">
        <f t="shared" si="2"/>
        <v>100</v>
      </c>
    </row>
    <row r="47" spans="1:7" ht="15.75" thickBot="1" x14ac:dyDescent="0.3">
      <c r="A47" s="13" t="s">
        <v>288</v>
      </c>
      <c r="B47" s="2" t="s">
        <v>154</v>
      </c>
      <c r="C47" s="49" t="s">
        <v>410</v>
      </c>
      <c r="D47" s="103">
        <v>1978331</v>
      </c>
      <c r="E47" s="105">
        <v>3906192</v>
      </c>
      <c r="F47" s="105">
        <v>3906192</v>
      </c>
      <c r="G47" s="346">
        <f t="shared" si="2"/>
        <v>100</v>
      </c>
    </row>
    <row r="48" spans="1:7" ht="15" customHeight="1" thickBot="1" x14ac:dyDescent="0.3">
      <c r="A48" s="46" t="s">
        <v>302</v>
      </c>
      <c r="B48" s="44"/>
      <c r="C48" s="140" t="s">
        <v>303</v>
      </c>
      <c r="D48" s="106">
        <f>SUM(D41:D47)</f>
        <v>6000280</v>
      </c>
      <c r="E48" s="106">
        <f>SUM(E41:E47)</f>
        <v>8944386</v>
      </c>
      <c r="F48" s="106">
        <f>SUM(F41:F47)</f>
        <v>8944386</v>
      </c>
      <c r="G48" s="368">
        <f>SUM(F48/E48*100)</f>
        <v>100</v>
      </c>
    </row>
    <row r="49" spans="1:7" x14ac:dyDescent="0.25">
      <c r="A49" s="14" t="s">
        <v>310</v>
      </c>
      <c r="B49" s="3"/>
      <c r="C49" s="143"/>
      <c r="D49" s="103"/>
      <c r="E49" s="101"/>
      <c r="F49" s="365"/>
      <c r="G49" s="367"/>
    </row>
    <row r="50" spans="1:7" x14ac:dyDescent="0.25">
      <c r="A50" s="12" t="s">
        <v>289</v>
      </c>
      <c r="B50" s="1" t="s">
        <v>155</v>
      </c>
      <c r="C50" s="50" t="s">
        <v>411</v>
      </c>
      <c r="D50" s="103">
        <v>180000</v>
      </c>
      <c r="E50" s="104">
        <v>24102</v>
      </c>
      <c r="F50" s="369">
        <v>24102</v>
      </c>
      <c r="G50" s="366">
        <f>SUM(F50/E50*100)</f>
        <v>100</v>
      </c>
    </row>
    <row r="51" spans="1:7" ht="15.75" thickBot="1" x14ac:dyDescent="0.3">
      <c r="A51" s="13" t="s">
        <v>290</v>
      </c>
      <c r="B51" s="2" t="s">
        <v>156</v>
      </c>
      <c r="C51" s="49" t="s">
        <v>412</v>
      </c>
      <c r="D51" s="103"/>
      <c r="E51" s="105"/>
      <c r="F51" s="105"/>
      <c r="G51" s="200"/>
    </row>
    <row r="52" spans="1:7" ht="15" customHeight="1" thickBot="1" x14ac:dyDescent="0.3">
      <c r="A52" s="46" t="s">
        <v>304</v>
      </c>
      <c r="B52" s="44"/>
      <c r="C52" s="140" t="s">
        <v>584</v>
      </c>
      <c r="D52" s="106">
        <f>SUM(D50:D51)</f>
        <v>180000</v>
      </c>
      <c r="E52" s="106">
        <f t="shared" ref="E52:F52" si="3">SUM(E50:E51)</f>
        <v>24102</v>
      </c>
      <c r="F52" s="106">
        <f t="shared" si="3"/>
        <v>24102</v>
      </c>
      <c r="G52" s="347">
        <f>SUM(F52/E52*100)</f>
        <v>100</v>
      </c>
    </row>
    <row r="53" spans="1:7" x14ac:dyDescent="0.25">
      <c r="A53" s="14" t="s">
        <v>100</v>
      </c>
      <c r="B53" s="3"/>
      <c r="C53" s="143"/>
      <c r="D53" s="103"/>
      <c r="E53" s="101"/>
      <c r="F53" s="101"/>
      <c r="G53" s="199"/>
    </row>
    <row r="54" spans="1:7" x14ac:dyDescent="0.25">
      <c r="A54" s="12" t="s">
        <v>291</v>
      </c>
      <c r="B54" s="1" t="s">
        <v>157</v>
      </c>
      <c r="C54" s="50" t="s">
        <v>585</v>
      </c>
      <c r="D54" s="103">
        <v>2252410</v>
      </c>
      <c r="E54" s="104">
        <v>2853788</v>
      </c>
      <c r="F54" s="104">
        <v>2853788</v>
      </c>
      <c r="G54" s="346">
        <f>SUM(F54/E54*100)</f>
        <v>100</v>
      </c>
    </row>
    <row r="55" spans="1:7" x14ac:dyDescent="0.25">
      <c r="A55" s="12" t="s">
        <v>292</v>
      </c>
      <c r="B55" s="1" t="s">
        <v>158</v>
      </c>
      <c r="C55" s="50" t="s">
        <v>413</v>
      </c>
      <c r="D55" s="103"/>
      <c r="E55" s="104"/>
      <c r="F55" s="104"/>
      <c r="G55" s="346"/>
    </row>
    <row r="56" spans="1:7" x14ac:dyDescent="0.25">
      <c r="A56" s="12" t="s">
        <v>293</v>
      </c>
      <c r="B56" s="1" t="s">
        <v>159</v>
      </c>
      <c r="C56" s="50" t="s">
        <v>414</v>
      </c>
      <c r="D56" s="103"/>
      <c r="E56" s="104">
        <v>10929</v>
      </c>
      <c r="F56" s="104">
        <v>10929</v>
      </c>
      <c r="G56" s="346">
        <f t="shared" ref="G56:G58" si="4">SUM(F56/E56*100)</f>
        <v>100</v>
      </c>
    </row>
    <row r="57" spans="1:7" x14ac:dyDescent="0.25">
      <c r="A57" s="12" t="s">
        <v>294</v>
      </c>
      <c r="B57" s="1" t="s">
        <v>160</v>
      </c>
      <c r="C57" s="50" t="s">
        <v>415</v>
      </c>
      <c r="D57" s="103"/>
      <c r="E57" s="104"/>
      <c r="F57" s="104"/>
      <c r="G57" s="346"/>
    </row>
    <row r="58" spans="1:7" ht="15.75" thickBot="1" x14ac:dyDescent="0.3">
      <c r="A58" s="13" t="s">
        <v>295</v>
      </c>
      <c r="B58" s="2" t="s">
        <v>161</v>
      </c>
      <c r="C58" s="49" t="s">
        <v>416</v>
      </c>
      <c r="D58" s="103">
        <v>50000</v>
      </c>
      <c r="E58" s="105">
        <v>7287</v>
      </c>
      <c r="F58" s="105">
        <v>7287</v>
      </c>
      <c r="G58" s="346">
        <f t="shared" si="4"/>
        <v>100</v>
      </c>
    </row>
    <row r="59" spans="1:7" ht="15" customHeight="1" thickBot="1" x14ac:dyDescent="0.3">
      <c r="A59" s="46" t="s">
        <v>305</v>
      </c>
      <c r="B59" s="44"/>
      <c r="C59" s="140" t="s">
        <v>586</v>
      </c>
      <c r="D59" s="106">
        <f>SUM(D54:D58)</f>
        <v>2302410</v>
      </c>
      <c r="E59" s="106">
        <f>SUM(E54:E58)</f>
        <v>2872004</v>
      </c>
      <c r="F59" s="106">
        <f>SUM(F54:F58)</f>
        <v>2872004</v>
      </c>
      <c r="G59" s="347">
        <f>SUM(F59/E59*100)</f>
        <v>100</v>
      </c>
    </row>
    <row r="60" spans="1:7" ht="18" customHeight="1" thickBot="1" x14ac:dyDescent="0.3">
      <c r="A60" s="73" t="s">
        <v>306</v>
      </c>
      <c r="B60" s="74"/>
      <c r="C60" s="75" t="s">
        <v>307</v>
      </c>
      <c r="D60" s="108">
        <f>SUM(D35,D39,D48,D52,D59)</f>
        <v>13822634</v>
      </c>
      <c r="E60" s="108">
        <f>SUM(E35,E39,E48,E52,E59)</f>
        <v>17838432</v>
      </c>
      <c r="F60" s="108">
        <f>SUM(F35,F39,F48,F52,F59)</f>
        <v>17838432</v>
      </c>
      <c r="G60" s="348">
        <f>SUM(F60/E60*100)</f>
        <v>100</v>
      </c>
    </row>
    <row r="61" spans="1:7" x14ac:dyDescent="0.25">
      <c r="A61" s="14" t="s">
        <v>101</v>
      </c>
      <c r="B61" s="5"/>
      <c r="C61" s="139"/>
      <c r="D61" s="103"/>
      <c r="E61" s="101"/>
      <c r="F61" s="101"/>
      <c r="G61" s="199"/>
    </row>
    <row r="62" spans="1:7" x14ac:dyDescent="0.25">
      <c r="A62" s="12" t="s">
        <v>311</v>
      </c>
      <c r="B62" s="1" t="s">
        <v>162</v>
      </c>
      <c r="C62" s="50" t="s">
        <v>417</v>
      </c>
      <c r="D62" s="103"/>
      <c r="E62" s="104"/>
      <c r="F62" s="104"/>
      <c r="G62" s="199"/>
    </row>
    <row r="63" spans="1:7" x14ac:dyDescent="0.25">
      <c r="A63" s="12" t="s">
        <v>312</v>
      </c>
      <c r="B63" s="1" t="s">
        <v>163</v>
      </c>
      <c r="C63" s="50" t="s">
        <v>418</v>
      </c>
      <c r="D63" s="103">
        <v>300000</v>
      </c>
      <c r="E63" s="104"/>
      <c r="F63" s="104"/>
      <c r="G63" s="346">
        <v>100</v>
      </c>
    </row>
    <row r="64" spans="1:7" x14ac:dyDescent="0.25">
      <c r="A64" s="12" t="s">
        <v>313</v>
      </c>
      <c r="B64" s="1" t="s">
        <v>164</v>
      </c>
      <c r="C64" s="50" t="s">
        <v>419</v>
      </c>
      <c r="D64" s="103"/>
      <c r="E64" s="104"/>
      <c r="F64" s="104"/>
      <c r="G64" s="199"/>
    </row>
    <row r="65" spans="1:7" x14ac:dyDescent="0.25">
      <c r="A65" s="12" t="s">
        <v>314</v>
      </c>
      <c r="B65" s="1" t="s">
        <v>165</v>
      </c>
      <c r="C65" s="50" t="s">
        <v>587</v>
      </c>
      <c r="D65" s="103"/>
      <c r="E65" s="104"/>
      <c r="F65" s="104"/>
      <c r="G65" s="199"/>
    </row>
    <row r="66" spans="1:7" x14ac:dyDescent="0.25">
      <c r="A66" s="12" t="s">
        <v>315</v>
      </c>
      <c r="B66" s="1" t="s">
        <v>166</v>
      </c>
      <c r="C66" s="50" t="s">
        <v>588</v>
      </c>
      <c r="D66" s="103"/>
      <c r="E66" s="104"/>
      <c r="F66" s="104"/>
      <c r="G66" s="199"/>
    </row>
    <row r="67" spans="1:7" x14ac:dyDescent="0.25">
      <c r="A67" s="12" t="s">
        <v>316</v>
      </c>
      <c r="B67" s="1" t="s">
        <v>167</v>
      </c>
      <c r="C67" s="50" t="s">
        <v>420</v>
      </c>
      <c r="D67" s="103"/>
      <c r="E67" s="104"/>
      <c r="F67" s="104"/>
      <c r="G67" s="199"/>
    </row>
    <row r="68" spans="1:7" x14ac:dyDescent="0.25">
      <c r="A68" s="12" t="s">
        <v>317</v>
      </c>
      <c r="B68" s="1" t="s">
        <v>168</v>
      </c>
      <c r="C68" s="50" t="s">
        <v>421</v>
      </c>
      <c r="D68" s="103"/>
      <c r="E68" s="104"/>
      <c r="F68" s="104"/>
      <c r="G68" s="199"/>
    </row>
    <row r="69" spans="1:7" ht="15.75" thickBot="1" x14ac:dyDescent="0.3">
      <c r="A69" s="13" t="s">
        <v>318</v>
      </c>
      <c r="B69" s="2" t="s">
        <v>169</v>
      </c>
      <c r="C69" s="49" t="s">
        <v>422</v>
      </c>
      <c r="D69" s="103">
        <v>3017000</v>
      </c>
      <c r="E69" s="105">
        <v>3787600</v>
      </c>
      <c r="F69" s="105">
        <v>3787600</v>
      </c>
      <c r="G69" s="350">
        <v>100</v>
      </c>
    </row>
    <row r="70" spans="1:7" ht="18" customHeight="1" thickBot="1" x14ac:dyDescent="0.3">
      <c r="A70" s="73" t="s">
        <v>319</v>
      </c>
      <c r="B70" s="74"/>
      <c r="C70" s="75" t="s">
        <v>589</v>
      </c>
      <c r="D70" s="108">
        <f>SUM(D62:D69)</f>
        <v>3317000</v>
      </c>
      <c r="E70" s="108">
        <f>SUM(E62:E69)</f>
        <v>3787600</v>
      </c>
      <c r="F70" s="108">
        <f>SUM(F62:F69)</f>
        <v>3787600</v>
      </c>
      <c r="G70" s="348">
        <v>100</v>
      </c>
    </row>
    <row r="71" spans="1:7" x14ac:dyDescent="0.25">
      <c r="A71" s="14" t="s">
        <v>102</v>
      </c>
      <c r="B71" s="3"/>
      <c r="C71" s="143"/>
      <c r="D71" s="103"/>
      <c r="E71" s="101"/>
      <c r="F71" s="101"/>
      <c r="G71" s="131"/>
    </row>
    <row r="72" spans="1:7" x14ac:dyDescent="0.25">
      <c r="A72" s="12" t="s">
        <v>320</v>
      </c>
      <c r="B72" s="1" t="s">
        <v>210</v>
      </c>
      <c r="C72" s="50" t="s">
        <v>423</v>
      </c>
      <c r="D72" s="103"/>
      <c r="E72" s="104"/>
      <c r="F72" s="104"/>
      <c r="G72" s="131"/>
    </row>
    <row r="73" spans="1:7" x14ac:dyDescent="0.25">
      <c r="A73" s="12" t="s">
        <v>321</v>
      </c>
      <c r="B73" s="1" t="s">
        <v>211</v>
      </c>
      <c r="C73" s="50" t="s">
        <v>424</v>
      </c>
      <c r="D73" s="103"/>
      <c r="E73" s="104">
        <v>1339021</v>
      </c>
      <c r="F73" s="104">
        <v>1339021</v>
      </c>
      <c r="G73" s="351">
        <f>SUM(F73/E73*100)</f>
        <v>100</v>
      </c>
    </row>
    <row r="74" spans="1:7" ht="15" customHeight="1" x14ac:dyDescent="0.25">
      <c r="A74" s="12" t="s">
        <v>322</v>
      </c>
      <c r="B74" s="1" t="s">
        <v>212</v>
      </c>
      <c r="C74" s="50" t="s">
        <v>590</v>
      </c>
      <c r="D74" s="103"/>
      <c r="E74" s="104"/>
      <c r="F74" s="104"/>
      <c r="G74" s="351"/>
    </row>
    <row r="75" spans="1:7" ht="15" customHeight="1" x14ac:dyDescent="0.25">
      <c r="A75" s="12" t="s">
        <v>323</v>
      </c>
      <c r="B75" s="1" t="s">
        <v>213</v>
      </c>
      <c r="C75" s="50" t="s">
        <v>591</v>
      </c>
      <c r="D75" s="103"/>
      <c r="E75" s="104"/>
      <c r="F75" s="104"/>
      <c r="G75" s="351"/>
    </row>
    <row r="76" spans="1:7" x14ac:dyDescent="0.25">
      <c r="A76" s="12" t="s">
        <v>324</v>
      </c>
      <c r="B76" s="1" t="s">
        <v>214</v>
      </c>
      <c r="C76" s="50" t="s">
        <v>592</v>
      </c>
      <c r="D76" s="103"/>
      <c r="E76" s="104"/>
      <c r="F76" s="104"/>
      <c r="G76" s="351"/>
    </row>
    <row r="77" spans="1:7" x14ac:dyDescent="0.25">
      <c r="A77" s="12" t="s">
        <v>325</v>
      </c>
      <c r="B77" s="1" t="s">
        <v>215</v>
      </c>
      <c r="C77" s="50" t="s">
        <v>593</v>
      </c>
      <c r="D77" s="103">
        <v>5836050</v>
      </c>
      <c r="E77" s="104">
        <v>5810781</v>
      </c>
      <c r="F77" s="104">
        <v>5810781</v>
      </c>
      <c r="G77" s="351">
        <f t="shared" ref="G77:G82" si="5">SUM(F77/E77*100)</f>
        <v>100</v>
      </c>
    </row>
    <row r="78" spans="1:7" ht="15" customHeight="1" x14ac:dyDescent="0.25">
      <c r="A78" s="12" t="s">
        <v>326</v>
      </c>
      <c r="B78" s="1" t="s">
        <v>216</v>
      </c>
      <c r="C78" s="50" t="s">
        <v>594</v>
      </c>
      <c r="D78" s="103"/>
      <c r="E78" s="104"/>
      <c r="F78" s="104"/>
      <c r="G78" s="351"/>
    </row>
    <row r="79" spans="1:7" ht="15" customHeight="1" x14ac:dyDescent="0.25">
      <c r="A79" s="12" t="s">
        <v>327</v>
      </c>
      <c r="B79" s="1" t="s">
        <v>217</v>
      </c>
      <c r="C79" s="50" t="s">
        <v>595</v>
      </c>
      <c r="D79" s="103">
        <v>200000</v>
      </c>
      <c r="E79" s="104">
        <v>305835</v>
      </c>
      <c r="F79" s="104">
        <v>305835</v>
      </c>
      <c r="G79" s="351">
        <f t="shared" si="5"/>
        <v>100</v>
      </c>
    </row>
    <row r="80" spans="1:7" x14ac:dyDescent="0.25">
      <c r="A80" s="12" t="s">
        <v>328</v>
      </c>
      <c r="B80" s="1" t="s">
        <v>218</v>
      </c>
      <c r="C80" s="50" t="s">
        <v>425</v>
      </c>
      <c r="D80" s="103"/>
      <c r="E80" s="104"/>
      <c r="F80" s="104"/>
      <c r="G80" s="351"/>
    </row>
    <row r="81" spans="1:7" x14ac:dyDescent="0.25">
      <c r="A81" s="12" t="s">
        <v>329</v>
      </c>
      <c r="B81" s="1" t="s">
        <v>219</v>
      </c>
      <c r="C81" s="50" t="s">
        <v>426</v>
      </c>
      <c r="D81" s="103"/>
      <c r="E81" s="104"/>
      <c r="F81" s="104"/>
      <c r="G81" s="351"/>
    </row>
    <row r="82" spans="1:7" x14ac:dyDescent="0.25">
      <c r="A82" s="12" t="s">
        <v>330</v>
      </c>
      <c r="B82" s="1" t="s">
        <v>726</v>
      </c>
      <c r="C82" s="50" t="s">
        <v>596</v>
      </c>
      <c r="D82" s="104">
        <v>711829</v>
      </c>
      <c r="E82" s="104">
        <v>1394250</v>
      </c>
      <c r="F82" s="104">
        <v>1394250</v>
      </c>
      <c r="G82" s="351">
        <f t="shared" si="5"/>
        <v>100</v>
      </c>
    </row>
    <row r="83" spans="1:7" ht="15.75" thickBot="1" x14ac:dyDescent="0.3">
      <c r="A83" s="13" t="s">
        <v>331</v>
      </c>
      <c r="B83" s="2" t="s">
        <v>718</v>
      </c>
      <c r="C83" s="49" t="s">
        <v>427</v>
      </c>
      <c r="D83" s="103">
        <v>5944721</v>
      </c>
      <c r="E83" s="111">
        <v>7284813</v>
      </c>
      <c r="F83" s="111"/>
      <c r="G83" s="351"/>
    </row>
    <row r="84" spans="1:7" ht="18" customHeight="1" thickBot="1" x14ac:dyDescent="0.3">
      <c r="A84" s="73" t="s">
        <v>332</v>
      </c>
      <c r="B84" s="74"/>
      <c r="C84" s="75" t="s">
        <v>55</v>
      </c>
      <c r="D84" s="108">
        <f>SUM(D72:D83)</f>
        <v>12692600</v>
      </c>
      <c r="E84" s="108">
        <f>SUM(E72:E83)</f>
        <v>16134700</v>
      </c>
      <c r="F84" s="108">
        <f>SUM(F72:F83)</f>
        <v>8849887</v>
      </c>
      <c r="G84" s="348">
        <f>SUM(F84/E84*100)</f>
        <v>54.850025101179448</v>
      </c>
    </row>
    <row r="85" spans="1:7" x14ac:dyDescent="0.25">
      <c r="A85" s="14" t="s">
        <v>103</v>
      </c>
      <c r="B85" s="3"/>
      <c r="C85" s="143"/>
      <c r="D85" s="103"/>
      <c r="E85" s="101"/>
      <c r="F85" s="101"/>
      <c r="G85" s="131"/>
    </row>
    <row r="86" spans="1:7" x14ac:dyDescent="0.25">
      <c r="A86" s="12" t="s">
        <v>333</v>
      </c>
      <c r="B86" s="1" t="s">
        <v>170</v>
      </c>
      <c r="C86" s="50" t="s">
        <v>428</v>
      </c>
      <c r="D86" s="103"/>
      <c r="E86" s="104"/>
      <c r="F86" s="104"/>
      <c r="G86" s="351"/>
    </row>
    <row r="87" spans="1:7" x14ac:dyDescent="0.25">
      <c r="A87" s="12" t="s">
        <v>334</v>
      </c>
      <c r="B87" s="1" t="s">
        <v>171</v>
      </c>
      <c r="C87" s="50" t="s">
        <v>429</v>
      </c>
      <c r="D87" s="103">
        <v>1574803</v>
      </c>
      <c r="E87" s="104"/>
      <c r="F87" s="104"/>
      <c r="G87" s="351"/>
    </row>
    <row r="88" spans="1:7" x14ac:dyDescent="0.25">
      <c r="A88" s="12" t="s">
        <v>335</v>
      </c>
      <c r="B88" s="1" t="s">
        <v>172</v>
      </c>
      <c r="C88" s="50" t="s">
        <v>430</v>
      </c>
      <c r="D88" s="103"/>
      <c r="E88" s="104"/>
      <c r="F88" s="104"/>
      <c r="G88" s="351"/>
    </row>
    <row r="89" spans="1:7" x14ac:dyDescent="0.25">
      <c r="A89" s="12" t="s">
        <v>336</v>
      </c>
      <c r="B89" s="1" t="s">
        <v>173</v>
      </c>
      <c r="C89" s="50" t="s">
        <v>431</v>
      </c>
      <c r="D89" s="103">
        <v>391221</v>
      </c>
      <c r="E89" s="104">
        <v>4104206</v>
      </c>
      <c r="F89" s="104">
        <v>4104206</v>
      </c>
      <c r="G89" s="351">
        <f t="shared" ref="G89:G92" si="6">SUM(F89/E89*100)</f>
        <v>100</v>
      </c>
    </row>
    <row r="90" spans="1:7" x14ac:dyDescent="0.25">
      <c r="A90" s="12" t="s">
        <v>337</v>
      </c>
      <c r="B90" s="1" t="s">
        <v>174</v>
      </c>
      <c r="C90" s="50" t="s">
        <v>432</v>
      </c>
      <c r="D90" s="103"/>
      <c r="E90" s="104"/>
      <c r="F90" s="104"/>
      <c r="G90" s="351"/>
    </row>
    <row r="91" spans="1:7" x14ac:dyDescent="0.25">
      <c r="A91" s="12" t="s">
        <v>338</v>
      </c>
      <c r="B91" s="1" t="s">
        <v>175</v>
      </c>
      <c r="C91" s="50" t="s">
        <v>597</v>
      </c>
      <c r="D91" s="103"/>
      <c r="E91" s="104"/>
      <c r="F91" s="104"/>
      <c r="G91" s="351"/>
    </row>
    <row r="92" spans="1:7" ht="15.75" thickBot="1" x14ac:dyDescent="0.3">
      <c r="A92" s="13" t="s">
        <v>339</v>
      </c>
      <c r="B92" s="2" t="s">
        <v>176</v>
      </c>
      <c r="C92" s="49" t="s">
        <v>598</v>
      </c>
      <c r="D92" s="103">
        <v>530826</v>
      </c>
      <c r="E92" s="111">
        <v>970906</v>
      </c>
      <c r="F92" s="111">
        <v>970906</v>
      </c>
      <c r="G92" s="351">
        <f t="shared" si="6"/>
        <v>100</v>
      </c>
    </row>
    <row r="93" spans="1:7" ht="18" customHeight="1" thickBot="1" x14ac:dyDescent="0.3">
      <c r="A93" s="73" t="s">
        <v>340</v>
      </c>
      <c r="B93" s="74"/>
      <c r="C93" s="75" t="s">
        <v>373</v>
      </c>
      <c r="D93" s="108">
        <f>SUM(D86:D92)</f>
        <v>2496850</v>
      </c>
      <c r="E93" s="108">
        <f>SUM(E86:E92)</f>
        <v>5075112</v>
      </c>
      <c r="F93" s="108">
        <f>SUM(F86:F92)</f>
        <v>5075112</v>
      </c>
      <c r="G93" s="348">
        <v>100</v>
      </c>
    </row>
    <row r="94" spans="1:7" x14ac:dyDescent="0.25">
      <c r="A94" s="14" t="s">
        <v>76</v>
      </c>
      <c r="B94" s="3"/>
      <c r="C94" s="143"/>
      <c r="D94" s="103"/>
      <c r="E94" s="101"/>
      <c r="F94" s="101"/>
      <c r="G94" s="131"/>
    </row>
    <row r="95" spans="1:7" x14ac:dyDescent="0.25">
      <c r="A95" s="12" t="s">
        <v>342</v>
      </c>
      <c r="B95" s="1" t="s">
        <v>177</v>
      </c>
      <c r="C95" s="50" t="s">
        <v>433</v>
      </c>
      <c r="D95" s="103">
        <v>16062991</v>
      </c>
      <c r="E95" s="104">
        <v>13392136</v>
      </c>
      <c r="F95" s="104">
        <v>13392136</v>
      </c>
      <c r="G95" s="352">
        <f>SUM(F95/E95*100)</f>
        <v>100</v>
      </c>
    </row>
    <row r="96" spans="1:7" x14ac:dyDescent="0.25">
      <c r="A96" s="12" t="s">
        <v>343</v>
      </c>
      <c r="B96" s="1" t="s">
        <v>178</v>
      </c>
      <c r="C96" s="50" t="s">
        <v>434</v>
      </c>
      <c r="D96" s="103"/>
      <c r="E96" s="104"/>
      <c r="F96" s="104"/>
      <c r="G96" s="352"/>
    </row>
    <row r="97" spans="1:7" x14ac:dyDescent="0.25">
      <c r="A97" s="12" t="s">
        <v>344</v>
      </c>
      <c r="B97" s="1" t="s">
        <v>179</v>
      </c>
      <c r="C97" s="50" t="s">
        <v>435</v>
      </c>
      <c r="D97" s="103"/>
      <c r="E97" s="104"/>
      <c r="F97" s="104"/>
      <c r="G97" s="352"/>
    </row>
    <row r="98" spans="1:7" ht="15.75" thickBot="1" x14ac:dyDescent="0.3">
      <c r="A98" s="13" t="s">
        <v>345</v>
      </c>
      <c r="B98" s="2" t="s">
        <v>180</v>
      </c>
      <c r="C98" s="49" t="s">
        <v>599</v>
      </c>
      <c r="D98" s="103">
        <v>4337009</v>
      </c>
      <c r="E98" s="111">
        <v>3029975</v>
      </c>
      <c r="F98" s="111">
        <v>3029975</v>
      </c>
      <c r="G98" s="352">
        <f t="shared" ref="G98" si="7">SUM(F98/E98*100)</f>
        <v>100</v>
      </c>
    </row>
    <row r="99" spans="1:7" ht="18" customHeight="1" thickBot="1" x14ac:dyDescent="0.3">
      <c r="A99" s="73" t="s">
        <v>346</v>
      </c>
      <c r="B99" s="74"/>
      <c r="C99" s="75" t="s">
        <v>374</v>
      </c>
      <c r="D99" s="108">
        <f>SUM(D95:D98)</f>
        <v>20400000</v>
      </c>
      <c r="E99" s="108">
        <f>SUM(E95:E98)</f>
        <v>16422111</v>
      </c>
      <c r="F99" s="108">
        <f>SUM(F95:F98)</f>
        <v>16422111</v>
      </c>
      <c r="G99" s="353">
        <f>SUM(F99/E99*100)</f>
        <v>100</v>
      </c>
    </row>
    <row r="100" spans="1:7" x14ac:dyDescent="0.25">
      <c r="A100" s="14" t="s">
        <v>77</v>
      </c>
      <c r="B100" s="3"/>
      <c r="C100" s="143"/>
      <c r="D100" s="103"/>
      <c r="E100" s="101"/>
      <c r="F100" s="101"/>
      <c r="G100" s="351"/>
    </row>
    <row r="101" spans="1:7" ht="15" customHeight="1" x14ac:dyDescent="0.25">
      <c r="A101" s="12" t="s">
        <v>341</v>
      </c>
      <c r="B101" s="1" t="s">
        <v>181</v>
      </c>
      <c r="C101" s="50" t="s">
        <v>600</v>
      </c>
      <c r="D101" s="103"/>
      <c r="E101" s="104"/>
      <c r="F101" s="104"/>
      <c r="G101" s="351"/>
    </row>
    <row r="102" spans="1:7" x14ac:dyDescent="0.25">
      <c r="A102" s="12" t="s">
        <v>347</v>
      </c>
      <c r="B102" s="1" t="s">
        <v>182</v>
      </c>
      <c r="C102" s="50" t="s">
        <v>601</v>
      </c>
      <c r="D102" s="103"/>
      <c r="E102" s="104"/>
      <c r="F102" s="104"/>
      <c r="G102" s="351"/>
    </row>
    <row r="103" spans="1:7" x14ac:dyDescent="0.25">
      <c r="A103" s="12" t="s">
        <v>348</v>
      </c>
      <c r="B103" s="1" t="s">
        <v>183</v>
      </c>
      <c r="C103" s="50" t="s">
        <v>602</v>
      </c>
      <c r="D103" s="103"/>
      <c r="E103" s="104"/>
      <c r="F103" s="104"/>
      <c r="G103" s="351"/>
    </row>
    <row r="104" spans="1:7" x14ac:dyDescent="0.25">
      <c r="A104" s="12" t="s">
        <v>349</v>
      </c>
      <c r="B104" s="1" t="s">
        <v>184</v>
      </c>
      <c r="C104" s="50" t="s">
        <v>603</v>
      </c>
      <c r="D104" s="103"/>
      <c r="E104" s="104"/>
      <c r="F104" s="104"/>
      <c r="G104" s="351"/>
    </row>
    <row r="105" spans="1:7" ht="15" customHeight="1" x14ac:dyDescent="0.25">
      <c r="A105" s="12" t="s">
        <v>350</v>
      </c>
      <c r="B105" s="1" t="s">
        <v>185</v>
      </c>
      <c r="C105" s="50" t="s">
        <v>604</v>
      </c>
      <c r="D105" s="103"/>
      <c r="E105" s="104"/>
      <c r="F105" s="104"/>
      <c r="G105" s="351"/>
    </row>
    <row r="106" spans="1:7" x14ac:dyDescent="0.25">
      <c r="A106" s="12" t="s">
        <v>351</v>
      </c>
      <c r="B106" s="1" t="s">
        <v>186</v>
      </c>
      <c r="C106" s="50" t="s">
        <v>605</v>
      </c>
      <c r="D106" s="103"/>
      <c r="E106" s="104"/>
      <c r="F106" s="104"/>
      <c r="G106" s="351"/>
    </row>
    <row r="107" spans="1:7" x14ac:dyDescent="0.25">
      <c r="A107" s="12" t="s">
        <v>352</v>
      </c>
      <c r="B107" s="1" t="s">
        <v>187</v>
      </c>
      <c r="C107" s="50" t="s">
        <v>436</v>
      </c>
      <c r="D107" s="103"/>
      <c r="E107" s="104"/>
      <c r="F107" s="104"/>
      <c r="G107" s="351"/>
    </row>
    <row r="108" spans="1:7" ht="15.75" thickBot="1" x14ac:dyDescent="0.3">
      <c r="A108" s="13" t="s">
        <v>353</v>
      </c>
      <c r="B108" s="2" t="s">
        <v>188</v>
      </c>
      <c r="C108" s="49" t="s">
        <v>606</v>
      </c>
      <c r="D108" s="103"/>
      <c r="E108" s="111"/>
      <c r="F108" s="111"/>
      <c r="G108" s="354"/>
    </row>
    <row r="109" spans="1:7" ht="18" customHeight="1" thickBot="1" x14ac:dyDescent="0.3">
      <c r="A109" s="73" t="s">
        <v>354</v>
      </c>
      <c r="B109" s="74"/>
      <c r="C109" s="75" t="s">
        <v>57</v>
      </c>
      <c r="D109" s="108"/>
      <c r="E109" s="109"/>
      <c r="F109" s="109"/>
      <c r="G109" s="355"/>
    </row>
    <row r="110" spans="1:7" ht="21" customHeight="1" thickBot="1" x14ac:dyDescent="0.3">
      <c r="A110" s="88"/>
      <c r="B110" s="89"/>
      <c r="C110" s="144" t="s">
        <v>355</v>
      </c>
      <c r="D110" s="119">
        <f>SUM(D28,D30,D60,D70,D84,D93,D99)</f>
        <v>78930374</v>
      </c>
      <c r="E110" s="119">
        <f>SUM(E28,E30,E60,E70,E84,E93,E99)</f>
        <v>85542551</v>
      </c>
      <c r="F110" s="119">
        <f>SUM(F28,F30,F60,F70,F84,F93,F99)</f>
        <v>78257738</v>
      </c>
      <c r="G110" s="356">
        <f>SUM(F110/E110*100)</f>
        <v>91.48398906177114</v>
      </c>
    </row>
    <row r="111" spans="1:7" x14ac:dyDescent="0.25">
      <c r="A111" s="14" t="s">
        <v>78</v>
      </c>
      <c r="B111" s="3"/>
      <c r="C111" s="143"/>
      <c r="D111" s="103"/>
      <c r="E111" s="101"/>
      <c r="F111" s="101"/>
      <c r="G111" s="351"/>
    </row>
    <row r="112" spans="1:7" x14ac:dyDescent="0.25">
      <c r="A112" s="12" t="s">
        <v>356</v>
      </c>
      <c r="B112" s="1" t="s">
        <v>262</v>
      </c>
      <c r="C112" s="50" t="s">
        <v>437</v>
      </c>
      <c r="D112" s="103"/>
      <c r="E112" s="104"/>
      <c r="F112" s="104"/>
      <c r="G112" s="351"/>
    </row>
    <row r="113" spans="1:7" x14ac:dyDescent="0.25">
      <c r="A113" s="12" t="s">
        <v>357</v>
      </c>
      <c r="B113" s="1" t="s">
        <v>263</v>
      </c>
      <c r="C113" s="50" t="s">
        <v>607</v>
      </c>
      <c r="D113" s="103"/>
      <c r="E113" s="104"/>
      <c r="F113" s="104"/>
      <c r="G113" s="351"/>
    </row>
    <row r="114" spans="1:7" ht="15.75" thickBot="1" x14ac:dyDescent="0.3">
      <c r="A114" s="13" t="s">
        <v>358</v>
      </c>
      <c r="B114" s="2" t="s">
        <v>264</v>
      </c>
      <c r="C114" s="49" t="s">
        <v>438</v>
      </c>
      <c r="D114" s="249"/>
      <c r="E114" s="105"/>
      <c r="F114" s="105"/>
      <c r="G114" s="357"/>
    </row>
    <row r="115" spans="1:7" ht="15" customHeight="1" thickBot="1" x14ac:dyDescent="0.3">
      <c r="A115" s="46" t="s">
        <v>359</v>
      </c>
      <c r="B115" s="44"/>
      <c r="C115" s="140" t="s">
        <v>608</v>
      </c>
      <c r="D115" s="106"/>
      <c r="E115" s="107"/>
      <c r="F115" s="107"/>
      <c r="G115" s="358"/>
    </row>
    <row r="116" spans="1:7" x14ac:dyDescent="0.25">
      <c r="A116" s="14" t="s">
        <v>79</v>
      </c>
      <c r="B116" s="3"/>
      <c r="C116" s="143"/>
      <c r="D116" s="103"/>
      <c r="E116" s="101"/>
      <c r="F116" s="101"/>
      <c r="G116" s="351"/>
    </row>
    <row r="117" spans="1:7" x14ac:dyDescent="0.25">
      <c r="A117" s="12" t="s">
        <v>360</v>
      </c>
      <c r="B117" s="1" t="s">
        <v>265</v>
      </c>
      <c r="C117" s="50" t="s">
        <v>439</v>
      </c>
      <c r="D117" s="103"/>
      <c r="E117" s="104"/>
      <c r="F117" s="104"/>
      <c r="G117" s="351"/>
    </row>
    <row r="118" spans="1:7" x14ac:dyDescent="0.25">
      <c r="A118" s="12" t="s">
        <v>361</v>
      </c>
      <c r="B118" s="1" t="s">
        <v>266</v>
      </c>
      <c r="C118" s="50" t="s">
        <v>440</v>
      </c>
      <c r="D118" s="103"/>
      <c r="E118" s="104"/>
      <c r="F118" s="104"/>
      <c r="G118" s="351"/>
    </row>
    <row r="119" spans="1:7" x14ac:dyDescent="0.25">
      <c r="A119" s="12" t="s">
        <v>362</v>
      </c>
      <c r="B119" s="1" t="s">
        <v>267</v>
      </c>
      <c r="C119" s="50" t="s">
        <v>441</v>
      </c>
      <c r="D119" s="103"/>
      <c r="E119" s="104"/>
      <c r="F119" s="104"/>
      <c r="G119" s="351"/>
    </row>
    <row r="120" spans="1:7" ht="15.75" thickBot="1" x14ac:dyDescent="0.3">
      <c r="A120" s="13" t="s">
        <v>363</v>
      </c>
      <c r="B120" s="2" t="s">
        <v>268</v>
      </c>
      <c r="C120" s="49" t="s">
        <v>442</v>
      </c>
      <c r="D120" s="103"/>
      <c r="E120" s="105"/>
      <c r="F120" s="105"/>
      <c r="G120" s="354"/>
    </row>
    <row r="121" spans="1:7" ht="15.75" thickBot="1" x14ac:dyDescent="0.3">
      <c r="A121" s="46" t="s">
        <v>364</v>
      </c>
      <c r="B121" s="44"/>
      <c r="C121" s="140" t="s">
        <v>60</v>
      </c>
      <c r="D121" s="106"/>
      <c r="E121" s="107"/>
      <c r="F121" s="107"/>
      <c r="G121" s="359"/>
    </row>
    <row r="122" spans="1:7" x14ac:dyDescent="0.25">
      <c r="A122" s="16" t="s">
        <v>365</v>
      </c>
      <c r="B122" s="3" t="s">
        <v>220</v>
      </c>
      <c r="C122" s="143" t="s">
        <v>609</v>
      </c>
      <c r="D122" s="103"/>
      <c r="E122" s="101"/>
      <c r="F122" s="101"/>
      <c r="G122" s="351"/>
    </row>
    <row r="123" spans="1:7" x14ac:dyDescent="0.25">
      <c r="A123" s="12" t="s">
        <v>366</v>
      </c>
      <c r="B123" s="1" t="s">
        <v>221</v>
      </c>
      <c r="C123" s="50" t="s">
        <v>610</v>
      </c>
      <c r="D123" s="103">
        <v>860673</v>
      </c>
      <c r="E123" s="103">
        <v>860673</v>
      </c>
      <c r="F123" s="103">
        <v>860673</v>
      </c>
      <c r="G123" s="352">
        <v>100</v>
      </c>
    </row>
    <row r="124" spans="1:7" x14ac:dyDescent="0.25">
      <c r="A124" s="12" t="s">
        <v>367</v>
      </c>
      <c r="B124" s="1" t="s">
        <v>222</v>
      </c>
      <c r="C124" s="50" t="s">
        <v>443</v>
      </c>
      <c r="D124" s="103"/>
      <c r="E124" s="104"/>
      <c r="F124" s="104"/>
      <c r="G124" s="351"/>
    </row>
    <row r="125" spans="1:7" x14ac:dyDescent="0.25">
      <c r="A125" s="12" t="s">
        <v>368</v>
      </c>
      <c r="B125" s="1" t="s">
        <v>223</v>
      </c>
      <c r="C125" s="50" t="s">
        <v>444</v>
      </c>
      <c r="D125" s="103"/>
      <c r="E125" s="104"/>
      <c r="F125" s="104"/>
      <c r="G125" s="351"/>
    </row>
    <row r="126" spans="1:7" x14ac:dyDescent="0.25">
      <c r="A126" s="12" t="s">
        <v>369</v>
      </c>
      <c r="B126" s="1" t="s">
        <v>224</v>
      </c>
      <c r="C126" s="50" t="s">
        <v>445</v>
      </c>
      <c r="D126" s="103"/>
      <c r="E126" s="104"/>
      <c r="F126" s="104"/>
      <c r="G126" s="351"/>
    </row>
    <row r="127" spans="1:7" ht="15" customHeight="1" thickBot="1" x14ac:dyDescent="0.3">
      <c r="A127" s="13" t="s">
        <v>370</v>
      </c>
      <c r="B127" s="2" t="s">
        <v>225</v>
      </c>
      <c r="C127" s="49" t="s">
        <v>611</v>
      </c>
      <c r="D127" s="103"/>
      <c r="E127" s="105"/>
      <c r="F127" s="105"/>
      <c r="G127" s="354"/>
    </row>
    <row r="128" spans="1:7" ht="18" customHeight="1" thickBot="1" x14ac:dyDescent="0.3">
      <c r="A128" s="46" t="s">
        <v>371</v>
      </c>
      <c r="B128" s="44"/>
      <c r="C128" s="140" t="s">
        <v>61</v>
      </c>
      <c r="D128" s="106">
        <f>SUM(D122:D127)</f>
        <v>860673</v>
      </c>
      <c r="E128" s="106">
        <f>SUM(E122:E127)</f>
        <v>860673</v>
      </c>
      <c r="F128" s="106">
        <f>SUM(F122:F127)</f>
        <v>860673</v>
      </c>
      <c r="G128" s="349">
        <v>100</v>
      </c>
    </row>
    <row r="129" spans="1:7" x14ac:dyDescent="0.25">
      <c r="A129" s="14" t="s">
        <v>80</v>
      </c>
      <c r="B129" s="3"/>
      <c r="C129" s="143"/>
      <c r="D129" s="103"/>
      <c r="E129" s="101"/>
      <c r="F129" s="101"/>
      <c r="G129" s="351"/>
    </row>
    <row r="130" spans="1:7" x14ac:dyDescent="0.25">
      <c r="A130" s="12" t="s">
        <v>375</v>
      </c>
      <c r="B130" s="1" t="s">
        <v>226</v>
      </c>
      <c r="C130" s="50" t="s">
        <v>446</v>
      </c>
      <c r="D130" s="103"/>
      <c r="E130" s="104"/>
      <c r="F130" s="104"/>
      <c r="G130" s="351"/>
    </row>
    <row r="131" spans="1:7" x14ac:dyDescent="0.25">
      <c r="A131" s="12" t="s">
        <v>376</v>
      </c>
      <c r="B131" s="1" t="s">
        <v>227</v>
      </c>
      <c r="C131" s="50" t="s">
        <v>447</v>
      </c>
      <c r="D131" s="103"/>
      <c r="E131" s="104"/>
      <c r="F131" s="104"/>
      <c r="G131" s="351"/>
    </row>
    <row r="132" spans="1:7" x14ac:dyDescent="0.25">
      <c r="A132" s="12" t="s">
        <v>377</v>
      </c>
      <c r="B132" s="1" t="s">
        <v>228</v>
      </c>
      <c r="C132" s="50" t="s">
        <v>448</v>
      </c>
      <c r="D132" s="103"/>
      <c r="E132" s="104"/>
      <c r="F132" s="104"/>
      <c r="G132" s="351"/>
    </row>
    <row r="133" spans="1:7" ht="15.75" thickBot="1" x14ac:dyDescent="0.3">
      <c r="A133" s="13" t="s">
        <v>378</v>
      </c>
      <c r="B133" s="2" t="s">
        <v>229</v>
      </c>
      <c r="C133" s="49" t="s">
        <v>449</v>
      </c>
      <c r="D133" s="103"/>
      <c r="E133" s="105"/>
      <c r="F133" s="105"/>
      <c r="G133" s="354"/>
    </row>
    <row r="134" spans="1:7" ht="18" customHeight="1" thickBot="1" x14ac:dyDescent="0.3">
      <c r="A134" s="46" t="s">
        <v>379</v>
      </c>
      <c r="B134" s="44"/>
      <c r="C134" s="140" t="s">
        <v>380</v>
      </c>
      <c r="D134" s="106"/>
      <c r="E134" s="107"/>
      <c r="F134" s="107"/>
      <c r="G134" s="359"/>
    </row>
    <row r="135" spans="1:7" s="47" customFormat="1" ht="18" customHeight="1" thickBot="1" x14ac:dyDescent="0.3">
      <c r="A135" s="46" t="s">
        <v>381</v>
      </c>
      <c r="B135" s="44" t="s">
        <v>189</v>
      </c>
      <c r="C135" s="140" t="s">
        <v>612</v>
      </c>
      <c r="D135" s="106"/>
      <c r="E135" s="107"/>
      <c r="F135" s="107"/>
      <c r="G135" s="359"/>
    </row>
    <row r="136" spans="1:7" ht="18" customHeight="1" thickBot="1" x14ac:dyDescent="0.3">
      <c r="A136" s="90" t="s">
        <v>382</v>
      </c>
      <c r="B136" s="91"/>
      <c r="C136" s="145" t="s">
        <v>383</v>
      </c>
      <c r="D136" s="113">
        <f>SUM(D115,D128)</f>
        <v>860673</v>
      </c>
      <c r="E136" s="113">
        <f>SUM(E115,E128)</f>
        <v>860673</v>
      </c>
      <c r="F136" s="113">
        <f>SUM(F115,F128)</f>
        <v>860673</v>
      </c>
      <c r="G136" s="344">
        <v>100</v>
      </c>
    </row>
    <row r="137" spans="1:7" ht="21" customHeight="1" thickBot="1" x14ac:dyDescent="0.3">
      <c r="A137" s="6" t="s">
        <v>384</v>
      </c>
      <c r="B137" s="7"/>
      <c r="C137" s="146"/>
      <c r="D137" s="114">
        <f>SUM(D110,D136)</f>
        <v>79791047</v>
      </c>
      <c r="E137" s="114">
        <f>SUM(E110,E136)</f>
        <v>86403224</v>
      </c>
      <c r="F137" s="114">
        <f>SUM(F110,F136)</f>
        <v>79118411</v>
      </c>
      <c r="G137" s="360">
        <f>SUM(F137/E137*100)</f>
        <v>91.568818080214228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view="pageBreakPreview" zoomScaleNormal="100" zoomScaleSheetLayoutView="100" workbookViewId="0">
      <pane xSplit="2" ySplit="9" topLeftCell="I10" activePane="bottomRight" state="frozen"/>
      <selection activeCell="K64" sqref="K64"/>
      <selection pane="topRight" activeCell="K64" sqref="K64"/>
      <selection pane="bottomLeft" activeCell="K64" sqref="K64"/>
      <selection pane="bottomRight" activeCell="O30" sqref="O30"/>
    </sheetView>
  </sheetViews>
  <sheetFormatPr defaultRowHeight="12.95" customHeight="1" x14ac:dyDescent="0.25"/>
  <cols>
    <col min="1" max="1" width="8.7109375" style="51" customWidth="1"/>
    <col min="2" max="2" width="40.28515625" style="51" customWidth="1"/>
    <col min="3" max="3" width="9.7109375" style="51" bestFit="1" customWidth="1"/>
    <col min="4" max="4" width="10.85546875" style="51" customWidth="1"/>
    <col min="5" max="9" width="9.140625" style="51"/>
    <col min="10" max="10" width="10.85546875" style="51" customWidth="1"/>
    <col min="11" max="11" width="10.5703125" style="51" customWidth="1"/>
    <col min="12" max="29" width="9.140625" style="51"/>
    <col min="30" max="30" width="10.7109375" style="51" customWidth="1"/>
    <col min="31" max="16384" width="9.140625" style="51"/>
  </cols>
  <sheetData>
    <row r="1" spans="1:30" ht="15" customHeight="1" x14ac:dyDescent="0.25">
      <c r="A1" s="550" t="s">
        <v>1030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</row>
    <row r="2" spans="1:30" ht="15" customHeight="1" x14ac:dyDescent="0.25">
      <c r="A2" s="550" t="s">
        <v>11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</row>
    <row r="3" spans="1:30" ht="15" customHeight="1" x14ac:dyDescent="0.2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</row>
    <row r="4" spans="1:30" ht="15" customHeight="1" x14ac:dyDescent="0.25">
      <c r="AD4" s="56" t="s">
        <v>720</v>
      </c>
    </row>
    <row r="5" spans="1:30" ht="9" customHeight="1" thickBot="1" x14ac:dyDescent="0.3"/>
    <row r="6" spans="1:30" ht="18" customHeight="1" x14ac:dyDescent="0.25">
      <c r="A6" s="551" t="s">
        <v>577</v>
      </c>
      <c r="B6" s="553" t="s">
        <v>716</v>
      </c>
      <c r="C6" s="563" t="s">
        <v>1020</v>
      </c>
      <c r="D6" s="564"/>
      <c r="E6" s="564"/>
      <c r="F6" s="564"/>
      <c r="G6" s="564"/>
      <c r="H6" s="564"/>
      <c r="I6" s="564"/>
      <c r="J6" s="564"/>
      <c r="K6" s="565"/>
      <c r="L6" s="563" t="s">
        <v>1020</v>
      </c>
      <c r="M6" s="564"/>
      <c r="N6" s="564"/>
      <c r="O6" s="564"/>
      <c r="P6" s="564"/>
      <c r="Q6" s="564"/>
      <c r="R6" s="564"/>
      <c r="S6" s="564"/>
      <c r="T6" s="565"/>
      <c r="U6" s="563" t="s">
        <v>1020</v>
      </c>
      <c r="V6" s="564"/>
      <c r="W6" s="564"/>
      <c r="X6" s="564"/>
      <c r="Y6" s="564"/>
      <c r="Z6" s="564"/>
      <c r="AA6" s="564"/>
      <c r="AB6" s="564"/>
      <c r="AC6" s="565"/>
      <c r="AD6" s="560" t="s">
        <v>671</v>
      </c>
    </row>
    <row r="7" spans="1:30" ht="43.5" customHeight="1" x14ac:dyDescent="0.25">
      <c r="A7" s="552"/>
      <c r="B7" s="554"/>
      <c r="C7" s="55" t="s">
        <v>712</v>
      </c>
      <c r="D7" s="54" t="s">
        <v>713</v>
      </c>
      <c r="E7" s="54" t="s">
        <v>20</v>
      </c>
      <c r="F7" s="54" t="s">
        <v>714</v>
      </c>
      <c r="G7" s="54" t="s">
        <v>715</v>
      </c>
      <c r="H7" s="65" t="s">
        <v>1</v>
      </c>
      <c r="I7" s="65" t="s">
        <v>2</v>
      </c>
      <c r="J7" s="80" t="s">
        <v>3</v>
      </c>
      <c r="K7" s="558" t="s">
        <v>683</v>
      </c>
      <c r="L7" s="55" t="s">
        <v>712</v>
      </c>
      <c r="M7" s="54" t="s">
        <v>713</v>
      </c>
      <c r="N7" s="54" t="s">
        <v>20</v>
      </c>
      <c r="O7" s="54" t="s">
        <v>714</v>
      </c>
      <c r="P7" s="54" t="s">
        <v>715</v>
      </c>
      <c r="Q7" s="65" t="s">
        <v>1</v>
      </c>
      <c r="R7" s="65" t="s">
        <v>2</v>
      </c>
      <c r="S7" s="80" t="s">
        <v>3</v>
      </c>
      <c r="T7" s="558" t="s">
        <v>4</v>
      </c>
      <c r="U7" s="55" t="s">
        <v>712</v>
      </c>
      <c r="V7" s="54" t="s">
        <v>713</v>
      </c>
      <c r="W7" s="54" t="s">
        <v>20</v>
      </c>
      <c r="X7" s="54" t="s">
        <v>714</v>
      </c>
      <c r="Y7" s="54" t="s">
        <v>715</v>
      </c>
      <c r="Z7" s="65" t="s">
        <v>1</v>
      </c>
      <c r="AA7" s="65" t="s">
        <v>2</v>
      </c>
      <c r="AB7" s="80" t="s">
        <v>3</v>
      </c>
      <c r="AC7" s="566" t="s">
        <v>684</v>
      </c>
      <c r="AD7" s="561"/>
    </row>
    <row r="8" spans="1:30" s="66" customFormat="1" ht="15" customHeight="1" x14ac:dyDescent="0.25">
      <c r="A8" s="552"/>
      <c r="B8" s="554"/>
      <c r="C8" s="55" t="s">
        <v>498</v>
      </c>
      <c r="D8" s="54" t="s">
        <v>504</v>
      </c>
      <c r="E8" s="54" t="s">
        <v>520</v>
      </c>
      <c r="F8" s="54" t="s">
        <v>532</v>
      </c>
      <c r="G8" s="54" t="s">
        <v>540</v>
      </c>
      <c r="H8" s="54" t="s">
        <v>542</v>
      </c>
      <c r="I8" s="54" t="s">
        <v>544</v>
      </c>
      <c r="J8" s="85" t="s">
        <v>565</v>
      </c>
      <c r="K8" s="558"/>
      <c r="L8" s="55" t="s">
        <v>498</v>
      </c>
      <c r="M8" s="54" t="s">
        <v>504</v>
      </c>
      <c r="N8" s="54" t="s">
        <v>520</v>
      </c>
      <c r="O8" s="54" t="s">
        <v>532</v>
      </c>
      <c r="P8" s="54" t="s">
        <v>540</v>
      </c>
      <c r="Q8" s="54" t="s">
        <v>542</v>
      </c>
      <c r="R8" s="54" t="s">
        <v>544</v>
      </c>
      <c r="S8" s="85" t="s">
        <v>565</v>
      </c>
      <c r="T8" s="558"/>
      <c r="U8" s="55" t="s">
        <v>498</v>
      </c>
      <c r="V8" s="54" t="s">
        <v>504</v>
      </c>
      <c r="W8" s="54" t="s">
        <v>520</v>
      </c>
      <c r="X8" s="54" t="s">
        <v>532</v>
      </c>
      <c r="Y8" s="54" t="s">
        <v>540</v>
      </c>
      <c r="Z8" s="54" t="s">
        <v>542</v>
      </c>
      <c r="AA8" s="54" t="s">
        <v>544</v>
      </c>
      <c r="AB8" s="85" t="s">
        <v>565</v>
      </c>
      <c r="AC8" s="567"/>
      <c r="AD8" s="561"/>
    </row>
    <row r="9" spans="1:30" ht="27.75" customHeight="1" thickBot="1" x14ac:dyDescent="0.3">
      <c r="A9" s="552"/>
      <c r="B9" s="554"/>
      <c r="C9" s="555" t="s">
        <v>646</v>
      </c>
      <c r="D9" s="556"/>
      <c r="E9" s="556"/>
      <c r="F9" s="556"/>
      <c r="G9" s="556"/>
      <c r="H9" s="556"/>
      <c r="I9" s="556"/>
      <c r="J9" s="557"/>
      <c r="K9" s="559"/>
      <c r="L9" s="555" t="s">
        <v>647</v>
      </c>
      <c r="M9" s="556"/>
      <c r="N9" s="556"/>
      <c r="O9" s="556"/>
      <c r="P9" s="556"/>
      <c r="Q9" s="556"/>
      <c r="R9" s="556"/>
      <c r="S9" s="557"/>
      <c r="T9" s="559"/>
      <c r="U9" s="555" t="s">
        <v>10</v>
      </c>
      <c r="V9" s="556"/>
      <c r="W9" s="556"/>
      <c r="X9" s="556"/>
      <c r="Y9" s="556"/>
      <c r="Z9" s="556"/>
      <c r="AA9" s="556"/>
      <c r="AB9" s="557"/>
      <c r="AC9" s="568"/>
      <c r="AD9" s="562"/>
    </row>
    <row r="10" spans="1:30" s="52" customFormat="1" ht="15" customHeight="1" thickBot="1" x14ac:dyDescent="0.3">
      <c r="A10" s="81" t="s">
        <v>685</v>
      </c>
      <c r="B10" s="64" t="s">
        <v>13</v>
      </c>
      <c r="C10" s="82">
        <v>475202</v>
      </c>
      <c r="D10" s="53"/>
      <c r="E10" s="53"/>
      <c r="F10" s="53">
        <v>636745</v>
      </c>
      <c r="G10" s="53"/>
      <c r="H10" s="53">
        <v>1555779</v>
      </c>
      <c r="I10" s="53">
        <v>36480</v>
      </c>
      <c r="J10" s="83"/>
      <c r="K10" s="84">
        <f>SUM(C10:J10)</f>
        <v>2704206</v>
      </c>
      <c r="L10" s="60"/>
      <c r="M10" s="61"/>
      <c r="N10" s="61"/>
      <c r="O10" s="61"/>
      <c r="P10" s="61"/>
      <c r="Q10" s="61"/>
      <c r="R10" s="61"/>
      <c r="S10" s="62"/>
      <c r="T10" s="86"/>
      <c r="U10" s="60"/>
      <c r="V10" s="61"/>
      <c r="W10" s="61"/>
      <c r="X10" s="61"/>
      <c r="Y10" s="61"/>
      <c r="Z10" s="61"/>
      <c r="AA10" s="61"/>
      <c r="AB10" s="62"/>
      <c r="AC10" s="86"/>
      <c r="AD10" s="87">
        <f>SUM(K10,T10,AC10)</f>
        <v>2704206</v>
      </c>
    </row>
    <row r="11" spans="1:30" s="52" customFormat="1" ht="15" customHeight="1" thickBot="1" x14ac:dyDescent="0.3">
      <c r="A11" s="81" t="s">
        <v>23</v>
      </c>
      <c r="B11" s="452" t="s">
        <v>1021</v>
      </c>
      <c r="C11" s="82"/>
      <c r="D11" s="53"/>
      <c r="E11" s="53"/>
      <c r="F11" s="53">
        <v>1108</v>
      </c>
      <c r="G11" s="53"/>
      <c r="H11" s="53"/>
      <c r="I11" s="53"/>
      <c r="J11" s="83"/>
      <c r="K11" s="84">
        <f>SUM(C11:J11)</f>
        <v>1108</v>
      </c>
      <c r="L11" s="60"/>
      <c r="M11" s="453"/>
      <c r="N11" s="453"/>
      <c r="O11" s="453"/>
      <c r="P11" s="453"/>
      <c r="Q11" s="453"/>
      <c r="R11" s="453"/>
      <c r="S11" s="454"/>
      <c r="T11" s="86"/>
      <c r="U11" s="60"/>
      <c r="V11" s="453"/>
      <c r="W11" s="453"/>
      <c r="X11" s="453"/>
      <c r="Y11" s="453"/>
      <c r="Z11" s="453"/>
      <c r="AA11" s="453"/>
      <c r="AB11" s="454"/>
      <c r="AC11" s="86"/>
      <c r="AD11" s="87">
        <f>SUM(K11,T11,AC11)</f>
        <v>1108</v>
      </c>
    </row>
    <row r="12" spans="1:30" ht="17.25" customHeight="1" thickBot="1" x14ac:dyDescent="0.3">
      <c r="A12" s="79" t="s">
        <v>686</v>
      </c>
      <c r="B12" s="63" t="s">
        <v>14</v>
      </c>
      <c r="C12" s="82"/>
      <c r="D12" s="53"/>
      <c r="E12" s="53"/>
      <c r="F12" s="53">
        <v>1615831</v>
      </c>
      <c r="G12" s="53"/>
      <c r="H12" s="53"/>
      <c r="I12" s="53"/>
      <c r="J12" s="83"/>
      <c r="K12" s="84">
        <f>SUM(C12:J12)</f>
        <v>1615831</v>
      </c>
      <c r="L12" s="60"/>
      <c r="M12" s="61"/>
      <c r="N12" s="61"/>
      <c r="O12" s="61"/>
      <c r="P12" s="61"/>
      <c r="Q12" s="61"/>
      <c r="R12" s="61"/>
      <c r="S12" s="62"/>
      <c r="T12" s="86"/>
      <c r="U12" s="57"/>
      <c r="V12" s="58"/>
      <c r="W12" s="58"/>
      <c r="X12" s="58"/>
      <c r="Y12" s="58"/>
      <c r="Z12" s="58"/>
      <c r="AA12" s="58"/>
      <c r="AB12" s="59"/>
      <c r="AC12" s="86"/>
      <c r="AD12" s="87">
        <f t="shared" ref="AD12:AD15" si="0">SUM(K12,T12,AC12)</f>
        <v>1615831</v>
      </c>
    </row>
    <row r="13" spans="1:30" s="52" customFormat="1" ht="17.25" customHeight="1" thickBot="1" x14ac:dyDescent="0.3">
      <c r="A13" s="79" t="s">
        <v>689</v>
      </c>
      <c r="B13" s="64" t="s">
        <v>15</v>
      </c>
      <c r="C13" s="82">
        <v>25043847</v>
      </c>
      <c r="D13" s="53"/>
      <c r="E13" s="53"/>
      <c r="F13" s="53"/>
      <c r="G13" s="53"/>
      <c r="H13" s="53"/>
      <c r="I13" s="53"/>
      <c r="J13" s="83">
        <v>989087</v>
      </c>
      <c r="K13" s="84">
        <f t="shared" ref="K13:K23" si="1">SUM(C13:J13)</f>
        <v>26032934</v>
      </c>
      <c r="L13" s="60"/>
      <c r="M13" s="61"/>
      <c r="N13" s="61"/>
      <c r="O13" s="61"/>
      <c r="P13" s="61"/>
      <c r="Q13" s="61"/>
      <c r="R13" s="61"/>
      <c r="S13" s="62"/>
      <c r="T13" s="86"/>
      <c r="U13" s="57"/>
      <c r="V13" s="58"/>
      <c r="W13" s="58"/>
      <c r="X13" s="58"/>
      <c r="Y13" s="58"/>
      <c r="Z13" s="58"/>
      <c r="AA13" s="58"/>
      <c r="AB13" s="59"/>
      <c r="AC13" s="86"/>
      <c r="AD13" s="87">
        <f t="shared" si="0"/>
        <v>26032934</v>
      </c>
    </row>
    <row r="14" spans="1:30" s="52" customFormat="1" ht="17.25" customHeight="1" thickBot="1" x14ac:dyDescent="0.3">
      <c r="A14" s="79" t="s">
        <v>690</v>
      </c>
      <c r="B14" s="64" t="s">
        <v>16</v>
      </c>
      <c r="C14" s="82">
        <v>67830</v>
      </c>
      <c r="D14" s="53"/>
      <c r="E14" s="53"/>
      <c r="F14" s="53"/>
      <c r="G14" s="53"/>
      <c r="H14" s="53"/>
      <c r="I14" s="53"/>
      <c r="J14" s="83">
        <v>11124141</v>
      </c>
      <c r="K14" s="84">
        <f t="shared" si="1"/>
        <v>11191971</v>
      </c>
      <c r="L14" s="60"/>
      <c r="M14" s="61"/>
      <c r="N14" s="61"/>
      <c r="O14" s="61"/>
      <c r="P14" s="61"/>
      <c r="Q14" s="61"/>
      <c r="R14" s="61"/>
      <c r="S14" s="62"/>
      <c r="T14" s="86"/>
      <c r="U14" s="57"/>
      <c r="V14" s="58"/>
      <c r="W14" s="58"/>
      <c r="X14" s="58"/>
      <c r="Y14" s="58"/>
      <c r="Z14" s="58"/>
      <c r="AA14" s="58"/>
      <c r="AB14" s="59"/>
      <c r="AC14" s="86"/>
      <c r="AD14" s="87">
        <f t="shared" si="0"/>
        <v>11191971</v>
      </c>
    </row>
    <row r="15" spans="1:30" s="52" customFormat="1" ht="17.25" customHeight="1" thickBot="1" x14ac:dyDescent="0.3">
      <c r="A15" s="81" t="s">
        <v>693</v>
      </c>
      <c r="B15" s="64" t="s">
        <v>17</v>
      </c>
      <c r="C15" s="82">
        <v>3747560</v>
      </c>
      <c r="D15" s="53"/>
      <c r="E15" s="53"/>
      <c r="F15" s="53"/>
      <c r="G15" s="53"/>
      <c r="H15" s="53"/>
      <c r="I15" s="53"/>
      <c r="J15" s="83"/>
      <c r="K15" s="84">
        <f t="shared" si="1"/>
        <v>3747560</v>
      </c>
      <c r="L15" s="60"/>
      <c r="M15" s="61"/>
      <c r="N15" s="61"/>
      <c r="O15" s="61"/>
      <c r="P15" s="61"/>
      <c r="Q15" s="61"/>
      <c r="R15" s="61"/>
      <c r="S15" s="62"/>
      <c r="T15" s="86"/>
      <c r="U15" s="57"/>
      <c r="V15" s="58"/>
      <c r="W15" s="58"/>
      <c r="X15" s="58"/>
      <c r="Y15" s="58"/>
      <c r="Z15" s="58"/>
      <c r="AA15" s="58"/>
      <c r="AB15" s="59"/>
      <c r="AC15" s="86"/>
      <c r="AD15" s="87">
        <f t="shared" si="0"/>
        <v>3747560</v>
      </c>
    </row>
    <row r="16" spans="1:30" s="52" customFormat="1" ht="17.25" customHeight="1" thickBot="1" x14ac:dyDescent="0.3">
      <c r="A16" s="81" t="s">
        <v>694</v>
      </c>
      <c r="B16" s="64" t="s">
        <v>717</v>
      </c>
      <c r="C16" s="82">
        <v>6720341</v>
      </c>
      <c r="D16" s="53"/>
      <c r="E16" s="53"/>
      <c r="F16" s="53">
        <v>11</v>
      </c>
      <c r="G16" s="53"/>
      <c r="H16" s="53"/>
      <c r="I16" s="53"/>
      <c r="J16" s="83"/>
      <c r="K16" s="84">
        <f t="shared" si="1"/>
        <v>6720352</v>
      </c>
      <c r="L16" s="60"/>
      <c r="M16" s="61"/>
      <c r="N16" s="61"/>
      <c r="O16" s="61"/>
      <c r="P16" s="61"/>
      <c r="Q16" s="61"/>
      <c r="R16" s="61"/>
      <c r="S16" s="62"/>
      <c r="T16" s="86"/>
      <c r="U16" s="57"/>
      <c r="V16" s="58"/>
      <c r="W16" s="58"/>
      <c r="X16" s="58"/>
      <c r="Y16" s="58"/>
      <c r="Z16" s="58"/>
      <c r="AA16" s="58"/>
      <c r="AB16" s="59"/>
      <c r="AC16" s="86"/>
      <c r="AD16" s="87">
        <f>SUM(K16,T16,AC16)</f>
        <v>6720352</v>
      </c>
    </row>
    <row r="17" spans="1:30" s="52" customFormat="1" ht="17.25" customHeight="1" thickBot="1" x14ac:dyDescent="0.3">
      <c r="A17" s="81" t="s">
        <v>699</v>
      </c>
      <c r="B17" s="64" t="s">
        <v>844</v>
      </c>
      <c r="C17" s="82"/>
      <c r="D17" s="53"/>
      <c r="E17" s="53"/>
      <c r="F17" s="53">
        <v>227005</v>
      </c>
      <c r="G17" s="53"/>
      <c r="H17" s="53"/>
      <c r="I17" s="53"/>
      <c r="J17" s="83"/>
      <c r="K17" s="84">
        <f t="shared" si="1"/>
        <v>227005</v>
      </c>
      <c r="L17" s="60"/>
      <c r="M17" s="61"/>
      <c r="N17" s="61"/>
      <c r="O17" s="61"/>
      <c r="P17" s="61"/>
      <c r="Q17" s="61"/>
      <c r="R17" s="61"/>
      <c r="S17" s="62"/>
      <c r="T17" s="284"/>
      <c r="U17" s="57"/>
      <c r="V17" s="58"/>
      <c r="W17" s="58"/>
      <c r="X17" s="58"/>
      <c r="Y17" s="58"/>
      <c r="Z17" s="58"/>
      <c r="AA17" s="58"/>
      <c r="AB17" s="59"/>
      <c r="AC17" s="86"/>
      <c r="AD17" s="87">
        <f>SUM(K17)</f>
        <v>227005</v>
      </c>
    </row>
    <row r="18" spans="1:30" s="52" customFormat="1" ht="17.25" customHeight="1" thickBot="1" x14ac:dyDescent="0.3">
      <c r="A18" s="81" t="s">
        <v>21</v>
      </c>
      <c r="B18" s="64" t="s">
        <v>22</v>
      </c>
      <c r="C18" s="82"/>
      <c r="D18" s="53"/>
      <c r="E18" s="53"/>
      <c r="F18" s="53">
        <v>2585</v>
      </c>
      <c r="G18" s="53"/>
      <c r="H18" s="53"/>
      <c r="I18" s="53"/>
      <c r="J18" s="83"/>
      <c r="K18" s="84">
        <f t="shared" si="1"/>
        <v>2585</v>
      </c>
      <c r="L18" s="60"/>
      <c r="M18" s="61"/>
      <c r="N18" s="61"/>
      <c r="O18" s="61"/>
      <c r="P18" s="61"/>
      <c r="Q18" s="61"/>
      <c r="R18" s="61"/>
      <c r="S18" s="62"/>
      <c r="T18" s="284"/>
      <c r="U18" s="57"/>
      <c r="V18" s="58"/>
      <c r="W18" s="58"/>
      <c r="X18" s="58"/>
      <c r="Y18" s="58"/>
      <c r="Z18" s="58"/>
      <c r="AA18" s="58"/>
      <c r="AB18" s="59"/>
      <c r="AC18" s="86"/>
      <c r="AD18" s="87">
        <f>SUM(K18)</f>
        <v>2585</v>
      </c>
    </row>
    <row r="19" spans="1:30" s="52" customFormat="1" ht="17.25" customHeight="1" thickBot="1" x14ac:dyDescent="0.3">
      <c r="A19" s="81" t="s">
        <v>25</v>
      </c>
      <c r="B19" s="64" t="s">
        <v>26</v>
      </c>
      <c r="C19" s="82"/>
      <c r="D19" s="53"/>
      <c r="E19" s="53"/>
      <c r="F19" s="53"/>
      <c r="G19" s="53"/>
      <c r="H19" s="53"/>
      <c r="I19" s="53"/>
      <c r="J19" s="83"/>
      <c r="K19" s="84">
        <f t="shared" si="1"/>
        <v>0</v>
      </c>
      <c r="L19" s="60"/>
      <c r="M19" s="61"/>
      <c r="N19" s="61"/>
      <c r="O19" s="61"/>
      <c r="P19" s="61"/>
      <c r="Q19" s="61"/>
      <c r="R19" s="61"/>
      <c r="S19" s="62"/>
      <c r="T19" s="284"/>
      <c r="U19" s="57"/>
      <c r="V19" s="58"/>
      <c r="W19" s="58"/>
      <c r="X19" s="58"/>
      <c r="Y19" s="58"/>
      <c r="Z19" s="58"/>
      <c r="AA19" s="58"/>
      <c r="AB19" s="59"/>
      <c r="AC19" s="86"/>
      <c r="AD19" s="87">
        <f t="shared" ref="AD19:AD20" si="2">SUM(K19)</f>
        <v>0</v>
      </c>
    </row>
    <row r="20" spans="1:30" s="52" customFormat="1" ht="17.25" customHeight="1" thickBot="1" x14ac:dyDescent="0.3">
      <c r="A20" s="81" t="s">
        <v>27</v>
      </c>
      <c r="B20" s="64" t="s">
        <v>28</v>
      </c>
      <c r="C20" s="82"/>
      <c r="D20" s="53"/>
      <c r="E20" s="53"/>
      <c r="F20" s="53"/>
      <c r="G20" s="53"/>
      <c r="H20" s="53"/>
      <c r="I20" s="53"/>
      <c r="J20" s="83"/>
      <c r="K20" s="84">
        <f t="shared" si="1"/>
        <v>0</v>
      </c>
      <c r="L20" s="60"/>
      <c r="M20" s="61"/>
      <c r="N20" s="61"/>
      <c r="O20" s="61"/>
      <c r="P20" s="61"/>
      <c r="Q20" s="61"/>
      <c r="R20" s="61"/>
      <c r="S20" s="62"/>
      <c r="T20" s="284"/>
      <c r="U20" s="57"/>
      <c r="V20" s="58"/>
      <c r="W20" s="58"/>
      <c r="X20" s="58"/>
      <c r="Y20" s="58"/>
      <c r="Z20" s="58"/>
      <c r="AA20" s="58"/>
      <c r="AB20" s="59"/>
      <c r="AC20" s="86"/>
      <c r="AD20" s="87">
        <f t="shared" si="2"/>
        <v>0</v>
      </c>
    </row>
    <row r="21" spans="1:30" s="52" customFormat="1" ht="17.25" customHeight="1" thickBot="1" x14ac:dyDescent="0.3">
      <c r="A21" s="79" t="s">
        <v>44</v>
      </c>
      <c r="B21" s="202" t="s">
        <v>45</v>
      </c>
      <c r="C21" s="201"/>
      <c r="D21" s="53"/>
      <c r="E21" s="53"/>
      <c r="F21" s="53"/>
      <c r="G21" s="53"/>
      <c r="H21" s="53"/>
      <c r="I21" s="53"/>
      <c r="J21" s="83"/>
      <c r="K21" s="84">
        <f t="shared" si="1"/>
        <v>0</v>
      </c>
      <c r="L21" s="60"/>
      <c r="M21" s="61"/>
      <c r="N21" s="61"/>
      <c r="O21" s="61"/>
      <c r="P21" s="61"/>
      <c r="Q21" s="61"/>
      <c r="R21" s="61"/>
      <c r="S21" s="62"/>
      <c r="T21" s="86"/>
      <c r="U21" s="57"/>
      <c r="V21" s="58"/>
      <c r="W21" s="58"/>
      <c r="X21" s="53">
        <v>2428613</v>
      </c>
      <c r="Y21" s="58"/>
      <c r="Z21" s="58"/>
      <c r="AA21" s="58"/>
      <c r="AB21" s="59"/>
      <c r="AC21" s="86">
        <f>SUM(U21:AB21)</f>
        <v>2428613</v>
      </c>
      <c r="AD21" s="87">
        <f>SUM(K21,T21,AC21)</f>
        <v>2428613</v>
      </c>
    </row>
    <row r="22" spans="1:30" s="52" customFormat="1" ht="17.25" customHeight="1" x14ac:dyDescent="0.25">
      <c r="A22" s="370" t="s">
        <v>764</v>
      </c>
      <c r="B22" s="298" t="s">
        <v>768</v>
      </c>
      <c r="C22" s="299"/>
      <c r="D22" s="300"/>
      <c r="E22" s="300"/>
      <c r="F22" s="300"/>
      <c r="G22" s="300"/>
      <c r="H22" s="300"/>
      <c r="I22" s="300"/>
      <c r="J22" s="301"/>
      <c r="K22" s="303">
        <f t="shared" si="1"/>
        <v>0</v>
      </c>
      <c r="L22" s="300"/>
      <c r="M22" s="300"/>
      <c r="N22" s="300"/>
      <c r="O22" s="300"/>
      <c r="P22" s="300"/>
      <c r="Q22" s="300"/>
      <c r="R22" s="300"/>
      <c r="S22" s="301"/>
      <c r="T22" s="303"/>
      <c r="U22" s="304"/>
      <c r="V22" s="305"/>
      <c r="W22" s="305"/>
      <c r="X22" s="305"/>
      <c r="Y22" s="305"/>
      <c r="Z22" s="305"/>
      <c r="AA22" s="305"/>
      <c r="AB22" s="306"/>
      <c r="AC22" s="302"/>
      <c r="AD22" s="87">
        <f t="shared" ref="AD22" si="3">SUM(K22)</f>
        <v>0</v>
      </c>
    </row>
    <row r="23" spans="1:30" s="52" customFormat="1" ht="28.5" customHeight="1" x14ac:dyDescent="0.25">
      <c r="A23" s="371" t="s">
        <v>842</v>
      </c>
      <c r="B23" s="378" t="s">
        <v>843</v>
      </c>
      <c r="C23" s="377">
        <v>10669720</v>
      </c>
      <c r="D23" s="61">
        <v>20000000</v>
      </c>
      <c r="E23" s="61"/>
      <c r="F23" s="61"/>
      <c r="G23" s="61"/>
      <c r="H23" s="61"/>
      <c r="I23" s="61"/>
      <c r="J23" s="62"/>
      <c r="K23" s="86">
        <f t="shared" si="1"/>
        <v>30669720</v>
      </c>
      <c r="L23" s="383"/>
      <c r="M23" s="61"/>
      <c r="N23" s="61"/>
      <c r="O23" s="61"/>
      <c r="P23" s="61"/>
      <c r="Q23" s="61"/>
      <c r="R23" s="61"/>
      <c r="S23" s="62"/>
      <c r="T23" s="86"/>
      <c r="U23" s="384"/>
      <c r="V23" s="58"/>
      <c r="W23" s="58"/>
      <c r="X23" s="58"/>
      <c r="Y23" s="58"/>
      <c r="Z23" s="58"/>
      <c r="AA23" s="58"/>
      <c r="AB23" s="59"/>
      <c r="AC23" s="86"/>
      <c r="AD23" s="385">
        <f>SUM(K23)</f>
        <v>30669720</v>
      </c>
    </row>
    <row r="24" spans="1:30" ht="19.5" customHeight="1" thickBot="1" x14ac:dyDescent="0.3">
      <c r="A24" s="569" t="s">
        <v>9</v>
      </c>
      <c r="B24" s="570"/>
      <c r="C24" s="379">
        <f>SUM(C10:C23)</f>
        <v>46724500</v>
      </c>
      <c r="D24" s="380">
        <f>SUM(D10:D23)</f>
        <v>20000000</v>
      </c>
      <c r="E24" s="381">
        <f>SUM(E10:E21)</f>
        <v>0</v>
      </c>
      <c r="F24" s="380"/>
      <c r="G24" s="381"/>
      <c r="H24" s="380">
        <f>SUM(H10:H21)</f>
        <v>1555779</v>
      </c>
      <c r="I24" s="381">
        <f>SUM(I10:I21)</f>
        <v>36480</v>
      </c>
      <c r="J24" s="382">
        <f>SUM(J10:J21)</f>
        <v>12113228</v>
      </c>
      <c r="K24" s="468">
        <f>SUM(K10:K23)</f>
        <v>82913272</v>
      </c>
      <c r="L24" s="372"/>
      <c r="M24" s="372"/>
      <c r="N24" s="372"/>
      <c r="O24" s="372"/>
      <c r="P24" s="372"/>
      <c r="Q24" s="372"/>
      <c r="R24" s="372"/>
      <c r="S24" s="372"/>
      <c r="T24" s="471"/>
      <c r="U24" s="470"/>
      <c r="V24" s="380"/>
      <c r="W24" s="380"/>
      <c r="X24" s="380">
        <f>SUM(X21:X23)</f>
        <v>2428613</v>
      </c>
      <c r="Y24" s="380"/>
      <c r="Z24" s="380"/>
      <c r="AA24" s="380"/>
      <c r="AB24" s="472"/>
      <c r="AC24" s="468"/>
      <c r="AD24" s="469">
        <f>SUM(AD10:AD23)</f>
        <v>85341885</v>
      </c>
    </row>
    <row r="42" spans="28:28" ht="12.95" customHeight="1" x14ac:dyDescent="0.25">
      <c r="AB42" s="204"/>
    </row>
  </sheetData>
  <mergeCells count="15">
    <mergeCell ref="A24:B24"/>
    <mergeCell ref="L6:T6"/>
    <mergeCell ref="T7:T9"/>
    <mergeCell ref="L9:S9"/>
    <mergeCell ref="C6:K6"/>
    <mergeCell ref="A1:AD1"/>
    <mergeCell ref="A2:AD2"/>
    <mergeCell ref="A6:A9"/>
    <mergeCell ref="B6:B9"/>
    <mergeCell ref="C9:J9"/>
    <mergeCell ref="K7:K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8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L43" sqref="L43"/>
    </sheetView>
  </sheetViews>
  <sheetFormatPr defaultRowHeight="12.95" customHeight="1" x14ac:dyDescent="0.25"/>
  <cols>
    <col min="1" max="1" width="8.7109375" style="51" customWidth="1"/>
    <col min="2" max="2" width="37.5703125" style="51" customWidth="1"/>
    <col min="3" max="3" width="16.140625" style="51" customWidth="1"/>
    <col min="4" max="4" width="15" style="51" customWidth="1"/>
    <col min="5" max="5" width="16.7109375" style="51" customWidth="1"/>
    <col min="6" max="6" width="16.140625" style="51" customWidth="1"/>
    <col min="7" max="7" width="17.5703125" style="51" customWidth="1"/>
    <col min="8" max="8" width="15" style="51" customWidth="1"/>
    <col min="9" max="9" width="17" style="51" customWidth="1"/>
    <col min="10" max="10" width="11.28515625" style="51" customWidth="1"/>
    <col min="11" max="11" width="14" style="51" bestFit="1" customWidth="1"/>
    <col min="12" max="12" width="17.85546875" style="51" customWidth="1"/>
    <col min="13" max="14" width="9.140625" style="51"/>
    <col min="15" max="15" width="14.7109375" style="51" bestFit="1" customWidth="1"/>
    <col min="16" max="16" width="9.140625" style="51"/>
    <col min="17" max="17" width="16.140625" style="51" customWidth="1"/>
    <col min="18" max="18" width="14" style="51" customWidth="1"/>
    <col min="19" max="19" width="12" style="51" customWidth="1"/>
    <col min="20" max="21" width="9.140625" style="51"/>
    <col min="22" max="22" width="16.140625" style="51" customWidth="1"/>
    <col min="23" max="25" width="9.140625" style="51"/>
    <col min="26" max="26" width="14.7109375" style="51" bestFit="1" customWidth="1"/>
    <col min="27" max="31" width="9.140625" style="51"/>
    <col min="32" max="32" width="14.42578125" style="51" customWidth="1"/>
    <col min="33" max="33" width="16.42578125" style="51" customWidth="1"/>
    <col min="34" max="16384" width="9.140625" style="51"/>
  </cols>
  <sheetData>
    <row r="1" spans="1:33" ht="15" customHeight="1" x14ac:dyDescent="0.25">
      <c r="A1" s="550" t="s">
        <v>1030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</row>
    <row r="2" spans="1:33" ht="15" customHeight="1" x14ac:dyDescent="0.25">
      <c r="A2" s="550" t="s">
        <v>12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</row>
    <row r="3" spans="1:33" ht="15" customHeight="1" x14ac:dyDescent="0.2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</row>
    <row r="4" spans="1:33" ht="15" customHeight="1" x14ac:dyDescent="0.25">
      <c r="AG4" s="56" t="s">
        <v>720</v>
      </c>
    </row>
    <row r="5" spans="1:33" ht="9" customHeight="1" thickBot="1" x14ac:dyDescent="0.3"/>
    <row r="6" spans="1:33" ht="18" customHeight="1" x14ac:dyDescent="0.25">
      <c r="A6" s="551" t="s">
        <v>577</v>
      </c>
      <c r="B6" s="573" t="s">
        <v>716</v>
      </c>
      <c r="C6" s="563" t="s">
        <v>1022</v>
      </c>
      <c r="D6" s="564"/>
      <c r="E6" s="564"/>
      <c r="F6" s="564"/>
      <c r="G6" s="564"/>
      <c r="H6" s="564"/>
      <c r="I6" s="564"/>
      <c r="J6" s="564"/>
      <c r="K6" s="564"/>
      <c r="L6" s="565"/>
      <c r="M6" s="563" t="s">
        <v>1022</v>
      </c>
      <c r="N6" s="564"/>
      <c r="O6" s="564"/>
      <c r="P6" s="564"/>
      <c r="Q6" s="564"/>
      <c r="R6" s="564"/>
      <c r="S6" s="564"/>
      <c r="T6" s="564"/>
      <c r="U6" s="564"/>
      <c r="V6" s="565"/>
      <c r="W6" s="563" t="s">
        <v>1023</v>
      </c>
      <c r="X6" s="564"/>
      <c r="Y6" s="564"/>
      <c r="Z6" s="564"/>
      <c r="AA6" s="564"/>
      <c r="AB6" s="564"/>
      <c r="AC6" s="564"/>
      <c r="AD6" s="564"/>
      <c r="AE6" s="564"/>
      <c r="AF6" s="565"/>
      <c r="AG6" s="560" t="s">
        <v>671</v>
      </c>
    </row>
    <row r="7" spans="1:33" ht="45" customHeight="1" x14ac:dyDescent="0.25">
      <c r="A7" s="552"/>
      <c r="B7" s="574"/>
      <c r="C7" s="55" t="s">
        <v>0</v>
      </c>
      <c r="D7" s="54" t="s">
        <v>5</v>
      </c>
      <c r="E7" s="54" t="s">
        <v>97</v>
      </c>
      <c r="F7" s="54" t="s">
        <v>6</v>
      </c>
      <c r="G7" s="172" t="s">
        <v>58</v>
      </c>
      <c r="H7" s="48" t="s">
        <v>103</v>
      </c>
      <c r="I7" s="48" t="s">
        <v>8</v>
      </c>
      <c r="J7" s="48" t="s">
        <v>56</v>
      </c>
      <c r="K7" s="80" t="s">
        <v>30</v>
      </c>
      <c r="L7" s="558" t="s">
        <v>683</v>
      </c>
      <c r="M7" s="55" t="s">
        <v>0</v>
      </c>
      <c r="N7" s="54" t="s">
        <v>5</v>
      </c>
      <c r="O7" s="54" t="s">
        <v>97</v>
      </c>
      <c r="P7" s="54" t="s">
        <v>6</v>
      </c>
      <c r="Q7" s="172" t="s">
        <v>58</v>
      </c>
      <c r="R7" s="48" t="s">
        <v>7</v>
      </c>
      <c r="S7" s="48" t="s">
        <v>8</v>
      </c>
      <c r="T7" s="48" t="s">
        <v>56</v>
      </c>
      <c r="U7" s="80" t="s">
        <v>30</v>
      </c>
      <c r="V7" s="575" t="s">
        <v>4</v>
      </c>
      <c r="W7" s="55" t="s">
        <v>0</v>
      </c>
      <c r="X7" s="54" t="s">
        <v>5</v>
      </c>
      <c r="Y7" s="54" t="s">
        <v>97</v>
      </c>
      <c r="Z7" s="54" t="s">
        <v>6</v>
      </c>
      <c r="AA7" s="172" t="s">
        <v>58</v>
      </c>
      <c r="AB7" s="48" t="s">
        <v>7</v>
      </c>
      <c r="AC7" s="48" t="s">
        <v>8</v>
      </c>
      <c r="AD7" s="48" t="s">
        <v>56</v>
      </c>
      <c r="AE7" s="80" t="s">
        <v>30</v>
      </c>
      <c r="AF7" s="566" t="s">
        <v>684</v>
      </c>
      <c r="AG7" s="561"/>
    </row>
    <row r="8" spans="1:33" s="66" customFormat="1" ht="15" customHeight="1" x14ac:dyDescent="0.25">
      <c r="A8" s="552"/>
      <c r="B8" s="574"/>
      <c r="C8" s="55" t="s">
        <v>299</v>
      </c>
      <c r="D8" s="54" t="s">
        <v>308</v>
      </c>
      <c r="E8" s="54" t="s">
        <v>306</v>
      </c>
      <c r="F8" s="54" t="s">
        <v>319</v>
      </c>
      <c r="G8" s="54" t="s">
        <v>332</v>
      </c>
      <c r="H8" s="54" t="s">
        <v>340</v>
      </c>
      <c r="I8" s="54" t="s">
        <v>346</v>
      </c>
      <c r="J8" s="85" t="s">
        <v>354</v>
      </c>
      <c r="K8" s="85" t="s">
        <v>382</v>
      </c>
      <c r="L8" s="558"/>
      <c r="M8" s="55" t="s">
        <v>299</v>
      </c>
      <c r="N8" s="54" t="s">
        <v>308</v>
      </c>
      <c r="O8" s="54" t="s">
        <v>306</v>
      </c>
      <c r="P8" s="54" t="s">
        <v>319</v>
      </c>
      <c r="Q8" s="54" t="s">
        <v>332</v>
      </c>
      <c r="R8" s="54" t="s">
        <v>340</v>
      </c>
      <c r="S8" s="54" t="s">
        <v>346</v>
      </c>
      <c r="T8" s="54" t="s">
        <v>354</v>
      </c>
      <c r="U8" s="85" t="s">
        <v>382</v>
      </c>
      <c r="V8" s="575"/>
      <c r="W8" s="55" t="s">
        <v>299</v>
      </c>
      <c r="X8" s="54" t="s">
        <v>308</v>
      </c>
      <c r="Y8" s="54" t="s">
        <v>306</v>
      </c>
      <c r="Z8" s="54" t="s">
        <v>319</v>
      </c>
      <c r="AA8" s="54" t="s">
        <v>332</v>
      </c>
      <c r="AB8" s="54" t="s">
        <v>340</v>
      </c>
      <c r="AC8" s="54" t="s">
        <v>346</v>
      </c>
      <c r="AD8" s="54" t="s">
        <v>354</v>
      </c>
      <c r="AE8" s="85" t="s">
        <v>382</v>
      </c>
      <c r="AF8" s="567"/>
      <c r="AG8" s="561"/>
    </row>
    <row r="9" spans="1:33" ht="12.75" customHeight="1" thickBot="1" x14ac:dyDescent="0.3">
      <c r="A9" s="552"/>
      <c r="B9" s="574"/>
      <c r="C9" s="555" t="s">
        <v>646</v>
      </c>
      <c r="D9" s="556"/>
      <c r="E9" s="556"/>
      <c r="F9" s="556"/>
      <c r="G9" s="556"/>
      <c r="H9" s="556"/>
      <c r="I9" s="556"/>
      <c r="J9" s="557"/>
      <c r="K9" s="557"/>
      <c r="L9" s="559"/>
      <c r="M9" s="555" t="s">
        <v>647</v>
      </c>
      <c r="N9" s="556"/>
      <c r="O9" s="556"/>
      <c r="P9" s="556"/>
      <c r="Q9" s="556"/>
      <c r="R9" s="556"/>
      <c r="S9" s="556"/>
      <c r="T9" s="556"/>
      <c r="U9" s="556"/>
      <c r="V9" s="576"/>
      <c r="W9" s="555" t="s">
        <v>10</v>
      </c>
      <c r="X9" s="556"/>
      <c r="Y9" s="556"/>
      <c r="Z9" s="556"/>
      <c r="AA9" s="556"/>
      <c r="AB9" s="556"/>
      <c r="AC9" s="556"/>
      <c r="AD9" s="556"/>
      <c r="AE9" s="556"/>
      <c r="AF9" s="568"/>
      <c r="AG9" s="562"/>
    </row>
    <row r="10" spans="1:33" ht="17.25" customHeight="1" x14ac:dyDescent="0.25">
      <c r="A10" s="81" t="s">
        <v>685</v>
      </c>
      <c r="B10" s="64" t="s">
        <v>13</v>
      </c>
      <c r="C10" s="205">
        <v>4215225</v>
      </c>
      <c r="D10" s="206">
        <v>793127</v>
      </c>
      <c r="E10" s="206">
        <v>2628315</v>
      </c>
      <c r="F10" s="206"/>
      <c r="G10" s="206">
        <v>305835</v>
      </c>
      <c r="H10" s="206">
        <v>58800</v>
      </c>
      <c r="I10" s="206"/>
      <c r="J10" s="207"/>
      <c r="K10" s="207"/>
      <c r="L10" s="375">
        <f>SUM(C10:K10)</f>
        <v>8001302</v>
      </c>
      <c r="M10" s="296"/>
      <c r="N10" s="209"/>
      <c r="O10" s="209"/>
      <c r="P10" s="209"/>
      <c r="Q10" s="209"/>
      <c r="R10" s="209"/>
      <c r="S10" s="209"/>
      <c r="T10" s="210"/>
      <c r="U10" s="210"/>
      <c r="V10" s="211"/>
      <c r="W10" s="208"/>
      <c r="X10" s="209"/>
      <c r="Y10" s="209"/>
      <c r="Z10" s="209"/>
      <c r="AA10" s="209"/>
      <c r="AB10" s="209"/>
      <c r="AC10" s="209"/>
      <c r="AD10" s="209"/>
      <c r="AE10" s="209"/>
      <c r="AF10" s="211"/>
      <c r="AG10" s="212">
        <f>SUM(L10,V10,AF10)</f>
        <v>8001302</v>
      </c>
    </row>
    <row r="11" spans="1:33" ht="17.25" customHeight="1" x14ac:dyDescent="0.25">
      <c r="A11" s="81" t="s">
        <v>23</v>
      </c>
      <c r="B11" s="64" t="s">
        <v>24</v>
      </c>
      <c r="C11" s="205"/>
      <c r="D11" s="206"/>
      <c r="E11" s="206">
        <v>50064</v>
      </c>
      <c r="F11" s="206"/>
      <c r="G11" s="206"/>
      <c r="H11" s="206"/>
      <c r="I11" s="206"/>
      <c r="J11" s="207"/>
      <c r="K11" s="207"/>
      <c r="L11" s="374">
        <f>SUM(C11:K11)</f>
        <v>50064</v>
      </c>
      <c r="M11" s="296"/>
      <c r="N11" s="209"/>
      <c r="O11" s="209"/>
      <c r="P11" s="209"/>
      <c r="Q11" s="209"/>
      <c r="R11" s="209"/>
      <c r="S11" s="209"/>
      <c r="T11" s="210"/>
      <c r="U11" s="210"/>
      <c r="V11" s="211"/>
      <c r="W11" s="208"/>
      <c r="X11" s="209"/>
      <c r="Y11" s="209"/>
      <c r="Z11" s="209"/>
      <c r="AA11" s="209"/>
      <c r="AB11" s="209"/>
      <c r="AC11" s="209"/>
      <c r="AD11" s="209"/>
      <c r="AE11" s="209"/>
      <c r="AF11" s="211"/>
      <c r="AG11" s="213">
        <f t="shared" ref="AG11:AG31" si="0">SUM(L11,V11,AF11)</f>
        <v>50064</v>
      </c>
    </row>
    <row r="12" spans="1:33" ht="17.25" customHeight="1" x14ac:dyDescent="0.25">
      <c r="A12" s="79" t="s">
        <v>686</v>
      </c>
      <c r="B12" s="63" t="s">
        <v>14</v>
      </c>
      <c r="C12" s="205"/>
      <c r="D12" s="206"/>
      <c r="E12" s="206">
        <v>2701883</v>
      </c>
      <c r="F12" s="206"/>
      <c r="G12" s="206"/>
      <c r="H12" s="206"/>
      <c r="I12" s="206">
        <v>384720</v>
      </c>
      <c r="J12" s="207"/>
      <c r="K12" s="207"/>
      <c r="L12" s="374">
        <f>SUM(C12:K12)</f>
        <v>3086603</v>
      </c>
      <c r="M12" s="296"/>
      <c r="N12" s="209"/>
      <c r="O12" s="209"/>
      <c r="P12" s="209"/>
      <c r="Q12" s="209"/>
      <c r="R12" s="209"/>
      <c r="S12" s="209"/>
      <c r="T12" s="210"/>
      <c r="U12" s="210"/>
      <c r="V12" s="211"/>
      <c r="W12" s="208"/>
      <c r="X12" s="209"/>
      <c r="Y12" s="209"/>
      <c r="Z12" s="209"/>
      <c r="AA12" s="209"/>
      <c r="AB12" s="209"/>
      <c r="AC12" s="209"/>
      <c r="AD12" s="209"/>
      <c r="AE12" s="209"/>
      <c r="AF12" s="211"/>
      <c r="AG12" s="213">
        <f t="shared" si="0"/>
        <v>3086603</v>
      </c>
    </row>
    <row r="13" spans="1:33" ht="17.25" customHeight="1" x14ac:dyDescent="0.25">
      <c r="A13" s="79" t="s">
        <v>689</v>
      </c>
      <c r="B13" s="252" t="s">
        <v>728</v>
      </c>
      <c r="C13" s="251"/>
      <c r="D13" s="206"/>
      <c r="E13" s="206"/>
      <c r="F13" s="206"/>
      <c r="G13" s="206">
        <v>1339021</v>
      </c>
      <c r="H13" s="206"/>
      <c r="I13" s="206"/>
      <c r="J13" s="207"/>
      <c r="K13" s="207">
        <v>860673</v>
      </c>
      <c r="L13" s="374">
        <f>SUM(C13:K13)</f>
        <v>2199694</v>
      </c>
      <c r="M13" s="296"/>
      <c r="N13" s="209"/>
      <c r="O13" s="209"/>
      <c r="P13" s="209"/>
      <c r="Q13" s="209"/>
      <c r="R13" s="209"/>
      <c r="S13" s="209"/>
      <c r="T13" s="210"/>
      <c r="U13" s="210"/>
      <c r="V13" s="211"/>
      <c r="W13" s="208"/>
      <c r="X13" s="209"/>
      <c r="Y13" s="209"/>
      <c r="Z13" s="209"/>
      <c r="AA13" s="209"/>
      <c r="AB13" s="209"/>
      <c r="AC13" s="209"/>
      <c r="AD13" s="209"/>
      <c r="AE13" s="209"/>
      <c r="AF13" s="211"/>
      <c r="AG13" s="213">
        <f t="shared" si="0"/>
        <v>2199694</v>
      </c>
    </row>
    <row r="14" spans="1:33" ht="17.25" customHeight="1" x14ac:dyDescent="0.25">
      <c r="A14" s="79" t="s">
        <v>690</v>
      </c>
      <c r="B14" s="63" t="s">
        <v>16</v>
      </c>
      <c r="C14" s="205"/>
      <c r="D14" s="206"/>
      <c r="E14" s="206"/>
      <c r="F14" s="206"/>
      <c r="G14" s="206">
        <v>5710781</v>
      </c>
      <c r="H14" s="206"/>
      <c r="I14" s="206"/>
      <c r="J14" s="207"/>
      <c r="K14" s="207"/>
      <c r="L14" s="374">
        <f>SUM(C14:K14)</f>
        <v>5710781</v>
      </c>
      <c r="M14" s="296"/>
      <c r="N14" s="209"/>
      <c r="O14" s="209"/>
      <c r="P14" s="209"/>
      <c r="Q14" s="209"/>
      <c r="R14" s="209"/>
      <c r="S14" s="209"/>
      <c r="T14" s="210"/>
      <c r="U14" s="210"/>
      <c r="V14" s="211"/>
      <c r="W14" s="208"/>
      <c r="X14" s="209"/>
      <c r="Y14" s="209"/>
      <c r="Z14" s="209"/>
      <c r="AA14" s="209"/>
      <c r="AB14" s="209"/>
      <c r="AC14" s="209"/>
      <c r="AD14" s="209"/>
      <c r="AE14" s="209"/>
      <c r="AF14" s="211"/>
      <c r="AG14" s="213">
        <f t="shared" si="0"/>
        <v>5710781</v>
      </c>
    </row>
    <row r="15" spans="1:33" ht="17.25" customHeight="1" x14ac:dyDescent="0.25">
      <c r="A15" s="79" t="s">
        <v>693</v>
      </c>
      <c r="B15" s="64" t="s">
        <v>17</v>
      </c>
      <c r="C15" s="205">
        <v>3365747</v>
      </c>
      <c r="D15" s="206">
        <v>333609</v>
      </c>
      <c r="E15" s="206">
        <v>302165</v>
      </c>
      <c r="F15" s="206"/>
      <c r="G15" s="206"/>
      <c r="H15" s="206"/>
      <c r="I15" s="206"/>
      <c r="J15" s="207"/>
      <c r="K15" s="207"/>
      <c r="L15" s="374">
        <f t="shared" ref="L15:L21" si="1">SUM(C15:K15)</f>
        <v>4001521</v>
      </c>
      <c r="M15" s="296"/>
      <c r="N15" s="209"/>
      <c r="O15" s="209"/>
      <c r="P15" s="209"/>
      <c r="Q15" s="209"/>
      <c r="R15" s="209"/>
      <c r="S15" s="209"/>
      <c r="T15" s="210"/>
      <c r="U15" s="210"/>
      <c r="V15" s="211"/>
      <c r="W15" s="208"/>
      <c r="X15" s="209"/>
      <c r="Y15" s="209"/>
      <c r="Z15" s="209"/>
      <c r="AA15" s="209"/>
      <c r="AB15" s="209"/>
      <c r="AC15" s="209"/>
      <c r="AD15" s="209"/>
      <c r="AE15" s="209"/>
      <c r="AF15" s="211"/>
      <c r="AG15" s="213">
        <f t="shared" si="0"/>
        <v>4001521</v>
      </c>
    </row>
    <row r="16" spans="1:33" ht="17.25" customHeight="1" x14ac:dyDescent="0.25">
      <c r="A16" s="79" t="s">
        <v>694</v>
      </c>
      <c r="B16" s="64" t="s">
        <v>717</v>
      </c>
      <c r="C16" s="205">
        <v>4787233</v>
      </c>
      <c r="D16" s="206">
        <v>475872</v>
      </c>
      <c r="E16" s="206">
        <v>1535988</v>
      </c>
      <c r="F16" s="206"/>
      <c r="G16" s="206"/>
      <c r="H16" s="206">
        <v>88900</v>
      </c>
      <c r="I16" s="206"/>
      <c r="J16" s="207"/>
      <c r="K16" s="207"/>
      <c r="L16" s="374">
        <f>SUM(C16:K16)</f>
        <v>6887993</v>
      </c>
      <c r="M16" s="296"/>
      <c r="N16" s="209"/>
      <c r="O16" s="209"/>
      <c r="P16" s="209"/>
      <c r="Q16" s="209"/>
      <c r="R16" s="209"/>
      <c r="S16" s="209"/>
      <c r="T16" s="210"/>
      <c r="U16" s="210"/>
      <c r="V16" s="211"/>
      <c r="W16" s="208"/>
      <c r="X16" s="209"/>
      <c r="Y16" s="209"/>
      <c r="Z16" s="209"/>
      <c r="AA16" s="209"/>
      <c r="AB16" s="209"/>
      <c r="AC16" s="209"/>
      <c r="AD16" s="209"/>
      <c r="AE16" s="209"/>
      <c r="AF16" s="211"/>
      <c r="AG16" s="213">
        <f t="shared" si="0"/>
        <v>6887993</v>
      </c>
    </row>
    <row r="17" spans="1:33" ht="17.25" customHeight="1" x14ac:dyDescent="0.25">
      <c r="A17" s="79" t="s">
        <v>1024</v>
      </c>
      <c r="B17" s="452" t="s">
        <v>1025</v>
      </c>
      <c r="C17" s="205"/>
      <c r="D17" s="206"/>
      <c r="E17" s="206"/>
      <c r="F17" s="206"/>
      <c r="G17" s="206">
        <v>1171900</v>
      </c>
      <c r="H17" s="206"/>
      <c r="I17" s="206"/>
      <c r="J17" s="207"/>
      <c r="K17" s="207"/>
      <c r="L17" s="374">
        <f>SUM(C17:K17)</f>
        <v>1171900</v>
      </c>
      <c r="M17" s="455"/>
      <c r="N17" s="456"/>
      <c r="O17" s="456"/>
      <c r="P17" s="456"/>
      <c r="Q17" s="456"/>
      <c r="R17" s="456"/>
      <c r="S17" s="456"/>
      <c r="T17" s="457"/>
      <c r="U17" s="457"/>
      <c r="V17" s="211"/>
      <c r="W17" s="208"/>
      <c r="X17" s="456"/>
      <c r="Y17" s="456"/>
      <c r="Z17" s="456"/>
      <c r="AA17" s="456"/>
      <c r="AB17" s="456"/>
      <c r="AC17" s="456"/>
      <c r="AD17" s="456"/>
      <c r="AE17" s="456"/>
      <c r="AF17" s="211"/>
      <c r="AG17" s="213">
        <f t="shared" si="0"/>
        <v>1171900</v>
      </c>
    </row>
    <row r="18" spans="1:33" ht="17.25" customHeight="1" x14ac:dyDescent="0.25">
      <c r="A18" s="79" t="s">
        <v>698</v>
      </c>
      <c r="B18" s="64" t="s">
        <v>710</v>
      </c>
      <c r="C18" s="208"/>
      <c r="D18" s="209"/>
      <c r="E18" s="209">
        <v>413141</v>
      </c>
      <c r="F18" s="209"/>
      <c r="G18" s="209"/>
      <c r="H18" s="209"/>
      <c r="I18" s="209"/>
      <c r="J18" s="210"/>
      <c r="K18" s="210"/>
      <c r="L18" s="374">
        <f t="shared" si="1"/>
        <v>413141</v>
      </c>
      <c r="M18" s="296"/>
      <c r="N18" s="209"/>
      <c r="O18" s="209"/>
      <c r="P18" s="209"/>
      <c r="Q18" s="209"/>
      <c r="R18" s="209"/>
      <c r="S18" s="209"/>
      <c r="T18" s="210"/>
      <c r="U18" s="210"/>
      <c r="V18" s="211"/>
      <c r="W18" s="208"/>
      <c r="X18" s="209"/>
      <c r="Y18" s="209"/>
      <c r="Z18" s="209"/>
      <c r="AA18" s="209"/>
      <c r="AB18" s="209"/>
      <c r="AC18" s="209"/>
      <c r="AD18" s="209"/>
      <c r="AE18" s="209"/>
      <c r="AF18" s="211"/>
      <c r="AG18" s="213">
        <f t="shared" si="0"/>
        <v>413141</v>
      </c>
    </row>
    <row r="19" spans="1:33" ht="17.25" customHeight="1" x14ac:dyDescent="0.25">
      <c r="A19" s="79" t="s">
        <v>699</v>
      </c>
      <c r="B19" s="64" t="s">
        <v>18</v>
      </c>
      <c r="C19" s="208"/>
      <c r="D19" s="209"/>
      <c r="E19" s="209">
        <v>1143208</v>
      </c>
      <c r="F19" s="209"/>
      <c r="G19" s="209"/>
      <c r="H19" s="209">
        <v>292586</v>
      </c>
      <c r="I19" s="209">
        <v>215000</v>
      </c>
      <c r="J19" s="210"/>
      <c r="K19" s="210"/>
      <c r="L19" s="374">
        <f t="shared" si="1"/>
        <v>1650794</v>
      </c>
      <c r="M19" s="296"/>
      <c r="N19" s="209"/>
      <c r="O19" s="209"/>
      <c r="P19" s="209"/>
      <c r="Q19" s="209"/>
      <c r="R19" s="209"/>
      <c r="S19" s="209"/>
      <c r="T19" s="210"/>
      <c r="U19" s="210"/>
      <c r="V19" s="211"/>
      <c r="W19" s="208"/>
      <c r="X19" s="209"/>
      <c r="Y19" s="209"/>
      <c r="Z19" s="209"/>
      <c r="AA19" s="209"/>
      <c r="AB19" s="209"/>
      <c r="AC19" s="209"/>
      <c r="AD19" s="209"/>
      <c r="AE19" s="209"/>
      <c r="AF19" s="211"/>
      <c r="AG19" s="213">
        <f t="shared" si="0"/>
        <v>1650794</v>
      </c>
    </row>
    <row r="20" spans="1:33" ht="17.25" customHeight="1" x14ac:dyDescent="0.25">
      <c r="A20" s="79" t="s">
        <v>21</v>
      </c>
      <c r="B20" s="64" t="s">
        <v>22</v>
      </c>
      <c r="C20" s="208"/>
      <c r="D20" s="209"/>
      <c r="E20" s="209">
        <v>230353</v>
      </c>
      <c r="F20" s="209"/>
      <c r="G20" s="209"/>
      <c r="H20" s="209"/>
      <c r="I20" s="209"/>
      <c r="J20" s="210"/>
      <c r="K20" s="210"/>
      <c r="L20" s="374">
        <f t="shared" si="1"/>
        <v>230353</v>
      </c>
      <c r="M20" s="296"/>
      <c r="N20" s="209"/>
      <c r="O20" s="209"/>
      <c r="P20" s="209"/>
      <c r="Q20" s="209"/>
      <c r="R20" s="209"/>
      <c r="S20" s="209"/>
      <c r="T20" s="210"/>
      <c r="U20" s="210"/>
      <c r="V20" s="211"/>
      <c r="W20" s="208"/>
      <c r="X20" s="209"/>
      <c r="Y20" s="209"/>
      <c r="Z20" s="209"/>
      <c r="AA20" s="209"/>
      <c r="AB20" s="209"/>
      <c r="AC20" s="209"/>
      <c r="AD20" s="209"/>
      <c r="AE20" s="209"/>
      <c r="AF20" s="211"/>
      <c r="AG20" s="213">
        <f t="shared" si="0"/>
        <v>230353</v>
      </c>
    </row>
    <row r="21" spans="1:33" ht="17.25" customHeight="1" x14ac:dyDescent="0.25">
      <c r="A21" s="79" t="s">
        <v>25</v>
      </c>
      <c r="B21" s="64" t="s">
        <v>26</v>
      </c>
      <c r="C21" s="208">
        <v>614553</v>
      </c>
      <c r="D21" s="209">
        <v>98310</v>
      </c>
      <c r="E21" s="209">
        <v>261671</v>
      </c>
      <c r="F21" s="209"/>
      <c r="G21" s="209"/>
      <c r="H21" s="209">
        <v>50000</v>
      </c>
      <c r="I21" s="209"/>
      <c r="J21" s="210"/>
      <c r="K21" s="210"/>
      <c r="L21" s="374">
        <f t="shared" si="1"/>
        <v>1024534</v>
      </c>
      <c r="M21" s="296"/>
      <c r="N21" s="209"/>
      <c r="O21" s="209"/>
      <c r="P21" s="209"/>
      <c r="Q21" s="209"/>
      <c r="R21" s="209"/>
      <c r="S21" s="209"/>
      <c r="T21" s="210"/>
      <c r="U21" s="210"/>
      <c r="V21" s="211"/>
      <c r="W21" s="208"/>
      <c r="X21" s="209"/>
      <c r="Y21" s="209"/>
      <c r="Z21" s="209"/>
      <c r="AA21" s="209"/>
      <c r="AB21" s="209"/>
      <c r="AC21" s="209"/>
      <c r="AD21" s="209"/>
      <c r="AE21" s="209"/>
      <c r="AF21" s="211"/>
      <c r="AG21" s="213">
        <f t="shared" si="0"/>
        <v>1024534</v>
      </c>
    </row>
    <row r="22" spans="1:33" ht="27" customHeight="1" x14ac:dyDescent="0.25">
      <c r="A22" s="79" t="s">
        <v>721</v>
      </c>
      <c r="B22" s="233" t="s">
        <v>722</v>
      </c>
      <c r="C22" s="234"/>
      <c r="D22" s="235"/>
      <c r="E22" s="209"/>
      <c r="F22" s="209"/>
      <c r="G22" s="209"/>
      <c r="H22" s="209"/>
      <c r="I22" s="209"/>
      <c r="J22" s="210"/>
      <c r="K22" s="210"/>
      <c r="L22" s="374"/>
      <c r="M22" s="296"/>
      <c r="N22" s="209"/>
      <c r="O22" s="209">
        <v>2587287</v>
      </c>
      <c r="P22" s="209"/>
      <c r="Q22" s="209"/>
      <c r="R22" s="209">
        <v>107972</v>
      </c>
      <c r="S22" s="209"/>
      <c r="T22" s="210"/>
      <c r="U22" s="210"/>
      <c r="V22" s="211">
        <f>SUM(M22:T22,T22:U22)</f>
        <v>2695259</v>
      </c>
      <c r="W22" s="208"/>
      <c r="X22" s="209"/>
      <c r="Y22" s="209"/>
      <c r="Z22" s="209"/>
      <c r="AA22" s="209"/>
      <c r="AB22" s="209"/>
      <c r="AC22" s="209"/>
      <c r="AD22" s="209"/>
      <c r="AE22" s="209"/>
      <c r="AF22" s="211"/>
      <c r="AG22" s="213">
        <f>SUM(L22,V22,AF22)</f>
        <v>2695259</v>
      </c>
    </row>
    <row r="23" spans="1:33" ht="17.25" customHeight="1" x14ac:dyDescent="0.25">
      <c r="A23" s="79" t="s">
        <v>703</v>
      </c>
      <c r="B23" s="64" t="s">
        <v>29</v>
      </c>
      <c r="C23" s="208"/>
      <c r="D23" s="209"/>
      <c r="E23" s="209"/>
      <c r="F23" s="209"/>
      <c r="G23" s="209"/>
      <c r="H23" s="209"/>
      <c r="I23" s="209"/>
      <c r="J23" s="210"/>
      <c r="K23" s="210"/>
      <c r="L23" s="374"/>
      <c r="M23" s="296"/>
      <c r="N23" s="209"/>
      <c r="O23" s="209"/>
      <c r="P23" s="209"/>
      <c r="Q23" s="209">
        <v>222350</v>
      </c>
      <c r="R23" s="209"/>
      <c r="S23" s="209"/>
      <c r="T23" s="210"/>
      <c r="U23" s="210"/>
      <c r="V23" s="211">
        <f>SUM(M23:U23)</f>
        <v>222350</v>
      </c>
      <c r="W23" s="208"/>
      <c r="X23" s="209"/>
      <c r="Y23" s="209"/>
      <c r="Z23" s="209"/>
      <c r="AA23" s="209"/>
      <c r="AB23" s="209"/>
      <c r="AC23" s="209"/>
      <c r="AD23" s="209"/>
      <c r="AE23" s="209"/>
      <c r="AF23" s="211"/>
      <c r="AG23" s="213">
        <f>SUM(L23,V23,AF23)</f>
        <v>222350</v>
      </c>
    </row>
    <row r="24" spans="1:33" ht="17.25" customHeight="1" x14ac:dyDescent="0.25">
      <c r="A24" s="79" t="s">
        <v>27</v>
      </c>
      <c r="B24" s="64" t="s">
        <v>28</v>
      </c>
      <c r="C24" s="208">
        <v>120000</v>
      </c>
      <c r="D24" s="209">
        <v>20160</v>
      </c>
      <c r="E24" s="209">
        <v>158036</v>
      </c>
      <c r="F24" s="209"/>
      <c r="G24" s="209"/>
      <c r="H24" s="209"/>
      <c r="I24" s="209"/>
      <c r="J24" s="210"/>
      <c r="K24" s="210"/>
      <c r="L24" s="374">
        <f>SUM(C24:K24)</f>
        <v>298196</v>
      </c>
      <c r="M24" s="296"/>
      <c r="N24" s="209"/>
      <c r="O24" s="209"/>
      <c r="P24" s="209"/>
      <c r="Q24" s="209"/>
      <c r="R24" s="209"/>
      <c r="S24" s="209"/>
      <c r="T24" s="210"/>
      <c r="U24" s="210"/>
      <c r="V24" s="211"/>
      <c r="W24" s="208"/>
      <c r="X24" s="209"/>
      <c r="Y24" s="209"/>
      <c r="Z24" s="209"/>
      <c r="AA24" s="209"/>
      <c r="AB24" s="209"/>
      <c r="AC24" s="209"/>
      <c r="AD24" s="209"/>
      <c r="AE24" s="209"/>
      <c r="AF24" s="211"/>
      <c r="AG24" s="213">
        <f>SUM(L24,V24,AF24)</f>
        <v>298196</v>
      </c>
    </row>
    <row r="25" spans="1:33" ht="17.25" customHeight="1" x14ac:dyDescent="0.25">
      <c r="A25" s="79" t="s">
        <v>762</v>
      </c>
      <c r="B25" s="64" t="s">
        <v>763</v>
      </c>
      <c r="C25" s="208"/>
      <c r="D25" s="209"/>
      <c r="E25" s="209">
        <v>206340</v>
      </c>
      <c r="F25" s="209"/>
      <c r="G25" s="209"/>
      <c r="H25" s="209"/>
      <c r="I25" s="209"/>
      <c r="J25" s="210"/>
      <c r="K25" s="210"/>
      <c r="L25" s="374">
        <f t="shared" ref="L25:L26" si="2">SUM(C25:K25)</f>
        <v>206340</v>
      </c>
      <c r="M25" s="296"/>
      <c r="N25" s="209"/>
      <c r="O25" s="209"/>
      <c r="P25" s="209"/>
      <c r="Q25" s="209"/>
      <c r="R25" s="209"/>
      <c r="S25" s="209"/>
      <c r="T25" s="210"/>
      <c r="U25" s="210"/>
      <c r="V25" s="211"/>
      <c r="W25" s="208"/>
      <c r="X25" s="209"/>
      <c r="Y25" s="209"/>
      <c r="Z25" s="209"/>
      <c r="AA25" s="209"/>
      <c r="AB25" s="209"/>
      <c r="AC25" s="209"/>
      <c r="AD25" s="209"/>
      <c r="AE25" s="209"/>
      <c r="AF25" s="211"/>
      <c r="AG25" s="213">
        <f t="shared" ref="AG25:AG26" si="3">SUM(L25,V25,AF25)</f>
        <v>206340</v>
      </c>
    </row>
    <row r="26" spans="1:33" ht="24.75" customHeight="1" x14ac:dyDescent="0.25">
      <c r="A26" s="79" t="s">
        <v>842</v>
      </c>
      <c r="B26" s="233" t="s">
        <v>843</v>
      </c>
      <c r="C26" s="208">
        <v>7415938</v>
      </c>
      <c r="D26" s="209">
        <v>1125304</v>
      </c>
      <c r="E26" s="209">
        <v>2288435</v>
      </c>
      <c r="F26" s="209"/>
      <c r="G26" s="209"/>
      <c r="H26" s="209">
        <v>4176864</v>
      </c>
      <c r="I26" s="209">
        <v>15822391</v>
      </c>
      <c r="J26" s="210"/>
      <c r="K26" s="210"/>
      <c r="L26" s="374">
        <f t="shared" si="2"/>
        <v>30828932</v>
      </c>
      <c r="M26" s="296"/>
      <c r="N26" s="209"/>
      <c r="O26" s="209"/>
      <c r="P26" s="209"/>
      <c r="Q26" s="209"/>
      <c r="R26" s="209"/>
      <c r="S26" s="209"/>
      <c r="T26" s="210"/>
      <c r="U26" s="210"/>
      <c r="V26" s="211"/>
      <c r="W26" s="208"/>
      <c r="X26" s="209"/>
      <c r="Y26" s="209"/>
      <c r="Z26" s="209"/>
      <c r="AA26" s="209"/>
      <c r="AB26" s="209"/>
      <c r="AC26" s="209"/>
      <c r="AD26" s="209"/>
      <c r="AE26" s="209"/>
      <c r="AF26" s="211"/>
      <c r="AG26" s="213">
        <f t="shared" si="3"/>
        <v>30828932</v>
      </c>
    </row>
    <row r="27" spans="1:33" ht="17.25" customHeight="1" x14ac:dyDescent="0.25">
      <c r="A27" s="79" t="s">
        <v>46</v>
      </c>
      <c r="B27" s="64" t="s">
        <v>47</v>
      </c>
      <c r="C27" s="208">
        <v>2460400</v>
      </c>
      <c r="D27" s="209">
        <v>459118</v>
      </c>
      <c r="E27" s="209">
        <v>2041742</v>
      </c>
      <c r="F27" s="209"/>
      <c r="G27" s="209"/>
      <c r="H27" s="209">
        <v>299990</v>
      </c>
      <c r="I27" s="209"/>
      <c r="J27" s="210"/>
      <c r="K27" s="210"/>
      <c r="L27" s="374">
        <f>SUM(C27:K27)</f>
        <v>5261250</v>
      </c>
      <c r="M27" s="296"/>
      <c r="N27" s="209"/>
      <c r="O27" s="209"/>
      <c r="P27" s="209"/>
      <c r="Q27" s="209"/>
      <c r="R27" s="209"/>
      <c r="S27" s="209"/>
      <c r="T27" s="210"/>
      <c r="U27" s="210"/>
      <c r="V27" s="211"/>
      <c r="W27" s="208"/>
      <c r="X27" s="209"/>
      <c r="Y27" s="209"/>
      <c r="Z27" s="209"/>
      <c r="AA27" s="209"/>
      <c r="AB27" s="209"/>
      <c r="AC27" s="209"/>
      <c r="AD27" s="209"/>
      <c r="AE27" s="209"/>
      <c r="AF27" s="211"/>
      <c r="AG27" s="213">
        <f t="shared" si="0"/>
        <v>5261250</v>
      </c>
    </row>
    <row r="28" spans="1:33" ht="17.25" customHeight="1" x14ac:dyDescent="0.25">
      <c r="A28" s="79" t="s">
        <v>702</v>
      </c>
      <c r="B28" s="64" t="s">
        <v>19</v>
      </c>
      <c r="C28" s="208"/>
      <c r="D28" s="209"/>
      <c r="E28" s="209">
        <v>1289804</v>
      </c>
      <c r="F28" s="209">
        <v>3787600</v>
      </c>
      <c r="G28" s="209">
        <v>100000</v>
      </c>
      <c r="H28" s="209"/>
      <c r="I28" s="209"/>
      <c r="J28" s="210"/>
      <c r="K28" s="210"/>
      <c r="L28" s="374">
        <f>SUM(C28:K28)</f>
        <v>5177404</v>
      </c>
      <c r="M28" s="296"/>
      <c r="N28" s="209"/>
      <c r="O28" s="209"/>
      <c r="P28" s="209"/>
      <c r="Q28" s="209"/>
      <c r="R28" s="209"/>
      <c r="S28" s="209"/>
      <c r="T28" s="210"/>
      <c r="U28" s="210"/>
      <c r="V28" s="211"/>
      <c r="W28" s="208"/>
      <c r="X28" s="209"/>
      <c r="Y28" s="209"/>
      <c r="Z28" s="209"/>
      <c r="AA28" s="209"/>
      <c r="AB28" s="209"/>
      <c r="AC28" s="209"/>
      <c r="AD28" s="209"/>
      <c r="AE28" s="209"/>
      <c r="AF28" s="211"/>
      <c r="AG28" s="213">
        <f t="shared" si="0"/>
        <v>5177404</v>
      </c>
    </row>
    <row r="29" spans="1:33" ht="17.25" customHeight="1" x14ac:dyDescent="0.25">
      <c r="A29" s="79" t="s">
        <v>44</v>
      </c>
      <c r="B29" s="63" t="s">
        <v>765</v>
      </c>
      <c r="C29" s="208"/>
      <c r="D29" s="209"/>
      <c r="E29" s="209"/>
      <c r="F29" s="209"/>
      <c r="G29" s="209"/>
      <c r="H29" s="209"/>
      <c r="I29" s="209"/>
      <c r="J29" s="210"/>
      <c r="K29" s="210"/>
      <c r="L29" s="374">
        <f>SUM(C29:K29)</f>
        <v>0</v>
      </c>
      <c r="M29" s="296"/>
      <c r="N29" s="209"/>
      <c r="O29" s="209"/>
      <c r="P29" s="209"/>
      <c r="Q29" s="209"/>
      <c r="R29" s="209"/>
      <c r="S29" s="209"/>
      <c r="T29" s="210"/>
      <c r="U29" s="210"/>
      <c r="V29" s="211"/>
      <c r="W29" s="208"/>
      <c r="X29" s="209"/>
      <c r="Y29" s="209"/>
      <c r="Z29" s="209"/>
      <c r="AA29" s="209"/>
      <c r="AB29" s="209"/>
      <c r="AC29" s="209"/>
      <c r="AD29" s="209"/>
      <c r="AE29" s="209"/>
      <c r="AF29" s="211"/>
      <c r="AG29" s="213">
        <f t="shared" si="0"/>
        <v>0</v>
      </c>
    </row>
    <row r="30" spans="1:33" ht="17.25" customHeight="1" x14ac:dyDescent="0.25">
      <c r="A30" s="294" t="s">
        <v>704</v>
      </c>
      <c r="B30" s="292" t="s">
        <v>766</v>
      </c>
      <c r="C30" s="208"/>
      <c r="D30" s="296"/>
      <c r="E30" s="296"/>
      <c r="F30" s="296"/>
      <c r="G30" s="296"/>
      <c r="H30" s="296"/>
      <c r="I30" s="296"/>
      <c r="J30" s="209"/>
      <c r="K30" s="373"/>
      <c r="L30" s="374"/>
      <c r="M30" s="209"/>
      <c r="N30" s="209"/>
      <c r="O30" s="209"/>
      <c r="P30" s="209"/>
      <c r="Q30" s="209"/>
      <c r="R30" s="209"/>
      <c r="S30" s="209"/>
      <c r="T30" s="209"/>
      <c r="U30" s="209"/>
      <c r="V30" s="211"/>
      <c r="W30" s="296"/>
      <c r="X30" s="209"/>
      <c r="Y30" s="209"/>
      <c r="Z30" s="209"/>
      <c r="AA30" s="209"/>
      <c r="AB30" s="209"/>
      <c r="AC30" s="209"/>
      <c r="AD30" s="209"/>
      <c r="AE30" s="209"/>
      <c r="AF30" s="386"/>
      <c r="AG30" s="213">
        <f t="shared" si="0"/>
        <v>0</v>
      </c>
    </row>
    <row r="31" spans="1:33" ht="17.25" customHeight="1" thickBot="1" x14ac:dyDescent="0.3">
      <c r="A31" s="295" t="s">
        <v>705</v>
      </c>
      <c r="B31" s="293" t="s">
        <v>767</v>
      </c>
      <c r="C31" s="286"/>
      <c r="D31" s="287"/>
      <c r="E31" s="287"/>
      <c r="F31" s="287"/>
      <c r="G31" s="287"/>
      <c r="H31" s="287"/>
      <c r="I31" s="287"/>
      <c r="J31" s="297"/>
      <c r="K31" s="288"/>
      <c r="L31" s="376"/>
      <c r="M31" s="287"/>
      <c r="N31" s="289"/>
      <c r="O31" s="289"/>
      <c r="P31" s="289"/>
      <c r="Q31" s="289"/>
      <c r="R31" s="289"/>
      <c r="S31" s="289"/>
      <c r="T31" s="290"/>
      <c r="U31" s="290"/>
      <c r="V31" s="291"/>
      <c r="W31" s="286"/>
      <c r="X31" s="289"/>
      <c r="Y31" s="289"/>
      <c r="Z31" s="289"/>
      <c r="AA31" s="289"/>
      <c r="AB31" s="289"/>
      <c r="AC31" s="289"/>
      <c r="AD31" s="289"/>
      <c r="AE31" s="289"/>
      <c r="AF31" s="291"/>
      <c r="AG31" s="213">
        <f t="shared" si="0"/>
        <v>0</v>
      </c>
    </row>
    <row r="32" spans="1:33" ht="19.5" customHeight="1" thickBot="1" x14ac:dyDescent="0.3">
      <c r="A32" s="571" t="s">
        <v>64</v>
      </c>
      <c r="B32" s="572"/>
      <c r="C32" s="214">
        <f t="shared" ref="C32:I32" si="4">SUM(C10:C29)</f>
        <v>22979096</v>
      </c>
      <c r="D32" s="214">
        <f t="shared" si="4"/>
        <v>3305500</v>
      </c>
      <c r="E32" s="214">
        <f t="shared" si="4"/>
        <v>15251145</v>
      </c>
      <c r="F32" s="214">
        <f t="shared" si="4"/>
        <v>3787600</v>
      </c>
      <c r="G32" s="214">
        <f>SUM(G10:G31)</f>
        <v>8627537</v>
      </c>
      <c r="H32" s="214">
        <f t="shared" si="4"/>
        <v>4967140</v>
      </c>
      <c r="I32" s="214">
        <f t="shared" si="4"/>
        <v>16422111</v>
      </c>
      <c r="J32" s="214"/>
      <c r="K32" s="214">
        <f>SUM(K10:K31)</f>
        <v>860673</v>
      </c>
      <c r="L32" s="214">
        <f>SUM(L10:L31)</f>
        <v>76200802</v>
      </c>
      <c r="M32" s="214"/>
      <c r="N32" s="215"/>
      <c r="O32" s="215">
        <f>SUM(O10:O29)</f>
        <v>2587287</v>
      </c>
      <c r="P32" s="215"/>
      <c r="Q32" s="215">
        <f>SUM(Q10:Q29)</f>
        <v>222350</v>
      </c>
      <c r="R32" s="215">
        <f>SUM(R10:R29)</f>
        <v>107972</v>
      </c>
      <c r="S32" s="215"/>
      <c r="T32" s="215"/>
      <c r="U32" s="215"/>
      <c r="V32" s="216">
        <f>SUM(V10:V29)</f>
        <v>2917609</v>
      </c>
      <c r="W32" s="214"/>
      <c r="X32" s="215"/>
      <c r="Y32" s="215"/>
      <c r="Z32" s="215"/>
      <c r="AA32" s="215"/>
      <c r="AB32" s="215"/>
      <c r="AC32" s="215"/>
      <c r="AD32" s="215"/>
      <c r="AE32" s="215"/>
      <c r="AF32" s="216"/>
      <c r="AG32" s="217">
        <f>SUM(AG10:AG31)</f>
        <v>79118411</v>
      </c>
    </row>
    <row r="41" spans="5:5" ht="12.95" customHeight="1" x14ac:dyDescent="0.25">
      <c r="E41" s="236"/>
    </row>
  </sheetData>
  <mergeCells count="15">
    <mergeCell ref="A32:B32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view="pageBreakPreview" zoomScaleNormal="100" zoomScaleSheetLayoutView="100" workbookViewId="0">
      <selection activeCell="AC73" sqref="AC73"/>
    </sheetView>
  </sheetViews>
  <sheetFormatPr defaultRowHeight="12.75" x14ac:dyDescent="0.2"/>
  <cols>
    <col min="1" max="1" width="5.85546875" style="152" customWidth="1"/>
    <col min="2" max="2" width="7.5703125" style="152" customWidth="1"/>
    <col min="3" max="3" width="36.85546875" style="152" customWidth="1"/>
    <col min="4" max="4" width="16.5703125" style="152" customWidth="1"/>
    <col min="5" max="24" width="9.28515625" style="153" hidden="1" customWidth="1"/>
    <col min="25" max="25" width="12.7109375" style="153" customWidth="1"/>
    <col min="26" max="26" width="15.42578125" style="153" customWidth="1"/>
    <col min="27" max="27" width="17.140625" style="153" customWidth="1"/>
    <col min="28" max="29" width="12.7109375" style="153" customWidth="1"/>
    <col min="30" max="32" width="13" style="153" customWidth="1"/>
    <col min="33" max="16384" width="9.140625" style="152"/>
  </cols>
  <sheetData>
    <row r="1" spans="1:32" ht="15" x14ac:dyDescent="0.25">
      <c r="A1" s="586" t="s">
        <v>1040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7"/>
      <c r="Z1" s="587"/>
      <c r="AA1" s="587"/>
      <c r="AB1" s="587"/>
      <c r="AC1" s="587"/>
      <c r="AD1" s="587"/>
      <c r="AE1" s="587"/>
      <c r="AF1" s="587"/>
    </row>
    <row r="2" spans="1:32" ht="15" x14ac:dyDescent="0.25">
      <c r="A2" s="586" t="s">
        <v>54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7"/>
      <c r="Z2" s="587"/>
      <c r="AA2" s="587"/>
      <c r="AB2" s="587"/>
      <c r="AC2" s="587"/>
      <c r="AD2" s="587"/>
      <c r="AE2" s="587"/>
      <c r="AF2" s="587"/>
    </row>
    <row r="3" spans="1:32" ht="15" x14ac:dyDescent="0.25">
      <c r="A3" s="588" t="s">
        <v>723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7"/>
      <c r="Z3" s="587"/>
      <c r="AA3" s="587"/>
      <c r="AB3" s="587"/>
      <c r="AC3" s="587"/>
      <c r="AD3" s="587"/>
      <c r="AE3" s="587"/>
      <c r="AF3" s="587"/>
    </row>
    <row r="4" spans="1:32" ht="13.5" thickBot="1" x14ac:dyDescent="0.25"/>
    <row r="5" spans="1:32" ht="77.25" thickBot="1" x14ac:dyDescent="0.25">
      <c r="A5" s="592" t="s">
        <v>579</v>
      </c>
      <c r="B5" s="595" t="s">
        <v>580</v>
      </c>
      <c r="C5" s="589" t="s">
        <v>92</v>
      </c>
      <c r="D5" s="238" t="s">
        <v>845</v>
      </c>
      <c r="E5" s="237" t="s">
        <v>50</v>
      </c>
      <c r="F5" s="115" t="s">
        <v>31</v>
      </c>
      <c r="G5" s="115" t="s">
        <v>51</v>
      </c>
      <c r="H5" s="115" t="s">
        <v>32</v>
      </c>
      <c r="I5" s="115" t="s">
        <v>33</v>
      </c>
      <c r="J5" s="115" t="s">
        <v>53</v>
      </c>
      <c r="K5" s="115" t="s">
        <v>34</v>
      </c>
      <c r="L5" s="115" t="s">
        <v>52</v>
      </c>
      <c r="M5" s="115" t="s">
        <v>35</v>
      </c>
      <c r="N5" s="115" t="s">
        <v>62</v>
      </c>
      <c r="O5" s="115" t="s">
        <v>36</v>
      </c>
      <c r="P5" s="115" t="s">
        <v>37</v>
      </c>
      <c r="Q5" s="115" t="s">
        <v>710</v>
      </c>
      <c r="R5" s="115" t="s">
        <v>38</v>
      </c>
      <c r="S5" s="115" t="s">
        <v>49</v>
      </c>
      <c r="T5" s="115" t="s">
        <v>39</v>
      </c>
      <c r="U5" s="115" t="s">
        <v>40</v>
      </c>
      <c r="V5" s="115" t="s">
        <v>41</v>
      </c>
      <c r="W5" s="115" t="s">
        <v>42</v>
      </c>
      <c r="X5" s="253" t="s">
        <v>43</v>
      </c>
      <c r="Y5" s="254" t="s">
        <v>846</v>
      </c>
      <c r="Z5" s="254" t="s">
        <v>717</v>
      </c>
      <c r="AA5" s="254" t="s">
        <v>1036</v>
      </c>
      <c r="AB5" s="254" t="s">
        <v>26</v>
      </c>
      <c r="AC5" s="254" t="s">
        <v>722</v>
      </c>
      <c r="AD5" s="254" t="s">
        <v>843</v>
      </c>
      <c r="AE5" s="254" t="s">
        <v>47</v>
      </c>
      <c r="AF5" s="583" t="s">
        <v>752</v>
      </c>
    </row>
    <row r="6" spans="1:32" ht="12.75" customHeight="1" x14ac:dyDescent="0.2">
      <c r="A6" s="593"/>
      <c r="B6" s="596"/>
      <c r="C6" s="590"/>
      <c r="D6" s="239" t="s">
        <v>685</v>
      </c>
      <c r="E6" s="116" t="s">
        <v>687</v>
      </c>
      <c r="F6" s="116" t="s">
        <v>688</v>
      </c>
      <c r="G6" s="116" t="s">
        <v>689</v>
      </c>
      <c r="H6" s="116" t="s">
        <v>690</v>
      </c>
      <c r="I6" s="116" t="s">
        <v>691</v>
      </c>
      <c r="J6" s="116" t="s">
        <v>692</v>
      </c>
      <c r="K6" s="116" t="s">
        <v>693</v>
      </c>
      <c r="L6" s="116" t="s">
        <v>694</v>
      </c>
      <c r="M6" s="116" t="s">
        <v>694</v>
      </c>
      <c r="N6" s="116" t="s">
        <v>695</v>
      </c>
      <c r="O6" s="116" t="s">
        <v>696</v>
      </c>
      <c r="P6" s="116" t="s">
        <v>697</v>
      </c>
      <c r="Q6" s="116" t="s">
        <v>698</v>
      </c>
      <c r="R6" s="116" t="s">
        <v>700</v>
      </c>
      <c r="S6" s="77" t="s">
        <v>48</v>
      </c>
      <c r="T6" s="116" t="s">
        <v>701</v>
      </c>
      <c r="U6" s="116" t="s">
        <v>702</v>
      </c>
      <c r="V6" s="116" t="s">
        <v>706</v>
      </c>
      <c r="W6" s="116" t="s">
        <v>704</v>
      </c>
      <c r="X6" s="116" t="s">
        <v>705</v>
      </c>
      <c r="Y6" s="274" t="s">
        <v>686</v>
      </c>
      <c r="Z6" s="274" t="s">
        <v>694</v>
      </c>
      <c r="AA6" s="274" t="s">
        <v>699</v>
      </c>
      <c r="AB6" s="274" t="s">
        <v>25</v>
      </c>
      <c r="AC6" s="274" t="s">
        <v>25</v>
      </c>
      <c r="AD6" s="274" t="s">
        <v>842</v>
      </c>
      <c r="AE6" s="274" t="s">
        <v>46</v>
      </c>
      <c r="AF6" s="584"/>
    </row>
    <row r="7" spans="1:32" ht="12.75" customHeight="1" x14ac:dyDescent="0.2">
      <c r="A7" s="593"/>
      <c r="B7" s="596"/>
      <c r="C7" s="590"/>
      <c r="D7" s="240"/>
      <c r="E7" s="117"/>
      <c r="F7" s="117"/>
      <c r="G7" s="117"/>
      <c r="H7" s="117"/>
      <c r="I7" s="117"/>
      <c r="J7" s="117"/>
      <c r="K7" s="117"/>
      <c r="L7" s="117"/>
      <c r="M7" s="117"/>
      <c r="N7" s="117" t="s">
        <v>63</v>
      </c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255"/>
      <c r="Z7" s="255"/>
      <c r="AA7" s="255"/>
      <c r="AB7" s="255"/>
      <c r="AC7" s="255"/>
      <c r="AD7" s="255"/>
      <c r="AE7" s="255"/>
      <c r="AF7" s="584"/>
    </row>
    <row r="8" spans="1:32" ht="13.5" customHeight="1" thickBot="1" x14ac:dyDescent="0.25">
      <c r="A8" s="594"/>
      <c r="B8" s="597"/>
      <c r="C8" s="591"/>
      <c r="D8" s="241" t="s">
        <v>578</v>
      </c>
      <c r="E8" s="118" t="s">
        <v>578</v>
      </c>
      <c r="F8" s="118" t="s">
        <v>578</v>
      </c>
      <c r="G8" s="118" t="s">
        <v>578</v>
      </c>
      <c r="H8" s="118" t="s">
        <v>578</v>
      </c>
      <c r="I8" s="118" t="s">
        <v>578</v>
      </c>
      <c r="J8" s="118" t="s">
        <v>578</v>
      </c>
      <c r="K8" s="118" t="s">
        <v>578</v>
      </c>
      <c r="L8" s="118" t="s">
        <v>578</v>
      </c>
      <c r="M8" s="118" t="s">
        <v>578</v>
      </c>
      <c r="N8" s="118" t="s">
        <v>578</v>
      </c>
      <c r="O8" s="118" t="s">
        <v>578</v>
      </c>
      <c r="P8" s="118" t="s">
        <v>578</v>
      </c>
      <c r="Q8" s="118" t="s">
        <v>578</v>
      </c>
      <c r="R8" s="118" t="s">
        <v>578</v>
      </c>
      <c r="S8" s="118" t="s">
        <v>578</v>
      </c>
      <c r="T8" s="118" t="s">
        <v>578</v>
      </c>
      <c r="U8" s="118" t="s">
        <v>578</v>
      </c>
      <c r="V8" s="118" t="s">
        <v>578</v>
      </c>
      <c r="W8" s="118" t="s">
        <v>578</v>
      </c>
      <c r="X8" s="118" t="s">
        <v>578</v>
      </c>
      <c r="Y8" s="241" t="s">
        <v>578</v>
      </c>
      <c r="Z8" s="241" t="s">
        <v>578</v>
      </c>
      <c r="AA8" s="241" t="s">
        <v>578</v>
      </c>
      <c r="AB8" s="241" t="s">
        <v>578</v>
      </c>
      <c r="AC8" s="241" t="s">
        <v>578</v>
      </c>
      <c r="AD8" s="241" t="s">
        <v>578</v>
      </c>
      <c r="AE8" s="241" t="s">
        <v>578</v>
      </c>
      <c r="AF8" s="585"/>
    </row>
    <row r="9" spans="1:32" ht="15" x14ac:dyDescent="0.2">
      <c r="A9" s="577" t="s">
        <v>1037</v>
      </c>
      <c r="B9" s="578"/>
      <c r="C9" s="579"/>
      <c r="D9" s="242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256"/>
      <c r="Z9" s="283"/>
      <c r="AA9" s="283"/>
      <c r="AB9" s="283"/>
      <c r="AC9" s="283"/>
      <c r="AD9" s="283"/>
      <c r="AE9" s="486"/>
      <c r="AF9" s="283"/>
    </row>
    <row r="10" spans="1:32" s="160" customFormat="1" ht="0.75" customHeight="1" thickBot="1" x14ac:dyDescent="0.25">
      <c r="A10" s="156"/>
      <c r="B10" s="157"/>
      <c r="C10" s="158"/>
      <c r="D10" s="243"/>
      <c r="E10" s="159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257"/>
      <c r="Z10" s="243"/>
      <c r="AA10" s="243"/>
      <c r="AB10" s="243"/>
      <c r="AC10" s="243"/>
      <c r="AD10" s="243"/>
      <c r="AE10" s="487"/>
      <c r="AF10" s="282"/>
    </row>
    <row r="11" spans="1:32" ht="25.5" hidden="1" customHeight="1" x14ac:dyDescent="0.2">
      <c r="A11" s="161"/>
      <c r="B11" s="162"/>
      <c r="C11" s="163"/>
      <c r="D11" s="244"/>
      <c r="E11" s="14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256"/>
      <c r="Z11" s="244"/>
      <c r="AA11" s="244"/>
      <c r="AB11" s="244"/>
      <c r="AC11" s="244"/>
      <c r="AD11" s="244"/>
      <c r="AE11" s="486"/>
      <c r="AF11" s="280"/>
    </row>
    <row r="12" spans="1:32" ht="13.5" hidden="1" customHeight="1" thickBot="1" x14ac:dyDescent="0.25">
      <c r="A12" s="161"/>
      <c r="B12" s="162"/>
      <c r="C12" s="163"/>
      <c r="D12" s="244"/>
      <c r="E12" s="14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256"/>
      <c r="Z12" s="244"/>
      <c r="AA12" s="244"/>
      <c r="AB12" s="244"/>
      <c r="AC12" s="244"/>
      <c r="AD12" s="244"/>
      <c r="AE12" s="486"/>
      <c r="AF12" s="280"/>
    </row>
    <row r="13" spans="1:32" ht="21" hidden="1" customHeight="1" x14ac:dyDescent="0.2">
      <c r="A13" s="161"/>
      <c r="B13" s="162"/>
      <c r="C13" s="163"/>
      <c r="D13" s="244"/>
      <c r="E13" s="148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256"/>
      <c r="Z13" s="244"/>
      <c r="AA13" s="244"/>
      <c r="AB13" s="244"/>
      <c r="AC13" s="244"/>
      <c r="AD13" s="244"/>
      <c r="AE13" s="486"/>
      <c r="AF13" s="280"/>
    </row>
    <row r="14" spans="1:32" ht="13.5" hidden="1" customHeight="1" thickBot="1" x14ac:dyDescent="0.25">
      <c r="A14" s="161"/>
      <c r="B14" s="162"/>
      <c r="C14" s="163"/>
      <c r="D14" s="244"/>
      <c r="E14" s="148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256"/>
      <c r="Z14" s="244"/>
      <c r="AA14" s="244"/>
      <c r="AB14" s="244"/>
      <c r="AC14" s="244"/>
      <c r="AD14" s="244"/>
      <c r="AE14" s="486"/>
      <c r="AF14" s="280"/>
    </row>
    <row r="15" spans="1:32" ht="13.5" hidden="1" customHeight="1" thickBot="1" x14ac:dyDescent="0.25">
      <c r="A15" s="161"/>
      <c r="B15" s="162"/>
      <c r="C15" s="163"/>
      <c r="D15" s="244"/>
      <c r="E15" s="148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256"/>
      <c r="Z15" s="244"/>
      <c r="AA15" s="244"/>
      <c r="AB15" s="244"/>
      <c r="AC15" s="244"/>
      <c r="AD15" s="244"/>
      <c r="AE15" s="486"/>
      <c r="AF15" s="280"/>
    </row>
    <row r="16" spans="1:32" ht="13.5" hidden="1" customHeight="1" thickBot="1" x14ac:dyDescent="0.25">
      <c r="A16" s="161"/>
      <c r="B16" s="162"/>
      <c r="C16" s="163"/>
      <c r="D16" s="244"/>
      <c r="E16" s="148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256"/>
      <c r="Z16" s="244"/>
      <c r="AA16" s="244"/>
      <c r="AB16" s="244"/>
      <c r="AC16" s="244"/>
      <c r="AD16" s="244"/>
      <c r="AE16" s="486"/>
      <c r="AF16" s="280"/>
    </row>
    <row r="17" spans="1:32" ht="13.5" hidden="1" customHeight="1" thickBot="1" x14ac:dyDescent="0.25">
      <c r="A17" s="161"/>
      <c r="B17" s="162"/>
      <c r="C17" s="163"/>
      <c r="D17" s="244"/>
      <c r="E17" s="148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256"/>
      <c r="Z17" s="244"/>
      <c r="AA17" s="244"/>
      <c r="AB17" s="244"/>
      <c r="AC17" s="244"/>
      <c r="AD17" s="244"/>
      <c r="AE17" s="486"/>
      <c r="AF17" s="280"/>
    </row>
    <row r="18" spans="1:32" s="160" customFormat="1" ht="13.5" hidden="1" customHeight="1" thickBot="1" x14ac:dyDescent="0.25">
      <c r="A18" s="156"/>
      <c r="B18" s="157"/>
      <c r="C18" s="158"/>
      <c r="D18" s="243"/>
      <c r="E18" s="159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257"/>
      <c r="Z18" s="243"/>
      <c r="AA18" s="243"/>
      <c r="AB18" s="243"/>
      <c r="AC18" s="243"/>
      <c r="AD18" s="243"/>
      <c r="AE18" s="487"/>
      <c r="AF18" s="281"/>
    </row>
    <row r="19" spans="1:32" ht="13.5" hidden="1" customHeight="1" thickBot="1" x14ac:dyDescent="0.25">
      <c r="A19" s="161"/>
      <c r="B19" s="162"/>
      <c r="C19" s="163"/>
      <c r="D19" s="244"/>
      <c r="E19" s="148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256"/>
      <c r="Z19" s="244"/>
      <c r="AA19" s="244"/>
      <c r="AB19" s="244"/>
      <c r="AC19" s="244"/>
      <c r="AD19" s="244"/>
      <c r="AE19" s="486"/>
      <c r="AF19" s="280"/>
    </row>
    <row r="20" spans="1:32" ht="13.5" hidden="1" customHeight="1" thickBot="1" x14ac:dyDescent="0.25">
      <c r="A20" s="161"/>
      <c r="B20" s="162"/>
      <c r="C20" s="163"/>
      <c r="D20" s="244"/>
      <c r="E20" s="14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256"/>
      <c r="Z20" s="244"/>
      <c r="AA20" s="244"/>
      <c r="AB20" s="244"/>
      <c r="AC20" s="244"/>
      <c r="AD20" s="244"/>
      <c r="AE20" s="486"/>
      <c r="AF20" s="280"/>
    </row>
    <row r="21" spans="1:32" ht="13.5" hidden="1" customHeight="1" thickBot="1" x14ac:dyDescent="0.25">
      <c r="A21" s="161"/>
      <c r="B21" s="162"/>
      <c r="C21" s="163"/>
      <c r="D21" s="244"/>
      <c r="E21" s="14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256"/>
      <c r="Z21" s="244"/>
      <c r="AA21" s="244"/>
      <c r="AB21" s="244"/>
      <c r="AC21" s="244"/>
      <c r="AD21" s="244"/>
      <c r="AE21" s="486"/>
      <c r="AF21" s="280"/>
    </row>
    <row r="22" spans="1:32" ht="13.5" hidden="1" customHeight="1" thickBot="1" x14ac:dyDescent="0.25">
      <c r="A22" s="161"/>
      <c r="B22" s="162"/>
      <c r="C22" s="163"/>
      <c r="D22" s="244"/>
      <c r="E22" s="148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256"/>
      <c r="Z22" s="244"/>
      <c r="AA22" s="244"/>
      <c r="AB22" s="244"/>
      <c r="AC22" s="244"/>
      <c r="AD22" s="244"/>
      <c r="AE22" s="486"/>
      <c r="AF22" s="280"/>
    </row>
    <row r="23" spans="1:32" ht="13.5" hidden="1" customHeight="1" thickBot="1" x14ac:dyDescent="0.25">
      <c r="A23" s="161"/>
      <c r="B23" s="162"/>
      <c r="C23" s="163"/>
      <c r="D23" s="244"/>
      <c r="E23" s="14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256"/>
      <c r="Z23" s="244"/>
      <c r="AA23" s="244"/>
      <c r="AB23" s="244"/>
      <c r="AC23" s="244"/>
      <c r="AD23" s="244"/>
      <c r="AE23" s="486"/>
      <c r="AF23" s="280"/>
    </row>
    <row r="24" spans="1:32" ht="13.5" hidden="1" customHeight="1" thickBot="1" x14ac:dyDescent="0.25">
      <c r="A24" s="161"/>
      <c r="B24" s="162"/>
      <c r="C24" s="163"/>
      <c r="D24" s="244"/>
      <c r="E24" s="14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256"/>
      <c r="Z24" s="244"/>
      <c r="AA24" s="244"/>
      <c r="AB24" s="244"/>
      <c r="AC24" s="244"/>
      <c r="AD24" s="244"/>
      <c r="AE24" s="486"/>
      <c r="AF24" s="280"/>
    </row>
    <row r="25" spans="1:32" ht="13.5" hidden="1" customHeight="1" thickBot="1" x14ac:dyDescent="0.25">
      <c r="A25" s="161"/>
      <c r="B25" s="162"/>
      <c r="C25" s="163"/>
      <c r="D25" s="244"/>
      <c r="E25" s="14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256"/>
      <c r="Z25" s="244"/>
      <c r="AA25" s="244"/>
      <c r="AB25" s="244"/>
      <c r="AC25" s="244"/>
      <c r="AD25" s="244"/>
      <c r="AE25" s="486"/>
      <c r="AF25" s="280"/>
    </row>
    <row r="26" spans="1:32" ht="13.5" hidden="1" customHeight="1" thickBot="1" x14ac:dyDescent="0.25">
      <c r="A26" s="161"/>
      <c r="B26" s="162"/>
      <c r="C26" s="50"/>
      <c r="D26" s="244"/>
      <c r="E26" s="148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256"/>
      <c r="Z26" s="244"/>
      <c r="AA26" s="244"/>
      <c r="AB26" s="244"/>
      <c r="AC26" s="244"/>
      <c r="AD26" s="244"/>
      <c r="AE26" s="486"/>
      <c r="AF26" s="280"/>
    </row>
    <row r="27" spans="1:32" ht="13.5" hidden="1" customHeight="1" thickBot="1" x14ac:dyDescent="0.25">
      <c r="A27" s="161"/>
      <c r="B27" s="162"/>
      <c r="C27" s="50"/>
      <c r="D27" s="244"/>
      <c r="E27" s="148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256"/>
      <c r="Z27" s="244"/>
      <c r="AA27" s="244"/>
      <c r="AB27" s="244"/>
      <c r="AC27" s="244"/>
      <c r="AD27" s="244"/>
      <c r="AE27" s="486"/>
      <c r="AF27" s="280"/>
    </row>
    <row r="28" spans="1:32" ht="13.5" hidden="1" customHeight="1" thickBot="1" x14ac:dyDescent="0.25">
      <c r="A28" s="161"/>
      <c r="B28" s="162"/>
      <c r="C28" s="50"/>
      <c r="D28" s="244"/>
      <c r="E28" s="148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256"/>
      <c r="Z28" s="244"/>
      <c r="AA28" s="244"/>
      <c r="AB28" s="244"/>
      <c r="AC28" s="244"/>
      <c r="AD28" s="244"/>
      <c r="AE28" s="486"/>
      <c r="AF28" s="280"/>
    </row>
    <row r="29" spans="1:32" ht="13.5" hidden="1" customHeight="1" thickBot="1" x14ac:dyDescent="0.25">
      <c r="A29" s="161"/>
      <c r="B29" s="162"/>
      <c r="C29" s="50"/>
      <c r="D29" s="244"/>
      <c r="E29" s="148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256"/>
      <c r="Z29" s="244"/>
      <c r="AA29" s="244"/>
      <c r="AB29" s="244"/>
      <c r="AC29" s="244"/>
      <c r="AD29" s="244"/>
      <c r="AE29" s="486"/>
      <c r="AF29" s="280"/>
    </row>
    <row r="30" spans="1:32" ht="13.5" hidden="1" customHeight="1" thickBot="1" x14ac:dyDescent="0.25">
      <c r="A30" s="161"/>
      <c r="B30" s="162"/>
      <c r="C30" s="50"/>
      <c r="D30" s="244"/>
      <c r="E30" s="14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256"/>
      <c r="Z30" s="244"/>
      <c r="AA30" s="244"/>
      <c r="AB30" s="244"/>
      <c r="AC30" s="244"/>
      <c r="AD30" s="244"/>
      <c r="AE30" s="486"/>
      <c r="AF30" s="280"/>
    </row>
    <row r="31" spans="1:32" ht="13.5" hidden="1" customHeight="1" thickBot="1" x14ac:dyDescent="0.25">
      <c r="A31" s="161"/>
      <c r="B31" s="162"/>
      <c r="C31" s="163"/>
      <c r="D31" s="244"/>
      <c r="E31" s="14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256"/>
      <c r="Z31" s="244"/>
      <c r="AA31" s="244"/>
      <c r="AB31" s="244"/>
      <c r="AC31" s="244"/>
      <c r="AD31" s="244"/>
      <c r="AE31" s="486"/>
      <c r="AF31" s="280"/>
    </row>
    <row r="32" spans="1:32" ht="13.5" hidden="1" customHeight="1" thickBot="1" x14ac:dyDescent="0.25">
      <c r="A32" s="161"/>
      <c r="B32" s="162"/>
      <c r="C32" s="163"/>
      <c r="D32" s="244"/>
      <c r="E32" s="148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256"/>
      <c r="Z32" s="244"/>
      <c r="AA32" s="244"/>
      <c r="AB32" s="244"/>
      <c r="AC32" s="244"/>
      <c r="AD32" s="244"/>
      <c r="AE32" s="486"/>
      <c r="AF32" s="280"/>
    </row>
    <row r="33" spans="1:32" s="160" customFormat="1" ht="13.5" hidden="1" customHeight="1" thickBot="1" x14ac:dyDescent="0.25">
      <c r="A33" s="156"/>
      <c r="B33" s="157"/>
      <c r="C33" s="158"/>
      <c r="D33" s="243"/>
      <c r="E33" s="159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257"/>
      <c r="Z33" s="243"/>
      <c r="AA33" s="243"/>
      <c r="AB33" s="243"/>
      <c r="AC33" s="243"/>
      <c r="AD33" s="243"/>
      <c r="AE33" s="487"/>
      <c r="AF33" s="281"/>
    </row>
    <row r="34" spans="1:32" ht="13.5" hidden="1" customHeight="1" thickBot="1" x14ac:dyDescent="0.25">
      <c r="A34" s="161"/>
      <c r="B34" s="162"/>
      <c r="C34" s="163"/>
      <c r="D34" s="244"/>
      <c r="E34" s="148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256"/>
      <c r="Z34" s="244"/>
      <c r="AA34" s="244"/>
      <c r="AB34" s="244"/>
      <c r="AC34" s="244"/>
      <c r="AD34" s="244"/>
      <c r="AE34" s="486"/>
      <c r="AF34" s="280"/>
    </row>
    <row r="35" spans="1:32" ht="13.5" hidden="1" customHeight="1" thickBot="1" x14ac:dyDescent="0.25">
      <c r="A35" s="161"/>
      <c r="B35" s="162"/>
      <c r="C35" s="163"/>
      <c r="D35" s="244"/>
      <c r="E35" s="148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256"/>
      <c r="Z35" s="244"/>
      <c r="AA35" s="244"/>
      <c r="AB35" s="244"/>
      <c r="AC35" s="244"/>
      <c r="AD35" s="244"/>
      <c r="AE35" s="486"/>
      <c r="AF35" s="280"/>
    </row>
    <row r="36" spans="1:32" ht="13.5" hidden="1" customHeight="1" thickBot="1" x14ac:dyDescent="0.25">
      <c r="A36" s="161"/>
      <c r="B36" s="162"/>
      <c r="C36" s="163"/>
      <c r="D36" s="244"/>
      <c r="E36" s="148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256"/>
      <c r="Z36" s="244"/>
      <c r="AA36" s="244"/>
      <c r="AB36" s="244"/>
      <c r="AC36" s="244"/>
      <c r="AD36" s="244"/>
      <c r="AE36" s="486"/>
      <c r="AF36" s="280"/>
    </row>
    <row r="37" spans="1:32" ht="13.5" hidden="1" customHeight="1" thickBot="1" x14ac:dyDescent="0.25">
      <c r="A37" s="161"/>
      <c r="B37" s="162"/>
      <c r="C37" s="163"/>
      <c r="D37" s="244"/>
      <c r="E37" s="148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256"/>
      <c r="Z37" s="244"/>
      <c r="AA37" s="244"/>
      <c r="AB37" s="244"/>
      <c r="AC37" s="244"/>
      <c r="AD37" s="244"/>
      <c r="AE37" s="486"/>
      <c r="AF37" s="280"/>
    </row>
    <row r="38" spans="1:32" ht="13.5" hidden="1" customHeight="1" thickBot="1" x14ac:dyDescent="0.25">
      <c r="A38" s="161"/>
      <c r="B38" s="162"/>
      <c r="C38" s="163"/>
      <c r="D38" s="244"/>
      <c r="E38" s="148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256"/>
      <c r="Z38" s="244"/>
      <c r="AA38" s="244"/>
      <c r="AB38" s="244"/>
      <c r="AC38" s="244"/>
      <c r="AD38" s="244"/>
      <c r="AE38" s="486"/>
      <c r="AF38" s="488"/>
    </row>
    <row r="39" spans="1:32" s="160" customFormat="1" x14ac:dyDescent="0.2">
      <c r="A39" s="156" t="s">
        <v>334</v>
      </c>
      <c r="B39" s="267" t="s">
        <v>731</v>
      </c>
      <c r="C39" s="158" t="s">
        <v>729</v>
      </c>
      <c r="D39" s="243"/>
      <c r="E39" s="159">
        <v>393701</v>
      </c>
      <c r="F39" s="159">
        <v>393701</v>
      </c>
      <c r="G39" s="159">
        <v>393701</v>
      </c>
      <c r="H39" s="159">
        <v>393701</v>
      </c>
      <c r="I39" s="159">
        <v>393701</v>
      </c>
      <c r="J39" s="159">
        <v>393701</v>
      </c>
      <c r="K39" s="159">
        <v>393701</v>
      </c>
      <c r="L39" s="159">
        <v>393701</v>
      </c>
      <c r="M39" s="159">
        <v>393701</v>
      </c>
      <c r="N39" s="159">
        <v>393701</v>
      </c>
      <c r="O39" s="159">
        <v>393701</v>
      </c>
      <c r="P39" s="159">
        <v>393701</v>
      </c>
      <c r="Q39" s="159">
        <v>393701</v>
      </c>
      <c r="R39" s="159">
        <v>393701</v>
      </c>
      <c r="S39" s="159">
        <v>393701</v>
      </c>
      <c r="T39" s="159">
        <v>393701</v>
      </c>
      <c r="U39" s="159">
        <v>393701</v>
      </c>
      <c r="V39" s="159">
        <v>393701</v>
      </c>
      <c r="W39" s="159">
        <v>393701</v>
      </c>
      <c r="X39" s="159">
        <v>393701</v>
      </c>
      <c r="Y39" s="257"/>
      <c r="Z39" s="243"/>
      <c r="AA39" s="243"/>
      <c r="AB39" s="243"/>
      <c r="AC39" s="243"/>
      <c r="AD39" s="243"/>
      <c r="AE39" s="487"/>
      <c r="AF39" s="243"/>
    </row>
    <row r="40" spans="1:32" s="160" customFormat="1" x14ac:dyDescent="0.2">
      <c r="A40" s="164" t="s">
        <v>336</v>
      </c>
      <c r="B40" s="267" t="s">
        <v>769</v>
      </c>
      <c r="C40" s="165" t="s">
        <v>770</v>
      </c>
      <c r="D40" s="245">
        <v>46299</v>
      </c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257"/>
      <c r="Z40" s="243">
        <v>70000</v>
      </c>
      <c r="AA40" s="243">
        <v>230383</v>
      </c>
      <c r="AB40" s="243">
        <v>39370</v>
      </c>
      <c r="AC40" s="243">
        <v>85017</v>
      </c>
      <c r="AD40" s="243">
        <v>3396924</v>
      </c>
      <c r="AE40" s="487">
        <v>236213</v>
      </c>
      <c r="AF40" s="489">
        <f>SUM(D40:AE40)</f>
        <v>4104206</v>
      </c>
    </row>
    <row r="41" spans="1:32" s="160" customFormat="1" ht="13.5" thickBot="1" x14ac:dyDescent="0.25">
      <c r="A41" s="164" t="s">
        <v>339</v>
      </c>
      <c r="B41" s="267" t="s">
        <v>732</v>
      </c>
      <c r="C41" s="165" t="s">
        <v>598</v>
      </c>
      <c r="D41" s="245">
        <v>12501</v>
      </c>
      <c r="E41" s="166">
        <v>106299</v>
      </c>
      <c r="F41" s="166">
        <v>106299</v>
      </c>
      <c r="G41" s="166">
        <v>106299</v>
      </c>
      <c r="H41" s="166">
        <v>106299</v>
      </c>
      <c r="I41" s="166">
        <v>106299</v>
      </c>
      <c r="J41" s="166">
        <v>106299</v>
      </c>
      <c r="K41" s="166">
        <v>106299</v>
      </c>
      <c r="L41" s="166">
        <v>106299</v>
      </c>
      <c r="M41" s="166">
        <v>106299</v>
      </c>
      <c r="N41" s="166">
        <v>106299</v>
      </c>
      <c r="O41" s="166">
        <v>106299</v>
      </c>
      <c r="P41" s="166">
        <v>106299</v>
      </c>
      <c r="Q41" s="166">
        <v>106299</v>
      </c>
      <c r="R41" s="166">
        <v>106299</v>
      </c>
      <c r="S41" s="166">
        <v>106299</v>
      </c>
      <c r="T41" s="166">
        <v>106299</v>
      </c>
      <c r="U41" s="166">
        <v>106299</v>
      </c>
      <c r="V41" s="166">
        <v>106299</v>
      </c>
      <c r="W41" s="166">
        <v>106299</v>
      </c>
      <c r="X41" s="166">
        <v>106299</v>
      </c>
      <c r="Y41" s="257">
        <v>0</v>
      </c>
      <c r="Z41" s="243">
        <v>18900</v>
      </c>
      <c r="AA41" s="243">
        <v>62203</v>
      </c>
      <c r="AB41" s="243">
        <v>10630</v>
      </c>
      <c r="AC41" s="243">
        <v>22955</v>
      </c>
      <c r="AD41" s="492">
        <v>779940</v>
      </c>
      <c r="AE41" s="487">
        <v>63777</v>
      </c>
      <c r="AF41" s="245">
        <v>970906</v>
      </c>
    </row>
    <row r="42" spans="1:32" ht="1.5" customHeight="1" thickBot="1" x14ac:dyDescent="0.25">
      <c r="A42" s="161"/>
      <c r="B42" s="267" t="s">
        <v>733</v>
      </c>
      <c r="C42" s="163"/>
      <c r="D42" s="244"/>
      <c r="E42" s="148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256"/>
      <c r="Z42" s="277"/>
      <c r="AA42" s="277"/>
      <c r="AB42" s="277"/>
      <c r="AC42" s="277"/>
      <c r="AD42" s="491"/>
      <c r="AE42" s="277"/>
      <c r="AF42" s="490"/>
    </row>
    <row r="43" spans="1:32" ht="12.75" hidden="1" customHeight="1" thickBot="1" x14ac:dyDescent="0.25">
      <c r="A43" s="161"/>
      <c r="B43" s="267" t="s">
        <v>734</v>
      </c>
      <c r="C43" s="163"/>
      <c r="D43" s="244"/>
      <c r="E43" s="148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256"/>
      <c r="Z43" s="277"/>
      <c r="AA43" s="277"/>
      <c r="AB43" s="277"/>
      <c r="AC43" s="277"/>
      <c r="AD43" s="277"/>
      <c r="AE43" s="277"/>
      <c r="AF43" s="280"/>
    </row>
    <row r="44" spans="1:32" ht="13.5" hidden="1" customHeight="1" thickBot="1" x14ac:dyDescent="0.25">
      <c r="A44" s="161"/>
      <c r="B44" s="267" t="s">
        <v>735</v>
      </c>
      <c r="C44" s="163"/>
      <c r="D44" s="244"/>
      <c r="E44" s="148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256"/>
      <c r="Z44" s="277"/>
      <c r="AA44" s="277"/>
      <c r="AB44" s="277"/>
      <c r="AC44" s="277"/>
      <c r="AD44" s="277"/>
      <c r="AE44" s="277"/>
      <c r="AF44" s="280"/>
    </row>
    <row r="45" spans="1:32" ht="13.5" hidden="1" customHeight="1" thickBot="1" x14ac:dyDescent="0.25">
      <c r="A45" s="161"/>
      <c r="B45" s="267" t="s">
        <v>736</v>
      </c>
      <c r="C45" s="163"/>
      <c r="D45" s="244"/>
      <c r="E45" s="148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256"/>
      <c r="Z45" s="277"/>
      <c r="AA45" s="277"/>
      <c r="AB45" s="277"/>
      <c r="AC45" s="277"/>
      <c r="AD45" s="277"/>
      <c r="AE45" s="277"/>
      <c r="AF45" s="280"/>
    </row>
    <row r="46" spans="1:32" ht="4.5" hidden="1" customHeight="1" thickBot="1" x14ac:dyDescent="0.25">
      <c r="A46" s="161"/>
      <c r="B46" s="267" t="s">
        <v>737</v>
      </c>
      <c r="C46" s="163"/>
      <c r="D46" s="244"/>
      <c r="E46" s="14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256"/>
      <c r="Z46" s="277"/>
      <c r="AA46" s="277"/>
      <c r="AB46" s="277"/>
      <c r="AC46" s="277"/>
      <c r="AD46" s="277"/>
      <c r="AE46" s="277"/>
      <c r="AF46" s="280"/>
    </row>
    <row r="47" spans="1:32" ht="13.5" hidden="1" customHeight="1" thickBot="1" x14ac:dyDescent="0.25">
      <c r="A47" s="161"/>
      <c r="B47" s="267" t="s">
        <v>738</v>
      </c>
      <c r="C47" s="163"/>
      <c r="D47" s="244"/>
      <c r="E47" s="148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256"/>
      <c r="Z47" s="277"/>
      <c r="AA47" s="277"/>
      <c r="AB47" s="277"/>
      <c r="AC47" s="277"/>
      <c r="AD47" s="277"/>
      <c r="AE47" s="277"/>
      <c r="AF47" s="280"/>
    </row>
    <row r="48" spans="1:32" ht="13.5" hidden="1" customHeight="1" thickBot="1" x14ac:dyDescent="0.25">
      <c r="A48" s="161"/>
      <c r="B48" s="267" t="s">
        <v>739</v>
      </c>
      <c r="C48" s="163"/>
      <c r="D48" s="244"/>
      <c r="E48" s="148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256"/>
      <c r="Z48" s="277"/>
      <c r="AA48" s="277"/>
      <c r="AB48" s="277"/>
      <c r="AC48" s="277"/>
      <c r="AD48" s="277"/>
      <c r="AE48" s="277"/>
      <c r="AF48" s="280"/>
    </row>
    <row r="49" spans="1:32" ht="13.5" hidden="1" customHeight="1" thickBot="1" x14ac:dyDescent="0.25">
      <c r="A49" s="161"/>
      <c r="B49" s="267" t="s">
        <v>740</v>
      </c>
      <c r="C49" s="163"/>
      <c r="D49" s="244"/>
      <c r="E49" s="148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256"/>
      <c r="Z49" s="277"/>
      <c r="AA49" s="277"/>
      <c r="AB49" s="277"/>
      <c r="AC49" s="277"/>
      <c r="AD49" s="277"/>
      <c r="AE49" s="277"/>
      <c r="AF49" s="280"/>
    </row>
    <row r="50" spans="1:32" ht="13.5" hidden="1" customHeight="1" thickBot="1" x14ac:dyDescent="0.25">
      <c r="A50" s="161"/>
      <c r="B50" s="267" t="s">
        <v>741</v>
      </c>
      <c r="C50" s="163"/>
      <c r="D50" s="244"/>
      <c r="E50" s="148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256"/>
      <c r="Z50" s="277"/>
      <c r="AA50" s="277"/>
      <c r="AB50" s="277"/>
      <c r="AC50" s="277"/>
      <c r="AD50" s="277"/>
      <c r="AE50" s="277"/>
      <c r="AF50" s="280"/>
    </row>
    <row r="51" spans="1:32" ht="13.5" hidden="1" customHeight="1" thickBot="1" x14ac:dyDescent="0.25">
      <c r="A51" s="161"/>
      <c r="B51" s="267" t="s">
        <v>742</v>
      </c>
      <c r="C51" s="163"/>
      <c r="D51" s="244"/>
      <c r="E51" s="14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256"/>
      <c r="Z51" s="277"/>
      <c r="AA51" s="277"/>
      <c r="AB51" s="277"/>
      <c r="AC51" s="277"/>
      <c r="AD51" s="277"/>
      <c r="AE51" s="277"/>
      <c r="AF51" s="280"/>
    </row>
    <row r="52" spans="1:32" ht="13.5" hidden="1" customHeight="1" thickBot="1" x14ac:dyDescent="0.25">
      <c r="A52" s="161"/>
      <c r="B52" s="267" t="s">
        <v>743</v>
      </c>
      <c r="C52" s="163"/>
      <c r="D52" s="244"/>
      <c r="E52" s="148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256"/>
      <c r="Z52" s="277"/>
      <c r="AA52" s="277"/>
      <c r="AB52" s="277"/>
      <c r="AC52" s="277"/>
      <c r="AD52" s="277"/>
      <c r="AE52" s="277"/>
      <c r="AF52" s="280"/>
    </row>
    <row r="53" spans="1:32" ht="13.5" hidden="1" customHeight="1" thickBot="1" x14ac:dyDescent="0.25">
      <c r="A53" s="161"/>
      <c r="B53" s="267" t="s">
        <v>744</v>
      </c>
      <c r="C53" s="50"/>
      <c r="D53" s="244"/>
      <c r="E53" s="148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256"/>
      <c r="Z53" s="277"/>
      <c r="AA53" s="277"/>
      <c r="AB53" s="277"/>
      <c r="AC53" s="277"/>
      <c r="AD53" s="277"/>
      <c r="AE53" s="277"/>
      <c r="AF53" s="280"/>
    </row>
    <row r="54" spans="1:32" ht="13.5" hidden="1" customHeight="1" thickBot="1" x14ac:dyDescent="0.25">
      <c r="A54" s="161"/>
      <c r="B54" s="267" t="s">
        <v>745</v>
      </c>
      <c r="C54" s="163"/>
      <c r="D54" s="244"/>
      <c r="E54" s="148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256"/>
      <c r="Z54" s="277"/>
      <c r="AA54" s="277"/>
      <c r="AB54" s="277"/>
      <c r="AC54" s="277"/>
      <c r="AD54" s="277"/>
      <c r="AE54" s="277"/>
      <c r="AF54" s="280"/>
    </row>
    <row r="55" spans="1:32" ht="13.5" hidden="1" customHeight="1" thickBot="1" x14ac:dyDescent="0.25">
      <c r="A55" s="161"/>
      <c r="B55" s="267" t="s">
        <v>746</v>
      </c>
      <c r="C55" s="163"/>
      <c r="D55" s="244"/>
      <c r="E55" s="14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256"/>
      <c r="Z55" s="277"/>
      <c r="AA55" s="277"/>
      <c r="AB55" s="277"/>
      <c r="AC55" s="277"/>
      <c r="AD55" s="277"/>
      <c r="AE55" s="277"/>
      <c r="AF55" s="280"/>
    </row>
    <row r="56" spans="1:32" ht="13.5" hidden="1" customHeight="1" thickBot="1" x14ac:dyDescent="0.25">
      <c r="A56" s="161"/>
      <c r="B56" s="267" t="s">
        <v>747</v>
      </c>
      <c r="C56" s="163"/>
      <c r="D56" s="244"/>
      <c r="E56" s="148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256"/>
      <c r="Z56" s="277"/>
      <c r="AA56" s="277"/>
      <c r="AB56" s="277"/>
      <c r="AC56" s="277"/>
      <c r="AD56" s="277"/>
      <c r="AE56" s="277"/>
      <c r="AF56" s="280"/>
    </row>
    <row r="57" spans="1:32" ht="13.5" hidden="1" customHeight="1" thickBot="1" x14ac:dyDescent="0.25">
      <c r="A57" s="161"/>
      <c r="B57" s="267" t="s">
        <v>748</v>
      </c>
      <c r="C57" s="163"/>
      <c r="D57" s="244"/>
      <c r="E57" s="148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256"/>
      <c r="Z57" s="277"/>
      <c r="AA57" s="277"/>
      <c r="AB57" s="277"/>
      <c r="AC57" s="277"/>
      <c r="AD57" s="277"/>
      <c r="AE57" s="277"/>
      <c r="AF57" s="280"/>
    </row>
    <row r="58" spans="1:32" ht="13.5" hidden="1" customHeight="1" thickBot="1" x14ac:dyDescent="0.25">
      <c r="A58" s="259"/>
      <c r="B58" s="271" t="s">
        <v>749</v>
      </c>
      <c r="C58" s="260"/>
      <c r="D58" s="261"/>
      <c r="E58" s="262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4"/>
      <c r="Z58" s="278"/>
      <c r="AA58" s="278"/>
      <c r="AB58" s="278"/>
      <c r="AC58" s="278"/>
      <c r="AD58" s="278"/>
      <c r="AE58" s="278"/>
      <c r="AF58" s="280"/>
    </row>
    <row r="59" spans="1:32" ht="16.5" customHeight="1" thickBot="1" x14ac:dyDescent="0.25">
      <c r="A59" s="268" t="s">
        <v>340</v>
      </c>
      <c r="B59" s="273"/>
      <c r="C59" s="269" t="s">
        <v>373</v>
      </c>
      <c r="D59" s="270">
        <f>SUM(D39:D41)</f>
        <v>58800</v>
      </c>
      <c r="E59" s="270">
        <f t="shared" ref="E59:AA59" si="0">SUM(E39:E41)</f>
        <v>500000</v>
      </c>
      <c r="F59" s="270">
        <f t="shared" si="0"/>
        <v>500000</v>
      </c>
      <c r="G59" s="270">
        <f t="shared" si="0"/>
        <v>500000</v>
      </c>
      <c r="H59" s="270">
        <f t="shared" si="0"/>
        <v>500000</v>
      </c>
      <c r="I59" s="270">
        <f t="shared" si="0"/>
        <v>500000</v>
      </c>
      <c r="J59" s="270">
        <f t="shared" si="0"/>
        <v>500000</v>
      </c>
      <c r="K59" s="270">
        <f t="shared" si="0"/>
        <v>500000</v>
      </c>
      <c r="L59" s="270">
        <f t="shared" si="0"/>
        <v>500000</v>
      </c>
      <c r="M59" s="270">
        <f t="shared" si="0"/>
        <v>500000</v>
      </c>
      <c r="N59" s="270">
        <f t="shared" si="0"/>
        <v>500000</v>
      </c>
      <c r="O59" s="270">
        <f t="shared" si="0"/>
        <v>500000</v>
      </c>
      <c r="P59" s="270">
        <f t="shared" si="0"/>
        <v>500000</v>
      </c>
      <c r="Q59" s="270">
        <f t="shared" si="0"/>
        <v>500000</v>
      </c>
      <c r="R59" s="270">
        <f t="shared" si="0"/>
        <v>500000</v>
      </c>
      <c r="S59" s="270">
        <f t="shared" si="0"/>
        <v>500000</v>
      </c>
      <c r="T59" s="270">
        <f t="shared" si="0"/>
        <v>500000</v>
      </c>
      <c r="U59" s="270">
        <f t="shared" si="0"/>
        <v>500000</v>
      </c>
      <c r="V59" s="270">
        <f t="shared" si="0"/>
        <v>500000</v>
      </c>
      <c r="W59" s="270">
        <f t="shared" si="0"/>
        <v>500000</v>
      </c>
      <c r="X59" s="270">
        <f t="shared" si="0"/>
        <v>500000</v>
      </c>
      <c r="Y59" s="270">
        <f t="shared" si="0"/>
        <v>0</v>
      </c>
      <c r="Z59" s="270">
        <f t="shared" si="0"/>
        <v>88900</v>
      </c>
      <c r="AA59" s="270">
        <f t="shared" si="0"/>
        <v>292586</v>
      </c>
      <c r="AB59" s="270">
        <f t="shared" ref="AB59:AD59" si="1">SUM(AB39:AB41)</f>
        <v>50000</v>
      </c>
      <c r="AC59" s="270">
        <f t="shared" si="1"/>
        <v>107972</v>
      </c>
      <c r="AD59" s="279">
        <f t="shared" si="1"/>
        <v>4176864</v>
      </c>
      <c r="AE59" s="279">
        <f t="shared" ref="AE59" si="2">SUM(AE39:AE41)</f>
        <v>299990</v>
      </c>
      <c r="AF59" s="279">
        <f>SUM(AF40:AF41)</f>
        <v>5075112</v>
      </c>
    </row>
    <row r="60" spans="1:32" x14ac:dyDescent="0.2">
      <c r="A60" s="265" t="s">
        <v>342</v>
      </c>
      <c r="B60" s="272" t="s">
        <v>750</v>
      </c>
      <c r="C60" s="476" t="s">
        <v>730</v>
      </c>
      <c r="D60" s="387"/>
      <c r="E60" s="478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473">
        <v>302931</v>
      </c>
      <c r="Z60" s="387"/>
      <c r="AA60" s="481">
        <v>169291</v>
      </c>
      <c r="AB60" s="484"/>
      <c r="AC60" s="484"/>
      <c r="AD60" s="484">
        <v>12919914</v>
      </c>
      <c r="AE60" s="475"/>
      <c r="AF60" s="387">
        <f>SUM(D60:AD60)</f>
        <v>13392136</v>
      </c>
    </row>
    <row r="61" spans="1:32" s="160" customFormat="1" ht="13.5" thickBot="1" x14ac:dyDescent="0.25">
      <c r="A61" s="265" t="s">
        <v>345</v>
      </c>
      <c r="B61" s="272" t="s">
        <v>751</v>
      </c>
      <c r="C61" s="477" t="s">
        <v>724</v>
      </c>
      <c r="D61" s="480"/>
      <c r="E61" s="479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474">
        <v>81789</v>
      </c>
      <c r="Z61" s="388"/>
      <c r="AA61" s="482">
        <v>45709</v>
      </c>
      <c r="AB61" s="485"/>
      <c r="AC61" s="485"/>
      <c r="AD61" s="485">
        <v>2902477</v>
      </c>
      <c r="AE61" s="483"/>
      <c r="AF61" s="388">
        <f>SUM(D61:AD61)</f>
        <v>3029975</v>
      </c>
    </row>
    <row r="62" spans="1:32" s="276" customFormat="1" ht="16.5" customHeight="1" thickBot="1" x14ac:dyDescent="0.25">
      <c r="A62" s="268" t="s">
        <v>346</v>
      </c>
      <c r="B62" s="275"/>
      <c r="C62" s="269" t="s">
        <v>374</v>
      </c>
      <c r="D62" s="270">
        <f>SUM(D60:D61)</f>
        <v>0</v>
      </c>
      <c r="E62" s="270">
        <f t="shared" ref="E62:AD62" si="3">SUM(E60:E61)</f>
        <v>0</v>
      </c>
      <c r="F62" s="270">
        <f t="shared" si="3"/>
        <v>0</v>
      </c>
      <c r="G62" s="270">
        <f t="shared" si="3"/>
        <v>0</v>
      </c>
      <c r="H62" s="270">
        <f t="shared" si="3"/>
        <v>0</v>
      </c>
      <c r="I62" s="270">
        <f t="shared" si="3"/>
        <v>0</v>
      </c>
      <c r="J62" s="270">
        <f t="shared" si="3"/>
        <v>0</v>
      </c>
      <c r="K62" s="270">
        <f t="shared" si="3"/>
        <v>0</v>
      </c>
      <c r="L62" s="270">
        <f t="shared" si="3"/>
        <v>0</v>
      </c>
      <c r="M62" s="270">
        <f t="shared" si="3"/>
        <v>0</v>
      </c>
      <c r="N62" s="270">
        <f t="shared" si="3"/>
        <v>0</v>
      </c>
      <c r="O62" s="270">
        <f t="shared" si="3"/>
        <v>0</v>
      </c>
      <c r="P62" s="270">
        <f t="shared" si="3"/>
        <v>0</v>
      </c>
      <c r="Q62" s="270">
        <f t="shared" si="3"/>
        <v>0</v>
      </c>
      <c r="R62" s="270">
        <f t="shared" si="3"/>
        <v>0</v>
      </c>
      <c r="S62" s="270">
        <f t="shared" si="3"/>
        <v>0</v>
      </c>
      <c r="T62" s="270">
        <f t="shared" si="3"/>
        <v>0</v>
      </c>
      <c r="U62" s="270">
        <f t="shared" si="3"/>
        <v>0</v>
      </c>
      <c r="V62" s="270">
        <f t="shared" si="3"/>
        <v>0</v>
      </c>
      <c r="W62" s="270">
        <f t="shared" si="3"/>
        <v>0</v>
      </c>
      <c r="X62" s="270">
        <f t="shared" si="3"/>
        <v>0</v>
      </c>
      <c r="Y62" s="270">
        <f t="shared" si="3"/>
        <v>384720</v>
      </c>
      <c r="Z62" s="270">
        <f t="shared" si="3"/>
        <v>0</v>
      </c>
      <c r="AA62" s="270">
        <f t="shared" si="3"/>
        <v>215000</v>
      </c>
      <c r="AB62" s="270">
        <f t="shared" si="3"/>
        <v>0</v>
      </c>
      <c r="AC62" s="270">
        <f t="shared" si="3"/>
        <v>0</v>
      </c>
      <c r="AD62" s="270">
        <f t="shared" si="3"/>
        <v>15822391</v>
      </c>
      <c r="AE62" s="270">
        <f t="shared" ref="AE62" si="4">SUM(AE60:AE61)</f>
        <v>0</v>
      </c>
      <c r="AF62" s="279">
        <f>SUM(AF60:AF61)</f>
        <v>16422111</v>
      </c>
    </row>
    <row r="63" spans="1:32" s="276" customFormat="1" ht="16.5" customHeight="1" thickBot="1" x14ac:dyDescent="0.25">
      <c r="A63" s="580" t="s">
        <v>1038</v>
      </c>
      <c r="B63" s="581"/>
      <c r="C63" s="582"/>
      <c r="D63" s="270">
        <f>SUM(D59,D62)</f>
        <v>58800</v>
      </c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>
        <f>SUM(Y59,Y62)</f>
        <v>384720</v>
      </c>
      <c r="Z63" s="270">
        <f t="shared" ref="Z63:AF63" si="5">SUM(Z59,Z62)</f>
        <v>88900</v>
      </c>
      <c r="AA63" s="270">
        <f t="shared" si="5"/>
        <v>507586</v>
      </c>
      <c r="AB63" s="270">
        <f t="shared" si="5"/>
        <v>50000</v>
      </c>
      <c r="AC63" s="270">
        <f t="shared" si="5"/>
        <v>107972</v>
      </c>
      <c r="AD63" s="270">
        <f t="shared" si="5"/>
        <v>19999255</v>
      </c>
      <c r="AE63" s="270">
        <f t="shared" si="5"/>
        <v>299990</v>
      </c>
      <c r="AF63" s="270">
        <f t="shared" si="5"/>
        <v>21497223</v>
      </c>
    </row>
    <row r="74" spans="1:32" s="160" customFormat="1" x14ac:dyDescent="0.2">
      <c r="A74" s="152"/>
      <c r="B74" s="152"/>
      <c r="C74" s="152"/>
      <c r="D74" s="152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</row>
    <row r="78" spans="1:32" s="160" customFormat="1" x14ac:dyDescent="0.2">
      <c r="A78" s="152"/>
      <c r="B78" s="152"/>
      <c r="C78" s="152"/>
      <c r="D78" s="152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</row>
    <row r="84" spans="1:32" s="160" customFormat="1" x14ac:dyDescent="0.2">
      <c r="A84" s="152"/>
      <c r="B84" s="152"/>
      <c r="C84" s="152"/>
      <c r="D84" s="152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</row>
    <row r="97" spans="1:32" ht="16.5" customHeight="1" x14ac:dyDescent="0.2"/>
    <row r="99" spans="1:32" s="160" customFormat="1" x14ac:dyDescent="0.2">
      <c r="A99" s="152"/>
      <c r="B99" s="152"/>
      <c r="C99" s="152"/>
      <c r="D99" s="152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</row>
    <row r="102" spans="1:32" s="160" customFormat="1" x14ac:dyDescent="0.2">
      <c r="A102" s="152"/>
      <c r="B102" s="152"/>
      <c r="C102" s="152"/>
      <c r="D102" s="152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</row>
    <row r="105" spans="1:32" s="160" customFormat="1" x14ac:dyDescent="0.2">
      <c r="A105" s="152"/>
      <c r="B105" s="152"/>
      <c r="C105" s="152"/>
      <c r="D105" s="152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</row>
    <row r="108" spans="1:32" s="160" customFormat="1" x14ac:dyDescent="0.2">
      <c r="A108" s="152"/>
      <c r="B108" s="152"/>
      <c r="C108" s="152"/>
      <c r="D108" s="152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</row>
    <row r="115" spans="1:32" s="160" customFormat="1" x14ac:dyDescent="0.2">
      <c r="A115" s="152"/>
      <c r="B115" s="152"/>
      <c r="C115" s="152"/>
      <c r="D115" s="152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</row>
    <row r="118" spans="1:32" s="160" customFormat="1" ht="12.75" customHeight="1" x14ac:dyDescent="0.2">
      <c r="A118" s="152"/>
      <c r="B118" s="152"/>
      <c r="C118" s="152"/>
      <c r="D118" s="152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</row>
    <row r="124" spans="1:32" s="160" customFormat="1" x14ac:dyDescent="0.2">
      <c r="A124" s="152"/>
      <c r="B124" s="152"/>
      <c r="C124" s="152"/>
      <c r="D124" s="152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</row>
    <row r="127" spans="1:32" s="160" customFormat="1" x14ac:dyDescent="0.2">
      <c r="A127" s="152"/>
      <c r="B127" s="152"/>
      <c r="C127" s="152"/>
      <c r="D127" s="152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</row>
    <row r="131" ht="16.5" customHeight="1" x14ac:dyDescent="0.2"/>
    <row r="132" ht="20.25" customHeight="1" x14ac:dyDescent="0.2"/>
  </sheetData>
  <mergeCells count="9">
    <mergeCell ref="A9:C9"/>
    <mergeCell ref="A63:C63"/>
    <mergeCell ref="AF5:AF8"/>
    <mergeCell ref="A1:AF1"/>
    <mergeCell ref="A2:AF2"/>
    <mergeCell ref="A3:AF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44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H12" sqref="H12"/>
    </sheetView>
  </sheetViews>
  <sheetFormatPr defaultRowHeight="15" x14ac:dyDescent="0.25"/>
  <cols>
    <col min="2" max="2" width="28.42578125" customWidth="1"/>
    <col min="3" max="3" width="15.7109375" customWidth="1"/>
    <col min="4" max="4" width="11.42578125" customWidth="1"/>
    <col min="5" max="5" width="15.7109375" customWidth="1"/>
  </cols>
  <sheetData>
    <row r="1" spans="1:13" x14ac:dyDescent="0.25">
      <c r="D1" s="600" t="s">
        <v>771</v>
      </c>
      <c r="E1" s="600"/>
    </row>
    <row r="3" spans="1:13" ht="27" customHeight="1" x14ac:dyDescent="0.25">
      <c r="A3" s="599" t="s">
        <v>1028</v>
      </c>
      <c r="B3" s="599"/>
      <c r="C3" s="599"/>
      <c r="D3" s="599"/>
      <c r="E3" s="599"/>
    </row>
    <row r="4" spans="1:13" ht="3" hidden="1" customHeight="1" x14ac:dyDescent="0.25">
      <c r="A4" s="317"/>
      <c r="B4" s="317"/>
      <c r="C4" s="317"/>
      <c r="D4" s="598" t="s">
        <v>771</v>
      </c>
      <c r="E4" s="598"/>
    </row>
    <row r="5" spans="1:13" ht="15" customHeight="1" x14ac:dyDescent="0.25">
      <c r="A5" s="411" t="s">
        <v>772</v>
      </c>
      <c r="B5" s="411" t="s">
        <v>92</v>
      </c>
      <c r="C5" s="412" t="s">
        <v>773</v>
      </c>
      <c r="D5" s="412" t="s">
        <v>774</v>
      </c>
      <c r="E5" s="412" t="s">
        <v>942</v>
      </c>
    </row>
    <row r="6" spans="1:13" x14ac:dyDescent="0.25">
      <c r="A6" s="394" t="s">
        <v>847</v>
      </c>
      <c r="B6" s="395" t="s">
        <v>848</v>
      </c>
      <c r="C6" s="396">
        <v>527322</v>
      </c>
      <c r="D6" s="396">
        <v>0</v>
      </c>
      <c r="E6" s="396">
        <v>263323</v>
      </c>
    </row>
    <row r="7" spans="1:13" ht="25.5" hidden="1" x14ac:dyDescent="0.25">
      <c r="A7" s="394" t="s">
        <v>931</v>
      </c>
      <c r="B7" s="398" t="s">
        <v>850</v>
      </c>
      <c r="C7" s="396">
        <v>527322</v>
      </c>
      <c r="D7" s="399">
        <v>0</v>
      </c>
      <c r="E7" s="396">
        <v>263323</v>
      </c>
    </row>
    <row r="8" spans="1:13" ht="25.5" hidden="1" x14ac:dyDescent="0.25">
      <c r="A8" s="394" t="s">
        <v>849</v>
      </c>
      <c r="B8" s="395" t="s">
        <v>776</v>
      </c>
      <c r="C8" s="396">
        <v>527322</v>
      </c>
      <c r="D8" s="396">
        <v>0</v>
      </c>
      <c r="E8" s="396">
        <v>263323</v>
      </c>
    </row>
    <row r="9" spans="1:13" ht="25.5" hidden="1" x14ac:dyDescent="0.25">
      <c r="A9" s="394" t="s">
        <v>851</v>
      </c>
      <c r="B9" s="395" t="s">
        <v>777</v>
      </c>
      <c r="C9" s="396">
        <v>527322</v>
      </c>
      <c r="D9" s="396">
        <v>0</v>
      </c>
      <c r="E9" s="396">
        <v>263323</v>
      </c>
    </row>
    <row r="10" spans="1:13" hidden="1" x14ac:dyDescent="0.25">
      <c r="A10" s="394" t="s">
        <v>852</v>
      </c>
      <c r="B10" s="395" t="s">
        <v>778</v>
      </c>
      <c r="C10" s="396">
        <v>527322</v>
      </c>
      <c r="D10" s="396">
        <v>0</v>
      </c>
      <c r="E10" s="396">
        <v>263323</v>
      </c>
      <c r="M10" s="308"/>
    </row>
    <row r="11" spans="1:13" ht="25.5" x14ac:dyDescent="0.25">
      <c r="A11" s="463" t="s">
        <v>849</v>
      </c>
      <c r="B11" s="462" t="s">
        <v>850</v>
      </c>
      <c r="C11" s="399">
        <v>527322</v>
      </c>
      <c r="D11" s="460"/>
      <c r="E11" s="399">
        <v>263323</v>
      </c>
      <c r="M11" s="308"/>
    </row>
    <row r="12" spans="1:13" ht="25.5" x14ac:dyDescent="0.25">
      <c r="A12" s="397" t="s">
        <v>854</v>
      </c>
      <c r="B12" s="398" t="s">
        <v>855</v>
      </c>
      <c r="C12" s="399">
        <v>191516535</v>
      </c>
      <c r="D12" s="399">
        <v>0</v>
      </c>
      <c r="E12" s="399">
        <v>196431496</v>
      </c>
    </row>
    <row r="13" spans="1:13" ht="25.5" x14ac:dyDescent="0.25">
      <c r="A13" s="394" t="s">
        <v>856</v>
      </c>
      <c r="B13" s="395" t="s">
        <v>857</v>
      </c>
      <c r="C13" s="396">
        <v>150528</v>
      </c>
      <c r="D13" s="396">
        <v>0</v>
      </c>
      <c r="E13" s="396">
        <v>150000</v>
      </c>
    </row>
    <row r="14" spans="1:13" ht="38.25" x14ac:dyDescent="0.25">
      <c r="A14" s="394" t="s">
        <v>858</v>
      </c>
      <c r="B14" s="395" t="s">
        <v>859</v>
      </c>
      <c r="C14" s="396">
        <v>150528</v>
      </c>
      <c r="D14" s="396">
        <v>0</v>
      </c>
      <c r="E14" s="396">
        <v>150000</v>
      </c>
    </row>
    <row r="15" spans="1:13" ht="38.25" x14ac:dyDescent="0.25">
      <c r="A15" s="397" t="s">
        <v>860</v>
      </c>
      <c r="B15" s="398" t="s">
        <v>779</v>
      </c>
      <c r="C15" s="399">
        <v>150528</v>
      </c>
      <c r="D15" s="399">
        <v>0</v>
      </c>
      <c r="E15" s="396">
        <v>150000</v>
      </c>
    </row>
    <row r="16" spans="1:13" ht="51" x14ac:dyDescent="0.25">
      <c r="A16" s="394" t="s">
        <v>780</v>
      </c>
      <c r="B16" s="395" t="s">
        <v>861</v>
      </c>
      <c r="C16" s="396">
        <v>64116549</v>
      </c>
      <c r="D16" s="396">
        <v>0</v>
      </c>
      <c r="E16" s="396">
        <v>60616694</v>
      </c>
    </row>
    <row r="17" spans="1:8" x14ac:dyDescent="0.25">
      <c r="A17" s="394" t="s">
        <v>781</v>
      </c>
      <c r="B17" s="395" t="s">
        <v>862</v>
      </c>
      <c r="C17" s="396">
        <v>64116549</v>
      </c>
      <c r="D17" s="396">
        <v>0</v>
      </c>
      <c r="E17" s="396">
        <v>60616694</v>
      </c>
    </row>
    <row r="18" spans="1:8" ht="38.25" hidden="1" x14ac:dyDescent="0.25">
      <c r="A18" s="397" t="s">
        <v>782</v>
      </c>
      <c r="B18" s="398" t="s">
        <v>863</v>
      </c>
      <c r="C18" s="399">
        <v>64116549</v>
      </c>
      <c r="D18" s="399">
        <v>0</v>
      </c>
      <c r="E18" s="399">
        <v>64116549</v>
      </c>
      <c r="H18" s="309"/>
    </row>
    <row r="19" spans="1:8" ht="51" hidden="1" x14ac:dyDescent="0.25">
      <c r="A19" s="397" t="s">
        <v>864</v>
      </c>
      <c r="B19" s="398" t="s">
        <v>783</v>
      </c>
      <c r="C19" s="399">
        <v>256310934</v>
      </c>
      <c r="D19" s="399">
        <v>0</v>
      </c>
      <c r="E19" s="399">
        <v>256310934</v>
      </c>
    </row>
    <row r="20" spans="1:8" hidden="1" x14ac:dyDescent="0.25">
      <c r="A20" s="394" t="s">
        <v>865</v>
      </c>
      <c r="B20" s="395" t="s">
        <v>866</v>
      </c>
      <c r="C20" s="396">
        <v>945000</v>
      </c>
      <c r="D20" s="396">
        <v>0</v>
      </c>
      <c r="E20" s="396">
        <v>945000</v>
      </c>
    </row>
    <row r="21" spans="1:8" x14ac:dyDescent="0.25">
      <c r="A21" s="397" t="s">
        <v>867</v>
      </c>
      <c r="B21" s="398" t="s">
        <v>868</v>
      </c>
      <c r="C21" s="399">
        <v>945000</v>
      </c>
      <c r="D21" s="399">
        <v>0</v>
      </c>
      <c r="E21" s="399"/>
    </row>
    <row r="22" spans="1:8" ht="38.25" x14ac:dyDescent="0.25">
      <c r="A22" s="397" t="s">
        <v>869</v>
      </c>
      <c r="B22" s="398" t="s">
        <v>870</v>
      </c>
      <c r="C22" s="399">
        <v>945000</v>
      </c>
      <c r="D22" s="399">
        <v>0</v>
      </c>
      <c r="E22" s="399"/>
    </row>
    <row r="23" spans="1:8" x14ac:dyDescent="0.25">
      <c r="A23" s="394" t="s">
        <v>871</v>
      </c>
      <c r="B23" s="395" t="s">
        <v>872</v>
      </c>
      <c r="C23" s="396">
        <v>414215</v>
      </c>
      <c r="D23" s="396">
        <v>0</v>
      </c>
      <c r="E23" s="396">
        <v>58005</v>
      </c>
    </row>
    <row r="24" spans="1:8" ht="38.25" x14ac:dyDescent="0.25">
      <c r="A24" s="397" t="s">
        <v>873</v>
      </c>
      <c r="B24" s="398" t="s">
        <v>784</v>
      </c>
      <c r="C24" s="399">
        <v>414215</v>
      </c>
      <c r="D24" s="399">
        <v>0</v>
      </c>
      <c r="E24" s="396">
        <v>58005</v>
      </c>
    </row>
    <row r="25" spans="1:8" ht="25.5" x14ac:dyDescent="0.25">
      <c r="A25" s="394" t="s">
        <v>874</v>
      </c>
      <c r="B25" s="395" t="s">
        <v>875</v>
      </c>
      <c r="C25" s="396">
        <v>11062648</v>
      </c>
      <c r="D25" s="396">
        <v>0</v>
      </c>
      <c r="E25" s="396">
        <v>6365933</v>
      </c>
    </row>
    <row r="26" spans="1:8" ht="25.5" x14ac:dyDescent="0.25">
      <c r="A26" s="397" t="s">
        <v>876</v>
      </c>
      <c r="B26" s="398" t="s">
        <v>785</v>
      </c>
      <c r="C26" s="399">
        <v>11062648</v>
      </c>
      <c r="D26" s="399">
        <v>0</v>
      </c>
      <c r="E26" s="396">
        <v>6365933</v>
      </c>
    </row>
    <row r="27" spans="1:8" ht="25.5" x14ac:dyDescent="0.25">
      <c r="A27" s="397" t="s">
        <v>877</v>
      </c>
      <c r="B27" s="398" t="s">
        <v>786</v>
      </c>
      <c r="C27" s="399">
        <v>11476863</v>
      </c>
      <c r="D27" s="399">
        <v>0</v>
      </c>
      <c r="E27" s="399">
        <v>6423938</v>
      </c>
    </row>
    <row r="28" spans="1:8" ht="51" x14ac:dyDescent="0.25">
      <c r="A28" s="394" t="s">
        <v>878</v>
      </c>
      <c r="B28" s="395" t="s">
        <v>879</v>
      </c>
      <c r="C28" s="396">
        <v>527038</v>
      </c>
      <c r="D28" s="396">
        <v>0</v>
      </c>
      <c r="E28" s="396">
        <v>606003</v>
      </c>
    </row>
    <row r="29" spans="1:8" ht="38.25" x14ac:dyDescent="0.25">
      <c r="A29" s="394" t="s">
        <v>880</v>
      </c>
      <c r="B29" s="395" t="s">
        <v>787</v>
      </c>
      <c r="C29" s="396">
        <v>186431</v>
      </c>
      <c r="D29" s="396">
        <v>0</v>
      </c>
      <c r="E29" s="396">
        <v>244737</v>
      </c>
    </row>
    <row r="30" spans="1:8" ht="51" x14ac:dyDescent="0.25">
      <c r="A30" s="394" t="s">
        <v>881</v>
      </c>
      <c r="B30" s="395" t="s">
        <v>788</v>
      </c>
      <c r="C30" s="396">
        <v>194948</v>
      </c>
      <c r="D30" s="396">
        <v>0</v>
      </c>
      <c r="E30" s="396">
        <v>298525</v>
      </c>
    </row>
    <row r="31" spans="1:8" ht="38.25" x14ac:dyDescent="0.25">
      <c r="A31" s="394" t="s">
        <v>882</v>
      </c>
      <c r="B31" s="395" t="s">
        <v>883</v>
      </c>
      <c r="C31" s="396">
        <v>145659</v>
      </c>
      <c r="D31" s="396">
        <v>0</v>
      </c>
      <c r="E31" s="396">
        <v>62741</v>
      </c>
    </row>
    <row r="32" spans="1:8" ht="38.25" x14ac:dyDescent="0.25">
      <c r="A32" s="394" t="s">
        <v>884</v>
      </c>
      <c r="B32" s="395" t="s">
        <v>885</v>
      </c>
      <c r="C32" s="396">
        <v>164020</v>
      </c>
      <c r="D32" s="396">
        <v>0</v>
      </c>
      <c r="E32" s="396">
        <v>0</v>
      </c>
    </row>
    <row r="33" spans="1:5" ht="76.5" x14ac:dyDescent="0.25">
      <c r="A33" s="394" t="s">
        <v>886</v>
      </c>
      <c r="B33" s="395" t="s">
        <v>887</v>
      </c>
      <c r="C33" s="396">
        <v>0</v>
      </c>
      <c r="D33" s="396">
        <v>0</v>
      </c>
      <c r="E33" s="396">
        <v>0</v>
      </c>
    </row>
    <row r="34" spans="1:5" ht="38.25" x14ac:dyDescent="0.25">
      <c r="A34" s="394" t="s">
        <v>888</v>
      </c>
      <c r="B34" s="395" t="s">
        <v>889</v>
      </c>
      <c r="C34" s="396">
        <v>164020</v>
      </c>
      <c r="D34" s="396">
        <v>0</v>
      </c>
      <c r="E34" s="396">
        <v>0</v>
      </c>
    </row>
    <row r="35" spans="1:5" ht="51" x14ac:dyDescent="0.25">
      <c r="A35" s="394" t="s">
        <v>890</v>
      </c>
      <c r="B35" s="395" t="s">
        <v>891</v>
      </c>
      <c r="C35" s="396">
        <v>33250</v>
      </c>
      <c r="D35" s="396">
        <v>0</v>
      </c>
      <c r="E35" s="396">
        <v>45000</v>
      </c>
    </row>
    <row r="36" spans="1:5" ht="76.5" x14ac:dyDescent="0.25">
      <c r="A36" s="394" t="s">
        <v>892</v>
      </c>
      <c r="B36" s="395" t="s">
        <v>789</v>
      </c>
      <c r="C36" s="396">
        <v>33250</v>
      </c>
      <c r="D36" s="396">
        <v>0</v>
      </c>
      <c r="E36" s="396">
        <v>45000</v>
      </c>
    </row>
    <row r="37" spans="1:5" ht="38.25" x14ac:dyDescent="0.25">
      <c r="A37" s="397" t="s">
        <v>790</v>
      </c>
      <c r="B37" s="398" t="s">
        <v>791</v>
      </c>
      <c r="C37" s="399">
        <v>724308</v>
      </c>
      <c r="D37" s="399">
        <v>0</v>
      </c>
      <c r="E37" s="399">
        <v>1061339</v>
      </c>
    </row>
    <row r="38" spans="1:5" ht="63.75" x14ac:dyDescent="0.25">
      <c r="A38" s="394" t="s">
        <v>893</v>
      </c>
      <c r="B38" s="395" t="s">
        <v>894</v>
      </c>
      <c r="C38" s="396">
        <v>40000</v>
      </c>
      <c r="D38" s="396">
        <v>0</v>
      </c>
      <c r="E38" s="396">
        <v>124835</v>
      </c>
    </row>
    <row r="39" spans="1:5" ht="76.5" x14ac:dyDescent="0.25">
      <c r="A39" s="394" t="s">
        <v>895</v>
      </c>
      <c r="B39" s="395" t="s">
        <v>896</v>
      </c>
      <c r="C39" s="396">
        <v>40000</v>
      </c>
      <c r="D39" s="396">
        <v>0</v>
      </c>
      <c r="E39" s="396">
        <v>124835</v>
      </c>
    </row>
    <row r="40" spans="1:5" ht="38.25" x14ac:dyDescent="0.25">
      <c r="A40" s="397" t="s">
        <v>897</v>
      </c>
      <c r="B40" s="398" t="s">
        <v>898</v>
      </c>
      <c r="C40" s="399">
        <v>40000</v>
      </c>
      <c r="D40" s="399">
        <v>0</v>
      </c>
      <c r="E40" s="396">
        <v>124835</v>
      </c>
    </row>
    <row r="41" spans="1:5" ht="25.5" x14ac:dyDescent="0.25">
      <c r="A41" s="394" t="s">
        <v>792</v>
      </c>
      <c r="B41" s="395" t="s">
        <v>899</v>
      </c>
      <c r="C41" s="396">
        <v>138960</v>
      </c>
      <c r="D41" s="396">
        <v>0</v>
      </c>
      <c r="E41" s="396">
        <v>210596</v>
      </c>
    </row>
    <row r="42" spans="1:5" ht="25.5" x14ac:dyDescent="0.25">
      <c r="A42" s="394" t="s">
        <v>828</v>
      </c>
      <c r="B42" s="395" t="s">
        <v>900</v>
      </c>
      <c r="C42" s="396">
        <v>0</v>
      </c>
      <c r="D42" s="396">
        <v>0</v>
      </c>
      <c r="E42" s="396">
        <v>0</v>
      </c>
    </row>
    <row r="43" spans="1:5" ht="38.25" x14ac:dyDescent="0.25">
      <c r="A43" s="394" t="s">
        <v>901</v>
      </c>
      <c r="B43" s="395" t="s">
        <v>793</v>
      </c>
      <c r="C43" s="396">
        <v>110000</v>
      </c>
      <c r="D43" s="396">
        <v>0</v>
      </c>
      <c r="E43" s="396">
        <v>181636</v>
      </c>
    </row>
    <row r="44" spans="1:5" ht="25.5" x14ac:dyDescent="0.25">
      <c r="A44" s="394" t="s">
        <v>794</v>
      </c>
      <c r="B44" s="395" t="s">
        <v>795</v>
      </c>
      <c r="C44" s="396">
        <v>28960</v>
      </c>
      <c r="D44" s="396">
        <v>0</v>
      </c>
      <c r="E44" s="396">
        <v>28960</v>
      </c>
    </row>
    <row r="45" spans="1:5" x14ac:dyDescent="0.25">
      <c r="A45" s="394" t="s">
        <v>796</v>
      </c>
      <c r="B45" s="395" t="s">
        <v>797</v>
      </c>
      <c r="C45" s="396">
        <v>133000</v>
      </c>
      <c r="D45" s="396">
        <v>0</v>
      </c>
      <c r="E45" s="396">
        <v>133000</v>
      </c>
    </row>
    <row r="46" spans="1:5" ht="38.25" x14ac:dyDescent="0.25">
      <c r="A46" s="397" t="s">
        <v>798</v>
      </c>
      <c r="B46" s="398" t="s">
        <v>799</v>
      </c>
      <c r="C46" s="399">
        <v>271960</v>
      </c>
      <c r="D46" s="399">
        <v>0</v>
      </c>
      <c r="E46" s="399">
        <v>343596</v>
      </c>
    </row>
    <row r="47" spans="1:5" ht="25.5" x14ac:dyDescent="0.25">
      <c r="A47" s="397" t="s">
        <v>800</v>
      </c>
      <c r="B47" s="398" t="s">
        <v>902</v>
      </c>
      <c r="C47" s="399">
        <v>1036268</v>
      </c>
      <c r="D47" s="399">
        <v>0</v>
      </c>
      <c r="E47" s="399">
        <v>1529770</v>
      </c>
    </row>
    <row r="48" spans="1:5" ht="38.25" x14ac:dyDescent="0.25">
      <c r="A48" s="394" t="s">
        <v>801</v>
      </c>
      <c r="B48" s="395" t="s">
        <v>903</v>
      </c>
      <c r="C48" s="396">
        <v>0</v>
      </c>
      <c r="D48" s="396">
        <v>0</v>
      </c>
      <c r="E48" s="396">
        <v>64835</v>
      </c>
    </row>
    <row r="49" spans="1:5" ht="38.25" x14ac:dyDescent="0.25">
      <c r="A49" s="397" t="s">
        <v>802</v>
      </c>
      <c r="B49" s="398" t="s">
        <v>904</v>
      </c>
      <c r="C49" s="399">
        <v>0</v>
      </c>
      <c r="D49" s="399">
        <v>0</v>
      </c>
      <c r="E49" s="399">
        <v>64835</v>
      </c>
    </row>
    <row r="50" spans="1:5" ht="38.25" x14ac:dyDescent="0.25">
      <c r="A50" s="397" t="s">
        <v>905</v>
      </c>
      <c r="B50" s="398" t="s">
        <v>906</v>
      </c>
      <c r="C50" s="399">
        <v>0</v>
      </c>
      <c r="D50" s="399">
        <v>0</v>
      </c>
      <c r="E50" s="399">
        <v>64835</v>
      </c>
    </row>
    <row r="51" spans="1:5" ht="25.5" x14ac:dyDescent="0.25">
      <c r="A51" s="458">
        <v>173</v>
      </c>
      <c r="B51" s="459" t="s">
        <v>1026</v>
      </c>
      <c r="C51" s="464"/>
      <c r="D51" s="464"/>
      <c r="E51" s="460">
        <v>18612</v>
      </c>
    </row>
    <row r="52" spans="1:5" ht="25.5" x14ac:dyDescent="0.25">
      <c r="A52" s="461">
        <v>175</v>
      </c>
      <c r="B52" s="462" t="s">
        <v>1027</v>
      </c>
      <c r="C52" s="464"/>
      <c r="D52" s="464"/>
      <c r="E52" s="464">
        <v>18612</v>
      </c>
    </row>
    <row r="53" spans="1:5" ht="25.5" x14ac:dyDescent="0.25">
      <c r="A53" s="397" t="s">
        <v>803</v>
      </c>
      <c r="B53" s="398" t="s">
        <v>804</v>
      </c>
      <c r="C53" s="399">
        <v>269769065</v>
      </c>
      <c r="D53" s="399">
        <v>0</v>
      </c>
      <c r="E53" s="399">
        <v>265498668</v>
      </c>
    </row>
    <row r="54" spans="1:5" ht="25.5" x14ac:dyDescent="0.25">
      <c r="A54" s="394" t="s">
        <v>805</v>
      </c>
      <c r="B54" s="395" t="s">
        <v>907</v>
      </c>
      <c r="C54" s="396">
        <v>409671335</v>
      </c>
      <c r="D54" s="396">
        <v>0</v>
      </c>
      <c r="E54" s="396">
        <v>409671335</v>
      </c>
    </row>
    <row r="55" spans="1:5" x14ac:dyDescent="0.25">
      <c r="A55" s="394" t="s">
        <v>812</v>
      </c>
      <c r="B55" s="395" t="s">
        <v>908</v>
      </c>
      <c r="C55" s="396">
        <v>915667</v>
      </c>
      <c r="D55" s="396">
        <v>0</v>
      </c>
      <c r="E55" s="396">
        <v>915667</v>
      </c>
    </row>
    <row r="56" spans="1:5" ht="25.5" x14ac:dyDescent="0.25">
      <c r="A56" s="394" t="s">
        <v>909</v>
      </c>
      <c r="B56" s="395" t="s">
        <v>910</v>
      </c>
      <c r="C56" s="396">
        <v>4078712</v>
      </c>
      <c r="D56" s="396">
        <v>0</v>
      </c>
      <c r="E56" s="396">
        <v>4078712</v>
      </c>
    </row>
    <row r="57" spans="1:5" x14ac:dyDescent="0.25">
      <c r="A57" s="394" t="s">
        <v>911</v>
      </c>
      <c r="B57" s="395" t="s">
        <v>808</v>
      </c>
      <c r="C57" s="396">
        <v>-142817132</v>
      </c>
      <c r="D57" s="396">
        <v>0</v>
      </c>
      <c r="E57" s="396">
        <v>-148055868</v>
      </c>
    </row>
    <row r="58" spans="1:5" x14ac:dyDescent="0.25">
      <c r="A58" s="394" t="s">
        <v>806</v>
      </c>
      <c r="B58" s="395" t="s">
        <v>809</v>
      </c>
      <c r="C58" s="396">
        <v>-5238736</v>
      </c>
      <c r="D58" s="396">
        <v>0</v>
      </c>
      <c r="E58" s="396">
        <v>-4558793</v>
      </c>
    </row>
    <row r="59" spans="1:5" ht="25.5" x14ac:dyDescent="0.25">
      <c r="A59" s="397" t="s">
        <v>807</v>
      </c>
      <c r="B59" s="398" t="s">
        <v>912</v>
      </c>
      <c r="C59" s="399">
        <v>266609846</v>
      </c>
      <c r="D59" s="399">
        <v>0</v>
      </c>
      <c r="E59" s="399">
        <v>262050525</v>
      </c>
    </row>
    <row r="60" spans="1:5" ht="38.25" x14ac:dyDescent="0.25">
      <c r="A60" s="394" t="s">
        <v>810</v>
      </c>
      <c r="B60" s="395" t="s">
        <v>811</v>
      </c>
      <c r="C60" s="396">
        <v>0</v>
      </c>
      <c r="D60" s="396">
        <v>0</v>
      </c>
      <c r="E60" s="396">
        <v>0</v>
      </c>
    </row>
    <row r="61" spans="1:5" ht="38.25" x14ac:dyDescent="0.25">
      <c r="A61" s="397" t="s">
        <v>913</v>
      </c>
      <c r="B61" s="398" t="s">
        <v>813</v>
      </c>
      <c r="C61" s="399">
        <v>0</v>
      </c>
      <c r="D61" s="399">
        <v>0</v>
      </c>
      <c r="E61" s="399">
        <v>0</v>
      </c>
    </row>
    <row r="62" spans="1:5" ht="63.75" x14ac:dyDescent="0.25">
      <c r="A62" s="394" t="s">
        <v>914</v>
      </c>
      <c r="B62" s="395" t="s">
        <v>915</v>
      </c>
      <c r="C62" s="396">
        <v>860673</v>
      </c>
      <c r="D62" s="396">
        <v>0</v>
      </c>
      <c r="E62" s="396">
        <v>989087</v>
      </c>
    </row>
    <row r="63" spans="1:5" ht="76.5" x14ac:dyDescent="0.25">
      <c r="A63" s="394" t="s">
        <v>916</v>
      </c>
      <c r="B63" s="395" t="s">
        <v>917</v>
      </c>
      <c r="C63" s="396">
        <v>860673</v>
      </c>
      <c r="D63" s="396">
        <v>0</v>
      </c>
      <c r="E63" s="396">
        <v>989087</v>
      </c>
    </row>
    <row r="64" spans="1:5" ht="51" x14ac:dyDescent="0.25">
      <c r="A64" s="397" t="s">
        <v>918</v>
      </c>
      <c r="B64" s="398" t="s">
        <v>919</v>
      </c>
      <c r="C64" s="399">
        <v>860673</v>
      </c>
      <c r="D64" s="399">
        <v>0</v>
      </c>
      <c r="E64" s="396">
        <v>989087</v>
      </c>
    </row>
    <row r="65" spans="1:5" x14ac:dyDescent="0.25">
      <c r="A65" s="394" t="s">
        <v>920</v>
      </c>
      <c r="B65" s="395" t="s">
        <v>815</v>
      </c>
      <c r="C65" s="396">
        <v>76758</v>
      </c>
      <c r="D65" s="396">
        <v>0</v>
      </c>
      <c r="E65" s="396">
        <v>65364</v>
      </c>
    </row>
    <row r="66" spans="1:5" ht="25.5" x14ac:dyDescent="0.25">
      <c r="A66" s="394" t="s">
        <v>814</v>
      </c>
      <c r="B66" s="395" t="s">
        <v>816</v>
      </c>
      <c r="C66" s="396">
        <v>30993</v>
      </c>
      <c r="D66" s="396">
        <v>0</v>
      </c>
      <c r="E66" s="396">
        <v>26600</v>
      </c>
    </row>
    <row r="67" spans="1:5" ht="38.25" x14ac:dyDescent="0.25">
      <c r="A67" s="394" t="s">
        <v>921</v>
      </c>
      <c r="B67" s="395" t="s">
        <v>818</v>
      </c>
      <c r="C67" s="396">
        <v>0</v>
      </c>
      <c r="D67" s="396">
        <v>0</v>
      </c>
      <c r="E67" s="396">
        <v>0</v>
      </c>
    </row>
    <row r="68" spans="1:5" ht="38.25" x14ac:dyDescent="0.25">
      <c r="A68" s="397" t="s">
        <v>922</v>
      </c>
      <c r="B68" s="398" t="s">
        <v>923</v>
      </c>
      <c r="C68" s="399">
        <v>107751</v>
      </c>
      <c r="D68" s="399">
        <v>0</v>
      </c>
      <c r="E68" s="399">
        <v>91964</v>
      </c>
    </row>
    <row r="69" spans="1:5" ht="25.5" x14ac:dyDescent="0.25">
      <c r="A69" s="397" t="s">
        <v>817</v>
      </c>
      <c r="B69" s="398" t="s">
        <v>820</v>
      </c>
      <c r="C69" s="399">
        <v>968424</v>
      </c>
      <c r="D69" s="399">
        <v>0</v>
      </c>
      <c r="E69" s="399">
        <v>1081051</v>
      </c>
    </row>
    <row r="70" spans="1:5" ht="25.5" x14ac:dyDescent="0.25">
      <c r="A70" s="394" t="s">
        <v>819</v>
      </c>
      <c r="B70" s="395" t="s">
        <v>821</v>
      </c>
      <c r="C70" s="396">
        <v>2190795</v>
      </c>
      <c r="D70" s="396">
        <v>0</v>
      </c>
      <c r="E70" s="396">
        <v>2367092</v>
      </c>
    </row>
    <row r="71" spans="1:5" ht="38.25" x14ac:dyDescent="0.25">
      <c r="A71" s="397" t="s">
        <v>924</v>
      </c>
      <c r="B71" s="398" t="s">
        <v>925</v>
      </c>
      <c r="C71" s="399">
        <v>2190795</v>
      </c>
      <c r="D71" s="399">
        <v>0</v>
      </c>
      <c r="E71" s="399">
        <v>2367092</v>
      </c>
    </row>
    <row r="72" spans="1:5" ht="25.5" x14ac:dyDescent="0.25">
      <c r="A72" s="397" t="s">
        <v>926</v>
      </c>
      <c r="B72" s="398" t="s">
        <v>927</v>
      </c>
      <c r="C72" s="399">
        <v>269769065</v>
      </c>
      <c r="D72" s="399">
        <v>0</v>
      </c>
      <c r="E72" s="399">
        <v>265498668</v>
      </c>
    </row>
    <row r="73" spans="1:5" x14ac:dyDescent="0.25">
      <c r="A73" s="389"/>
      <c r="B73" s="389"/>
      <c r="C73" s="390"/>
      <c r="D73" s="390"/>
      <c r="E73" s="390"/>
    </row>
    <row r="74" spans="1:5" x14ac:dyDescent="0.25">
      <c r="A74" s="389"/>
      <c r="B74" s="389"/>
      <c r="C74" s="390"/>
      <c r="D74" s="390"/>
      <c r="E74" s="390"/>
    </row>
    <row r="75" spans="1:5" x14ac:dyDescent="0.25">
      <c r="A75" s="389"/>
      <c r="B75" s="391"/>
      <c r="C75" s="390"/>
      <c r="D75" s="390"/>
      <c r="E75" s="390"/>
    </row>
    <row r="76" spans="1:5" x14ac:dyDescent="0.25">
      <c r="A76" s="392"/>
      <c r="B76" s="392"/>
      <c r="C76" s="393"/>
      <c r="D76" s="393"/>
      <c r="E76" s="393"/>
    </row>
    <row r="77" spans="1:5" x14ac:dyDescent="0.25">
      <c r="A77" s="392"/>
      <c r="B77" s="392"/>
      <c r="C77" s="393"/>
      <c r="D77" s="393"/>
      <c r="E77" s="393"/>
    </row>
    <row r="78" spans="1:5" x14ac:dyDescent="0.25">
      <c r="A78" s="389"/>
      <c r="B78" s="389"/>
      <c r="C78" s="390"/>
      <c r="D78" s="390"/>
      <c r="E78" s="390"/>
    </row>
    <row r="79" spans="1:5" x14ac:dyDescent="0.25">
      <c r="A79" s="392"/>
      <c r="B79" s="392"/>
      <c r="C79" s="393"/>
      <c r="D79" s="393"/>
      <c r="E79" s="393"/>
    </row>
    <row r="80" spans="1:5" x14ac:dyDescent="0.25">
      <c r="A80" s="392"/>
      <c r="B80" s="392"/>
      <c r="C80" s="393"/>
      <c r="D80" s="393"/>
      <c r="E80" s="393"/>
    </row>
    <row r="81" spans="1:5" x14ac:dyDescent="0.25">
      <c r="A81" s="310"/>
      <c r="B81" s="310"/>
      <c r="C81" s="310"/>
      <c r="D81" s="310"/>
      <c r="E81" s="310"/>
    </row>
  </sheetData>
  <mergeCells count="3">
    <mergeCell ref="D4:E4"/>
    <mergeCell ref="A3:E3"/>
    <mergeCell ref="D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K8" sqref="K8"/>
    </sheetView>
  </sheetViews>
  <sheetFormatPr defaultRowHeight="15" x14ac:dyDescent="0.25"/>
  <cols>
    <col min="1" max="1" width="11" customWidth="1"/>
    <col min="2" max="2" width="41.7109375" customWidth="1"/>
    <col min="3" max="3" width="7.42578125" customWidth="1"/>
    <col min="4" max="4" width="17.5703125" customWidth="1"/>
    <col min="5" max="5" width="16.140625" customWidth="1"/>
    <col min="6" max="6" width="17.42578125" customWidth="1"/>
    <col min="7" max="7" width="17.28515625" customWidth="1"/>
    <col min="8" max="8" width="21.85546875" customWidth="1"/>
  </cols>
  <sheetData>
    <row r="1" spans="1:12" x14ac:dyDescent="0.25">
      <c r="A1" s="606" t="s">
        <v>1030</v>
      </c>
      <c r="B1" s="606"/>
      <c r="C1" s="606"/>
      <c r="D1" s="606"/>
      <c r="E1" s="606"/>
      <c r="F1" s="606"/>
      <c r="G1" s="606"/>
      <c r="H1" s="606"/>
    </row>
    <row r="2" spans="1:12" x14ac:dyDescent="0.25">
      <c r="H2" s="493" t="s">
        <v>985</v>
      </c>
    </row>
    <row r="3" spans="1:12" x14ac:dyDescent="0.25">
      <c r="A3" s="603" t="s">
        <v>1014</v>
      </c>
      <c r="B3" s="604"/>
      <c r="C3" s="604"/>
      <c r="D3" s="604"/>
      <c r="E3" s="604"/>
      <c r="F3" s="604"/>
      <c r="G3" s="604"/>
      <c r="H3" s="604"/>
    </row>
    <row r="5" spans="1:12" x14ac:dyDescent="0.25">
      <c r="A5" s="605" t="s">
        <v>1029</v>
      </c>
      <c r="B5" s="605"/>
      <c r="C5" s="605"/>
      <c r="D5" s="605"/>
      <c r="E5" s="605"/>
      <c r="F5" s="605"/>
      <c r="G5" s="605"/>
      <c r="H5" s="605"/>
    </row>
    <row r="6" spans="1:12" x14ac:dyDescent="0.25">
      <c r="H6" s="493"/>
    </row>
    <row r="7" spans="1:12" x14ac:dyDescent="0.25">
      <c r="A7" s="601"/>
      <c r="B7" s="602"/>
      <c r="C7" s="602"/>
      <c r="D7" s="602"/>
      <c r="E7" s="602"/>
      <c r="F7" s="602"/>
      <c r="G7" s="602"/>
      <c r="H7" s="602"/>
    </row>
    <row r="8" spans="1:12" ht="78" customHeight="1" x14ac:dyDescent="0.25">
      <c r="A8" s="426" t="s">
        <v>772</v>
      </c>
      <c r="B8" s="426" t="s">
        <v>92</v>
      </c>
      <c r="C8" s="432" t="s">
        <v>986</v>
      </c>
      <c r="D8" s="432" t="s">
        <v>1013</v>
      </c>
      <c r="E8" s="432" t="s">
        <v>988</v>
      </c>
      <c r="F8" s="432" t="s">
        <v>989</v>
      </c>
      <c r="G8" s="432" t="s">
        <v>990</v>
      </c>
      <c r="H8" s="426" t="s">
        <v>983</v>
      </c>
    </row>
    <row r="9" spans="1:12" ht="29.25" customHeight="1" x14ac:dyDescent="0.25">
      <c r="A9" s="426">
        <v>1</v>
      </c>
      <c r="B9" s="426">
        <v>2</v>
      </c>
      <c r="C9" s="432"/>
      <c r="D9" s="426">
        <v>3</v>
      </c>
      <c r="E9" s="426">
        <v>4</v>
      </c>
      <c r="F9" s="426">
        <v>5</v>
      </c>
      <c r="G9" s="426">
        <v>6</v>
      </c>
      <c r="H9" s="426">
        <v>9</v>
      </c>
      <c r="L9" s="442"/>
    </row>
    <row r="10" spans="1:12" x14ac:dyDescent="0.25">
      <c r="A10" s="420">
        <v>1</v>
      </c>
      <c r="B10" s="424" t="s">
        <v>987</v>
      </c>
      <c r="C10" s="433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</row>
    <row r="11" spans="1:12" x14ac:dyDescent="0.25">
      <c r="A11" s="423">
        <v>2</v>
      </c>
      <c r="B11" s="424" t="s">
        <v>991</v>
      </c>
      <c r="C11" s="433">
        <v>7</v>
      </c>
      <c r="D11" s="425">
        <v>0</v>
      </c>
      <c r="E11" s="425">
        <v>263323</v>
      </c>
      <c r="F11" s="425">
        <v>0</v>
      </c>
      <c r="G11" s="425">
        <v>0</v>
      </c>
      <c r="H11" s="425">
        <f>SUM(D11:G11)</f>
        <v>263323</v>
      </c>
    </row>
    <row r="12" spans="1:12" x14ac:dyDescent="0.25">
      <c r="A12" s="423">
        <v>3</v>
      </c>
      <c r="B12" s="424" t="s">
        <v>992</v>
      </c>
      <c r="C12" s="433">
        <v>0</v>
      </c>
      <c r="D12" s="425">
        <v>0</v>
      </c>
      <c r="E12" s="425">
        <v>0</v>
      </c>
      <c r="F12" s="425">
        <v>0</v>
      </c>
      <c r="G12" s="425">
        <v>0</v>
      </c>
      <c r="H12" s="425">
        <f t="shared" ref="H12:H31" si="0">SUM(D12:G12)</f>
        <v>0</v>
      </c>
    </row>
    <row r="13" spans="1:12" x14ac:dyDescent="0.25">
      <c r="A13" s="423">
        <v>4</v>
      </c>
      <c r="B13" s="421" t="s">
        <v>1001</v>
      </c>
      <c r="C13" s="434">
        <v>7</v>
      </c>
      <c r="D13" s="422">
        <v>0</v>
      </c>
      <c r="E13" s="422">
        <v>263323</v>
      </c>
      <c r="F13" s="422">
        <v>0</v>
      </c>
      <c r="G13" s="422">
        <v>0</v>
      </c>
      <c r="H13" s="422">
        <f t="shared" si="0"/>
        <v>263323</v>
      </c>
    </row>
    <row r="14" spans="1:12" ht="25.5" x14ac:dyDescent="0.25">
      <c r="A14" s="436">
        <v>5</v>
      </c>
      <c r="B14" s="424" t="s">
        <v>993</v>
      </c>
      <c r="C14" s="433">
        <v>326</v>
      </c>
      <c r="D14" s="425">
        <v>119779463</v>
      </c>
      <c r="E14" s="425">
        <v>53071953</v>
      </c>
      <c r="F14" s="425">
        <v>22078220</v>
      </c>
      <c r="G14" s="425">
        <v>0</v>
      </c>
      <c r="H14" s="425">
        <f t="shared" si="0"/>
        <v>194929636</v>
      </c>
    </row>
    <row r="15" spans="1:12" x14ac:dyDescent="0.25">
      <c r="A15" s="423">
        <v>6</v>
      </c>
      <c r="B15" s="424" t="s">
        <v>994</v>
      </c>
      <c r="C15" s="433">
        <v>62</v>
      </c>
      <c r="D15" s="425"/>
      <c r="E15" s="425">
        <v>494477</v>
      </c>
      <c r="F15" s="425">
        <v>10340</v>
      </c>
      <c r="G15" s="422">
        <v>0</v>
      </c>
      <c r="H15" s="425">
        <f t="shared" si="0"/>
        <v>504817</v>
      </c>
    </row>
    <row r="16" spans="1:12" x14ac:dyDescent="0.25">
      <c r="A16" s="435" t="s">
        <v>997</v>
      </c>
      <c r="B16" s="424" t="s">
        <v>995</v>
      </c>
      <c r="C16" s="433">
        <v>1</v>
      </c>
      <c r="D16" s="425">
        <v>0</v>
      </c>
      <c r="E16" s="425">
        <v>305319</v>
      </c>
      <c r="F16" s="425">
        <v>0</v>
      </c>
      <c r="G16" s="425">
        <v>0</v>
      </c>
      <c r="H16" s="425">
        <f t="shared" si="0"/>
        <v>305319</v>
      </c>
    </row>
    <row r="17" spans="1:12" x14ac:dyDescent="0.25">
      <c r="A17" s="423">
        <v>8</v>
      </c>
      <c r="B17" s="424" t="s">
        <v>996</v>
      </c>
      <c r="C17" s="433">
        <v>0</v>
      </c>
      <c r="D17" s="425">
        <v>0</v>
      </c>
      <c r="E17" s="425">
        <v>0</v>
      </c>
      <c r="F17" s="425">
        <v>0</v>
      </c>
      <c r="G17" s="425">
        <v>0</v>
      </c>
      <c r="H17" s="425">
        <f t="shared" si="0"/>
        <v>0</v>
      </c>
    </row>
    <row r="18" spans="1:12" x14ac:dyDescent="0.25">
      <c r="A18" s="423">
        <v>9</v>
      </c>
      <c r="B18" s="424" t="s">
        <v>998</v>
      </c>
      <c r="C18" s="433">
        <v>0</v>
      </c>
      <c r="D18" s="425">
        <v>0</v>
      </c>
      <c r="E18" s="425">
        <v>0</v>
      </c>
      <c r="F18" s="425">
        <v>0</v>
      </c>
      <c r="G18" s="425">
        <v>0</v>
      </c>
      <c r="H18" s="425">
        <f t="shared" si="0"/>
        <v>0</v>
      </c>
    </row>
    <row r="19" spans="1:12" x14ac:dyDescent="0.25">
      <c r="A19" s="423">
        <v>10</v>
      </c>
      <c r="B19" s="424" t="s">
        <v>999</v>
      </c>
      <c r="C19" s="433">
        <v>0</v>
      </c>
      <c r="D19" s="425">
        <v>0</v>
      </c>
      <c r="E19" s="425">
        <v>0</v>
      </c>
      <c r="F19" s="425">
        <v>0</v>
      </c>
      <c r="G19" s="422">
        <v>0</v>
      </c>
      <c r="H19" s="425">
        <f t="shared" si="0"/>
        <v>0</v>
      </c>
    </row>
    <row r="20" spans="1:12" ht="17.25" customHeight="1" x14ac:dyDescent="0.25">
      <c r="A20" s="423">
        <v>11</v>
      </c>
      <c r="B20" s="421" t="s">
        <v>1000</v>
      </c>
      <c r="C20" s="434">
        <v>387</v>
      </c>
      <c r="D20" s="422">
        <f>SUM(D14:D19)</f>
        <v>119779463</v>
      </c>
      <c r="E20" s="422">
        <f t="shared" ref="E20:G20" si="1">SUM(E14:E19)</f>
        <v>53871749</v>
      </c>
      <c r="F20" s="422">
        <f t="shared" si="1"/>
        <v>22088560</v>
      </c>
      <c r="G20" s="422">
        <f t="shared" si="1"/>
        <v>0</v>
      </c>
      <c r="H20" s="422">
        <f t="shared" si="0"/>
        <v>195739772</v>
      </c>
    </row>
    <row r="21" spans="1:12" x14ac:dyDescent="0.25">
      <c r="A21" s="423">
        <v>12</v>
      </c>
      <c r="B21" s="424" t="s">
        <v>1002</v>
      </c>
      <c r="C21" s="433">
        <v>2</v>
      </c>
      <c r="D21" s="425">
        <v>150000</v>
      </c>
      <c r="E21" s="425">
        <v>0</v>
      </c>
      <c r="F21" s="425">
        <v>0</v>
      </c>
      <c r="G21" s="425">
        <v>0</v>
      </c>
      <c r="H21" s="425">
        <f t="shared" si="0"/>
        <v>150000</v>
      </c>
    </row>
    <row r="22" spans="1:12" x14ac:dyDescent="0.25">
      <c r="A22" s="423">
        <v>13</v>
      </c>
      <c r="B22" s="424" t="s">
        <v>1003</v>
      </c>
      <c r="C22" s="433">
        <v>0</v>
      </c>
      <c r="D22" s="425">
        <v>0</v>
      </c>
      <c r="E22" s="425">
        <v>0</v>
      </c>
      <c r="F22" s="425">
        <v>0</v>
      </c>
      <c r="G22" s="425">
        <v>0</v>
      </c>
      <c r="H22" s="425">
        <f t="shared" si="0"/>
        <v>0</v>
      </c>
    </row>
    <row r="23" spans="1:12" ht="25.5" x14ac:dyDescent="0.25">
      <c r="A23" s="423">
        <v>14</v>
      </c>
      <c r="B23" s="424" t="s">
        <v>1004</v>
      </c>
      <c r="C23" s="433">
        <v>0</v>
      </c>
      <c r="D23" s="425">
        <v>0</v>
      </c>
      <c r="E23" s="425">
        <v>0</v>
      </c>
      <c r="F23" s="425">
        <v>0</v>
      </c>
      <c r="G23" s="425">
        <v>0</v>
      </c>
      <c r="H23" s="425">
        <f t="shared" si="0"/>
        <v>0</v>
      </c>
    </row>
    <row r="24" spans="1:12" ht="25.5" x14ac:dyDescent="0.25">
      <c r="A24" s="423">
        <v>15</v>
      </c>
      <c r="B24" s="421" t="s">
        <v>1005</v>
      </c>
      <c r="C24" s="434">
        <v>2</v>
      </c>
      <c r="D24" s="422">
        <f>SUM(D21:D23)</f>
        <v>150000</v>
      </c>
      <c r="E24" s="422">
        <f t="shared" ref="E24:G24" si="2">SUM(E21:E23)</f>
        <v>0</v>
      </c>
      <c r="F24" s="422">
        <f t="shared" si="2"/>
        <v>0</v>
      </c>
      <c r="G24" s="422">
        <f t="shared" si="2"/>
        <v>0</v>
      </c>
      <c r="H24" s="422">
        <f t="shared" si="0"/>
        <v>150000</v>
      </c>
    </row>
    <row r="25" spans="1:12" x14ac:dyDescent="0.25">
      <c r="A25" s="423">
        <v>16</v>
      </c>
      <c r="B25" s="424" t="s">
        <v>1006</v>
      </c>
      <c r="C25" s="433">
        <v>0</v>
      </c>
      <c r="D25" s="425">
        <v>0</v>
      </c>
      <c r="E25" s="425">
        <v>691724</v>
      </c>
      <c r="F25" s="425">
        <v>0</v>
      </c>
      <c r="G25" s="425"/>
      <c r="H25" s="425">
        <f t="shared" si="0"/>
        <v>691724</v>
      </c>
    </row>
    <row r="26" spans="1:12" x14ac:dyDescent="0.25">
      <c r="A26" s="423">
        <v>17</v>
      </c>
      <c r="B26" s="424" t="s">
        <v>1007</v>
      </c>
      <c r="C26" s="433">
        <v>5</v>
      </c>
      <c r="E26" s="425" t="s">
        <v>1033</v>
      </c>
      <c r="G26" s="425">
        <v>60616694</v>
      </c>
      <c r="H26" s="425">
        <f t="shared" si="0"/>
        <v>60616694</v>
      </c>
    </row>
    <row r="27" spans="1:12" ht="25.5" x14ac:dyDescent="0.25">
      <c r="A27" s="423">
        <v>18</v>
      </c>
      <c r="B27" s="424" t="s">
        <v>1008</v>
      </c>
      <c r="C27" s="433">
        <v>0</v>
      </c>
      <c r="D27" s="425">
        <v>0</v>
      </c>
      <c r="E27" s="425">
        <v>0</v>
      </c>
      <c r="F27" s="425">
        <v>0</v>
      </c>
      <c r="G27" s="425">
        <v>0</v>
      </c>
      <c r="H27" s="425">
        <f t="shared" si="0"/>
        <v>0</v>
      </c>
    </row>
    <row r="28" spans="1:12" x14ac:dyDescent="0.25">
      <c r="A28" s="423">
        <v>19</v>
      </c>
      <c r="B28" s="424" t="s">
        <v>1009</v>
      </c>
      <c r="C28" s="433">
        <v>0</v>
      </c>
      <c r="D28" s="425">
        <v>0</v>
      </c>
      <c r="E28" s="425">
        <v>0</v>
      </c>
      <c r="F28" s="425">
        <v>0</v>
      </c>
      <c r="G28" s="425">
        <v>0</v>
      </c>
      <c r="H28" s="425">
        <f t="shared" si="0"/>
        <v>0</v>
      </c>
    </row>
    <row r="29" spans="1:12" ht="38.25" x14ac:dyDescent="0.25">
      <c r="A29" s="423">
        <v>20</v>
      </c>
      <c r="B29" s="424" t="s">
        <v>1010</v>
      </c>
      <c r="C29" s="433">
        <v>0</v>
      </c>
      <c r="D29" s="425">
        <v>0</v>
      </c>
      <c r="E29" s="425">
        <v>0</v>
      </c>
      <c r="F29" s="425">
        <v>0</v>
      </c>
      <c r="G29" s="425">
        <v>0</v>
      </c>
      <c r="H29" s="425">
        <f t="shared" si="0"/>
        <v>0</v>
      </c>
    </row>
    <row r="30" spans="1:12" ht="38.25" x14ac:dyDescent="0.25">
      <c r="A30" s="420">
        <v>21</v>
      </c>
      <c r="B30" s="421" t="s">
        <v>1011</v>
      </c>
      <c r="C30" s="433">
        <v>2</v>
      </c>
      <c r="D30" s="441">
        <f>SUM(D25:D29)</f>
        <v>0</v>
      </c>
      <c r="E30" s="441">
        <f t="shared" ref="E30:G30" si="3">SUM(E25:E29)</f>
        <v>691724</v>
      </c>
      <c r="F30" s="441">
        <f t="shared" si="3"/>
        <v>0</v>
      </c>
      <c r="G30" s="441">
        <f t="shared" si="3"/>
        <v>60616694</v>
      </c>
      <c r="H30" s="465">
        <f t="shared" si="0"/>
        <v>61308418</v>
      </c>
    </row>
    <row r="31" spans="1:12" ht="30" x14ac:dyDescent="0.25">
      <c r="A31" s="437">
        <v>22</v>
      </c>
      <c r="B31" s="438" t="s">
        <v>1012</v>
      </c>
      <c r="C31" s="439">
        <f>SUM(C13,C20,C24,C30)</f>
        <v>398</v>
      </c>
      <c r="D31" s="440">
        <f t="shared" ref="D31:G31" si="4">SUM(D13,D20,D24,D30)</f>
        <v>119929463</v>
      </c>
      <c r="E31" s="440">
        <f t="shared" si="4"/>
        <v>54826796</v>
      </c>
      <c r="F31" s="440">
        <f t="shared" si="4"/>
        <v>22088560</v>
      </c>
      <c r="G31" s="440">
        <f t="shared" si="4"/>
        <v>60616694</v>
      </c>
      <c r="H31" s="466">
        <f t="shared" si="0"/>
        <v>257461513</v>
      </c>
      <c r="L31" t="s">
        <v>1034</v>
      </c>
    </row>
    <row r="32" spans="1:12" x14ac:dyDescent="0.25">
      <c r="B32" s="424"/>
    </row>
  </sheetData>
  <mergeCells count="4">
    <mergeCell ref="A7:H7"/>
    <mergeCell ref="A3:H3"/>
    <mergeCell ref="A5:H5"/>
    <mergeCell ref="A1:H1"/>
  </mergeCells>
  <pageMargins left="0.7" right="0.7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F5" sqref="F5"/>
    </sheetView>
  </sheetViews>
  <sheetFormatPr defaultRowHeight="15" x14ac:dyDescent="0.25"/>
  <cols>
    <col min="1" max="1" width="9.140625" customWidth="1"/>
    <col min="2" max="2" width="49.140625" customWidth="1"/>
    <col min="3" max="3" width="21.7109375" customWidth="1"/>
    <col min="4" max="5" width="9.140625" customWidth="1"/>
  </cols>
  <sheetData>
    <row r="1" spans="1:15" x14ac:dyDescent="0.25">
      <c r="C1" s="428" t="s">
        <v>984</v>
      </c>
      <c r="D1" s="428"/>
    </row>
    <row r="2" spans="1:15" x14ac:dyDescent="0.25">
      <c r="C2" s="428"/>
      <c r="D2" s="428"/>
    </row>
    <row r="3" spans="1:15" ht="33.75" customHeight="1" x14ac:dyDescent="0.25">
      <c r="A3" s="609" t="s">
        <v>1030</v>
      </c>
      <c r="B3" s="610"/>
      <c r="C3" s="610"/>
      <c r="D3" s="429"/>
      <c r="E3" s="429"/>
      <c r="F3" s="307"/>
      <c r="G3" s="307"/>
      <c r="H3" s="307"/>
      <c r="I3" s="307"/>
      <c r="J3" s="307"/>
      <c r="K3" s="307"/>
      <c r="L3" s="307"/>
      <c r="M3" s="307"/>
      <c r="N3" s="307"/>
      <c r="O3" s="307"/>
    </row>
    <row r="4" spans="1:15" ht="17.25" customHeight="1" x14ac:dyDescent="0.25">
      <c r="A4" s="607" t="s">
        <v>822</v>
      </c>
      <c r="B4" s="608"/>
      <c r="C4" s="608"/>
      <c r="D4" s="429"/>
      <c r="E4" s="429"/>
      <c r="F4" s="307"/>
      <c r="G4" s="307"/>
      <c r="H4" s="307"/>
      <c r="I4" s="307"/>
      <c r="J4" s="307"/>
      <c r="K4" s="307"/>
      <c r="L4" s="307"/>
      <c r="M4" s="307"/>
      <c r="N4" s="307"/>
      <c r="O4" s="307"/>
    </row>
    <row r="5" spans="1:15" x14ac:dyDescent="0.25">
      <c r="A5" s="410" t="s">
        <v>772</v>
      </c>
      <c r="B5" s="410" t="s">
        <v>92</v>
      </c>
      <c r="C5" s="410" t="s">
        <v>823</v>
      </c>
      <c r="D5" s="311"/>
    </row>
    <row r="6" spans="1:15" x14ac:dyDescent="0.25">
      <c r="A6" s="404" t="s">
        <v>928</v>
      </c>
      <c r="B6" s="405" t="s">
        <v>929</v>
      </c>
      <c r="C6" s="406">
        <v>73228657</v>
      </c>
      <c r="D6" s="311"/>
    </row>
    <row r="7" spans="1:15" ht="34.5" customHeight="1" x14ac:dyDescent="0.25">
      <c r="A7" s="404" t="s">
        <v>847</v>
      </c>
      <c r="B7" s="405" t="s">
        <v>930</v>
      </c>
      <c r="C7" s="406">
        <v>78257738</v>
      </c>
      <c r="D7" s="311"/>
    </row>
    <row r="8" spans="1:15" ht="34.5" customHeight="1" x14ac:dyDescent="0.25">
      <c r="A8" s="407" t="s">
        <v>931</v>
      </c>
      <c r="B8" s="408" t="s">
        <v>932</v>
      </c>
      <c r="C8" s="409">
        <f>SUM(C6-C7)</f>
        <v>-5029081</v>
      </c>
      <c r="D8" s="311"/>
    </row>
    <row r="9" spans="1:15" ht="34.5" customHeight="1" x14ac:dyDescent="0.25">
      <c r="A9" s="404" t="s">
        <v>849</v>
      </c>
      <c r="B9" s="405" t="s">
        <v>933</v>
      </c>
      <c r="C9" s="406">
        <v>12113228</v>
      </c>
      <c r="D9" s="311"/>
    </row>
    <row r="10" spans="1:15" ht="34.5" customHeight="1" x14ac:dyDescent="0.25">
      <c r="A10" s="404" t="s">
        <v>851</v>
      </c>
      <c r="B10" s="405" t="s">
        <v>934</v>
      </c>
      <c r="C10" s="406">
        <v>860673</v>
      </c>
      <c r="D10" s="311"/>
    </row>
    <row r="11" spans="1:15" ht="34.5" customHeight="1" x14ac:dyDescent="0.25">
      <c r="A11" s="407" t="s">
        <v>852</v>
      </c>
      <c r="B11" s="408" t="s">
        <v>935</v>
      </c>
      <c r="C11" s="409">
        <f>SUM(C9-C10)</f>
        <v>11252555</v>
      </c>
      <c r="D11" s="311"/>
    </row>
    <row r="12" spans="1:15" ht="34.5" customHeight="1" x14ac:dyDescent="0.25">
      <c r="A12" s="407" t="s">
        <v>936</v>
      </c>
      <c r="B12" s="408" t="s">
        <v>937</v>
      </c>
      <c r="C12" s="409">
        <f>SUM(C8+C11)</f>
        <v>6223474</v>
      </c>
      <c r="D12" s="311"/>
    </row>
    <row r="13" spans="1:15" ht="34.5" customHeight="1" x14ac:dyDescent="0.25">
      <c r="A13" s="407" t="s">
        <v>938</v>
      </c>
      <c r="B13" s="408" t="s">
        <v>939</v>
      </c>
      <c r="C13" s="409">
        <f>SUM(C12)</f>
        <v>6223474</v>
      </c>
      <c r="D13" s="311"/>
    </row>
    <row r="14" spans="1:15" ht="34.5" customHeight="1" x14ac:dyDescent="0.25">
      <c r="A14" s="407" t="s">
        <v>940</v>
      </c>
      <c r="B14" s="408" t="s">
        <v>941</v>
      </c>
      <c r="C14" s="409">
        <f>SUM(C13)</f>
        <v>6223474</v>
      </c>
      <c r="D14" s="311"/>
    </row>
    <row r="15" spans="1:15" ht="34.5" customHeight="1" x14ac:dyDescent="0.25">
      <c r="A15" s="400"/>
      <c r="B15" s="400"/>
      <c r="C15" s="401"/>
      <c r="D15" s="311"/>
    </row>
    <row r="16" spans="1:15" ht="34.5" customHeight="1" x14ac:dyDescent="0.25">
      <c r="A16" s="400"/>
      <c r="B16" s="400"/>
      <c r="C16" s="401"/>
      <c r="D16" s="311"/>
    </row>
    <row r="17" spans="1:4" ht="34.5" customHeight="1" x14ac:dyDescent="0.25">
      <c r="A17" s="400"/>
      <c r="B17" s="400"/>
      <c r="C17" s="401"/>
      <c r="D17" s="311"/>
    </row>
    <row r="18" spans="1:4" ht="34.5" customHeight="1" x14ac:dyDescent="0.25">
      <c r="A18" s="400"/>
      <c r="B18" s="400"/>
      <c r="C18" s="401"/>
      <c r="D18" s="311"/>
    </row>
    <row r="19" spans="1:4" ht="34.5" customHeight="1" x14ac:dyDescent="0.25">
      <c r="A19" s="400"/>
      <c r="B19" s="400"/>
      <c r="C19" s="401"/>
      <c r="D19" s="311"/>
    </row>
    <row r="20" spans="1:4" ht="34.5" customHeight="1" x14ac:dyDescent="0.25">
      <c r="A20" s="400"/>
      <c r="B20" s="400"/>
      <c r="C20" s="401"/>
      <c r="D20" s="311"/>
    </row>
    <row r="21" spans="1:4" x14ac:dyDescent="0.25">
      <c r="A21" s="402"/>
      <c r="B21" s="402"/>
      <c r="C21" s="403"/>
      <c r="D21" s="311"/>
    </row>
    <row r="22" spans="1:4" ht="34.5" customHeight="1" x14ac:dyDescent="0.25">
      <c r="A22" s="400"/>
      <c r="B22" s="400"/>
      <c r="C22" s="401"/>
      <c r="D22" s="311"/>
    </row>
    <row r="23" spans="1:4" s="312" customFormat="1" ht="34.5" customHeight="1" x14ac:dyDescent="0.25">
      <c r="A23" s="402"/>
      <c r="B23" s="402"/>
      <c r="C23" s="403"/>
      <c r="D23" s="311"/>
    </row>
    <row r="24" spans="1:4" ht="34.5" customHeight="1" x14ac:dyDescent="0.25">
      <c r="A24" s="400"/>
      <c r="B24" s="400"/>
      <c r="C24" s="401"/>
      <c r="D24" s="311"/>
    </row>
    <row r="25" spans="1:4" ht="34.5" customHeight="1" x14ac:dyDescent="0.25">
      <c r="A25" s="400"/>
      <c r="B25" s="400"/>
      <c r="C25" s="401"/>
      <c r="D25" s="311"/>
    </row>
    <row r="26" spans="1:4" x14ac:dyDescent="0.25">
      <c r="A26" s="313"/>
      <c r="B26" s="313"/>
      <c r="C26" s="313"/>
    </row>
  </sheetData>
  <mergeCells count="2">
    <mergeCell ref="A4:C4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9</vt:i4>
      </vt:variant>
    </vt:vector>
  </HeadingPairs>
  <TitlesOfParts>
    <vt:vector size="21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 6a Vagyonkim.</vt:lpstr>
      <vt:lpstr>6b Befektetett eszk. </vt:lpstr>
      <vt:lpstr>7. Maradványkimutatás</vt:lpstr>
      <vt:lpstr>8. Eredménykimutatás</vt:lpstr>
      <vt:lpstr>9. Közvetett támogatások</vt:lpstr>
      <vt:lpstr>10. Létszám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2020-06-17T15:13:18Z</cp:lastPrinted>
  <dcterms:created xsi:type="dcterms:W3CDTF">2013-12-03T07:09:19Z</dcterms:created>
  <dcterms:modified xsi:type="dcterms:W3CDTF">2020-07-21T08:32:54Z</dcterms:modified>
</cp:coreProperties>
</file>