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0515" windowHeight="4680" tabRatio="854"/>
  </bookViews>
  <sheets>
    <sheet name="2015 1.bevkiadfőössz. " sheetId="19" r:id="rId1"/>
  </sheets>
  <calcPr calcId="145621"/>
</workbook>
</file>

<file path=xl/calcChain.xml><?xml version="1.0" encoding="utf-8"?>
<calcChain xmlns="http://schemas.openxmlformats.org/spreadsheetml/2006/main">
  <c r="C12" i="19" l="1"/>
  <c r="C15" i="19"/>
  <c r="C39" i="19"/>
  <c r="C18" i="19"/>
  <c r="C46" i="19"/>
  <c r="C45" i="19"/>
  <c r="C62" i="19" s="1"/>
  <c r="C38" i="19"/>
  <c r="C37" i="19"/>
  <c r="F32" i="19"/>
  <c r="F57" i="19"/>
  <c r="D39" i="19"/>
  <c r="D18" i="19"/>
  <c r="C5" i="19" l="1"/>
  <c r="D55" i="19" l="1"/>
  <c r="E55" i="19"/>
  <c r="C55" i="19"/>
  <c r="F37" i="19"/>
  <c r="F38" i="19"/>
  <c r="F39" i="19"/>
  <c r="F40" i="19"/>
  <c r="F42" i="19"/>
  <c r="F43" i="19"/>
  <c r="F44" i="19"/>
  <c r="F46" i="19"/>
  <c r="F47" i="19"/>
  <c r="F48" i="19"/>
  <c r="F50" i="19"/>
  <c r="F51" i="19"/>
  <c r="F52" i="19"/>
  <c r="F53" i="19"/>
  <c r="F54" i="19"/>
  <c r="D45" i="19"/>
  <c r="D62" i="19" s="1"/>
  <c r="E45" i="19"/>
  <c r="E62" i="19" s="1"/>
  <c r="D41" i="19"/>
  <c r="D36" i="19" s="1"/>
  <c r="D61" i="19" s="1"/>
  <c r="E41" i="19"/>
  <c r="E36" i="19" s="1"/>
  <c r="E61" i="19" s="1"/>
  <c r="C41" i="19"/>
  <c r="F23" i="19"/>
  <c r="F24" i="19"/>
  <c r="F25" i="19"/>
  <c r="F26" i="19"/>
  <c r="F27" i="19"/>
  <c r="F28" i="19"/>
  <c r="F29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5" i="19"/>
  <c r="D30" i="19"/>
  <c r="E30" i="19"/>
  <c r="C30" i="19"/>
  <c r="D22" i="19"/>
  <c r="E22" i="19"/>
  <c r="D7" i="19"/>
  <c r="E7" i="19"/>
  <c r="C7" i="19"/>
  <c r="F55" i="19" l="1"/>
  <c r="E49" i="19"/>
  <c r="E56" i="19" s="1"/>
  <c r="E58" i="19" s="1"/>
  <c r="F41" i="19"/>
  <c r="D49" i="19"/>
  <c r="D56" i="19" s="1"/>
  <c r="D58" i="19" s="1"/>
  <c r="E31" i="19"/>
  <c r="E33" i="19" s="1"/>
  <c r="E60" i="19" s="1"/>
  <c r="F7" i="19"/>
  <c r="C6" i="19"/>
  <c r="C61" i="19" s="1"/>
  <c r="D31" i="19"/>
  <c r="D33" i="19" s="1"/>
  <c r="D60" i="19" s="1"/>
  <c r="F30" i="19"/>
  <c r="F45" i="19"/>
  <c r="F62" i="19" s="1"/>
  <c r="C36" i="19"/>
  <c r="F6" i="19" l="1"/>
  <c r="C22" i="19"/>
  <c r="F36" i="19"/>
  <c r="C49" i="19"/>
  <c r="F61" i="19" l="1"/>
  <c r="F22" i="19"/>
  <c r="C31" i="19"/>
  <c r="C56" i="19"/>
  <c r="F49" i="19"/>
  <c r="C33" i="19" l="1"/>
  <c r="F31" i="19"/>
  <c r="F56" i="19"/>
  <c r="C58" i="19"/>
  <c r="F58" i="19" s="1"/>
  <c r="F33" i="19" l="1"/>
  <c r="F60" i="19" s="1"/>
  <c r="C60" i="19"/>
</calcChain>
</file>

<file path=xl/sharedStrings.xml><?xml version="1.0" encoding="utf-8"?>
<sst xmlns="http://schemas.openxmlformats.org/spreadsheetml/2006/main" count="116" uniqueCount="99">
  <si>
    <t>Kiadások</t>
  </si>
  <si>
    <t>Személyi juttatások</t>
  </si>
  <si>
    <t>Tartalékok</t>
  </si>
  <si>
    <t>Beruházások</t>
  </si>
  <si>
    <t>Felújítások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</si>
  <si>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</si>
  <si>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</si>
  <si>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</si>
  <si>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</si>
  <si>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</si>
  <si>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</si>
  <si>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</si>
  <si>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</si>
  <si>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</si>
  <si>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</si>
  <si>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</si>
  <si>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</si>
  <si>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</si>
  <si>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</si>
  <si>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</si>
  <si>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</si>
  <si>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</si>
  <si>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</si>
  <si>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</si>
  <si>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Sorszám</t>
  </si>
  <si>
    <t>Megnevezés</t>
  </si>
  <si>
    <t>adatok ezer Ft-ban</t>
  </si>
  <si>
    <t>összesen</t>
  </si>
  <si>
    <t>kötelező feladat</t>
  </si>
  <si>
    <t>állami feladat</t>
  </si>
  <si>
    <t>-ebből építményadó</t>
  </si>
  <si>
    <t>-ebből telekadó</t>
  </si>
  <si>
    <t>-ebből iparűzési adó</t>
  </si>
  <si>
    <t>-ebből gépjárműadó</t>
  </si>
  <si>
    <t>Budakeszi Város Önkormányzatának és intézményeinek költségvetése</t>
  </si>
  <si>
    <t xml:space="preserve">Bevételek </t>
  </si>
  <si>
    <t>önként vállalt fel</t>
  </si>
  <si>
    <t>2.1</t>
  </si>
  <si>
    <t>2.2</t>
  </si>
  <si>
    <t>1.1</t>
  </si>
  <si>
    <t>1.2</t>
  </si>
  <si>
    <t>1.3</t>
  </si>
  <si>
    <t>1.4</t>
  </si>
  <si>
    <t>1.5</t>
  </si>
  <si>
    <t>2.3</t>
  </si>
  <si>
    <t>-ebből idegenforgalmi adó</t>
  </si>
  <si>
    <t>Mindösszesen:</t>
  </si>
  <si>
    <t>Önkormányzat működési támogatása (állami)</t>
  </si>
  <si>
    <t>Működési célú támogatások államháztartáson belülről</t>
  </si>
  <si>
    <t>ebből egyéb működési célú támogatások bevételei</t>
  </si>
  <si>
    <t>2.11</t>
  </si>
  <si>
    <t>2.12</t>
  </si>
  <si>
    <t>2.13</t>
  </si>
  <si>
    <t>-ebből oeptől átvett támogatások</t>
  </si>
  <si>
    <t>-ebből társulásoktól átvett támogatások</t>
  </si>
  <si>
    <t>-ebből elkülönített állami pénzalapoktól átvett támogatások</t>
  </si>
  <si>
    <t>Felhalmozási célú támogatások államháztartásokon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</si>
  <si>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</si>
  <si>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</si>
  <si>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</si>
  <si>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</si>
  <si>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</si>
  <si>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KÖLTSÉGVETÉSI BEVÉTELEK ÖSSZESEN:</t>
  </si>
  <si>
    <t xml:space="preserve">Hitel, kölcsönfelvétel államháztartáson kívülről </t>
  </si>
  <si>
    <t>Belföldi értékpapírok bevételei</t>
  </si>
  <si>
    <t>Maradvány igénybevétele</t>
  </si>
  <si>
    <t>Belföldi finanszírozás bevételei</t>
  </si>
  <si>
    <t>-ebből központi irányítószervi támogatás</t>
  </si>
  <si>
    <t>Külföldi finanszírozás bevételei</t>
  </si>
  <si>
    <t>Adóssághoz nem kapcsolódó származékos ügyletek bevételei</t>
  </si>
  <si>
    <t>FINANSZÍROZÁSI BEVÉTELEK ÖSSZESEN:</t>
  </si>
  <si>
    <t>KÖLTSÉGVETÉSI ÉS FINANSZÍROZÁSI BEVÉTELEK ÖSSZESEN:</t>
  </si>
  <si>
    <t>- finanszírozás</t>
  </si>
  <si>
    <t>Működési költségvetés kiadásai</t>
  </si>
  <si>
    <t>1.51</t>
  </si>
  <si>
    <t>1.52</t>
  </si>
  <si>
    <t>1.6</t>
  </si>
  <si>
    <t xml:space="preserve">Munkaadókat terhelő járulékok és szociális hozz.adó  </t>
  </si>
  <si>
    <t xml:space="preserve">Dologi kiadások </t>
  </si>
  <si>
    <t xml:space="preserve">Ellátottak pénzbeli juttatásai </t>
  </si>
  <si>
    <t xml:space="preserve">Egyéb működési kiadások  </t>
  </si>
  <si>
    <t>-ebből működési célú támogatások állam háztartáson kívülre</t>
  </si>
  <si>
    <t>-ebből működési célú támogatások állam háztartáson belülre</t>
  </si>
  <si>
    <t>Felhalmozási költségvetés kiadásai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</si>
  <si>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</si>
  <si>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</si>
  <si>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</si>
  <si>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</si>
  <si>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</si>
  <si>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ebből irányítószervi támogatás</t>
  </si>
  <si>
    <t>Külföldi finanszírozás kiadásai</t>
  </si>
  <si>
    <t>FINANSZÍROZÁSI KIADÁSOK ÖSSZESEN:</t>
  </si>
  <si>
    <t>KÖLTSÉGVETÉSI ÉS FINANSZÍROZÁSI KIADÁSOK ÖSSZESEN:</t>
  </si>
  <si>
    <t>-finanszírozás</t>
  </si>
  <si>
    <t>2015. évi összevont bevételei kiadásai kiemelt előirányzatonként</t>
  </si>
  <si>
    <t>Költségvetési egyenleg</t>
  </si>
  <si>
    <r>
      <t>ebből:  Működési bevételek és kiadások  egyenlege</t>
    </r>
    <r>
      <rPr>
        <i/>
        <sz val="8"/>
        <color theme="1"/>
        <rFont val="Calibri"/>
        <family val="2"/>
        <charset val="238"/>
        <scheme val="minor"/>
      </rPr>
      <t xml:space="preserve">
 [Bevételek (1.+2.+4.+5.+7.+12.) - Kiadások(1.)]</t>
    </r>
  </si>
  <si>
    <r>
      <t xml:space="preserve">ebből: Felhalmozási bevételek és kiadások egyenlege  
</t>
    </r>
    <r>
      <rPr>
        <i/>
        <sz val="8"/>
        <color theme="1"/>
        <rFont val="Calibri"/>
        <family val="2"/>
        <charset val="238"/>
        <scheme val="minor"/>
      </rPr>
      <t>[Bevételek (6.+8.) - Kiadások(2.)]</t>
    </r>
  </si>
  <si>
    <t>1.  melléklet az önkormányzat  2015. évi     költségvetéséről szóló  3/2015.(III.04.)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</si>
</sst>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Ft&quot;_-;\-* #,##0.00\ &quot;Ft&quot;_-;_-* &quot;-&quot;??\ &quot;Ft&quot;_-;_-@_-"/>
  </numFmts>
  <fonts count="1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/>
    <xf numFmtId="49" fontId="6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0" fontId="5" fillId="0" borderId="0" xfId="0" applyFont="1" applyAlignment="1">
      <alignment horizontal="center" wrapText="1"/>
    </xf>
    <xf numFmtId="0" fontId="2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/>
    </xf>
    <xf numFmtId="3" fontId="7" fillId="0" borderId="1" xfId="0" applyNumberFormat="1" applyFont="1" applyBorder="1"/>
    <xf numFmtId="3" fontId="8" fillId="0" borderId="1" xfId="0" applyNumberFormat="1" applyFont="1" applyBorder="1"/>
    <xf numFmtId="0" fontId="7" fillId="0" borderId="0" xfId="0" applyFont="1"/>
    <xf numFmtId="49" fontId="7" fillId="0" borderId="0" xfId="0" applyNumberFormat="1" applyFont="1" applyAlignment="1">
      <alignment wrapText="1"/>
    </xf>
    <xf numFmtId="49" fontId="5" fillId="0" borderId="0" xfId="0" applyNumberFormat="1" applyFont="1" applyBorder="1" applyAlignment="1">
      <alignment horizontal="center" wrapText="1"/>
    </xf>
    <xf numFmtId="49" fontId="0" fillId="0" borderId="0" xfId="0" applyNumberFormat="1" applyBorder="1" applyAlignment="1"/>
    <xf numFmtId="3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3" fontId="10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left" vertical="center" wrapText="1"/>
    </xf>
    <xf numFmtId="3" fontId="9" fillId="0" borderId="1" xfId="0" applyNumberFormat="1" applyFont="1" applyBorder="1" applyAlignment="1"/>
    <xf numFmtId="3" fontId="6" fillId="0" borderId="1" xfId="0" applyNumberFormat="1" applyFont="1" applyBorder="1"/>
    <xf numFmtId="3" fontId="4" fillId="0" borderId="1" xfId="0" applyNumberFormat="1" applyFont="1" applyBorder="1"/>
    <xf numFmtId="49" fontId="11" fillId="0" borderId="1" xfId="0" applyNumberFormat="1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6">
    <cellStyle name="Normál" xfId="0" builtinId="0"/>
    <cellStyle name="Normál 2" xfId="1"/>
    <cellStyle name="Normál 2 2" xfId="2"/>
    <cellStyle name="Normál 3" xfId="4"/>
    <cellStyle name="Pénznem 2" xfId="3"/>
    <cellStyle name="Pénznem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G64"/>
  <sheetViews>
    <sheetView tabSelected="1" showWhiteSpace="0" view="pageBreakPreview" zoomScale="90" zoomScaleNormal="100" zoomScaleSheetLayoutView="90" workbookViewId="0">
      <selection activeCell="D1" sqref="D1:F2"/>
    </sheetView>
  </sheetViews>
  <sheetFormatPr defaultRowHeight="15" x14ac:dyDescent="0.25"/>
  <cols>
    <col min="1" max="1" width="5.28515625" style="2" customWidth="1"/>
    <col min="2" max="2" width="45.42578125" style="1" customWidth="1"/>
    <col min="3" max="4" width="11.7109375" customWidth="1"/>
    <col min="5" max="5" width="10.140625" customWidth="1"/>
    <col min="6" max="6" width="12.7109375" customWidth="1"/>
    <col min="7" max="7" width="16.140625" customWidth="1"/>
  </cols>
  <sheetData>
    <row r="1" spans="1:7" x14ac:dyDescent="0.25">
      <c r="A1" s="34" t="s">
        <v>34</v>
      </c>
      <c r="B1" s="35"/>
      <c r="C1" s="35"/>
      <c r="D1" s="37" t="s">
        <v>98</v>
      </c>
      <c r="E1" s="37"/>
      <c r="F1" s="38"/>
    </row>
    <row r="2" spans="1:7" ht="15" customHeight="1" x14ac:dyDescent="0.25">
      <c r="A2" s="34" t="s">
        <v>94</v>
      </c>
      <c r="B2" s="36"/>
      <c r="C2" s="36"/>
      <c r="D2" s="38"/>
      <c r="E2" s="38"/>
      <c r="F2" s="38"/>
    </row>
    <row r="3" spans="1:7" ht="24" customHeight="1" x14ac:dyDescent="0.25">
      <c r="A3" s="3"/>
      <c r="B3" s="12" t="s">
        <v>35</v>
      </c>
      <c r="C3" s="4"/>
      <c r="D3" s="5"/>
      <c r="E3" s="5"/>
      <c r="F3" s="5" t="s">
        <v>26</v>
      </c>
    </row>
    <row r="4" spans="1:7" ht="12.75" customHeight="1" x14ac:dyDescent="0.25">
      <c r="A4" s="6" t="s">
        <v>24</v>
      </c>
      <c r="B4" s="7" t="s">
        <v>25</v>
      </c>
      <c r="C4" s="7" t="s">
        <v>28</v>
      </c>
      <c r="D4" s="6" t="s">
        <v>36</v>
      </c>
      <c r="E4" s="6" t="s">
        <v>29</v>
      </c>
      <c r="F4" s="6" t="s">
        <v>27</v>
      </c>
    </row>
    <row r="5" spans="1:7" ht="12.75" customHeight="1" x14ac:dyDescent="0.25">
      <c r="A5" s="15" t="s">
        <v>5</v>
      </c>
      <c r="B5" s="10" t="s">
        <v>47</v>
      </c>
      <c r="C5" s="32">
        <f>567713-30144-1955</f>
        <v>535614</v>
      </c>
      <c r="D5" s="8">
        <v>0</v>
      </c>
      <c r="E5" s="8">
        <v>0</v>
      </c>
      <c r="F5" s="8">
        <f>C5+D5+E5</f>
        <v>535614</v>
      </c>
    </row>
    <row r="6" spans="1:7" ht="12.75" customHeight="1" x14ac:dyDescent="0.25">
      <c r="A6" s="15" t="s">
        <v>6</v>
      </c>
      <c r="B6" s="10" t="s">
        <v>48</v>
      </c>
      <c r="C6" s="22">
        <f>C7</f>
        <v>33371</v>
      </c>
      <c r="D6" s="22">
        <v>0</v>
      </c>
      <c r="E6" s="22">
        <v>0</v>
      </c>
      <c r="F6" s="8">
        <f t="shared" ref="F6:F33" si="0">C6+D6+E6</f>
        <v>33371</v>
      </c>
    </row>
    <row r="7" spans="1:7" ht="12.75" customHeight="1" x14ac:dyDescent="0.25">
      <c r="A7" s="15" t="s">
        <v>37</v>
      </c>
      <c r="B7" s="10" t="s">
        <v>49</v>
      </c>
      <c r="C7" s="22">
        <f>C8+C9+C10</f>
        <v>33371</v>
      </c>
      <c r="D7" s="22">
        <f t="shared" ref="D7:E7" si="1">D8+D9+D10</f>
        <v>0</v>
      </c>
      <c r="E7" s="22">
        <f t="shared" si="1"/>
        <v>0</v>
      </c>
      <c r="F7" s="8">
        <f t="shared" si="0"/>
        <v>33371</v>
      </c>
    </row>
    <row r="8" spans="1:7" ht="12.75" customHeight="1" x14ac:dyDescent="0.25">
      <c r="A8" s="15" t="s">
        <v>50</v>
      </c>
      <c r="B8" s="10" t="s">
        <v>53</v>
      </c>
      <c r="C8" s="22">
        <v>31416</v>
      </c>
      <c r="D8" s="22">
        <v>0</v>
      </c>
      <c r="E8" s="22">
        <v>0</v>
      </c>
      <c r="F8" s="8">
        <f t="shared" si="0"/>
        <v>31416</v>
      </c>
    </row>
    <row r="9" spans="1:7" ht="12.75" customHeight="1" x14ac:dyDescent="0.25">
      <c r="A9" s="15" t="s">
        <v>51</v>
      </c>
      <c r="B9" s="10" t="s">
        <v>54</v>
      </c>
      <c r="C9" s="22">
        <v>1955</v>
      </c>
      <c r="D9" s="22">
        <v>0</v>
      </c>
      <c r="E9" s="22">
        <v>0</v>
      </c>
      <c r="F9" s="8">
        <f t="shared" si="0"/>
        <v>1955</v>
      </c>
      <c r="G9" s="18"/>
    </row>
    <row r="10" spans="1:7" ht="12.75" customHeight="1" x14ac:dyDescent="0.25">
      <c r="A10" s="15" t="s">
        <v>52</v>
      </c>
      <c r="B10" s="10" t="s">
        <v>55</v>
      </c>
      <c r="C10" s="22">
        <v>0</v>
      </c>
      <c r="D10" s="22">
        <v>0</v>
      </c>
      <c r="E10" s="22">
        <v>0</v>
      </c>
      <c r="F10" s="8">
        <f t="shared" si="0"/>
        <v>0</v>
      </c>
    </row>
    <row r="11" spans="1:7" ht="12.75" customHeight="1" x14ac:dyDescent="0.25">
      <c r="A11" s="15" t="s">
        <v>7</v>
      </c>
      <c r="B11" s="10" t="s">
        <v>56</v>
      </c>
      <c r="C11" s="22">
        <v>0</v>
      </c>
      <c r="D11" s="22">
        <v>0</v>
      </c>
      <c r="E11" s="22">
        <v>0</v>
      </c>
      <c r="F11" s="8">
        <f t="shared" si="0"/>
        <v>0</v>
      </c>
      <c r="G11" s="19"/>
    </row>
    <row r="12" spans="1:7" ht="12.75" customHeight="1" x14ac:dyDescent="0.25">
      <c r="A12" s="15" t="s">
        <v>8</v>
      </c>
      <c r="B12" s="10" t="s">
        <v>57</v>
      </c>
      <c r="C12" s="22">
        <f>820700-47799</f>
        <v>772901</v>
      </c>
      <c r="D12" s="22">
        <v>47799</v>
      </c>
      <c r="E12" s="22">
        <v>0</v>
      </c>
      <c r="F12" s="8">
        <f t="shared" si="0"/>
        <v>820700</v>
      </c>
    </row>
    <row r="13" spans="1:7" ht="12.75" customHeight="1" x14ac:dyDescent="0.25">
      <c r="A13" s="15"/>
      <c r="B13" s="10" t="s">
        <v>30</v>
      </c>
      <c r="C13" s="22">
        <v>247000</v>
      </c>
      <c r="D13" s="22">
        <v>0</v>
      </c>
      <c r="E13" s="22">
        <v>0</v>
      </c>
      <c r="F13" s="8">
        <f t="shared" si="0"/>
        <v>247000</v>
      </c>
      <c r="G13" s="18"/>
    </row>
    <row r="14" spans="1:7" ht="12.75" customHeight="1" x14ac:dyDescent="0.25">
      <c r="A14" s="15"/>
      <c r="B14" s="10" t="s">
        <v>31</v>
      </c>
      <c r="C14" s="22">
        <v>80000</v>
      </c>
      <c r="D14" s="22">
        <v>0</v>
      </c>
      <c r="E14" s="22">
        <v>0</v>
      </c>
      <c r="F14" s="8">
        <f t="shared" si="0"/>
        <v>80000</v>
      </c>
      <c r="G14" s="18"/>
    </row>
    <row r="15" spans="1:7" ht="12.75" customHeight="1" x14ac:dyDescent="0.25">
      <c r="A15" s="15"/>
      <c r="B15" s="10" t="s">
        <v>32</v>
      </c>
      <c r="C15" s="22">
        <f>445000-47799</f>
        <v>397201</v>
      </c>
      <c r="D15" s="22">
        <v>47799</v>
      </c>
      <c r="E15" s="22">
        <v>0</v>
      </c>
      <c r="F15" s="8">
        <f t="shared" si="0"/>
        <v>445000</v>
      </c>
      <c r="G15" s="18"/>
    </row>
    <row r="16" spans="1:7" ht="12.75" customHeight="1" x14ac:dyDescent="0.25">
      <c r="A16" s="15"/>
      <c r="B16" s="10" t="s">
        <v>45</v>
      </c>
      <c r="C16" s="22">
        <v>2000</v>
      </c>
      <c r="D16" s="22">
        <v>0</v>
      </c>
      <c r="E16" s="22">
        <v>0</v>
      </c>
      <c r="F16" s="8">
        <f t="shared" si="0"/>
        <v>2000</v>
      </c>
      <c r="G16" s="18"/>
    </row>
    <row r="17" spans="1:7" ht="12.75" customHeight="1" x14ac:dyDescent="0.25">
      <c r="A17" s="15"/>
      <c r="B17" s="10" t="s">
        <v>33</v>
      </c>
      <c r="C17" s="22">
        <v>42000</v>
      </c>
      <c r="D17" s="22">
        <v>0</v>
      </c>
      <c r="E17" s="22">
        <v>0</v>
      </c>
      <c r="F17" s="8">
        <f t="shared" si="0"/>
        <v>42000</v>
      </c>
    </row>
    <row r="18" spans="1:7" ht="12.75" customHeight="1" x14ac:dyDescent="0.25">
      <c r="A18" s="15" t="s">
        <v>9</v>
      </c>
      <c r="B18" s="10" t="s">
        <v>58</v>
      </c>
      <c r="C18" s="22">
        <f>175448+68300</f>
        <v>243748</v>
      </c>
      <c r="D18" s="22">
        <f>3620+1207</f>
        <v>4827</v>
      </c>
      <c r="E18" s="22">
        <v>0</v>
      </c>
      <c r="F18" s="8">
        <f t="shared" si="0"/>
        <v>248575</v>
      </c>
    </row>
    <row r="19" spans="1:7" ht="12.75" customHeight="1" x14ac:dyDescent="0.25">
      <c r="A19" s="15" t="s">
        <v>10</v>
      </c>
      <c r="B19" s="10" t="s">
        <v>59</v>
      </c>
      <c r="C19" s="22">
        <v>60000</v>
      </c>
      <c r="D19" s="22">
        <v>0</v>
      </c>
      <c r="E19" s="22">
        <v>0</v>
      </c>
      <c r="F19" s="8">
        <f t="shared" si="0"/>
        <v>60000</v>
      </c>
    </row>
    <row r="20" spans="1:7" ht="12.75" customHeight="1" x14ac:dyDescent="0.25">
      <c r="A20" s="15" t="s">
        <v>11</v>
      </c>
      <c r="B20" s="10" t="s">
        <v>60</v>
      </c>
      <c r="C20" s="22">
        <v>0</v>
      </c>
      <c r="D20" s="22">
        <v>0</v>
      </c>
      <c r="E20" s="22">
        <v>0</v>
      </c>
      <c r="F20" s="8">
        <f t="shared" si="0"/>
        <v>0</v>
      </c>
    </row>
    <row r="21" spans="1:7" ht="12.75" customHeight="1" x14ac:dyDescent="0.25">
      <c r="A21" s="15" t="s">
        <v>12</v>
      </c>
      <c r="B21" s="10" t="s">
        <v>61</v>
      </c>
      <c r="C21" s="22">
        <v>29991</v>
      </c>
      <c r="D21" s="22">
        <v>0</v>
      </c>
      <c r="E21" s="22">
        <v>0</v>
      </c>
      <c r="F21" s="8">
        <f t="shared" si="0"/>
        <v>29991</v>
      </c>
    </row>
    <row r="22" spans="1:7" ht="12.75" customHeight="1" x14ac:dyDescent="0.25">
      <c r="A22" s="27" t="s">
        <v>13</v>
      </c>
      <c r="B22" s="9" t="s">
        <v>62</v>
      </c>
      <c r="C22" s="22">
        <f>C5+C6+C11+C12+C18+C19+C20+C21</f>
        <v>1675625</v>
      </c>
      <c r="D22" s="22">
        <f t="shared" ref="D22:E22" si="2">D5+D6+D11+D12+D18+D19+D20+D21</f>
        <v>52626</v>
      </c>
      <c r="E22" s="22">
        <f t="shared" si="2"/>
        <v>0</v>
      </c>
      <c r="F22" s="8">
        <f t="shared" si="0"/>
        <v>1728251</v>
      </c>
    </row>
    <row r="23" spans="1:7" ht="12.75" customHeight="1" x14ac:dyDescent="0.25">
      <c r="A23" s="15" t="s">
        <v>14</v>
      </c>
      <c r="B23" s="10" t="s">
        <v>63</v>
      </c>
      <c r="C23" s="22">
        <v>0</v>
      </c>
      <c r="D23" s="22">
        <v>0</v>
      </c>
      <c r="E23" s="22">
        <v>0</v>
      </c>
      <c r="F23" s="8">
        <f t="shared" si="0"/>
        <v>0</v>
      </c>
    </row>
    <row r="24" spans="1:7" ht="12.75" customHeight="1" x14ac:dyDescent="0.25">
      <c r="A24" s="15" t="s">
        <v>15</v>
      </c>
      <c r="B24" s="10" t="s">
        <v>64</v>
      </c>
      <c r="C24" s="22">
        <v>0</v>
      </c>
      <c r="D24" s="22">
        <v>0</v>
      </c>
      <c r="E24" s="22">
        <v>0</v>
      </c>
      <c r="F24" s="8">
        <f t="shared" si="0"/>
        <v>0</v>
      </c>
    </row>
    <row r="25" spans="1:7" ht="12.75" customHeight="1" x14ac:dyDescent="0.25">
      <c r="A25" s="15" t="s">
        <v>16</v>
      </c>
      <c r="B25" s="10" t="s">
        <v>65</v>
      </c>
      <c r="C25" s="22">
        <v>370048</v>
      </c>
      <c r="D25" s="22">
        <v>0</v>
      </c>
      <c r="E25" s="22">
        <v>0</v>
      </c>
      <c r="F25" s="8">
        <f t="shared" si="0"/>
        <v>370048</v>
      </c>
    </row>
    <row r="26" spans="1:7" ht="12.75" customHeight="1" x14ac:dyDescent="0.25">
      <c r="A26" s="15" t="s">
        <v>17</v>
      </c>
      <c r="B26" s="10" t="s">
        <v>66</v>
      </c>
      <c r="C26" s="22">
        <v>721990</v>
      </c>
      <c r="D26" s="22">
        <v>1651</v>
      </c>
      <c r="E26" s="22">
        <v>0</v>
      </c>
      <c r="F26" s="8">
        <f t="shared" si="0"/>
        <v>723641</v>
      </c>
    </row>
    <row r="27" spans="1:7" ht="12.75" customHeight="1" x14ac:dyDescent="0.25">
      <c r="A27" s="15"/>
      <c r="B27" s="10" t="s">
        <v>67</v>
      </c>
      <c r="C27" s="22">
        <v>721990</v>
      </c>
      <c r="D27" s="22">
        <v>1651</v>
      </c>
      <c r="E27" s="22">
        <v>0</v>
      </c>
      <c r="F27" s="8">
        <f t="shared" si="0"/>
        <v>723641</v>
      </c>
    </row>
    <row r="28" spans="1:7" ht="12.75" customHeight="1" x14ac:dyDescent="0.25">
      <c r="A28" s="15" t="s">
        <v>18</v>
      </c>
      <c r="B28" s="10" t="s">
        <v>68</v>
      </c>
      <c r="C28" s="22">
        <v>0</v>
      </c>
      <c r="D28" s="22">
        <v>0</v>
      </c>
      <c r="E28" s="22">
        <v>0</v>
      </c>
      <c r="F28" s="8">
        <f t="shared" si="0"/>
        <v>0</v>
      </c>
      <c r="G28" s="5"/>
    </row>
    <row r="29" spans="1:7" ht="12.75" customHeight="1" x14ac:dyDescent="0.25">
      <c r="A29" s="15" t="s">
        <v>19</v>
      </c>
      <c r="B29" s="10" t="s">
        <v>69</v>
      </c>
      <c r="C29" s="22">
        <v>0</v>
      </c>
      <c r="D29" s="22">
        <v>0</v>
      </c>
      <c r="E29" s="22">
        <v>0</v>
      </c>
      <c r="F29" s="8">
        <f t="shared" si="0"/>
        <v>0</v>
      </c>
    </row>
    <row r="30" spans="1:7" ht="12.75" customHeight="1" x14ac:dyDescent="0.25">
      <c r="A30" s="15" t="s">
        <v>20</v>
      </c>
      <c r="B30" s="9" t="s">
        <v>70</v>
      </c>
      <c r="C30" s="22">
        <f>C23+C24+C25+C26+C28+C29</f>
        <v>1092038</v>
      </c>
      <c r="D30" s="22">
        <f t="shared" ref="D30:E30" si="3">D23+D24+D25+D26+D28+D29</f>
        <v>1651</v>
      </c>
      <c r="E30" s="22">
        <f t="shared" si="3"/>
        <v>0</v>
      </c>
      <c r="F30" s="8">
        <f t="shared" si="0"/>
        <v>1093689</v>
      </c>
    </row>
    <row r="31" spans="1:7" ht="12.75" customHeight="1" x14ac:dyDescent="0.25">
      <c r="A31" s="15" t="s">
        <v>21</v>
      </c>
      <c r="B31" s="9" t="s">
        <v>71</v>
      </c>
      <c r="C31" s="22">
        <f>C22+C30</f>
        <v>2767663</v>
      </c>
      <c r="D31" s="22">
        <f t="shared" ref="D31:E31" si="4">D22+D30</f>
        <v>54277</v>
      </c>
      <c r="E31" s="22">
        <f t="shared" si="4"/>
        <v>0</v>
      </c>
      <c r="F31" s="8">
        <f t="shared" si="0"/>
        <v>2821940</v>
      </c>
    </row>
    <row r="32" spans="1:7" ht="12.75" customHeight="1" x14ac:dyDescent="0.25">
      <c r="A32" s="15" t="s">
        <v>22</v>
      </c>
      <c r="B32" s="10" t="s">
        <v>72</v>
      </c>
      <c r="C32" s="22">
        <v>721990</v>
      </c>
      <c r="D32" s="22">
        <v>1651</v>
      </c>
      <c r="E32" s="22">
        <v>0</v>
      </c>
      <c r="F32" s="8">
        <f t="shared" si="0"/>
        <v>723641</v>
      </c>
    </row>
    <row r="33" spans="1:7" ht="12.75" customHeight="1" x14ac:dyDescent="0.25">
      <c r="A33" s="15" t="s">
        <v>23</v>
      </c>
      <c r="B33" s="9" t="s">
        <v>46</v>
      </c>
      <c r="C33" s="8">
        <f>C31-C32</f>
        <v>2045673</v>
      </c>
      <c r="D33" s="8">
        <f t="shared" ref="D33:E33" si="5">D31-D32</f>
        <v>52626</v>
      </c>
      <c r="E33" s="8">
        <f t="shared" si="5"/>
        <v>0</v>
      </c>
      <c r="F33" s="8">
        <f t="shared" si="0"/>
        <v>2098299</v>
      </c>
    </row>
    <row r="34" spans="1:7" ht="12.75" customHeight="1" x14ac:dyDescent="0.25">
      <c r="A34" s="23"/>
      <c r="B34" s="11"/>
      <c r="C34" s="8"/>
      <c r="D34" s="8"/>
      <c r="E34" s="22"/>
      <c r="F34" s="8"/>
    </row>
    <row r="35" spans="1:7" ht="30" customHeight="1" x14ac:dyDescent="0.25">
      <c r="B35" s="20" t="s">
        <v>0</v>
      </c>
      <c r="C35" s="21"/>
      <c r="F35" s="5" t="s">
        <v>26</v>
      </c>
    </row>
    <row r="36" spans="1:7" ht="12.75" customHeight="1" x14ac:dyDescent="0.25">
      <c r="A36" s="25" t="s">
        <v>5</v>
      </c>
      <c r="B36" s="29" t="s">
        <v>73</v>
      </c>
      <c r="C36" s="30">
        <f>C37+C38+C39+C40+C41+C44</f>
        <v>1708123</v>
      </c>
      <c r="D36" s="30">
        <f t="shared" ref="D36:E36" si="6">D37+D38+D39+D40+D41+D44</f>
        <v>52626</v>
      </c>
      <c r="E36" s="30">
        <f t="shared" si="6"/>
        <v>0</v>
      </c>
      <c r="F36" s="8">
        <f>C36+D36+E36</f>
        <v>1760749</v>
      </c>
    </row>
    <row r="37" spans="1:7" ht="12.75" customHeight="1" x14ac:dyDescent="0.25">
      <c r="A37" s="15" t="s">
        <v>39</v>
      </c>
      <c r="B37" s="10" t="s">
        <v>1</v>
      </c>
      <c r="C37" s="16">
        <f>458660+73538</f>
        <v>532198</v>
      </c>
      <c r="D37" s="16">
        <v>0</v>
      </c>
      <c r="E37" s="16">
        <v>0</v>
      </c>
      <c r="F37" s="8">
        <f t="shared" ref="F37:F58" si="7">C37+D37+E37</f>
        <v>532198</v>
      </c>
      <c r="G37" s="18"/>
    </row>
    <row r="38" spans="1:7" ht="12.75" customHeight="1" x14ac:dyDescent="0.25">
      <c r="A38" s="15" t="s">
        <v>40</v>
      </c>
      <c r="B38" s="10" t="s">
        <v>77</v>
      </c>
      <c r="C38" s="16">
        <f>126274+18574</f>
        <v>144848</v>
      </c>
      <c r="D38" s="16">
        <v>0</v>
      </c>
      <c r="E38" s="16">
        <v>0</v>
      </c>
      <c r="F38" s="8">
        <f t="shared" si="7"/>
        <v>144848</v>
      </c>
      <c r="G38" s="18"/>
    </row>
    <row r="39" spans="1:7" ht="12.75" customHeight="1" x14ac:dyDescent="0.25">
      <c r="A39" s="15" t="s">
        <v>41</v>
      </c>
      <c r="B39" s="10" t="s">
        <v>78</v>
      </c>
      <c r="C39" s="16">
        <f>197928+375725</f>
        <v>573653</v>
      </c>
      <c r="D39" s="22">
        <f>10458+2858</f>
        <v>13316</v>
      </c>
      <c r="E39" s="16">
        <v>0</v>
      </c>
      <c r="F39" s="8">
        <f t="shared" si="7"/>
        <v>586969</v>
      </c>
      <c r="G39" s="18"/>
    </row>
    <row r="40" spans="1:7" ht="12.75" customHeight="1" x14ac:dyDescent="0.25">
      <c r="A40" s="15" t="s">
        <v>42</v>
      </c>
      <c r="B40" s="10" t="s">
        <v>79</v>
      </c>
      <c r="C40" s="16">
        <v>0</v>
      </c>
      <c r="D40" s="16">
        <v>30000</v>
      </c>
      <c r="E40" s="16">
        <v>0</v>
      </c>
      <c r="F40" s="8">
        <f t="shared" si="7"/>
        <v>30000</v>
      </c>
    </row>
    <row r="41" spans="1:7" ht="12.75" customHeight="1" x14ac:dyDescent="0.25">
      <c r="A41" s="15" t="s">
        <v>43</v>
      </c>
      <c r="B41" s="10" t="s">
        <v>80</v>
      </c>
      <c r="C41" s="16">
        <f>C42+C43</f>
        <v>314424</v>
      </c>
      <c r="D41" s="16">
        <f t="shared" ref="D41:E41" si="8">D42+D43</f>
        <v>9310</v>
      </c>
      <c r="E41" s="16">
        <f t="shared" si="8"/>
        <v>0</v>
      </c>
      <c r="F41" s="8">
        <f t="shared" si="7"/>
        <v>323734</v>
      </c>
    </row>
    <row r="42" spans="1:7" ht="12.75" customHeight="1" x14ac:dyDescent="0.25">
      <c r="A42" s="28" t="s">
        <v>74</v>
      </c>
      <c r="B42" s="10" t="s">
        <v>81</v>
      </c>
      <c r="C42" s="16">
        <v>201272</v>
      </c>
      <c r="D42" s="16">
        <v>9310</v>
      </c>
      <c r="E42" s="16">
        <v>0</v>
      </c>
      <c r="F42" s="8">
        <f t="shared" si="7"/>
        <v>210582</v>
      </c>
    </row>
    <row r="43" spans="1:7" ht="12.75" customHeight="1" x14ac:dyDescent="0.25">
      <c r="A43" s="28" t="s">
        <v>75</v>
      </c>
      <c r="B43" s="10" t="s">
        <v>82</v>
      </c>
      <c r="C43" s="16">
        <v>113152</v>
      </c>
      <c r="D43" s="16">
        <v>0</v>
      </c>
      <c r="E43" s="16">
        <v>0</v>
      </c>
      <c r="F43" s="8">
        <f t="shared" si="7"/>
        <v>113152</v>
      </c>
      <c r="G43" s="18"/>
    </row>
    <row r="44" spans="1:7" ht="12.75" customHeight="1" x14ac:dyDescent="0.25">
      <c r="A44" s="28" t="s">
        <v>76</v>
      </c>
      <c r="B44" s="10" t="s">
        <v>2</v>
      </c>
      <c r="C44" s="16">
        <v>143000</v>
      </c>
      <c r="D44" s="16">
        <v>0</v>
      </c>
      <c r="E44" s="16">
        <v>0</v>
      </c>
      <c r="F44" s="8">
        <f t="shared" si="7"/>
        <v>143000</v>
      </c>
    </row>
    <row r="45" spans="1:7" ht="12.75" customHeight="1" x14ac:dyDescent="0.25">
      <c r="A45" s="28" t="s">
        <v>6</v>
      </c>
      <c r="B45" s="10" t="s">
        <v>83</v>
      </c>
      <c r="C45" s="16">
        <f>328167+9383</f>
        <v>337550</v>
      </c>
      <c r="D45" s="16">
        <f t="shared" ref="D45:E45" si="9">D46+D47+D48</f>
        <v>0</v>
      </c>
      <c r="E45" s="16">
        <f t="shared" si="9"/>
        <v>0</v>
      </c>
      <c r="F45" s="8">
        <f t="shared" si="7"/>
        <v>337550</v>
      </c>
    </row>
    <row r="46" spans="1:7" ht="12.75" customHeight="1" x14ac:dyDescent="0.25">
      <c r="A46" s="28" t="s">
        <v>37</v>
      </c>
      <c r="B46" s="10" t="s">
        <v>3</v>
      </c>
      <c r="C46" s="16">
        <f>328167+9383</f>
        <v>337550</v>
      </c>
      <c r="D46" s="16">
        <v>0</v>
      </c>
      <c r="E46" s="16">
        <v>0</v>
      </c>
      <c r="F46" s="8">
        <f t="shared" si="7"/>
        <v>337550</v>
      </c>
    </row>
    <row r="47" spans="1:7" ht="12.75" customHeight="1" x14ac:dyDescent="0.25">
      <c r="A47" s="28" t="s">
        <v>38</v>
      </c>
      <c r="B47" s="10" t="s">
        <v>4</v>
      </c>
      <c r="C47" s="22">
        <v>0</v>
      </c>
      <c r="D47" s="16">
        <v>0</v>
      </c>
      <c r="E47" s="16">
        <v>0</v>
      </c>
      <c r="F47" s="8">
        <f t="shared" si="7"/>
        <v>0</v>
      </c>
    </row>
    <row r="48" spans="1:7" ht="12.75" customHeight="1" x14ac:dyDescent="0.25">
      <c r="A48" s="28" t="s">
        <v>44</v>
      </c>
      <c r="B48" s="10" t="s">
        <v>84</v>
      </c>
      <c r="C48" s="16">
        <v>0</v>
      </c>
      <c r="D48" s="16">
        <v>0</v>
      </c>
      <c r="E48" s="16">
        <v>0</v>
      </c>
      <c r="F48" s="8">
        <f t="shared" si="7"/>
        <v>0</v>
      </c>
      <c r="G48" s="18"/>
    </row>
    <row r="49" spans="1:6" ht="12.75" customHeight="1" x14ac:dyDescent="0.25">
      <c r="A49" s="28" t="s">
        <v>7</v>
      </c>
      <c r="B49" s="9" t="s">
        <v>85</v>
      </c>
      <c r="C49" s="16">
        <f>C36+C45</f>
        <v>2045673</v>
      </c>
      <c r="D49" s="16">
        <f t="shared" ref="D49:E49" si="10">D36+D45</f>
        <v>52626</v>
      </c>
      <c r="E49" s="16">
        <f t="shared" si="10"/>
        <v>0</v>
      </c>
      <c r="F49" s="8">
        <f t="shared" si="7"/>
        <v>2098299</v>
      </c>
    </row>
    <row r="50" spans="1:6" ht="12.75" customHeight="1" x14ac:dyDescent="0.25">
      <c r="A50" s="15" t="s">
        <v>8</v>
      </c>
      <c r="B50" s="10" t="s">
        <v>86</v>
      </c>
      <c r="C50" s="16">
        <v>0</v>
      </c>
      <c r="D50" s="16">
        <v>0</v>
      </c>
      <c r="E50" s="16">
        <v>0</v>
      </c>
      <c r="F50" s="8">
        <f t="shared" si="7"/>
        <v>0</v>
      </c>
    </row>
    <row r="51" spans="1:6" ht="12.75" customHeight="1" x14ac:dyDescent="0.25">
      <c r="A51" s="15" t="s">
        <v>9</v>
      </c>
      <c r="B51" s="10" t="s">
        <v>87</v>
      </c>
      <c r="C51" s="16">
        <v>0</v>
      </c>
      <c r="D51" s="16">
        <v>0</v>
      </c>
      <c r="E51" s="16">
        <v>0</v>
      </c>
      <c r="F51" s="8">
        <f t="shared" si="7"/>
        <v>0</v>
      </c>
    </row>
    <row r="52" spans="1:6" ht="12.75" customHeight="1" x14ac:dyDescent="0.25">
      <c r="A52" s="15" t="s">
        <v>10</v>
      </c>
      <c r="B52" s="10" t="s">
        <v>88</v>
      </c>
      <c r="C52" s="16">
        <v>723641</v>
      </c>
      <c r="D52" s="16">
        <v>0</v>
      </c>
      <c r="E52" s="16">
        <v>0</v>
      </c>
      <c r="F52" s="8">
        <f t="shared" si="7"/>
        <v>723641</v>
      </c>
    </row>
    <row r="53" spans="1:6" ht="12.75" customHeight="1" x14ac:dyDescent="0.25">
      <c r="A53" s="15"/>
      <c r="B53" s="10" t="s">
        <v>89</v>
      </c>
      <c r="C53" s="16">
        <v>723641</v>
      </c>
      <c r="D53" s="16">
        <v>0</v>
      </c>
      <c r="E53" s="16">
        <v>0</v>
      </c>
      <c r="F53" s="8">
        <f t="shared" si="7"/>
        <v>723641</v>
      </c>
    </row>
    <row r="54" spans="1:6" ht="12.75" customHeight="1" x14ac:dyDescent="0.25">
      <c r="A54" s="15" t="s">
        <v>11</v>
      </c>
      <c r="B54" s="10" t="s">
        <v>90</v>
      </c>
      <c r="C54" s="16">
        <v>0</v>
      </c>
      <c r="D54" s="16">
        <v>0</v>
      </c>
      <c r="E54" s="16">
        <v>0</v>
      </c>
      <c r="F54" s="8">
        <f t="shared" si="7"/>
        <v>0</v>
      </c>
    </row>
    <row r="55" spans="1:6" ht="12.75" customHeight="1" x14ac:dyDescent="0.25">
      <c r="A55" s="15" t="s">
        <v>12</v>
      </c>
      <c r="B55" s="9" t="s">
        <v>91</v>
      </c>
      <c r="C55" s="16">
        <f>C50+C51+C52+C54</f>
        <v>723641</v>
      </c>
      <c r="D55" s="16">
        <f t="shared" ref="D55:E55" si="11">D50+D51+D52+D54</f>
        <v>0</v>
      </c>
      <c r="E55" s="16">
        <f t="shared" si="11"/>
        <v>0</v>
      </c>
      <c r="F55" s="8">
        <f t="shared" si="7"/>
        <v>723641</v>
      </c>
    </row>
    <row r="56" spans="1:6" ht="12.75" customHeight="1" x14ac:dyDescent="0.25">
      <c r="A56" s="15" t="s">
        <v>13</v>
      </c>
      <c r="B56" s="9" t="s">
        <v>92</v>
      </c>
      <c r="C56" s="16">
        <f>C49+C55</f>
        <v>2769314</v>
      </c>
      <c r="D56" s="16">
        <f t="shared" ref="D56:E56" si="12">D49+D55</f>
        <v>52626</v>
      </c>
      <c r="E56" s="16">
        <f t="shared" si="12"/>
        <v>0</v>
      </c>
      <c r="F56" s="8">
        <f t="shared" si="7"/>
        <v>2821940</v>
      </c>
    </row>
    <row r="57" spans="1:6" ht="12.75" customHeight="1" x14ac:dyDescent="0.25">
      <c r="A57" s="15" t="s">
        <v>14</v>
      </c>
      <c r="B57" s="10" t="s">
        <v>93</v>
      </c>
      <c r="C57" s="16">
        <v>723641</v>
      </c>
      <c r="D57" s="16">
        <v>0</v>
      </c>
      <c r="E57" s="16">
        <v>0</v>
      </c>
      <c r="F57" s="8">
        <f t="shared" si="7"/>
        <v>723641</v>
      </c>
    </row>
    <row r="58" spans="1:6" ht="12.75" customHeight="1" x14ac:dyDescent="0.25">
      <c r="A58" s="27" t="s">
        <v>15</v>
      </c>
      <c r="B58" s="14" t="s">
        <v>46</v>
      </c>
      <c r="C58" s="31">
        <f>C56-C57</f>
        <v>2045673</v>
      </c>
      <c r="D58" s="31">
        <f t="shared" ref="D58:E58" si="13">D56-D57</f>
        <v>52626</v>
      </c>
      <c r="E58" s="31">
        <f t="shared" si="13"/>
        <v>0</v>
      </c>
      <c r="F58" s="31">
        <f t="shared" si="7"/>
        <v>2098299</v>
      </c>
    </row>
    <row r="59" spans="1:6" ht="12.75" customHeight="1" x14ac:dyDescent="0.25">
      <c r="A59" s="15"/>
      <c r="B59" s="13"/>
      <c r="C59" s="17"/>
      <c r="D59" s="17"/>
      <c r="E59" s="17"/>
      <c r="F59" s="8"/>
    </row>
    <row r="60" spans="1:6" ht="12.75" customHeight="1" x14ac:dyDescent="0.25">
      <c r="A60" s="27" t="s">
        <v>16</v>
      </c>
      <c r="B60" s="33" t="s">
        <v>95</v>
      </c>
      <c r="C60" s="24">
        <f>+C33-C58</f>
        <v>0</v>
      </c>
      <c r="D60" s="24">
        <f t="shared" ref="D60:F60" si="14">+D33-D58</f>
        <v>0</v>
      </c>
      <c r="E60" s="24">
        <f t="shared" si="14"/>
        <v>0</v>
      </c>
      <c r="F60" s="24">
        <f t="shared" si="14"/>
        <v>0</v>
      </c>
    </row>
    <row r="61" spans="1:6" ht="23.25" x14ac:dyDescent="0.25">
      <c r="A61" s="27" t="s">
        <v>17</v>
      </c>
      <c r="B61" s="26" t="s">
        <v>96</v>
      </c>
      <c r="C61" s="24">
        <f>+(C5+C6+C12+C18+C25)-C36</f>
        <v>247559</v>
      </c>
      <c r="D61" s="24">
        <f t="shared" ref="D61:F61" si="15">+(D5+D6+D12+D18+D25)-D36</f>
        <v>0</v>
      </c>
      <c r="E61" s="24">
        <f t="shared" si="15"/>
        <v>0</v>
      </c>
      <c r="F61" s="24">
        <f t="shared" si="15"/>
        <v>247559</v>
      </c>
    </row>
    <row r="62" spans="1:6" ht="23.25" x14ac:dyDescent="0.25">
      <c r="A62" s="27" t="s">
        <v>18</v>
      </c>
      <c r="B62" s="26" t="s">
        <v>97</v>
      </c>
      <c r="C62" s="24">
        <f>+C19+C21-C45</f>
        <v>-247559</v>
      </c>
      <c r="D62" s="24">
        <f t="shared" ref="D62:F62" si="16">+D19+D21-D45</f>
        <v>0</v>
      </c>
      <c r="E62" s="24">
        <f t="shared" si="16"/>
        <v>0</v>
      </c>
      <c r="F62" s="24">
        <f t="shared" si="16"/>
        <v>-247559</v>
      </c>
    </row>
    <row r="63" spans="1:6" ht="12.95" customHeight="1" x14ac:dyDescent="0.25"/>
    <row r="64" spans="1:6" ht="12.95" customHeight="1" x14ac:dyDescent="0.25"/>
  </sheetData>
  <mergeCells count="3">
    <mergeCell ref="A1:C1"/>
    <mergeCell ref="A2:C2"/>
    <mergeCell ref="D1:F2"/>
  </mergeCells>
  <phoneticPr fontId="1" type="noConversion"/>
  <pageMargins left="0.31496062992125984" right="0.31496062992125984" top="0.19685039370078741" bottom="0.23622047244094491" header="0.23622047244094491" footer="0.27559055118110237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2015 1.bevkiadfőössz.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puiroda</dc:creator>
  <cp:lastModifiedBy>Orgoványi Gábor</cp:lastModifiedBy>
  <cp:lastPrinted>2015-02-26T08:16:15Z</cp:lastPrinted>
  <dcterms:created xsi:type="dcterms:W3CDTF">2012-02-02T18:37:10Z</dcterms:created>
  <dcterms:modified xsi:type="dcterms:W3CDTF">2015-03-02T15:08:35Z</dcterms:modified>
</cp:coreProperties>
</file>