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95" windowHeight="11640" firstSheet="5" activeTab="5"/>
  </bookViews>
  <sheets>
    <sheet name="1. melléklet" sheetId="1" r:id="rId1"/>
    <sheet name="2. önk.müköd." sheetId="2" r:id="rId2"/>
    <sheet name="3. felhalm.önkorm." sheetId="3" r:id="rId3"/>
    <sheet name="4. felh.önkorm." sheetId="4" r:id="rId4"/>
    <sheet name="5.sz.melléklet-létszámok" sheetId="5" r:id="rId5"/>
    <sheet name="6.sz.melléklet-pénzm." sheetId="6" r:id="rId6"/>
    <sheet name="7. sz. melléklet-finansz." sheetId="7" r:id="rId7"/>
    <sheet name="8.sz. melléklet-adósság" sheetId="8" r:id="rId8"/>
  </sheets>
  <externalReferences>
    <externalReference r:id="rId11"/>
  </externalReferences>
  <definedNames>
    <definedName name="Excel_BuiltIn_Print_Area_1_1" localSheetId="3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<sst xmlns="http://schemas.openxmlformats.org/spreadsheetml/2006/main" count="490" uniqueCount="249">
  <si>
    <t>Sor-sz.</t>
  </si>
  <si>
    <t>Megnevezés</t>
  </si>
  <si>
    <t>BEVÉTELEK</t>
  </si>
  <si>
    <t>1.</t>
  </si>
  <si>
    <t>Intézményi működési bevételek</t>
  </si>
  <si>
    <t>2.</t>
  </si>
  <si>
    <t>Közhatalmi bevételek</t>
  </si>
  <si>
    <t>Átengedett gépjárműadó</t>
  </si>
  <si>
    <t>Idegenforgalmi adó tartózkodás után</t>
  </si>
  <si>
    <t>Talajterhelési díj</t>
  </si>
  <si>
    <t>Magánszemélyek kommunális adója</t>
  </si>
  <si>
    <t>Iparűzési adó</t>
  </si>
  <si>
    <t>3.</t>
  </si>
  <si>
    <t>Önkormányz. müködési célú költségvetési támogatása</t>
  </si>
  <si>
    <t>Települési önkorm.működésének támogatása</t>
  </si>
  <si>
    <t>Óvodapedagógusok és munk.seg.bértámogat.</t>
  </si>
  <si>
    <t>Óvodamüködtetési támogatás</t>
  </si>
  <si>
    <t>Ingyenes és kedvez.gyermekétkeztetés</t>
  </si>
  <si>
    <t>Társ.ált. fennt.bejáró gyerek utaztatása</t>
  </si>
  <si>
    <t>Hozzájárulás a pénzbeli szociális ellátásokhoz</t>
  </si>
  <si>
    <t>Egyes szoc. és gyermekjóléti feladatok támogatása</t>
  </si>
  <si>
    <t>Könyvtári, közmüv. és múzeumi feladatok támogat.</t>
  </si>
  <si>
    <t>Központosított működési célú előirányzatok</t>
  </si>
  <si>
    <t>4.</t>
  </si>
  <si>
    <t>Működési célú támogatásértékű bevételek</t>
  </si>
  <si>
    <t>Működési célú támogatásértékű bevétel fejezeti kezeléstől</t>
  </si>
  <si>
    <t xml:space="preserve">Működési célú támogatásértékű bevétel önkorm.tól </t>
  </si>
  <si>
    <t>Működési célú támogatásértékű bevétel OEP.től</t>
  </si>
  <si>
    <t>Irányítószervtől kapott támogatás</t>
  </si>
  <si>
    <t>5.</t>
  </si>
  <si>
    <t>Müködési célú pénzeszköz vállakozásoktól</t>
  </si>
  <si>
    <t>Müködési célú pénzeszköz átvétel EU-tól</t>
  </si>
  <si>
    <t>Müködési célú pénzeszköz átvétel háztartásoktól</t>
  </si>
  <si>
    <t>Müködési célú pénzeszköz átvétel nonprofit szervtől</t>
  </si>
  <si>
    <t>6.</t>
  </si>
  <si>
    <t xml:space="preserve">Felhalmozási bevételek </t>
  </si>
  <si>
    <t>Tárgyi eszközök, immat.javak értékesítése</t>
  </si>
  <si>
    <t>Önkormányzati vagyon üzemeltetésből, koncesszióból sz.</t>
  </si>
  <si>
    <t>Önkormányzatok felhalmozási költségvetési támogatása</t>
  </si>
  <si>
    <t xml:space="preserve">Felhalmozási célú átvett pénzeszközök </t>
  </si>
  <si>
    <t>Felhalmozási célú támogatásértékű bevételek</t>
  </si>
  <si>
    <t>7.</t>
  </si>
  <si>
    <t xml:space="preserve">Előző évi pénzmaradvány működési célú  igénybevétele </t>
  </si>
  <si>
    <t>Előző évi  maradvány felhalmozási célú igénybevétele</t>
  </si>
  <si>
    <t>8.</t>
  </si>
  <si>
    <t xml:space="preserve">Bevételek mindösszesen </t>
  </si>
  <si>
    <t>Költségvetési hiány (Kiadások-Bevételek)</t>
  </si>
  <si>
    <t>KIADÁSOK</t>
  </si>
  <si>
    <t>MŰKÖDÉSI KIADÁSOK</t>
  </si>
  <si>
    <t>Személyi juttatások</t>
  </si>
  <si>
    <t xml:space="preserve">Dologi kiadások </t>
  </si>
  <si>
    <t>Ellátottak pénzbeli juttatásai</t>
  </si>
  <si>
    <t>Működési célú támogatásértékű kiadások</t>
  </si>
  <si>
    <t>Működési célú támogatásértékű kiadások önkormányzat.</t>
  </si>
  <si>
    <t>Pöttömsziget finanszírozása (működési célú)</t>
  </si>
  <si>
    <t>Müködési célú pénzeszközátadás á-h. kivűlre</t>
  </si>
  <si>
    <t>Müködési célú pénzátadás egyházaknak</t>
  </si>
  <si>
    <t>Müködési célú pénzátadás nonprofit és civil szervnek</t>
  </si>
  <si>
    <t>Müködési célú pénzátadás egyéb vállalkozásnak</t>
  </si>
  <si>
    <t>FELHALMOZÁSI KIADÁSOK</t>
  </si>
  <si>
    <t>Felújítások</t>
  </si>
  <si>
    <t>Beruházások</t>
  </si>
  <si>
    <t>9.</t>
  </si>
  <si>
    <t>Felhalmozási célú támogatásértékű kiadások</t>
  </si>
  <si>
    <t>Felhalmozási célú támogatásértékű kiad. önkormányzat.</t>
  </si>
  <si>
    <t>Felhalmozási célú támogatásér. kiad. kistérségnek</t>
  </si>
  <si>
    <t>Egyéb pénzforgalom nélküli kiadások</t>
  </si>
  <si>
    <t>Általános tartalék</t>
  </si>
  <si>
    <t>Céltartalék</t>
  </si>
  <si>
    <t xml:space="preserve">Kiadások mindösszesen </t>
  </si>
  <si>
    <t>Költségvetési létszámkeret</t>
  </si>
  <si>
    <t xml:space="preserve">eredeti előirányzat </t>
  </si>
  <si>
    <t>Egyéb központi támogatás</t>
  </si>
  <si>
    <t>eredeti előirányzat</t>
  </si>
  <si>
    <t xml:space="preserve">Működési bevételek mindösszesen </t>
  </si>
  <si>
    <t>Működési hiány (Kiadások-Bevételek)</t>
  </si>
  <si>
    <t xml:space="preserve">Likvíd hitel felvétel </t>
  </si>
  <si>
    <t>Rövid lejáratú hitel felvétele</t>
  </si>
  <si>
    <t>Értékpapir értékesítés bevétele</t>
  </si>
  <si>
    <t>Egyéb finanszirozás bevétele</t>
  </si>
  <si>
    <t>Pénzforgalom nélküli bevételek</t>
  </si>
  <si>
    <t>Finanszirozási kiadások</t>
  </si>
  <si>
    <t>Likvid hitel törlesztés</t>
  </si>
  <si>
    <t>Felhalmozási hitel törlesztés</t>
  </si>
  <si>
    <t>Értékpapir vásárlás</t>
  </si>
  <si>
    <t>Egyéb finanszirozási kiadások</t>
  </si>
  <si>
    <t>Kapott támogatás</t>
  </si>
  <si>
    <t>10.</t>
  </si>
  <si>
    <t>Szerkezetátalakítási tartalék</t>
  </si>
  <si>
    <t>Felhalmozási célú p.átadás államháztart.kivűlre</t>
  </si>
  <si>
    <t>Intézményi beruházások</t>
  </si>
  <si>
    <t xml:space="preserve">Fűnyiró vásárlás </t>
  </si>
  <si>
    <t>Szennyvíz hálózat rácsatlakoztartás</t>
  </si>
  <si>
    <t>Utánfutó beszerzés</t>
  </si>
  <si>
    <t>Felújítási kiadások</t>
  </si>
  <si>
    <t>Egészségház vizesblokkjának felújítása</t>
  </si>
  <si>
    <t>Csatorna rekonstrukció</t>
  </si>
  <si>
    <t>Nyugat-dunántúli Reg.Hulladék gazd. Önkorm. Társ.</t>
  </si>
  <si>
    <t>11.</t>
  </si>
  <si>
    <t>12.</t>
  </si>
  <si>
    <t xml:space="preserve">Osztalék és hozam bevételek </t>
  </si>
  <si>
    <t>Működési célú támogatásért.kiadások társulásnak</t>
  </si>
  <si>
    <t xml:space="preserve">  -ebből óvoda fenntartó társulás</t>
  </si>
  <si>
    <t>Müv.ház garázs felújítás</t>
  </si>
  <si>
    <t>1. sz. melléklet</t>
  </si>
  <si>
    <t>Közalkalmazottak</t>
  </si>
  <si>
    <t>Szakmai állomány</t>
  </si>
  <si>
    <t xml:space="preserve">teljes munkaidős </t>
  </si>
  <si>
    <t>Fizikai állomány</t>
  </si>
  <si>
    <t>részmunkaidős</t>
  </si>
  <si>
    <t>Köztisztviselők</t>
  </si>
  <si>
    <t>Közfoglalkoztatás</t>
  </si>
  <si>
    <t>Költségvetési engedélyezett létszámkeret</t>
  </si>
  <si>
    <t>Működési célú támogatásért.  kiadások egyéb fejezeti kez.</t>
  </si>
  <si>
    <t>MŰKÖDÉSI BEVÉTELEK</t>
  </si>
  <si>
    <t>Egyes jövedelempótló támogatások kiegészítése</t>
  </si>
  <si>
    <t>1. sz. melléklet folytatása</t>
  </si>
  <si>
    <t>Munkaadót terhelő járulékok és szoc. hozzájárulási adó</t>
  </si>
  <si>
    <t>Müködési célú pénzátadás önk. többségi tulajd.vállalkoz.</t>
  </si>
  <si>
    <t>Rövid lejáratú hitel törlesztés</t>
  </si>
  <si>
    <t>2. sz. melléklet</t>
  </si>
  <si>
    <t>adatok ezer Ft-ban</t>
  </si>
  <si>
    <t>2. sz. melléklet folytatása</t>
  </si>
  <si>
    <t xml:space="preserve">Működési kiadások mindösszesen </t>
  </si>
  <si>
    <t>3. sz. melléklet</t>
  </si>
  <si>
    <t>Finanszirozási bevételek</t>
  </si>
  <si>
    <t xml:space="preserve">Felhalmozási bevételek mindösszesen </t>
  </si>
  <si>
    <t>Felhalmozási hiány (Kiadások-Bevételek)</t>
  </si>
  <si>
    <t xml:space="preserve">Konyhai berendezés </t>
  </si>
  <si>
    <t>Irodai szekrény</t>
  </si>
  <si>
    <t>Felhalmozási kiadások mindösszesen</t>
  </si>
  <si>
    <t>Térkő építés temetőhöz</t>
  </si>
  <si>
    <t>4. sz. melléklet</t>
  </si>
  <si>
    <t>5. sz. melléklet</t>
  </si>
  <si>
    <t>adatok főben</t>
  </si>
  <si>
    <t>Mt. alapján foglalkoztatottak</t>
  </si>
  <si>
    <t>Bajánsenye Község Önkormányzata 2013. évi bevételei és kiadásai</t>
  </si>
  <si>
    <t>2013. évi teljesítés</t>
  </si>
  <si>
    <t>teljesítés %-a</t>
  </si>
  <si>
    <t xml:space="preserve">teljesítésből kötelező feladatok </t>
  </si>
  <si>
    <t xml:space="preserve">teljesítésből önként vállalt feladatok </t>
  </si>
  <si>
    <t xml:space="preserve">Működési célú tám.ért. bevétel elkül. állami pénz alapoktól </t>
  </si>
  <si>
    <t>Előző évről áthúzódó iparűzési adó visszafiz. kötelezettség</t>
  </si>
  <si>
    <t>Felhalmozási célú támogatásértékű kiad. egyéb fej.</t>
  </si>
  <si>
    <t>módosított elő-irányzat</t>
  </si>
  <si>
    <t>Pótlékok, bírságok</t>
  </si>
  <si>
    <t>Helyi adók</t>
  </si>
  <si>
    <t>Igazgatási szolgáltatási díj</t>
  </si>
  <si>
    <t>Működési célú támogatásértékű bevétel központi kv.szerv</t>
  </si>
  <si>
    <t>Függő, átfutó kiadások</t>
  </si>
  <si>
    <t>Függő, átfutó bevételek</t>
  </si>
  <si>
    <t>Előző évi költségvetési visszatérülések</t>
  </si>
  <si>
    <t>Müködési célú pénzeszköz átvétel ÁH-n kivűlről</t>
  </si>
  <si>
    <t xml:space="preserve">Felhalm. hitel felvétel </t>
  </si>
  <si>
    <t>Bajánsenye Község  Önkormányzata  2013. évi működési bevételei és kiadásai</t>
  </si>
  <si>
    <t>Bajánsenye Község Önkormányzata 2013. évi felhalmozási bevételei és kiadásai</t>
  </si>
  <si>
    <t>Bajánsenye Község Önkormányzata 2013. évi felújítási kiadásai célonként
és beruházási kiadásai feladatonként</t>
  </si>
  <si>
    <t>Bajánsenye Község Önkormányzata 2013. évi létszámadatai</t>
  </si>
  <si>
    <t>Összesen</t>
  </si>
  <si>
    <t>Hosszú lejáratú költségvetési betétszámlák záróegyenlegei</t>
  </si>
  <si>
    <t>Költségvetési bankszámlák záróegyenlegei</t>
  </si>
  <si>
    <t>Pénztárak és betétkönyvek záróegyenlegei</t>
  </si>
  <si>
    <t>Záró pénzkészlet (1+2+3)</t>
  </si>
  <si>
    <t>Forgatási célú értékpapírok záró állománya</t>
  </si>
  <si>
    <t>Rövid lejáratú likvid hitelek záró állománya</t>
  </si>
  <si>
    <t>Forgatási célú finanszírozási műveletek egyenlege (5+6)</t>
  </si>
  <si>
    <t>Költségvetési aktív függő elszámolások záróegyenlege</t>
  </si>
  <si>
    <t xml:space="preserve">Költségvetési aktív átfutó elszámolások záróegyenlege   </t>
  </si>
  <si>
    <t>10</t>
  </si>
  <si>
    <t>Költségvetési aktív kiegyenlítő elszámolások záróegyenlege</t>
  </si>
  <si>
    <t>Költségvetési passzív függő elszámolások záróegyenlege (-)</t>
  </si>
  <si>
    <t>Költségvetési passzív átfutó elszámolások záróegyenlege</t>
  </si>
  <si>
    <t>13.</t>
  </si>
  <si>
    <t>Költségvetési passzív kiegyenlítő elszámolások záróegyenlege</t>
  </si>
  <si>
    <t>14.</t>
  </si>
  <si>
    <t>Egyéb aktív és passzív pénzügyi elszámolások összesen</t>
  </si>
  <si>
    <t>(8+9+10+11+12+13)     (+ -)</t>
  </si>
  <si>
    <t>15.</t>
  </si>
  <si>
    <t>Előző év(ek)ben képzett költségvetési tartalékok maradványa  (-)</t>
  </si>
  <si>
    <t>16.</t>
  </si>
  <si>
    <t>Előző év(ek)ben képzett vállalkozási tartalékok maradványa  (-)</t>
  </si>
  <si>
    <t>17.</t>
  </si>
  <si>
    <t>Tárgyévi helyesbített pénzmaradvány (4+7+14+15+16)</t>
  </si>
  <si>
    <t>18.</t>
  </si>
  <si>
    <t>Intézményi költségvetési befizetés többlettámogatás miatt (+ -)</t>
  </si>
  <si>
    <t>19.</t>
  </si>
  <si>
    <t>Költségvetési befizetés többlettámogatás miatt  (+ -)</t>
  </si>
  <si>
    <t>20.</t>
  </si>
  <si>
    <t>Költségvetési kiutalás kiutalatlan intézményi támogatás miatt (+ -)</t>
  </si>
  <si>
    <t>21.</t>
  </si>
  <si>
    <t>Költségvetési kiutalás kiutalatlan támogatás miatt (+ -)</t>
  </si>
  <si>
    <t>22.</t>
  </si>
  <si>
    <t>Pénzmaradványt terhelő elvonások  ( -)</t>
  </si>
  <si>
    <t>23.</t>
  </si>
  <si>
    <t>Költségvetési pénzmaradvány (17+18+…..+22)</t>
  </si>
  <si>
    <t>24.</t>
  </si>
  <si>
    <t>Vállalkozási tevékenység eredményéből alaptev.  Ellátására felhasznált összeg</t>
  </si>
  <si>
    <t>ellátására felhasznált összeg</t>
  </si>
  <si>
    <t>25.</t>
  </si>
  <si>
    <t>Költségvetési pénzmaradvány külön jogszabály  alapján módosító tétel (+ -)</t>
  </si>
  <si>
    <t>módosító tétel  (+ -)</t>
  </si>
  <si>
    <t>26.</t>
  </si>
  <si>
    <t>Módosított pénzmaradvány (23+24+25)</t>
  </si>
  <si>
    <t>27.</t>
  </si>
  <si>
    <t>A 26. sorból - Egészségbiztosítási Alapból folyósított pénzeszköz maradványa</t>
  </si>
  <si>
    <t>pénzeszköz maradványa</t>
  </si>
  <si>
    <t>28.</t>
  </si>
  <si>
    <t>A 26. sorból - Kötelezettséggel terhelt pénzmaradvány</t>
  </si>
  <si>
    <t>Ebből: - Működési célú kötelezettséggel terhelt pénzmaradvány</t>
  </si>
  <si>
    <t xml:space="preserve">           - Felhalmozási célú kötelezettséggel terhelt pénzmaradvány</t>
  </si>
  <si>
    <t>29.</t>
  </si>
  <si>
    <t>A 26. sorból - Szabad pénzmaradvány</t>
  </si>
  <si>
    <t>Ebből: - Működési célú szabad pénzmaradvány</t>
  </si>
  <si>
    <t xml:space="preserve">           - Felhalmozási célú szabad pénzmaradvány</t>
  </si>
  <si>
    <t>6. sz. melléklet</t>
  </si>
  <si>
    <t>Sorsz.</t>
  </si>
  <si>
    <t>2012. év.</t>
  </si>
  <si>
    <t>2013. év</t>
  </si>
  <si>
    <t>Bajánsenye község Önkormányzat 2013. évi pénzmaradványa</t>
  </si>
  <si>
    <t>a költségvetési hiány finanszírozására vagy a többlet felhasználására</t>
  </si>
  <si>
    <t>Mindösszesen</t>
  </si>
  <si>
    <t>Finanszírozási célú pénzügyi műveletek bevételei</t>
  </si>
  <si>
    <t xml:space="preserve">1. </t>
  </si>
  <si>
    <t>Működési célú</t>
  </si>
  <si>
    <t>Rövid lejáratú hitelek felvétele</t>
  </si>
  <si>
    <t>Likvid hitelek felvétele</t>
  </si>
  <si>
    <t>Forgatási célú értékpapírok értékesítése</t>
  </si>
  <si>
    <t>Felhalmozási célú</t>
  </si>
  <si>
    <t>Támogatásmegelőlegező hitel felvétel</t>
  </si>
  <si>
    <t>Befektetési célú érétkpapír értékesítése</t>
  </si>
  <si>
    <t>Finanszírozási célú pénzügyi műveletek kiadása</t>
  </si>
  <si>
    <t>Rövid lejáratú hitelek törlesztése</t>
  </si>
  <si>
    <t>Likvid hitelek törlesztése</t>
  </si>
  <si>
    <t>Forgatási célú értékpapírok vásárlása</t>
  </si>
  <si>
    <t>Támogatásmegelőlegező hiteltörlesztés</t>
  </si>
  <si>
    <t>Befektetési célú értékpapír vásárlása</t>
  </si>
  <si>
    <t>ÜRES</t>
  </si>
  <si>
    <t>Hitel,kölcsön felvétele, átvállalása</t>
  </si>
  <si>
    <t>Értékpapír forgalomba hozatala</t>
  </si>
  <si>
    <t>Váltó   kibocsátása</t>
  </si>
  <si>
    <t>Pénzügyi lízing</t>
  </si>
  <si>
    <t>Halasztott fizetés, részletfizetés</t>
  </si>
  <si>
    <t>módosított előirányzat</t>
  </si>
  <si>
    <t>Egyéb felhalmozási kiadás</t>
  </si>
  <si>
    <t>Bajánsenye Község Önkormányzata 
2013. évi adósságot keletkeztető ügylet megkötését eredményező fejlesztési kiadásai</t>
  </si>
  <si>
    <t>Bajánsenye Község Önkormányzata 2013. évi finanszírozási célú pénzügyi bevételei, kiadásai</t>
  </si>
  <si>
    <t>7. sz. melléklet</t>
  </si>
  <si>
    <t>8. sz. melléklet</t>
  </si>
  <si>
    <t>Az 5/2014. (IV.07.) ÖNKORMÁNYZATI RENDELET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</si>
</sst>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"/>
    <numFmt numFmtId="166" formatCode="_-* #,##0.00,_F_t_-;\-* #,##0.00,_F_t_-;_-* \-??\ _F_t_-;_-@_-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Lucida Sans Unicod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hair">
        <color indexed="8"/>
      </bottom>
    </border>
    <border>
      <left>
        <color indexed="63"/>
      </left>
      <right style="double"/>
      <top style="thin"/>
      <bottom style="hair">
        <color indexed="8"/>
      </bottom>
    </border>
    <border>
      <left style="double"/>
      <right style="thin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double"/>
      <right style="thin"/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hair">
        <color indexed="8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hair">
        <color indexed="8"/>
      </bottom>
    </border>
    <border>
      <left style="thin"/>
      <right style="double"/>
      <top style="hair">
        <color indexed="8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>
        <color indexed="8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/>
      <right style="thin">
        <color indexed="8"/>
      </right>
      <top style="thin"/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thin">
        <color indexed="8"/>
      </bottom>
    </border>
    <border>
      <left style="thin"/>
      <right style="double"/>
      <top style="hair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double"/>
      <right style="thin"/>
      <top style="hair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/>
      <top style="thin">
        <color indexed="8"/>
      </top>
      <bottom style="hair">
        <color indexed="8"/>
      </bottom>
    </border>
    <border>
      <left style="double"/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hair">
        <color indexed="8"/>
      </bottom>
    </border>
    <border>
      <left style="double"/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/>
      <top style="hair">
        <color indexed="8"/>
      </top>
      <bottom style="thin">
        <color indexed="8"/>
      </bottom>
    </border>
    <border>
      <left style="double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wrapText="1"/>
    </xf>
    <xf numFmtId="3" fontId="2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/>
    </xf>
    <xf numFmtId="0" fontId="0" fillId="0" borderId="0" xfId="56">
      <alignment/>
      <protection/>
    </xf>
    <xf numFmtId="0" fontId="0" fillId="0" borderId="0" xfId="56" applyAlignment="1">
      <alignment horizontal="right"/>
      <protection/>
    </xf>
    <xf numFmtId="0" fontId="0" fillId="0" borderId="0" xfId="56" applyBorder="1">
      <alignment/>
      <protection/>
    </xf>
    <xf numFmtId="0" fontId="0" fillId="0" borderId="0" xfId="56" applyBorder="1" applyAlignment="1">
      <alignment vertical="distributed" wrapText="1"/>
      <protection/>
    </xf>
    <xf numFmtId="3" fontId="2" fillId="0" borderId="0" xfId="56" applyNumberFormat="1" applyFont="1" applyBorder="1" applyAlignment="1">
      <alignment horizontal="right"/>
      <protection/>
    </xf>
    <xf numFmtId="0" fontId="3" fillId="0" borderId="22" xfId="56" applyFont="1" applyBorder="1" applyAlignment="1">
      <alignment horizontal="left"/>
      <protection/>
    </xf>
    <xf numFmtId="3" fontId="2" fillId="0" borderId="23" xfId="56" applyNumberFormat="1" applyFont="1" applyBorder="1" applyAlignment="1">
      <alignment horizontal="right" wrapText="1"/>
      <protection/>
    </xf>
    <xf numFmtId="3" fontId="3" fillId="0" borderId="24" xfId="56" applyNumberFormat="1" applyFont="1" applyBorder="1" applyAlignment="1">
      <alignment horizontal="right" wrapText="1"/>
      <protection/>
    </xf>
    <xf numFmtId="0" fontId="2" fillId="0" borderId="18" xfId="56" applyFont="1" applyBorder="1" applyAlignment="1">
      <alignment horizontal="left"/>
      <protection/>
    </xf>
    <xf numFmtId="3" fontId="2" fillId="0" borderId="0" xfId="56" applyNumberFormat="1" applyFont="1" applyBorder="1" applyAlignment="1">
      <alignment horizontal="right" wrapText="1"/>
      <protection/>
    </xf>
    <xf numFmtId="0" fontId="5" fillId="0" borderId="0" xfId="56" applyFont="1" applyBorder="1">
      <alignment/>
      <protection/>
    </xf>
    <xf numFmtId="49" fontId="1" fillId="0" borderId="0" xfId="56" applyNumberFormat="1" applyFont="1" applyBorder="1" applyAlignment="1">
      <alignment horizontal="center"/>
      <protection/>
    </xf>
    <xf numFmtId="3" fontId="5" fillId="0" borderId="0" xfId="56" applyNumberFormat="1" applyFont="1" applyBorder="1" applyAlignment="1">
      <alignment horizontal="right"/>
      <protection/>
    </xf>
    <xf numFmtId="0" fontId="0" fillId="0" borderId="0" xfId="56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3" fontId="3" fillId="0" borderId="10" xfId="56" applyNumberFormat="1" applyFont="1" applyBorder="1" applyAlignment="1">
      <alignment horizontal="right" wrapText="1"/>
      <protection/>
    </xf>
    <xf numFmtId="0" fontId="0" fillId="0" borderId="0" xfId="57">
      <alignment/>
      <protection/>
    </xf>
    <xf numFmtId="3" fontId="3" fillId="0" borderId="13" xfId="56" applyNumberFormat="1" applyFont="1" applyBorder="1" applyAlignment="1">
      <alignment horizontal="right"/>
      <protection/>
    </xf>
    <xf numFmtId="3" fontId="2" fillId="0" borderId="18" xfId="56" applyNumberFormat="1" applyFont="1" applyBorder="1" applyAlignment="1">
      <alignment horizontal="right"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0" fillId="0" borderId="0" xfId="58" applyAlignment="1">
      <alignment horizontal="right"/>
      <protection/>
    </xf>
    <xf numFmtId="0" fontId="0" fillId="0" borderId="0" xfId="58" applyAlignment="1">
      <alignment horizontal="center"/>
      <protection/>
    </xf>
    <xf numFmtId="0" fontId="5" fillId="0" borderId="10" xfId="58" applyFont="1" applyBorder="1" applyAlignment="1">
      <alignment horizontal="right"/>
      <protection/>
    </xf>
    <xf numFmtId="0" fontId="1" fillId="0" borderId="10" xfId="58" applyFont="1" applyBorder="1" applyAlignment="1">
      <alignment horizontal="right" wrapText="1"/>
      <protection/>
    </xf>
    <xf numFmtId="0" fontId="3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10" xfId="56" applyFont="1" applyBorder="1" applyAlignment="1">
      <alignment horizontal="left"/>
      <protection/>
    </xf>
    <xf numFmtId="0" fontId="3" fillId="0" borderId="30" xfId="56" applyFont="1" applyBorder="1" applyAlignment="1">
      <alignment horizontal="left"/>
      <protection/>
    </xf>
    <xf numFmtId="0" fontId="3" fillId="0" borderId="11" xfId="56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/>
    </xf>
    <xf numFmtId="3" fontId="5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3" fontId="2" fillId="0" borderId="36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 horizontal="left"/>
    </xf>
    <xf numFmtId="3" fontId="2" fillId="0" borderId="45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0" fontId="2" fillId="0" borderId="48" xfId="0" applyFont="1" applyBorder="1" applyAlignment="1">
      <alignment horizontal="left"/>
    </xf>
    <xf numFmtId="3" fontId="2" fillId="0" borderId="49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0" fontId="2" fillId="0" borderId="52" xfId="0" applyFont="1" applyBorder="1" applyAlignment="1">
      <alignment horizontal="left"/>
    </xf>
    <xf numFmtId="3" fontId="2" fillId="0" borderId="53" xfId="0" applyNumberFormat="1" applyFont="1" applyBorder="1" applyAlignment="1">
      <alignment horizontal="right"/>
    </xf>
    <xf numFmtId="3" fontId="2" fillId="0" borderId="54" xfId="0" applyNumberFormat="1" applyFont="1" applyBorder="1" applyAlignment="1">
      <alignment horizontal="right"/>
    </xf>
    <xf numFmtId="3" fontId="2" fillId="0" borderId="55" xfId="0" applyNumberFormat="1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2" fillId="0" borderId="58" xfId="0" applyNumberFormat="1" applyFont="1" applyBorder="1" applyAlignment="1">
      <alignment horizontal="righ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0" fillId="0" borderId="62" xfId="0" applyBorder="1" applyAlignment="1">
      <alignment/>
    </xf>
    <xf numFmtId="0" fontId="1" fillId="0" borderId="66" xfId="0" applyFont="1" applyBorder="1" applyAlignment="1">
      <alignment horizontal="center"/>
    </xf>
    <xf numFmtId="0" fontId="0" fillId="0" borderId="67" xfId="0" applyBorder="1" applyAlignment="1">
      <alignment/>
    </xf>
    <xf numFmtId="0" fontId="1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1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4" fillId="0" borderId="72" xfId="0" applyFont="1" applyBorder="1" applyAlignment="1">
      <alignment horizontal="center"/>
    </xf>
    <xf numFmtId="0" fontId="5" fillId="0" borderId="62" xfId="0" applyFont="1" applyBorder="1" applyAlignment="1">
      <alignment/>
    </xf>
    <xf numFmtId="49" fontId="1" fillId="0" borderId="65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right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49" fontId="4" fillId="0" borderId="63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right"/>
    </xf>
    <xf numFmtId="49" fontId="1" fillId="0" borderId="77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49" fontId="1" fillId="0" borderId="79" xfId="0" applyNumberFormat="1" applyFont="1" applyBorder="1" applyAlignment="1">
      <alignment horizontal="center"/>
    </xf>
    <xf numFmtId="0" fontId="0" fillId="0" borderId="80" xfId="0" applyBorder="1" applyAlignment="1">
      <alignment/>
    </xf>
    <xf numFmtId="49" fontId="1" fillId="0" borderId="81" xfId="0" applyNumberFormat="1" applyFont="1" applyBorder="1" applyAlignment="1">
      <alignment horizontal="center"/>
    </xf>
    <xf numFmtId="0" fontId="0" fillId="0" borderId="82" xfId="0" applyBorder="1" applyAlignment="1">
      <alignment/>
    </xf>
    <xf numFmtId="49" fontId="1" fillId="0" borderId="83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3" fontId="2" fillId="0" borderId="78" xfId="0" applyNumberFormat="1" applyFont="1" applyBorder="1" applyAlignment="1">
      <alignment/>
    </xf>
    <xf numFmtId="3" fontId="2" fillId="0" borderId="80" xfId="0" applyNumberFormat="1" applyFont="1" applyBorder="1" applyAlignment="1">
      <alignment/>
    </xf>
    <xf numFmtId="49" fontId="4" fillId="0" borderId="79" xfId="0" applyNumberFormat="1" applyFont="1" applyBorder="1" applyAlignment="1">
      <alignment horizontal="center"/>
    </xf>
    <xf numFmtId="49" fontId="4" fillId="0" borderId="81" xfId="0" applyNumberFormat="1" applyFont="1" applyBorder="1" applyAlignment="1">
      <alignment horizontal="center"/>
    </xf>
    <xf numFmtId="3" fontId="2" fillId="0" borderId="82" xfId="0" applyNumberFormat="1" applyFont="1" applyBorder="1" applyAlignment="1">
      <alignment/>
    </xf>
    <xf numFmtId="49" fontId="4" fillId="0" borderId="86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/>
    </xf>
    <xf numFmtId="49" fontId="4" fillId="0" borderId="77" xfId="0" applyNumberFormat="1" applyFont="1" applyBorder="1" applyAlignment="1">
      <alignment horizontal="center"/>
    </xf>
    <xf numFmtId="3" fontId="2" fillId="0" borderId="78" xfId="0" applyNumberFormat="1" applyFont="1" applyBorder="1" applyAlignment="1">
      <alignment/>
    </xf>
    <xf numFmtId="3" fontId="2" fillId="0" borderId="80" xfId="0" applyNumberFormat="1" applyFont="1" applyBorder="1" applyAlignment="1">
      <alignment/>
    </xf>
    <xf numFmtId="3" fontId="2" fillId="0" borderId="82" xfId="0" applyNumberFormat="1" applyFont="1" applyBorder="1" applyAlignment="1">
      <alignment/>
    </xf>
    <xf numFmtId="3" fontId="3" fillId="0" borderId="87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center"/>
    </xf>
    <xf numFmtId="3" fontId="2" fillId="0" borderId="88" xfId="0" applyNumberFormat="1" applyFont="1" applyBorder="1" applyAlignment="1">
      <alignment/>
    </xf>
    <xf numFmtId="49" fontId="4" fillId="0" borderId="84" xfId="0" applyNumberFormat="1" applyFont="1" applyBorder="1" applyAlignment="1">
      <alignment horizontal="center"/>
    </xf>
    <xf numFmtId="3" fontId="2" fillId="0" borderId="89" xfId="0" applyNumberFormat="1" applyFont="1" applyBorder="1" applyAlignment="1">
      <alignment/>
    </xf>
    <xf numFmtId="49" fontId="1" fillId="0" borderId="90" xfId="0" applyNumberFormat="1" applyFont="1" applyBorder="1" applyAlignment="1">
      <alignment horizontal="center"/>
    </xf>
    <xf numFmtId="0" fontId="3" fillId="0" borderId="91" xfId="0" applyFont="1" applyBorder="1" applyAlignment="1">
      <alignment horizontal="left"/>
    </xf>
    <xf numFmtId="3" fontId="6" fillId="0" borderId="91" xfId="0" applyNumberFormat="1" applyFont="1" applyBorder="1" applyAlignment="1">
      <alignment horizontal="right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/>
    </xf>
    <xf numFmtId="0" fontId="1" fillId="0" borderId="63" xfId="0" applyFont="1" applyBorder="1" applyAlignment="1">
      <alignment/>
    </xf>
    <xf numFmtId="3" fontId="5" fillId="0" borderId="62" xfId="0" applyNumberFormat="1" applyFont="1" applyBorder="1" applyAlignment="1">
      <alignment horizontal="right"/>
    </xf>
    <xf numFmtId="0" fontId="4" fillId="0" borderId="6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3" fontId="5" fillId="0" borderId="101" xfId="0" applyNumberFormat="1" applyFont="1" applyBorder="1" applyAlignment="1">
      <alignment horizontal="right"/>
    </xf>
    <xf numFmtId="3" fontId="5" fillId="0" borderId="91" xfId="0" applyNumberFormat="1" applyFont="1" applyBorder="1" applyAlignment="1">
      <alignment horizontal="right"/>
    </xf>
    <xf numFmtId="0" fontId="4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left"/>
    </xf>
    <xf numFmtId="0" fontId="4" fillId="0" borderId="10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wrapText="1"/>
    </xf>
    <xf numFmtId="0" fontId="4" fillId="0" borderId="104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 wrapText="1"/>
    </xf>
    <xf numFmtId="3" fontId="3" fillId="0" borderId="105" xfId="0" applyNumberFormat="1" applyFont="1" applyBorder="1" applyAlignment="1">
      <alignment horizontal="right" wrapText="1"/>
    </xf>
    <xf numFmtId="3" fontId="2" fillId="0" borderId="6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6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3" fontId="5" fillId="0" borderId="107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108" xfId="0" applyFont="1" applyBorder="1" applyAlignment="1">
      <alignment/>
    </xf>
    <xf numFmtId="0" fontId="0" fillId="0" borderId="109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0" xfId="0" applyNumberFormat="1" applyFont="1" applyBorder="1" applyAlignment="1">
      <alignment horizontal="right"/>
    </xf>
    <xf numFmtId="3" fontId="5" fillId="0" borderId="111" xfId="0" applyNumberFormat="1" applyFont="1" applyBorder="1" applyAlignment="1">
      <alignment horizontal="right"/>
    </xf>
    <xf numFmtId="0" fontId="4" fillId="0" borderId="112" xfId="0" applyFont="1" applyBorder="1" applyAlignment="1">
      <alignment horizontal="center"/>
    </xf>
    <xf numFmtId="3" fontId="2" fillId="0" borderId="113" xfId="0" applyNumberFormat="1" applyFont="1" applyBorder="1" applyAlignment="1">
      <alignment/>
    </xf>
    <xf numFmtId="0" fontId="4" fillId="0" borderId="114" xfId="0" applyFont="1" applyBorder="1" applyAlignment="1">
      <alignment horizontal="center"/>
    </xf>
    <xf numFmtId="3" fontId="2" fillId="0" borderId="115" xfId="0" applyNumberFormat="1" applyFont="1" applyBorder="1" applyAlignment="1">
      <alignment/>
    </xf>
    <xf numFmtId="0" fontId="4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left"/>
    </xf>
    <xf numFmtId="3" fontId="0" fillId="0" borderId="118" xfId="0" applyNumberFormat="1" applyBorder="1" applyAlignment="1">
      <alignment/>
    </xf>
    <xf numFmtId="0" fontId="4" fillId="0" borderId="7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3" fontId="2" fillId="0" borderId="119" xfId="0" applyNumberFormat="1" applyFont="1" applyBorder="1" applyAlignment="1">
      <alignment/>
    </xf>
    <xf numFmtId="0" fontId="4" fillId="0" borderId="112" xfId="0" applyFont="1" applyBorder="1" applyAlignment="1">
      <alignment horizontal="center" vertical="center"/>
    </xf>
    <xf numFmtId="0" fontId="2" fillId="0" borderId="120" xfId="0" applyFont="1" applyBorder="1" applyAlignment="1">
      <alignment horizontal="left"/>
    </xf>
    <xf numFmtId="3" fontId="2" fillId="0" borderId="120" xfId="0" applyNumberFormat="1" applyFont="1" applyBorder="1" applyAlignment="1">
      <alignment horizontal="right"/>
    </xf>
    <xf numFmtId="0" fontId="4" fillId="0" borderId="114" xfId="0" applyFont="1" applyBorder="1" applyAlignment="1">
      <alignment horizontal="center" vertical="center"/>
    </xf>
    <xf numFmtId="0" fontId="2" fillId="0" borderId="121" xfId="0" applyFont="1" applyBorder="1" applyAlignment="1">
      <alignment horizontal="left"/>
    </xf>
    <xf numFmtId="3" fontId="2" fillId="0" borderId="121" xfId="0" applyNumberFormat="1" applyFont="1" applyBorder="1" applyAlignment="1">
      <alignment horizontal="right"/>
    </xf>
    <xf numFmtId="0" fontId="4" fillId="0" borderId="116" xfId="0" applyFont="1" applyBorder="1" applyAlignment="1">
      <alignment horizontal="center" vertical="center"/>
    </xf>
    <xf numFmtId="3" fontId="2" fillId="0" borderId="117" xfId="0" applyNumberFormat="1" applyFont="1" applyBorder="1" applyAlignment="1">
      <alignment horizontal="right"/>
    </xf>
    <xf numFmtId="3" fontId="2" fillId="0" borderId="122" xfId="0" applyNumberFormat="1" applyFont="1" applyBorder="1" applyAlignment="1">
      <alignment horizontal="right"/>
    </xf>
    <xf numFmtId="3" fontId="2" fillId="0" borderId="11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23" xfId="0" applyFont="1" applyBorder="1" applyAlignment="1">
      <alignment horizontal="left"/>
    </xf>
    <xf numFmtId="3" fontId="2" fillId="0" borderId="123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6" fillId="0" borderId="124" xfId="0" applyNumberFormat="1" applyFont="1" applyBorder="1" applyAlignment="1">
      <alignment horizontal="right"/>
    </xf>
    <xf numFmtId="0" fontId="5" fillId="0" borderId="108" xfId="0" applyFont="1" applyBorder="1" applyAlignment="1">
      <alignment horizontal="left"/>
    </xf>
    <xf numFmtId="3" fontId="5" fillId="0" borderId="12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0" xfId="56" applyFont="1" applyAlignment="1">
      <alignment horizontal="right"/>
      <protection/>
    </xf>
    <xf numFmtId="0" fontId="1" fillId="0" borderId="99" xfId="56" applyFont="1" applyBorder="1" applyAlignment="1">
      <alignment horizontal="center" vertical="center" wrapText="1"/>
      <protection/>
    </xf>
    <xf numFmtId="0" fontId="0" fillId="0" borderId="106" xfId="56" applyBorder="1">
      <alignment/>
      <protection/>
    </xf>
    <xf numFmtId="0" fontId="2" fillId="0" borderId="46" xfId="56" applyFont="1" applyBorder="1" applyAlignment="1">
      <alignment horizontal="left"/>
      <protection/>
    </xf>
    <xf numFmtId="3" fontId="2" fillId="0" borderId="46" xfId="56" applyNumberFormat="1" applyFont="1" applyBorder="1" applyAlignment="1">
      <alignment horizontal="right" wrapText="1"/>
      <protection/>
    </xf>
    <xf numFmtId="0" fontId="2" fillId="0" borderId="50" xfId="56" applyFont="1" applyBorder="1" applyAlignment="1">
      <alignment horizontal="left"/>
      <protection/>
    </xf>
    <xf numFmtId="3" fontId="2" fillId="0" borderId="50" xfId="56" applyNumberFormat="1" applyFont="1" applyBorder="1" applyAlignment="1">
      <alignment horizontal="right" wrapText="1"/>
      <protection/>
    </xf>
    <xf numFmtId="0" fontId="2" fillId="0" borderId="54" xfId="56" applyFont="1" applyBorder="1" applyAlignment="1">
      <alignment horizontal="left"/>
      <protection/>
    </xf>
    <xf numFmtId="3" fontId="2" fillId="0" borderId="54" xfId="56" applyNumberFormat="1" applyFont="1" applyBorder="1" applyAlignment="1">
      <alignment horizontal="right" wrapText="1"/>
      <protection/>
    </xf>
    <xf numFmtId="0" fontId="2" fillId="0" borderId="33" xfId="56" applyFont="1" applyBorder="1" applyAlignment="1">
      <alignment horizontal="left"/>
      <protection/>
    </xf>
    <xf numFmtId="3" fontId="2" fillId="0" borderId="33" xfId="56" applyNumberFormat="1" applyFont="1" applyBorder="1" applyAlignment="1">
      <alignment horizontal="right" wrapText="1"/>
      <protection/>
    </xf>
    <xf numFmtId="0" fontId="2" fillId="0" borderId="36" xfId="56" applyFont="1" applyBorder="1" applyAlignment="1">
      <alignment horizontal="left"/>
      <protection/>
    </xf>
    <xf numFmtId="3" fontId="2" fillId="0" borderId="36" xfId="56" applyNumberFormat="1" applyFont="1" applyBorder="1" applyAlignment="1">
      <alignment horizontal="right" wrapText="1"/>
      <protection/>
    </xf>
    <xf numFmtId="0" fontId="2" fillId="0" borderId="126" xfId="56" applyFont="1" applyBorder="1" applyAlignment="1">
      <alignment horizontal="left"/>
      <protection/>
    </xf>
    <xf numFmtId="3" fontId="2" fillId="0" borderId="126" xfId="56" applyNumberFormat="1" applyFont="1" applyBorder="1" applyAlignment="1">
      <alignment horizontal="right" wrapText="1"/>
      <protection/>
    </xf>
    <xf numFmtId="0" fontId="0" fillId="0" borderId="87" xfId="56" applyBorder="1">
      <alignment/>
      <protection/>
    </xf>
    <xf numFmtId="49" fontId="4" fillId="0" borderId="104" xfId="56" applyNumberFormat="1" applyFont="1" applyBorder="1" applyAlignment="1">
      <alignment horizontal="center"/>
      <protection/>
    </xf>
    <xf numFmtId="49" fontId="1" fillId="0" borderId="77" xfId="56" applyNumberFormat="1" applyFont="1" applyBorder="1" applyAlignment="1">
      <alignment horizontal="center"/>
      <protection/>
    </xf>
    <xf numFmtId="0" fontId="0" fillId="0" borderId="113" xfId="56" applyBorder="1">
      <alignment/>
      <protection/>
    </xf>
    <xf numFmtId="0" fontId="0" fillId="0" borderId="115" xfId="56" applyBorder="1">
      <alignment/>
      <protection/>
    </xf>
    <xf numFmtId="49" fontId="1" fillId="0" borderId="79" xfId="56" applyNumberFormat="1" applyFont="1" applyBorder="1" applyAlignment="1">
      <alignment horizontal="center"/>
      <protection/>
    </xf>
    <xf numFmtId="49" fontId="1" fillId="0" borderId="81" xfId="56" applyNumberFormat="1" applyFont="1" applyBorder="1" applyAlignment="1">
      <alignment horizontal="center"/>
      <protection/>
    </xf>
    <xf numFmtId="0" fontId="0" fillId="0" borderId="119" xfId="56" applyBorder="1">
      <alignment/>
      <protection/>
    </xf>
    <xf numFmtId="49" fontId="4" fillId="0" borderId="65" xfId="56" applyNumberFormat="1" applyFont="1" applyBorder="1" applyAlignment="1">
      <alignment horizontal="center"/>
      <protection/>
    </xf>
    <xf numFmtId="3" fontId="3" fillId="0" borderId="62" xfId="56" applyNumberFormat="1" applyFont="1" applyBorder="1" applyAlignment="1">
      <alignment horizontal="right" wrapText="1"/>
      <protection/>
    </xf>
    <xf numFmtId="49" fontId="1" fillId="0" borderId="127" xfId="56" applyNumberFormat="1" applyFont="1" applyBorder="1" applyAlignment="1">
      <alignment horizontal="center"/>
      <protection/>
    </xf>
    <xf numFmtId="0" fontId="0" fillId="0" borderId="88" xfId="56" applyBorder="1">
      <alignment/>
      <protection/>
    </xf>
    <xf numFmtId="49" fontId="1" fillId="0" borderId="74" xfId="56" applyNumberFormat="1" applyFont="1" applyBorder="1" applyAlignment="1">
      <alignment horizontal="center"/>
      <protection/>
    </xf>
    <xf numFmtId="0" fontId="0" fillId="0" borderId="128" xfId="56" applyBorder="1">
      <alignment/>
      <protection/>
    </xf>
    <xf numFmtId="49" fontId="1" fillId="0" borderId="129" xfId="56" applyNumberFormat="1" applyFont="1" applyBorder="1" applyAlignment="1">
      <alignment horizontal="center"/>
      <protection/>
    </xf>
    <xf numFmtId="0" fontId="0" fillId="0" borderId="130" xfId="56" applyBorder="1">
      <alignment/>
      <protection/>
    </xf>
    <xf numFmtId="49" fontId="1" fillId="0" borderId="131" xfId="56" applyNumberFormat="1" applyFont="1" applyBorder="1" applyAlignment="1">
      <alignment horizontal="center"/>
      <protection/>
    </xf>
    <xf numFmtId="49" fontId="1" fillId="0" borderId="90" xfId="56" applyNumberFormat="1" applyFont="1" applyBorder="1" applyAlignment="1">
      <alignment horizontal="center"/>
      <protection/>
    </xf>
    <xf numFmtId="0" fontId="5" fillId="0" borderId="91" xfId="56" applyFont="1" applyBorder="1" applyAlignment="1">
      <alignment horizontal="left"/>
      <protection/>
    </xf>
    <xf numFmtId="3" fontId="5" fillId="0" borderId="91" xfId="56" applyNumberFormat="1" applyFont="1" applyBorder="1" applyAlignment="1">
      <alignment horizontal="right"/>
      <protection/>
    </xf>
    <xf numFmtId="0" fontId="5" fillId="0" borderId="124" xfId="56" applyFont="1" applyBorder="1">
      <alignment/>
      <protection/>
    </xf>
    <xf numFmtId="0" fontId="1" fillId="0" borderId="0" xfId="56" applyFont="1" applyBorder="1" applyAlignment="1">
      <alignment horizontal="right"/>
      <protection/>
    </xf>
    <xf numFmtId="49" fontId="1" fillId="0" borderId="132" xfId="56" applyNumberFormat="1" applyFont="1" applyBorder="1" applyAlignment="1">
      <alignment horizontal="center"/>
      <protection/>
    </xf>
    <xf numFmtId="0" fontId="0" fillId="0" borderId="0" xfId="57" applyFont="1" applyAlignment="1">
      <alignment horizontal="right"/>
      <protection/>
    </xf>
    <xf numFmtId="0" fontId="5" fillId="0" borderId="0" xfId="57" applyFont="1" applyAlignment="1">
      <alignment/>
      <protection/>
    </xf>
    <xf numFmtId="0" fontId="1" fillId="0" borderId="0" xfId="57" applyFont="1" applyAlignment="1">
      <alignment horizontal="right"/>
      <protection/>
    </xf>
    <xf numFmtId="0" fontId="2" fillId="0" borderId="10" xfId="58" applyFont="1" applyBorder="1" applyAlignment="1">
      <alignment horizontal="left"/>
      <protection/>
    </xf>
    <xf numFmtId="0" fontId="1" fillId="0" borderId="65" xfId="58" applyFont="1" applyBorder="1" applyAlignment="1">
      <alignment horizontal="center"/>
      <protection/>
    </xf>
    <xf numFmtId="49" fontId="1" fillId="0" borderId="65" xfId="58" applyNumberFormat="1" applyFont="1" applyBorder="1" applyAlignment="1">
      <alignment horizontal="center"/>
      <protection/>
    </xf>
    <xf numFmtId="49" fontId="1" fillId="0" borderId="65" xfId="58" applyNumberFormat="1" applyFont="1" applyBorder="1" applyAlignment="1">
      <alignment horizontal="center" vertical="center"/>
      <protection/>
    </xf>
    <xf numFmtId="0" fontId="0" fillId="0" borderId="0" xfId="58" applyFont="1" applyAlignment="1">
      <alignment horizontal="right"/>
      <protection/>
    </xf>
    <xf numFmtId="0" fontId="1" fillId="0" borderId="0" xfId="58" applyFont="1" applyAlignment="1">
      <alignment horizontal="right"/>
      <protection/>
    </xf>
    <xf numFmtId="3" fontId="2" fillId="0" borderId="133" xfId="0" applyNumberFormat="1" applyFont="1" applyBorder="1" applyAlignment="1">
      <alignment horizontal="right"/>
    </xf>
    <xf numFmtId="0" fontId="4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left"/>
    </xf>
    <xf numFmtId="3" fontId="2" fillId="0" borderId="136" xfId="0" applyNumberFormat="1" applyFont="1" applyBorder="1" applyAlignment="1">
      <alignment horizontal="right"/>
    </xf>
    <xf numFmtId="3" fontId="2" fillId="0" borderId="137" xfId="0" applyNumberFormat="1" applyFont="1" applyBorder="1" applyAlignment="1">
      <alignment/>
    </xf>
    <xf numFmtId="0" fontId="1" fillId="0" borderId="27" xfId="56" applyFont="1" applyBorder="1" applyAlignment="1">
      <alignment horizontal="center" vertical="center" wrapText="1"/>
      <protection/>
    </xf>
    <xf numFmtId="49" fontId="1" fillId="0" borderId="138" xfId="0" applyNumberFormat="1" applyFont="1" applyBorder="1" applyAlignment="1">
      <alignment/>
    </xf>
    <xf numFmtId="49" fontId="1" fillId="0" borderId="139" xfId="0" applyNumberFormat="1" applyFont="1" applyBorder="1" applyAlignment="1">
      <alignment/>
    </xf>
    <xf numFmtId="49" fontId="1" fillId="0" borderId="140" xfId="0" applyNumberFormat="1" applyFont="1" applyBorder="1" applyAlignment="1">
      <alignment/>
    </xf>
    <xf numFmtId="0" fontId="5" fillId="0" borderId="63" xfId="58" applyFont="1" applyBorder="1" applyAlignment="1">
      <alignment horizontal="center" vertical="center" wrapText="1"/>
      <protection/>
    </xf>
    <xf numFmtId="49" fontId="5" fillId="0" borderId="132" xfId="58" applyNumberFormat="1" applyFont="1" applyBorder="1" applyAlignment="1">
      <alignment horizontal="center"/>
      <protection/>
    </xf>
    <xf numFmtId="3" fontId="5" fillId="0" borderId="141" xfId="0" applyNumberFormat="1" applyFont="1" applyBorder="1" applyAlignment="1">
      <alignment horizontal="right"/>
    </xf>
    <xf numFmtId="0" fontId="1" fillId="0" borderId="86" xfId="0" applyFont="1" applyBorder="1" applyAlignment="1">
      <alignment horizontal="center"/>
    </xf>
    <xf numFmtId="3" fontId="2" fillId="0" borderId="105" xfId="0" applyNumberFormat="1" applyFont="1" applyBorder="1" applyAlignment="1">
      <alignment horizontal="right"/>
    </xf>
    <xf numFmtId="0" fontId="0" fillId="0" borderId="142" xfId="0" applyBorder="1" applyAlignment="1">
      <alignment/>
    </xf>
    <xf numFmtId="0" fontId="4" fillId="0" borderId="98" xfId="0" applyFont="1" applyBorder="1" applyAlignment="1">
      <alignment horizontal="center"/>
    </xf>
    <xf numFmtId="3" fontId="3" fillId="0" borderId="143" xfId="0" applyNumberFormat="1" applyFont="1" applyBorder="1" applyAlignment="1">
      <alignment horizontal="right"/>
    </xf>
    <xf numFmtId="0" fontId="0" fillId="0" borderId="144" xfId="0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5" fillId="0" borderId="145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9" fontId="3" fillId="0" borderId="146" xfId="0" applyNumberFormat="1" applyFont="1" applyBorder="1" applyAlignment="1">
      <alignment horizontal="right"/>
    </xf>
    <xf numFmtId="9" fontId="2" fillId="0" borderId="45" xfId="0" applyNumberFormat="1" applyFont="1" applyBorder="1" applyAlignment="1">
      <alignment horizontal="right"/>
    </xf>
    <xf numFmtId="9" fontId="2" fillId="0" borderId="49" xfId="0" applyNumberFormat="1" applyFont="1" applyBorder="1" applyAlignment="1">
      <alignment horizontal="right"/>
    </xf>
    <xf numFmtId="9" fontId="2" fillId="0" borderId="53" xfId="0" applyNumberFormat="1" applyFont="1" applyBorder="1" applyAlignment="1">
      <alignment horizontal="right"/>
    </xf>
    <xf numFmtId="9" fontId="2" fillId="0" borderId="146" xfId="0" applyNumberFormat="1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3" fontId="3" fillId="0" borderId="146" xfId="0" applyNumberFormat="1" applyFont="1" applyBorder="1" applyAlignment="1">
      <alignment horizontal="right"/>
    </xf>
    <xf numFmtId="3" fontId="3" fillId="0" borderId="147" xfId="0" applyNumberFormat="1" applyFont="1" applyBorder="1" applyAlignment="1">
      <alignment horizontal="right"/>
    </xf>
    <xf numFmtId="0" fontId="0" fillId="0" borderId="14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5" fillId="0" borderId="149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98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2" fillId="0" borderId="83" xfId="0" applyNumberFormat="1" applyFont="1" applyBorder="1" applyAlignment="1">
      <alignment horizontal="right"/>
    </xf>
    <xf numFmtId="3" fontId="2" fillId="0" borderId="98" xfId="0" applyNumberFormat="1" applyFont="1" applyBorder="1" applyAlignment="1">
      <alignment horizontal="right"/>
    </xf>
    <xf numFmtId="3" fontId="3" fillId="0" borderId="149" xfId="0" applyNumberFormat="1" applyFont="1" applyBorder="1" applyAlignment="1">
      <alignment horizontal="right"/>
    </xf>
    <xf numFmtId="3" fontId="2" fillId="0" borderId="77" xfId="0" applyNumberFormat="1" applyFont="1" applyBorder="1" applyAlignment="1">
      <alignment horizontal="right"/>
    </xf>
    <xf numFmtId="3" fontId="2" fillId="0" borderId="79" xfId="0" applyNumberFormat="1" applyFont="1" applyBorder="1" applyAlignment="1">
      <alignment horizontal="right"/>
    </xf>
    <xf numFmtId="3" fontId="2" fillId="0" borderId="81" xfId="0" applyNumberFormat="1" applyFont="1" applyBorder="1" applyAlignment="1">
      <alignment horizontal="right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3" fontId="2" fillId="0" borderId="77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3" fontId="2" fillId="0" borderId="81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3" fontId="2" fillId="0" borderId="81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3" fontId="2" fillId="0" borderId="84" xfId="0" applyNumberFormat="1" applyFont="1" applyBorder="1" applyAlignment="1">
      <alignment/>
    </xf>
    <xf numFmtId="3" fontId="5" fillId="0" borderId="83" xfId="0" applyNumberFormat="1" applyFont="1" applyBorder="1" applyAlignment="1">
      <alignment horizontal="right"/>
    </xf>
    <xf numFmtId="3" fontId="6" fillId="0" borderId="90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0" fillId="0" borderId="150" xfId="0" applyNumberFormat="1" applyBorder="1" applyAlignment="1">
      <alignment/>
    </xf>
    <xf numFmtId="3" fontId="3" fillId="0" borderId="149" xfId="0" applyNumberFormat="1" applyFont="1" applyBorder="1" applyAlignment="1">
      <alignment/>
    </xf>
    <xf numFmtId="3" fontId="2" fillId="0" borderId="150" xfId="0" applyNumberFormat="1" applyFont="1" applyBorder="1" applyAlignment="1">
      <alignment/>
    </xf>
    <xf numFmtId="0" fontId="5" fillId="0" borderId="151" xfId="0" applyFont="1" applyBorder="1" applyAlignment="1">
      <alignment/>
    </xf>
    <xf numFmtId="0" fontId="0" fillId="0" borderId="152" xfId="0" applyBorder="1" applyAlignment="1">
      <alignment/>
    </xf>
    <xf numFmtId="9" fontId="3" fillId="0" borderId="124" xfId="0" applyNumberFormat="1" applyFont="1" applyBorder="1" applyAlignment="1">
      <alignment horizontal="right"/>
    </xf>
    <xf numFmtId="9" fontId="5" fillId="0" borderId="146" xfId="0" applyNumberFormat="1" applyFont="1" applyBorder="1" applyAlignment="1">
      <alignment horizontal="right"/>
    </xf>
    <xf numFmtId="9" fontId="5" fillId="0" borderId="124" xfId="0" applyNumberFormat="1" applyFont="1" applyBorder="1" applyAlignment="1">
      <alignment horizontal="right"/>
    </xf>
    <xf numFmtId="3" fontId="2" fillId="0" borderId="153" xfId="0" applyNumberFormat="1" applyFont="1" applyBorder="1" applyAlignment="1">
      <alignment/>
    </xf>
    <xf numFmtId="3" fontId="2" fillId="0" borderId="154" xfId="0" applyNumberFormat="1" applyFont="1" applyBorder="1" applyAlignment="1">
      <alignment horizontal="right"/>
    </xf>
    <xf numFmtId="3" fontId="2" fillId="0" borderId="155" xfId="0" applyNumberFormat="1" applyFont="1" applyBorder="1" applyAlignment="1">
      <alignment horizontal="right"/>
    </xf>
    <xf numFmtId="9" fontId="2" fillId="0" borderId="113" xfId="0" applyNumberFormat="1" applyFont="1" applyBorder="1" applyAlignment="1">
      <alignment horizontal="right"/>
    </xf>
    <xf numFmtId="9" fontId="2" fillId="0" borderId="115" xfId="0" applyNumberFormat="1" applyFont="1" applyBorder="1" applyAlignment="1">
      <alignment horizontal="right"/>
    </xf>
    <xf numFmtId="9" fontId="2" fillId="0" borderId="119" xfId="0" applyNumberFormat="1" applyFont="1" applyBorder="1" applyAlignment="1">
      <alignment horizontal="right"/>
    </xf>
    <xf numFmtId="3" fontId="5" fillId="0" borderId="96" xfId="0" applyNumberFormat="1" applyFont="1" applyBorder="1" applyAlignment="1">
      <alignment horizontal="right"/>
    </xf>
    <xf numFmtId="9" fontId="2" fillId="0" borderId="156" xfId="0" applyNumberFormat="1" applyFont="1" applyBorder="1" applyAlignment="1">
      <alignment horizontal="right"/>
    </xf>
    <xf numFmtId="0" fontId="4" fillId="0" borderId="157" xfId="0" applyFont="1" applyBorder="1" applyAlignment="1">
      <alignment horizontal="center" vertical="center"/>
    </xf>
    <xf numFmtId="3" fontId="2" fillId="0" borderId="144" xfId="0" applyNumberFormat="1" applyFont="1" applyBorder="1" applyAlignment="1">
      <alignment/>
    </xf>
    <xf numFmtId="0" fontId="3" fillId="0" borderId="158" xfId="0" applyFont="1" applyBorder="1" applyAlignment="1">
      <alignment horizontal="left"/>
    </xf>
    <xf numFmtId="9" fontId="3" fillId="0" borderId="62" xfId="0" applyNumberFormat="1" applyFont="1" applyBorder="1" applyAlignment="1">
      <alignment horizontal="right"/>
    </xf>
    <xf numFmtId="3" fontId="3" fillId="0" borderId="159" xfId="0" applyNumberFormat="1" applyFont="1" applyBorder="1" applyAlignment="1">
      <alignment/>
    </xf>
    <xf numFmtId="0" fontId="3" fillId="0" borderId="147" xfId="0" applyFont="1" applyBorder="1" applyAlignment="1">
      <alignment horizontal="left"/>
    </xf>
    <xf numFmtId="9" fontId="3" fillId="0" borderId="147" xfId="0" applyNumberFormat="1" applyFont="1" applyBorder="1" applyAlignment="1">
      <alignment horizontal="right"/>
    </xf>
    <xf numFmtId="3" fontId="3" fillId="0" borderId="86" xfId="0" applyNumberFormat="1" applyFont="1" applyBorder="1" applyAlignment="1">
      <alignment/>
    </xf>
    <xf numFmtId="3" fontId="3" fillId="0" borderId="107" xfId="0" applyNumberFormat="1" applyFont="1" applyBorder="1" applyAlignment="1">
      <alignment/>
    </xf>
    <xf numFmtId="3" fontId="2" fillId="0" borderId="160" xfId="0" applyNumberFormat="1" applyFont="1" applyBorder="1" applyAlignment="1">
      <alignment horizontal="right"/>
    </xf>
    <xf numFmtId="3" fontId="3" fillId="0" borderId="107" xfId="0" applyNumberFormat="1" applyFont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0" fontId="0" fillId="0" borderId="161" xfId="0" applyBorder="1" applyAlignment="1">
      <alignment/>
    </xf>
    <xf numFmtId="49" fontId="4" fillId="0" borderId="159" xfId="0" applyNumberFormat="1" applyFont="1" applyBorder="1" applyAlignment="1">
      <alignment horizontal="center"/>
    </xf>
    <xf numFmtId="0" fontId="3" fillId="0" borderId="65" xfId="0" applyFont="1" applyBorder="1" applyAlignment="1">
      <alignment/>
    </xf>
    <xf numFmtId="3" fontId="5" fillId="0" borderId="162" xfId="0" applyNumberFormat="1" applyFont="1" applyBorder="1" applyAlignment="1">
      <alignment horizontal="right"/>
    </xf>
    <xf numFmtId="3" fontId="5" fillId="0" borderId="163" xfId="0" applyNumberFormat="1" applyFont="1" applyBorder="1" applyAlignment="1">
      <alignment horizontal="right"/>
    </xf>
    <xf numFmtId="9" fontId="5" fillId="0" borderId="164" xfId="0" applyNumberFormat="1" applyFont="1" applyBorder="1" applyAlignment="1">
      <alignment horizontal="right"/>
    </xf>
    <xf numFmtId="3" fontId="5" fillId="0" borderId="165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6" fillId="0" borderId="166" xfId="0" applyNumberFormat="1" applyFont="1" applyBorder="1" applyAlignment="1">
      <alignment horizontal="right"/>
    </xf>
    <xf numFmtId="3" fontId="5" fillId="0" borderId="167" xfId="0" applyNumberFormat="1" applyFont="1" applyBorder="1" applyAlignment="1">
      <alignment horizontal="right"/>
    </xf>
    <xf numFmtId="3" fontId="5" fillId="0" borderId="168" xfId="0" applyNumberFormat="1" applyFont="1" applyBorder="1" applyAlignment="1">
      <alignment horizontal="right"/>
    </xf>
    <xf numFmtId="9" fontId="5" fillId="0" borderId="169" xfId="0" applyNumberFormat="1" applyFont="1" applyBorder="1" applyAlignment="1">
      <alignment horizontal="right"/>
    </xf>
    <xf numFmtId="3" fontId="5" fillId="0" borderId="17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71" xfId="0" applyNumberFormat="1" applyFont="1" applyBorder="1" applyAlignment="1">
      <alignment horizontal="right"/>
    </xf>
    <xf numFmtId="9" fontId="3" fillId="0" borderId="113" xfId="0" applyNumberFormat="1" applyFont="1" applyBorder="1" applyAlignment="1">
      <alignment horizontal="right"/>
    </xf>
    <xf numFmtId="0" fontId="1" fillId="0" borderId="103" xfId="56" applyFont="1" applyBorder="1" applyAlignment="1">
      <alignment horizontal="center" vertical="center" wrapText="1"/>
      <protection/>
    </xf>
    <xf numFmtId="0" fontId="1" fillId="0" borderId="172" xfId="56" applyFont="1" applyBorder="1" applyAlignment="1">
      <alignment horizontal="center" vertical="center" wrapText="1"/>
      <protection/>
    </xf>
    <xf numFmtId="0" fontId="0" fillId="0" borderId="173" xfId="56" applyBorder="1">
      <alignment/>
      <protection/>
    </xf>
    <xf numFmtId="0" fontId="0" fillId="0" borderId="167" xfId="56" applyBorder="1">
      <alignment/>
      <protection/>
    </xf>
    <xf numFmtId="3" fontId="3" fillId="0" borderId="174" xfId="0" applyNumberFormat="1" applyFont="1" applyBorder="1" applyAlignment="1">
      <alignment horizontal="right"/>
    </xf>
    <xf numFmtId="3" fontId="2" fillId="0" borderId="175" xfId="0" applyNumberFormat="1" applyFont="1" applyBorder="1" applyAlignment="1">
      <alignment/>
    </xf>
    <xf numFmtId="3" fontId="5" fillId="0" borderId="105" xfId="0" applyNumberFormat="1" applyFont="1" applyBorder="1" applyAlignment="1">
      <alignment horizontal="right"/>
    </xf>
    <xf numFmtId="9" fontId="3" fillId="0" borderId="176" xfId="0" applyNumberFormat="1" applyFont="1" applyBorder="1" applyAlignment="1">
      <alignment horizontal="right"/>
    </xf>
    <xf numFmtId="0" fontId="3" fillId="0" borderId="87" xfId="56" applyFont="1" applyBorder="1">
      <alignment/>
      <protection/>
    </xf>
    <xf numFmtId="0" fontId="3" fillId="0" borderId="62" xfId="56" applyFont="1" applyBorder="1">
      <alignment/>
      <protection/>
    </xf>
    <xf numFmtId="9" fontId="5" fillId="0" borderId="119" xfId="0" applyNumberFormat="1" applyFont="1" applyBorder="1" applyAlignment="1">
      <alignment horizontal="right"/>
    </xf>
    <xf numFmtId="3" fontId="3" fillId="0" borderId="15" xfId="56" applyNumberFormat="1" applyFont="1" applyBorder="1" applyAlignment="1">
      <alignment horizontal="right" wrapText="1"/>
      <protection/>
    </xf>
    <xf numFmtId="3" fontId="2" fillId="0" borderId="47" xfId="56" applyNumberFormat="1" applyFont="1" applyBorder="1" applyAlignment="1">
      <alignment horizontal="right" wrapText="1"/>
      <protection/>
    </xf>
    <xf numFmtId="3" fontId="2" fillId="0" borderId="51" xfId="56" applyNumberFormat="1" applyFont="1" applyBorder="1" applyAlignment="1">
      <alignment horizontal="right" wrapText="1"/>
      <protection/>
    </xf>
    <xf numFmtId="3" fontId="2" fillId="0" borderId="55" xfId="56" applyNumberFormat="1" applyFont="1" applyBorder="1" applyAlignment="1">
      <alignment horizontal="right" wrapText="1"/>
      <protection/>
    </xf>
    <xf numFmtId="3" fontId="3" fillId="0" borderId="21" xfId="56" applyNumberFormat="1" applyFont="1" applyBorder="1" applyAlignment="1">
      <alignment horizontal="right" wrapText="1"/>
      <protection/>
    </xf>
    <xf numFmtId="3" fontId="2" fillId="0" borderId="177" xfId="56" applyNumberFormat="1" applyFont="1" applyBorder="1" applyAlignment="1">
      <alignment horizontal="right" wrapText="1"/>
      <protection/>
    </xf>
    <xf numFmtId="3" fontId="2" fillId="0" borderId="178" xfId="56" applyNumberFormat="1" applyFont="1" applyBorder="1" applyAlignment="1">
      <alignment horizontal="right" wrapText="1"/>
      <protection/>
    </xf>
    <xf numFmtId="3" fontId="2" fillId="0" borderId="179" xfId="56" applyNumberFormat="1" applyFont="1" applyBorder="1" applyAlignment="1">
      <alignment horizontal="right" wrapText="1"/>
      <protection/>
    </xf>
    <xf numFmtId="3" fontId="3" fillId="0" borderId="174" xfId="56" applyNumberFormat="1" applyFont="1" applyBorder="1" applyAlignment="1">
      <alignment horizontal="right"/>
      <protection/>
    </xf>
    <xf numFmtId="3" fontId="2" fillId="0" borderId="143" xfId="56" applyNumberFormat="1" applyFont="1" applyBorder="1" applyAlignment="1">
      <alignment horizontal="right"/>
      <protection/>
    </xf>
    <xf numFmtId="3" fontId="5" fillId="0" borderId="166" xfId="56" applyNumberFormat="1" applyFont="1" applyBorder="1" applyAlignment="1">
      <alignment horizontal="right"/>
      <protection/>
    </xf>
    <xf numFmtId="3" fontId="2" fillId="0" borderId="180" xfId="56" applyNumberFormat="1" applyFont="1" applyBorder="1" applyAlignment="1">
      <alignment horizontal="right" wrapText="1"/>
      <protection/>
    </xf>
    <xf numFmtId="9" fontId="3" fillId="0" borderId="113" xfId="56" applyNumberFormat="1" applyFont="1" applyBorder="1" applyAlignment="1">
      <alignment horizontal="right" wrapText="1"/>
      <protection/>
    </xf>
    <xf numFmtId="9" fontId="2" fillId="0" borderId="113" xfId="56" applyNumberFormat="1" applyFont="1" applyBorder="1" applyAlignment="1">
      <alignment horizontal="right" wrapText="1"/>
      <protection/>
    </xf>
    <xf numFmtId="9" fontId="2" fillId="0" borderId="115" xfId="56" applyNumberFormat="1" applyFont="1" applyBorder="1" applyAlignment="1">
      <alignment horizontal="right" wrapText="1"/>
      <protection/>
    </xf>
    <xf numFmtId="9" fontId="2" fillId="0" borderId="119" xfId="56" applyNumberFormat="1" applyFont="1" applyBorder="1" applyAlignment="1">
      <alignment horizontal="right" wrapText="1"/>
      <protection/>
    </xf>
    <xf numFmtId="9" fontId="3" fillId="0" borderId="124" xfId="56" applyNumberFormat="1" applyFont="1" applyBorder="1" applyAlignment="1">
      <alignment horizontal="right" wrapText="1"/>
      <protection/>
    </xf>
    <xf numFmtId="0" fontId="5" fillId="0" borderId="95" xfId="58" applyFont="1" applyBorder="1" applyAlignment="1">
      <alignment horizontal="center" vertical="center" wrapText="1"/>
      <protection/>
    </xf>
    <xf numFmtId="0" fontId="5" fillId="0" borderId="9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right" wrapText="1"/>
      <protection/>
    </xf>
    <xf numFmtId="0" fontId="5" fillId="0" borderId="91" xfId="58" applyFont="1" applyBorder="1" applyAlignment="1">
      <alignment horizontal="right"/>
      <protection/>
    </xf>
    <xf numFmtId="0" fontId="2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81" xfId="0" applyFont="1" applyBorder="1" applyAlignment="1">
      <alignment horizontal="center" vertical="center" wrapText="1"/>
    </xf>
    <xf numFmtId="10" fontId="5" fillId="0" borderId="107" xfId="58" applyNumberFormat="1" applyFont="1" applyBorder="1">
      <alignment/>
      <protection/>
    </xf>
    <xf numFmtId="10" fontId="2" fillId="0" borderId="107" xfId="58" applyNumberFormat="1" applyFont="1" applyBorder="1">
      <alignment/>
      <protection/>
    </xf>
    <xf numFmtId="10" fontId="5" fillId="0" borderId="124" xfId="58" applyNumberFormat="1" applyFont="1" applyBorder="1">
      <alignment/>
      <protection/>
    </xf>
    <xf numFmtId="0" fontId="5" fillId="0" borderId="0" xfId="0" applyFont="1" applyAlignment="1">
      <alignment/>
    </xf>
    <xf numFmtId="0" fontId="1" fillId="0" borderId="182" xfId="0" applyFont="1" applyBorder="1" applyAlignment="1">
      <alignment horizontal="center" vertical="center" wrapText="1"/>
    </xf>
    <xf numFmtId="0" fontId="1" fillId="0" borderId="183" xfId="0" applyFont="1" applyBorder="1" applyAlignment="1">
      <alignment horizontal="center"/>
    </xf>
    <xf numFmtId="0" fontId="1" fillId="0" borderId="184" xfId="0" applyFont="1" applyBorder="1" applyAlignment="1">
      <alignment horizontal="center"/>
    </xf>
    <xf numFmtId="0" fontId="1" fillId="0" borderId="185" xfId="0" applyFont="1" applyBorder="1" applyAlignment="1">
      <alignment horizontal="center"/>
    </xf>
    <xf numFmtId="0" fontId="1" fillId="0" borderId="183" xfId="0" applyFont="1" applyFill="1" applyBorder="1" applyAlignment="1">
      <alignment horizontal="center"/>
    </xf>
    <xf numFmtId="0" fontId="1" fillId="0" borderId="186" xfId="0" applyFont="1" applyBorder="1" applyAlignment="1">
      <alignment horizontal="center"/>
    </xf>
    <xf numFmtId="0" fontId="27" fillId="0" borderId="185" xfId="0" applyFont="1" applyBorder="1" applyAlignment="1">
      <alignment/>
    </xf>
    <xf numFmtId="0" fontId="27" fillId="0" borderId="183" xfId="0" applyFont="1" applyBorder="1" applyAlignment="1">
      <alignment horizontal="center"/>
    </xf>
    <xf numFmtId="0" fontId="27" fillId="0" borderId="184" xfId="0" applyFont="1" applyBorder="1" applyAlignment="1">
      <alignment horizontal="center"/>
    </xf>
    <xf numFmtId="0" fontId="27" fillId="0" borderId="184" xfId="0" applyFont="1" applyBorder="1" applyAlignment="1">
      <alignment/>
    </xf>
    <xf numFmtId="0" fontId="27" fillId="0" borderId="187" xfId="0" applyFont="1" applyBorder="1" applyAlignment="1">
      <alignment horizontal="center"/>
    </xf>
    <xf numFmtId="3" fontId="0" fillId="0" borderId="188" xfId="40" applyNumberFormat="1" applyFont="1" applyFill="1" applyBorder="1" applyAlignment="1" applyProtection="1">
      <alignment horizontal="right"/>
      <protection/>
    </xf>
    <xf numFmtId="3" fontId="0" fillId="0" borderId="16" xfId="40" applyNumberFormat="1" applyFont="1" applyFill="1" applyBorder="1" applyAlignment="1" applyProtection="1">
      <alignment horizontal="right"/>
      <protection/>
    </xf>
    <xf numFmtId="3" fontId="0" fillId="0" borderId="189" xfId="40" applyNumberFormat="1" applyFont="1" applyFill="1" applyBorder="1" applyAlignment="1" applyProtection="1">
      <alignment horizontal="right"/>
      <protection/>
    </xf>
    <xf numFmtId="0" fontId="1" fillId="0" borderId="190" xfId="0" applyFont="1" applyBorder="1" applyAlignment="1">
      <alignment horizontal="center" vertical="center"/>
    </xf>
    <xf numFmtId="0" fontId="1" fillId="0" borderId="191" xfId="0" applyFont="1" applyBorder="1" applyAlignment="1">
      <alignment horizontal="center" vertical="center"/>
    </xf>
    <xf numFmtId="3" fontId="0" fillId="0" borderId="91" xfId="40" applyNumberFormat="1" applyFont="1" applyFill="1" applyBorder="1" applyAlignment="1" applyProtection="1">
      <alignment horizontal="right"/>
      <protection/>
    </xf>
    <xf numFmtId="0" fontId="4" fillId="0" borderId="14" xfId="0" applyFont="1" applyBorder="1" applyAlignment="1">
      <alignment/>
    </xf>
    <xf numFmtId="0" fontId="4" fillId="0" borderId="192" xfId="0" applyFont="1" applyBorder="1" applyAlignment="1">
      <alignment/>
    </xf>
    <xf numFmtId="0" fontId="4" fillId="0" borderId="19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0" xfId="0" applyFont="1" applyBorder="1" applyAlignment="1">
      <alignment/>
    </xf>
    <xf numFmtId="0" fontId="4" fillId="0" borderId="194" xfId="0" applyFont="1" applyBorder="1" applyAlignment="1">
      <alignment/>
    </xf>
    <xf numFmtId="0" fontId="0" fillId="0" borderId="183" xfId="0" applyBorder="1" applyAlignment="1">
      <alignment/>
    </xf>
    <xf numFmtId="0" fontId="0" fillId="0" borderId="184" xfId="0" applyBorder="1" applyAlignment="1">
      <alignment/>
    </xf>
    <xf numFmtId="0" fontId="0" fillId="0" borderId="187" xfId="0" applyBorder="1" applyAlignment="1">
      <alignment/>
    </xf>
    <xf numFmtId="0" fontId="5" fillId="0" borderId="186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18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95" xfId="0" applyFont="1" applyBorder="1" applyAlignment="1">
      <alignment/>
    </xf>
    <xf numFmtId="0" fontId="0" fillId="0" borderId="196" xfId="0" applyFont="1" applyBorder="1" applyAlignment="1">
      <alignment horizontal="center" vertical="center" wrapText="1"/>
    </xf>
    <xf numFmtId="3" fontId="0" fillId="0" borderId="195" xfId="0" applyNumberFormat="1" applyFont="1" applyBorder="1" applyAlignment="1">
      <alignment horizontal="right"/>
    </xf>
    <xf numFmtId="3" fontId="2" fillId="0" borderId="10" xfId="40" applyNumberFormat="1" applyFont="1" applyFill="1" applyBorder="1" applyAlignment="1" applyProtection="1">
      <alignment horizontal="right"/>
      <protection/>
    </xf>
    <xf numFmtId="3" fontId="2" fillId="0" borderId="197" xfId="40" applyNumberFormat="1" applyFont="1" applyFill="1" applyBorder="1" applyAlignment="1" applyProtection="1">
      <alignment horizontal="right"/>
      <protection/>
    </xf>
    <xf numFmtId="3" fontId="3" fillId="0" borderId="10" xfId="40" applyNumberFormat="1" applyFont="1" applyFill="1" applyBorder="1" applyAlignment="1" applyProtection="1">
      <alignment/>
      <protection/>
    </xf>
    <xf numFmtId="3" fontId="3" fillId="0" borderId="197" xfId="40" applyNumberFormat="1" applyFont="1" applyFill="1" applyBorder="1" applyAlignment="1" applyProtection="1">
      <alignment horizontal="right"/>
      <protection/>
    </xf>
    <xf numFmtId="3" fontId="2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 horizontal="right"/>
      <protection/>
    </xf>
    <xf numFmtId="3" fontId="2" fillId="0" borderId="198" xfId="40" applyNumberFormat="1" applyFont="1" applyFill="1" applyBorder="1" applyAlignment="1" applyProtection="1">
      <alignment horizontal="right"/>
      <protection/>
    </xf>
    <xf numFmtId="3" fontId="2" fillId="0" borderId="199" xfId="40" applyNumberFormat="1" applyFont="1" applyFill="1" applyBorder="1" applyAlignment="1" applyProtection="1">
      <alignment horizontal="right"/>
      <protection/>
    </xf>
    <xf numFmtId="0" fontId="0" fillId="0" borderId="200" xfId="0" applyBorder="1" applyAlignment="1">
      <alignment/>
    </xf>
    <xf numFmtId="0" fontId="1" fillId="0" borderId="200" xfId="0" applyFont="1" applyBorder="1" applyAlignment="1">
      <alignment horizontal="right"/>
    </xf>
    <xf numFmtId="0" fontId="0" fillId="0" borderId="201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5" fillId="0" borderId="202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0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03" xfId="0" applyFont="1" applyBorder="1" applyAlignment="1">
      <alignment/>
    </xf>
    <xf numFmtId="0" fontId="5" fillId="0" borderId="204" xfId="0" applyFont="1" applyBorder="1" applyAlignment="1">
      <alignment horizontal="center" vertical="center" wrapText="1"/>
    </xf>
    <xf numFmtId="0" fontId="5" fillId="0" borderId="205" xfId="58" applyFont="1" applyBorder="1" applyAlignment="1">
      <alignment horizontal="center" vertical="center" wrapText="1"/>
      <protection/>
    </xf>
    <xf numFmtId="0" fontId="5" fillId="0" borderId="94" xfId="0" applyFont="1" applyBorder="1" applyAlignment="1">
      <alignment horizontal="center" vertical="center" wrapText="1"/>
    </xf>
    <xf numFmtId="3" fontId="0" fillId="0" borderId="206" xfId="0" applyNumberFormat="1" applyFont="1" applyBorder="1" applyAlignment="1">
      <alignment horizontal="right"/>
    </xf>
    <xf numFmtId="0" fontId="0" fillId="0" borderId="203" xfId="0" applyFont="1" applyBorder="1" applyAlignment="1">
      <alignment horizontal="right"/>
    </xf>
    <xf numFmtId="0" fontId="5" fillId="0" borderId="207" xfId="0" applyFont="1" applyBorder="1" applyAlignment="1">
      <alignment horizontal="center" vertical="center" wrapText="1"/>
    </xf>
    <xf numFmtId="3" fontId="0" fillId="0" borderId="203" xfId="0" applyNumberFormat="1" applyFont="1" applyBorder="1" applyAlignment="1">
      <alignment horizontal="right"/>
    </xf>
    <xf numFmtId="9" fontId="5" fillId="0" borderId="111" xfId="65" applyFont="1" applyBorder="1" applyAlignment="1">
      <alignment horizontal="right"/>
    </xf>
    <xf numFmtId="0" fontId="1" fillId="0" borderId="208" xfId="0" applyFont="1" applyBorder="1" applyAlignment="1">
      <alignment horizontal="center"/>
    </xf>
    <xf numFmtId="3" fontId="0" fillId="0" borderId="209" xfId="0" applyNumberFormat="1" applyFont="1" applyBorder="1" applyAlignment="1">
      <alignment horizontal="right"/>
    </xf>
    <xf numFmtId="3" fontId="0" fillId="0" borderId="210" xfId="0" applyNumberFormat="1" applyFont="1" applyBorder="1" applyAlignment="1">
      <alignment horizontal="right"/>
    </xf>
    <xf numFmtId="3" fontId="0" fillId="0" borderId="211" xfId="0" applyNumberFormat="1" applyFont="1" applyBorder="1" applyAlignment="1">
      <alignment horizontal="right"/>
    </xf>
    <xf numFmtId="0" fontId="0" fillId="0" borderId="210" xfId="0" applyFont="1" applyBorder="1" applyAlignment="1">
      <alignment horizontal="right"/>
    </xf>
    <xf numFmtId="0" fontId="1" fillId="0" borderId="212" xfId="0" applyFont="1" applyBorder="1" applyAlignment="1">
      <alignment horizontal="center"/>
    </xf>
    <xf numFmtId="0" fontId="30" fillId="0" borderId="36" xfId="0" applyFont="1" applyBorder="1" applyAlignment="1">
      <alignment horizontal="left"/>
    </xf>
    <xf numFmtId="0" fontId="30" fillId="0" borderId="213" xfId="0" applyFont="1" applyBorder="1" applyAlignment="1">
      <alignment horizontal="left"/>
    </xf>
    <xf numFmtId="3" fontId="0" fillId="0" borderId="214" xfId="0" applyNumberFormat="1" applyFont="1" applyBorder="1" applyAlignment="1">
      <alignment horizontal="right"/>
    </xf>
    <xf numFmtId="3" fontId="0" fillId="0" borderId="215" xfId="0" applyNumberFormat="1" applyFont="1" applyBorder="1" applyAlignment="1">
      <alignment horizontal="right"/>
    </xf>
    <xf numFmtId="3" fontId="0" fillId="0" borderId="216" xfId="0" applyNumberFormat="1" applyFont="1" applyBorder="1" applyAlignment="1">
      <alignment horizontal="right"/>
    </xf>
    <xf numFmtId="0" fontId="0" fillId="0" borderId="215" xfId="0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213" xfId="0" applyFont="1" applyBorder="1" applyAlignment="1">
      <alignment horizontal="left"/>
    </xf>
    <xf numFmtId="0" fontId="1" fillId="0" borderId="217" xfId="0" applyFont="1" applyBorder="1" applyAlignment="1">
      <alignment horizontal="center"/>
    </xf>
    <xf numFmtId="0" fontId="0" fillId="0" borderId="126" xfId="0" applyFont="1" applyBorder="1" applyAlignment="1">
      <alignment horizontal="left"/>
    </xf>
    <xf numFmtId="0" fontId="0" fillId="0" borderId="218" xfId="0" applyFont="1" applyBorder="1" applyAlignment="1">
      <alignment horizontal="left"/>
    </xf>
    <xf numFmtId="3" fontId="0" fillId="0" borderId="219" xfId="0" applyNumberFormat="1" applyFont="1" applyBorder="1" applyAlignment="1">
      <alignment horizontal="right"/>
    </xf>
    <xf numFmtId="3" fontId="0" fillId="0" borderId="220" xfId="0" applyNumberFormat="1" applyFont="1" applyBorder="1" applyAlignment="1">
      <alignment horizontal="right"/>
    </xf>
    <xf numFmtId="3" fontId="0" fillId="0" borderId="221" xfId="0" applyNumberFormat="1" applyFont="1" applyBorder="1" applyAlignment="1">
      <alignment horizontal="right"/>
    </xf>
    <xf numFmtId="0" fontId="0" fillId="0" borderId="220" xfId="0" applyFont="1" applyBorder="1" applyAlignment="1">
      <alignment horizontal="right"/>
    </xf>
    <xf numFmtId="9" fontId="0" fillId="0" borderId="210" xfId="65" applyFont="1" applyBorder="1" applyAlignment="1">
      <alignment horizontal="right"/>
    </xf>
    <xf numFmtId="0" fontId="0" fillId="0" borderId="212" xfId="0" applyBorder="1" applyAlignment="1">
      <alignment/>
    </xf>
    <xf numFmtId="9" fontId="0" fillId="0" borderId="215" xfId="65" applyFont="1" applyBorder="1" applyAlignment="1">
      <alignment horizontal="right"/>
    </xf>
    <xf numFmtId="0" fontId="0" fillId="0" borderId="217" xfId="0" applyBorder="1" applyAlignment="1">
      <alignment/>
    </xf>
    <xf numFmtId="0" fontId="0" fillId="0" borderId="200" xfId="0" applyBorder="1" applyAlignment="1">
      <alignment horizontal="right"/>
    </xf>
    <xf numFmtId="0" fontId="5" fillId="0" borderId="97" xfId="0" applyFont="1" applyBorder="1" applyAlignment="1">
      <alignment horizontal="left" vertical="center" wrapText="1"/>
    </xf>
    <xf numFmtId="0" fontId="5" fillId="0" borderId="22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5" fillId="0" borderId="0" xfId="56" applyFont="1" applyAlignment="1">
      <alignment horizontal="center" vertical="distributed" wrapText="1"/>
      <protection/>
    </xf>
    <xf numFmtId="0" fontId="0" fillId="0" borderId="0" xfId="0" applyAlignment="1">
      <alignment horizontal="center"/>
    </xf>
    <xf numFmtId="0" fontId="5" fillId="0" borderId="0" xfId="56" applyFont="1" applyAlignment="1">
      <alignment horizontal="center" vertical="distributed"/>
      <protection/>
    </xf>
    <xf numFmtId="0" fontId="5" fillId="0" borderId="0" xfId="57" applyFont="1" applyAlignment="1">
      <alignment horizontal="center" wrapText="1"/>
      <protection/>
    </xf>
    <xf numFmtId="0" fontId="0" fillId="0" borderId="0" xfId="57" applyAlignment="1">
      <alignment horizontal="center"/>
      <protection/>
    </xf>
    <xf numFmtId="0" fontId="0" fillId="0" borderId="0" xfId="58" applyAlignment="1">
      <alignment horizont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5" fillId="0" borderId="29" xfId="58" applyFont="1" applyBorder="1" applyAlignment="1">
      <alignment horizontal="left"/>
      <protection/>
    </xf>
    <xf numFmtId="0" fontId="5" fillId="0" borderId="14" xfId="58" applyFont="1" applyBorder="1" applyAlignment="1">
      <alignment horizontal="left"/>
      <protection/>
    </xf>
    <xf numFmtId="0" fontId="5" fillId="0" borderId="22" xfId="58" applyFont="1" applyBorder="1" applyAlignment="1">
      <alignment horizontal="left"/>
      <protection/>
    </xf>
    <xf numFmtId="0" fontId="5" fillId="0" borderId="23" xfId="58" applyFont="1" applyBorder="1" applyAlignment="1">
      <alignment horizontal="left"/>
      <protection/>
    </xf>
    <xf numFmtId="0" fontId="5" fillId="0" borderId="223" xfId="58" applyFont="1" applyBorder="1" applyAlignment="1">
      <alignment horizontal="left"/>
      <protection/>
    </xf>
    <xf numFmtId="0" fontId="5" fillId="0" borderId="168" xfId="58" applyFont="1" applyBorder="1" applyAlignment="1">
      <alignment horizontal="left"/>
      <protection/>
    </xf>
    <xf numFmtId="0" fontId="5" fillId="0" borderId="224" xfId="58" applyFont="1" applyBorder="1" applyAlignment="1">
      <alignment horizontal="left"/>
      <protection/>
    </xf>
    <xf numFmtId="0" fontId="5" fillId="0" borderId="225" xfId="58" applyFont="1" applyBorder="1" applyAlignment="1">
      <alignment horizontal="center" vertical="center"/>
      <protection/>
    </xf>
    <xf numFmtId="0" fontId="5" fillId="0" borderId="226" xfId="58" applyFont="1" applyBorder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3" fontId="2" fillId="0" borderId="227" xfId="40" applyNumberFormat="1" applyFont="1" applyFill="1" applyBorder="1" applyAlignment="1" applyProtection="1">
      <alignment horizontal="center"/>
      <protection/>
    </xf>
    <xf numFmtId="3" fontId="2" fillId="0" borderId="228" xfId="40" applyNumberFormat="1" applyFont="1" applyFill="1" applyBorder="1" applyAlignment="1" applyProtection="1">
      <alignment horizontal="center"/>
      <protection/>
    </xf>
    <xf numFmtId="3" fontId="2" fillId="0" borderId="13" xfId="40" applyNumberFormat="1" applyFont="1" applyFill="1" applyBorder="1" applyAlignment="1" applyProtection="1">
      <alignment horizontal="center"/>
      <protection/>
    </xf>
    <xf numFmtId="3" fontId="2" fillId="0" borderId="16" xfId="40" applyNumberFormat="1" applyFont="1" applyFill="1" applyBorder="1" applyAlignment="1" applyProtection="1">
      <alignment horizontal="center"/>
      <protection/>
    </xf>
    <xf numFmtId="3" fontId="3" fillId="0" borderId="13" xfId="40" applyNumberFormat="1" applyFont="1" applyFill="1" applyBorder="1" applyAlignment="1" applyProtection="1">
      <alignment horizontal="right" vertical="center"/>
      <protection/>
    </xf>
    <xf numFmtId="3" fontId="3" fillId="0" borderId="16" xfId="40" applyNumberFormat="1" applyFont="1" applyFill="1" applyBorder="1" applyAlignment="1" applyProtection="1">
      <alignment horizontal="right" vertical="center"/>
      <protection/>
    </xf>
    <xf numFmtId="3" fontId="3" fillId="0" borderId="227" xfId="40" applyNumberFormat="1" applyFont="1" applyFill="1" applyBorder="1" applyAlignment="1" applyProtection="1">
      <alignment horizontal="right" vertical="center"/>
      <protection/>
    </xf>
    <xf numFmtId="3" fontId="3" fillId="0" borderId="228" xfId="40" applyNumberFormat="1" applyFont="1" applyFill="1" applyBorder="1" applyAlignment="1" applyProtection="1">
      <alignment horizontal="right" vertical="center"/>
      <protection/>
    </xf>
    <xf numFmtId="0" fontId="27" fillId="0" borderId="22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" fillId="0" borderId="222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229" xfId="0" applyFont="1" applyBorder="1" applyAlignment="1">
      <alignment horizontal="left"/>
    </xf>
    <xf numFmtId="0" fontId="27" fillId="0" borderId="110" xfId="0" applyFont="1" applyBorder="1" applyAlignment="1">
      <alignment horizontal="left"/>
    </xf>
    <xf numFmtId="0" fontId="27" fillId="0" borderId="2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8" fillId="0" borderId="222" xfId="0" applyFont="1" applyBorder="1" applyAlignment="1">
      <alignment horizontal="left"/>
    </xf>
    <xf numFmtId="0" fontId="4" fillId="0" borderId="222" xfId="0" applyFont="1" applyBorder="1" applyAlignment="1">
      <alignment horizontal="left"/>
    </xf>
    <xf numFmtId="0" fontId="1" fillId="0" borderId="192" xfId="0" applyFont="1" applyBorder="1" applyAlignment="1">
      <alignment horizontal="left"/>
    </xf>
    <xf numFmtId="0" fontId="1" fillId="0" borderId="1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231" xfId="0" applyFont="1" applyBorder="1" applyAlignment="1">
      <alignment horizontal="center" vertical="center"/>
    </xf>
    <xf numFmtId="0" fontId="1" fillId="0" borderId="231" xfId="0" applyFont="1" applyBorder="1" applyAlignment="1">
      <alignment horizontal="left" vertical="center"/>
    </xf>
    <xf numFmtId="0" fontId="1" fillId="0" borderId="232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5" fillId="0" borderId="233" xfId="0" applyFont="1" applyBorder="1" applyAlignment="1">
      <alignment horizontal="center" vertical="center"/>
    </xf>
    <xf numFmtId="0" fontId="5" fillId="0" borderId="234" xfId="0" applyFont="1" applyBorder="1" applyAlignment="1">
      <alignment horizontal="center" vertical="center"/>
    </xf>
    <xf numFmtId="0" fontId="31" fillId="0" borderId="2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13" xfId="0" applyFont="1" applyBorder="1" applyAlignment="1">
      <alignment horizontal="left"/>
    </xf>
    <xf numFmtId="0" fontId="5" fillId="0" borderId="235" xfId="0" applyFont="1" applyBorder="1" applyAlignment="1">
      <alignment horizontal="left"/>
    </xf>
    <xf numFmtId="0" fontId="0" fillId="0" borderId="236" xfId="0" applyFont="1" applyBorder="1" applyAlignment="1">
      <alignment/>
    </xf>
    <xf numFmtId="0" fontId="30" fillId="0" borderId="237" xfId="0" applyFont="1" applyBorder="1" applyAlignment="1">
      <alignment horizontal="left"/>
    </xf>
    <xf numFmtId="0" fontId="30" fillId="0" borderId="238" xfId="0" applyFont="1" applyBorder="1" applyAlignment="1">
      <alignment horizontal="left"/>
    </xf>
    <xf numFmtId="0" fontId="0" fillId="0" borderId="209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236" xfId="0" applyFont="1" applyBorder="1" applyAlignment="1">
      <alignment/>
    </xf>
    <xf numFmtId="0" fontId="29" fillId="0" borderId="239" xfId="0" applyFont="1" applyBorder="1" applyAlignment="1">
      <alignment horizontal="center" vertical="center"/>
    </xf>
    <xf numFmtId="0" fontId="29" fillId="0" borderId="240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3am." xfId="56"/>
    <cellStyle name="Normál_4.a" xfId="57"/>
    <cellStyle name="Normál_Munkafüzet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lajdonos\Dokumentumok\Munkaf&#252;zet%20p.3.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sz.melléklet - felhalmoz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00390625" style="0" customWidth="1"/>
    <col min="2" max="2" width="46.00390625" style="0" customWidth="1"/>
    <col min="3" max="5" width="10.8515625" style="0" customWidth="1"/>
    <col min="6" max="6" width="9.28125" style="0" customWidth="1"/>
    <col min="7" max="8" width="10.8515625" style="0" customWidth="1"/>
  </cols>
  <sheetData>
    <row r="1" spans="7:8" ht="12.75">
      <c r="G1" s="497" t="s">
        <v>104</v>
      </c>
      <c r="H1" s="497"/>
    </row>
    <row r="2" spans="1:8" ht="12.75">
      <c r="A2" s="498" t="s">
        <v>248</v>
      </c>
      <c r="B2" s="498"/>
      <c r="C2" s="498"/>
      <c r="D2" s="498"/>
      <c r="E2" s="498"/>
      <c r="F2" s="498"/>
      <c r="G2" s="498"/>
      <c r="H2" s="498"/>
    </row>
    <row r="3" spans="1:15" ht="12" customHeight="1">
      <c r="A3" s="498" t="s">
        <v>136</v>
      </c>
      <c r="B3" s="498"/>
      <c r="C3" s="498"/>
      <c r="D3" s="498"/>
      <c r="E3" s="498"/>
      <c r="F3" s="498"/>
      <c r="G3" s="498"/>
      <c r="H3" s="498"/>
      <c r="O3" s="7"/>
    </row>
    <row r="4" spans="2:8" ht="13.5" thickBot="1">
      <c r="B4" s="4"/>
      <c r="C4" s="4"/>
      <c r="D4" s="4"/>
      <c r="E4" s="4"/>
      <c r="F4" s="4"/>
      <c r="G4" s="4"/>
      <c r="H4" s="206" t="s">
        <v>121</v>
      </c>
    </row>
    <row r="5" spans="1:8" ht="50.25" customHeight="1" thickTop="1">
      <c r="A5" s="152" t="s">
        <v>0</v>
      </c>
      <c r="B5" s="149" t="s">
        <v>1</v>
      </c>
      <c r="C5" s="150" t="s">
        <v>71</v>
      </c>
      <c r="D5" s="463" t="s">
        <v>242</v>
      </c>
      <c r="E5" s="151" t="s">
        <v>137</v>
      </c>
      <c r="F5" s="283" t="s">
        <v>138</v>
      </c>
      <c r="G5" s="293" t="s">
        <v>139</v>
      </c>
      <c r="H5" s="98" t="s">
        <v>140</v>
      </c>
    </row>
    <row r="6" spans="1:8" ht="12.75">
      <c r="A6" s="495" t="s">
        <v>2</v>
      </c>
      <c r="B6" s="496"/>
      <c r="C6" s="63"/>
      <c r="D6" s="63"/>
      <c r="E6" s="63"/>
      <c r="F6" s="284"/>
      <c r="G6" s="294"/>
      <c r="H6" s="99"/>
    </row>
    <row r="7" spans="1:8" ht="12.75">
      <c r="A7" s="100"/>
      <c r="B7" s="57" t="s">
        <v>114</v>
      </c>
      <c r="C7" s="65">
        <f>SUM(C8,C9,C18,C33,C40,C39,C32)</f>
        <v>72857</v>
      </c>
      <c r="D7" s="65">
        <f>SUM(D8,D9,D19,D33,D40,D39,D32)</f>
        <v>75381</v>
      </c>
      <c r="E7" s="65">
        <f>SUM(E8,E9,E19,E33,E40,E39,E32)</f>
        <v>85031</v>
      </c>
      <c r="F7" s="329">
        <f>E7/D7</f>
        <v>1.1280163436409705</v>
      </c>
      <c r="G7" s="295">
        <f>SUM(G8,G9,G19,G33,G40,G39,)</f>
        <v>82527</v>
      </c>
      <c r="H7" s="101">
        <f>SUM(H8,H9,H19,H33,H40,H39,)</f>
        <v>134</v>
      </c>
    </row>
    <row r="8" spans="1:8" ht="12.75">
      <c r="A8" s="102" t="s">
        <v>3</v>
      </c>
      <c r="B8" s="9" t="s">
        <v>4</v>
      </c>
      <c r="C8" s="3">
        <v>9647</v>
      </c>
      <c r="D8" s="3">
        <v>4474</v>
      </c>
      <c r="E8" s="3">
        <v>6990</v>
      </c>
      <c r="F8" s="285">
        <f>E8/D8</f>
        <v>1.5623603039785428</v>
      </c>
      <c r="G8" s="296">
        <v>6990</v>
      </c>
      <c r="H8" s="103"/>
    </row>
    <row r="9" spans="1:8" ht="12.75">
      <c r="A9" s="102" t="s">
        <v>5</v>
      </c>
      <c r="B9" s="9" t="s">
        <v>6</v>
      </c>
      <c r="C9" s="3">
        <f>C10+C16+C17</f>
        <v>15550</v>
      </c>
      <c r="D9" s="3">
        <f>D10+D16+D17</f>
        <v>15702</v>
      </c>
      <c r="E9" s="3">
        <f>E10+E16+E17</f>
        <v>18847</v>
      </c>
      <c r="F9" s="285">
        <f aca="true" t="shared" si="0" ref="F9:F62">E9/D9</f>
        <v>1.2002929563112978</v>
      </c>
      <c r="G9" s="296">
        <v>18847</v>
      </c>
      <c r="H9" s="103"/>
    </row>
    <row r="10" spans="1:8" ht="12.75">
      <c r="A10" s="278"/>
      <c r="B10" s="19" t="s">
        <v>146</v>
      </c>
      <c r="C10" s="282">
        <f>SUM(C11:C15)</f>
        <v>15550</v>
      </c>
      <c r="D10" s="282">
        <f>SUM(D11:D15)</f>
        <v>15702</v>
      </c>
      <c r="E10" s="282">
        <f>SUM(E11:E15)</f>
        <v>18786</v>
      </c>
      <c r="F10" s="289">
        <f t="shared" si="0"/>
        <v>1.196408100878869</v>
      </c>
      <c r="G10" s="302">
        <f>SUM(G11:G15)</f>
        <v>18786</v>
      </c>
      <c r="H10" s="280"/>
    </row>
    <row r="11" spans="1:8" ht="12.75">
      <c r="A11" s="104"/>
      <c r="B11" s="66" t="s">
        <v>7</v>
      </c>
      <c r="C11" s="67">
        <v>1200</v>
      </c>
      <c r="D11" s="68">
        <v>1200</v>
      </c>
      <c r="E11" s="68">
        <v>1370</v>
      </c>
      <c r="F11" s="286">
        <f t="shared" si="0"/>
        <v>1.1416666666666666</v>
      </c>
      <c r="G11" s="298">
        <v>1370</v>
      </c>
      <c r="H11" s="105"/>
    </row>
    <row r="12" spans="1:8" ht="12.75">
      <c r="A12" s="106"/>
      <c r="B12" s="69" t="s">
        <v>8</v>
      </c>
      <c r="C12" s="70">
        <v>300</v>
      </c>
      <c r="D12" s="71">
        <v>300</v>
      </c>
      <c r="E12" s="71">
        <v>302</v>
      </c>
      <c r="F12" s="287">
        <f t="shared" si="0"/>
        <v>1.0066666666666666</v>
      </c>
      <c r="G12" s="299">
        <v>302</v>
      </c>
      <c r="H12" s="107"/>
    </row>
    <row r="13" spans="1:8" ht="12.75">
      <c r="A13" s="106"/>
      <c r="B13" s="69" t="s">
        <v>9</v>
      </c>
      <c r="C13" s="70">
        <v>150</v>
      </c>
      <c r="D13" s="71">
        <v>150</v>
      </c>
      <c r="E13" s="71">
        <v>421</v>
      </c>
      <c r="F13" s="287">
        <f t="shared" si="0"/>
        <v>2.8066666666666666</v>
      </c>
      <c r="G13" s="299">
        <v>421</v>
      </c>
      <c r="H13" s="107"/>
    </row>
    <row r="14" spans="1:8" ht="12.75">
      <c r="A14" s="106"/>
      <c r="B14" s="69" t="s">
        <v>10</v>
      </c>
      <c r="C14" s="70">
        <v>900</v>
      </c>
      <c r="D14" s="71">
        <v>900</v>
      </c>
      <c r="E14" s="71">
        <v>953</v>
      </c>
      <c r="F14" s="287">
        <f t="shared" si="0"/>
        <v>1.058888888888889</v>
      </c>
      <c r="G14" s="299">
        <v>953</v>
      </c>
      <c r="H14" s="107"/>
    </row>
    <row r="15" spans="1:8" ht="12.75">
      <c r="A15" s="108"/>
      <c r="B15" s="72" t="s">
        <v>11</v>
      </c>
      <c r="C15" s="73">
        <v>13000</v>
      </c>
      <c r="D15" s="74">
        <v>13152</v>
      </c>
      <c r="E15" s="74">
        <v>15740</v>
      </c>
      <c r="F15" s="288">
        <f t="shared" si="0"/>
        <v>1.1967761557177616</v>
      </c>
      <c r="G15" s="300">
        <v>15740</v>
      </c>
      <c r="H15" s="109"/>
    </row>
    <row r="16" spans="1:8" ht="12.75">
      <c r="A16" s="275"/>
      <c r="B16" s="281" t="s">
        <v>147</v>
      </c>
      <c r="C16" s="282">
        <v>0</v>
      </c>
      <c r="D16" s="282">
        <v>0</v>
      </c>
      <c r="E16" s="276">
        <v>5</v>
      </c>
      <c r="F16" s="289">
        <v>0</v>
      </c>
      <c r="G16" s="301">
        <v>5</v>
      </c>
      <c r="H16" s="277"/>
    </row>
    <row r="17" spans="1:8" ht="12.75">
      <c r="A17" s="275"/>
      <c r="B17" s="281" t="s">
        <v>145</v>
      </c>
      <c r="C17" s="282">
        <v>0</v>
      </c>
      <c r="D17" s="282">
        <v>0</v>
      </c>
      <c r="E17" s="276">
        <v>56</v>
      </c>
      <c r="F17" s="289">
        <v>0</v>
      </c>
      <c r="G17" s="301">
        <v>56</v>
      </c>
      <c r="H17" s="277"/>
    </row>
    <row r="18" spans="1:9" ht="12.75">
      <c r="A18" s="110" t="s">
        <v>12</v>
      </c>
      <c r="B18" s="9" t="s">
        <v>86</v>
      </c>
      <c r="C18" s="24">
        <f>C19</f>
        <v>39105</v>
      </c>
      <c r="D18" s="3">
        <f>D19</f>
        <v>50657</v>
      </c>
      <c r="E18" s="3">
        <f>E19</f>
        <v>50657</v>
      </c>
      <c r="F18" s="285">
        <f t="shared" si="0"/>
        <v>1</v>
      </c>
      <c r="G18" s="296">
        <f>G19</f>
        <v>50657</v>
      </c>
      <c r="H18" s="111">
        <v>0</v>
      </c>
      <c r="I18" s="13"/>
    </row>
    <row r="19" spans="1:8" ht="12.75">
      <c r="A19" s="112"/>
      <c r="B19" s="55" t="s">
        <v>13</v>
      </c>
      <c r="C19" s="11">
        <f>SUM(C20:C30)</f>
        <v>39105</v>
      </c>
      <c r="D19" s="11">
        <f>SUM(D20:D31)</f>
        <v>50657</v>
      </c>
      <c r="E19" s="11">
        <f>SUM(E20:E31)</f>
        <v>50657</v>
      </c>
      <c r="F19" s="289">
        <f t="shared" si="0"/>
        <v>1</v>
      </c>
      <c r="G19" s="302">
        <f>SUM(G20:G31)</f>
        <v>50657</v>
      </c>
      <c r="H19" s="113">
        <f>SUM(H20:H30)</f>
        <v>0</v>
      </c>
    </row>
    <row r="20" spans="1:8" ht="12.75">
      <c r="A20" s="114"/>
      <c r="B20" s="66" t="s">
        <v>14</v>
      </c>
      <c r="C20" s="75">
        <v>14154</v>
      </c>
      <c r="D20" s="75">
        <v>21614</v>
      </c>
      <c r="E20" s="75">
        <v>21614</v>
      </c>
      <c r="F20" s="286">
        <f t="shared" si="0"/>
        <v>1</v>
      </c>
      <c r="G20" s="298">
        <v>21614</v>
      </c>
      <c r="H20" s="105"/>
    </row>
    <row r="21" spans="1:8" ht="12.75">
      <c r="A21" s="115"/>
      <c r="B21" s="69" t="s">
        <v>15</v>
      </c>
      <c r="C21" s="77">
        <v>12704</v>
      </c>
      <c r="D21" s="77">
        <v>13756</v>
      </c>
      <c r="E21" s="77">
        <v>13756</v>
      </c>
      <c r="F21" s="287">
        <f t="shared" si="0"/>
        <v>1</v>
      </c>
      <c r="G21" s="299">
        <v>13756</v>
      </c>
      <c r="H21" s="107"/>
    </row>
    <row r="22" spans="1:8" ht="12.75">
      <c r="A22" s="115"/>
      <c r="B22" s="69" t="s">
        <v>16</v>
      </c>
      <c r="C22" s="77">
        <v>1872</v>
      </c>
      <c r="D22" s="77">
        <v>1908</v>
      </c>
      <c r="E22" s="77">
        <v>1908</v>
      </c>
      <c r="F22" s="287">
        <f t="shared" si="0"/>
        <v>1</v>
      </c>
      <c r="G22" s="299">
        <v>1908</v>
      </c>
      <c r="H22" s="107"/>
    </row>
    <row r="23" spans="1:8" ht="12.75">
      <c r="A23" s="115"/>
      <c r="B23" s="69" t="s">
        <v>17</v>
      </c>
      <c r="C23" s="77">
        <v>3672</v>
      </c>
      <c r="D23" s="77">
        <v>4182</v>
      </c>
      <c r="E23" s="77">
        <v>4182</v>
      </c>
      <c r="F23" s="287">
        <f t="shared" si="0"/>
        <v>1</v>
      </c>
      <c r="G23" s="299">
        <v>4182</v>
      </c>
      <c r="H23" s="107"/>
    </row>
    <row r="24" spans="1:8" ht="12.75">
      <c r="A24" s="115"/>
      <c r="B24" s="69" t="s">
        <v>18</v>
      </c>
      <c r="C24" s="77">
        <v>1339</v>
      </c>
      <c r="D24" s="77">
        <v>893</v>
      </c>
      <c r="E24" s="77">
        <v>893</v>
      </c>
      <c r="F24" s="287">
        <f t="shared" si="0"/>
        <v>1</v>
      </c>
      <c r="G24" s="299">
        <v>893</v>
      </c>
      <c r="H24" s="107"/>
    </row>
    <row r="25" spans="1:8" ht="12.75">
      <c r="A25" s="115"/>
      <c r="B25" s="69" t="s">
        <v>115</v>
      </c>
      <c r="C25" s="77">
        <v>1569</v>
      </c>
      <c r="D25" s="77">
        <v>1950</v>
      </c>
      <c r="E25" s="77">
        <v>1950</v>
      </c>
      <c r="F25" s="287">
        <f t="shared" si="0"/>
        <v>1</v>
      </c>
      <c r="G25" s="299">
        <v>1950</v>
      </c>
      <c r="H25" s="107"/>
    </row>
    <row r="26" spans="1:8" ht="12.75">
      <c r="A26" s="115"/>
      <c r="B26" s="69" t="s">
        <v>19</v>
      </c>
      <c r="C26" s="77">
        <v>749</v>
      </c>
      <c r="D26" s="77">
        <v>749</v>
      </c>
      <c r="E26" s="77">
        <v>749</v>
      </c>
      <c r="F26" s="287">
        <f t="shared" si="0"/>
        <v>1</v>
      </c>
      <c r="G26" s="299">
        <v>749</v>
      </c>
      <c r="H26" s="107"/>
    </row>
    <row r="27" spans="1:8" ht="12.75">
      <c r="A27" s="115"/>
      <c r="B27" s="69" t="s">
        <v>20</v>
      </c>
      <c r="C27" s="77">
        <v>1997</v>
      </c>
      <c r="D27" s="77">
        <v>1997</v>
      </c>
      <c r="E27" s="77">
        <v>1997</v>
      </c>
      <c r="F27" s="287">
        <f t="shared" si="0"/>
        <v>1</v>
      </c>
      <c r="G27" s="299">
        <v>1997</v>
      </c>
      <c r="H27" s="107"/>
    </row>
    <row r="28" spans="1:8" ht="12.75">
      <c r="A28" s="115"/>
      <c r="B28" s="69" t="s">
        <v>21</v>
      </c>
      <c r="C28" s="77">
        <v>605</v>
      </c>
      <c r="D28" s="77">
        <v>605</v>
      </c>
      <c r="E28" s="77">
        <v>605</v>
      </c>
      <c r="F28" s="287">
        <f t="shared" si="0"/>
        <v>1</v>
      </c>
      <c r="G28" s="299">
        <v>605</v>
      </c>
      <c r="H28" s="107"/>
    </row>
    <row r="29" spans="1:8" ht="12.75">
      <c r="A29" s="115"/>
      <c r="B29" s="69" t="s">
        <v>22</v>
      </c>
      <c r="C29" s="77">
        <v>444</v>
      </c>
      <c r="D29" s="77">
        <v>689</v>
      </c>
      <c r="E29" s="77">
        <v>689</v>
      </c>
      <c r="F29" s="287">
        <f t="shared" si="0"/>
        <v>1</v>
      </c>
      <c r="G29" s="299">
        <v>689</v>
      </c>
      <c r="H29" s="107"/>
    </row>
    <row r="30" spans="1:8" ht="12.75">
      <c r="A30" s="115"/>
      <c r="B30" s="69" t="s">
        <v>72</v>
      </c>
      <c r="C30" s="77">
        <v>0</v>
      </c>
      <c r="D30" s="77">
        <v>1585</v>
      </c>
      <c r="E30" s="77">
        <v>1585</v>
      </c>
      <c r="F30" s="287">
        <f t="shared" si="0"/>
        <v>1</v>
      </c>
      <c r="G30" s="299">
        <v>1585</v>
      </c>
      <c r="H30" s="107"/>
    </row>
    <row r="31" spans="1:8" ht="12.75">
      <c r="A31" s="116"/>
      <c r="B31" s="207" t="s">
        <v>88</v>
      </c>
      <c r="C31" s="208">
        <v>0</v>
      </c>
      <c r="D31" s="208">
        <v>729</v>
      </c>
      <c r="E31" s="208">
        <v>729</v>
      </c>
      <c r="F31" s="338">
        <f t="shared" si="0"/>
        <v>1</v>
      </c>
      <c r="G31" s="348">
        <v>729</v>
      </c>
      <c r="H31" s="117"/>
    </row>
    <row r="32" spans="1:8" ht="12.75">
      <c r="A32" s="352" t="s">
        <v>23</v>
      </c>
      <c r="B32" s="15" t="s">
        <v>151</v>
      </c>
      <c r="C32" s="291">
        <v>0</v>
      </c>
      <c r="D32" s="291">
        <v>0</v>
      </c>
      <c r="E32" s="291">
        <v>303</v>
      </c>
      <c r="F32" s="285">
        <v>0</v>
      </c>
      <c r="G32" s="350">
        <v>303</v>
      </c>
      <c r="H32" s="351"/>
    </row>
    <row r="33" spans="1:8" ht="12.75">
      <c r="A33" s="118" t="s">
        <v>29</v>
      </c>
      <c r="B33" s="56" t="s">
        <v>24</v>
      </c>
      <c r="C33" s="8">
        <f>SUM(C34:C38)</f>
        <v>8555</v>
      </c>
      <c r="D33" s="8">
        <f>SUM(D34:D38)</f>
        <v>4414</v>
      </c>
      <c r="E33" s="8">
        <f>SUM(E34:E38)</f>
        <v>8100</v>
      </c>
      <c r="F33" s="345">
        <f t="shared" si="0"/>
        <v>1.835070231082918</v>
      </c>
      <c r="G33" s="303">
        <f>SUM(G34:G38)</f>
        <v>6033</v>
      </c>
      <c r="H33" s="349">
        <f>SUM(H34:H38)</f>
        <v>0</v>
      </c>
    </row>
    <row r="34" spans="1:8" ht="12.75">
      <c r="A34" s="120"/>
      <c r="B34" s="81" t="s">
        <v>148</v>
      </c>
      <c r="C34" s="82">
        <v>0</v>
      </c>
      <c r="D34" s="83">
        <v>138</v>
      </c>
      <c r="E34" s="84">
        <v>252</v>
      </c>
      <c r="F34" s="286">
        <f t="shared" si="0"/>
        <v>1.826086956521739</v>
      </c>
      <c r="G34" s="304">
        <v>252</v>
      </c>
      <c r="H34" s="121"/>
    </row>
    <row r="35" spans="1:8" ht="12.75">
      <c r="A35" s="122"/>
      <c r="B35" s="85" t="s">
        <v>25</v>
      </c>
      <c r="C35" s="86">
        <v>0</v>
      </c>
      <c r="D35" s="87">
        <v>0</v>
      </c>
      <c r="E35" s="88">
        <v>0</v>
      </c>
      <c r="F35" s="287">
        <v>0</v>
      </c>
      <c r="G35" s="305">
        <v>0</v>
      </c>
      <c r="H35" s="123"/>
    </row>
    <row r="36" spans="1:8" ht="12.75">
      <c r="A36" s="122"/>
      <c r="B36" s="85" t="s">
        <v>26</v>
      </c>
      <c r="C36" s="86">
        <v>4886</v>
      </c>
      <c r="D36" s="87">
        <v>607</v>
      </c>
      <c r="E36" s="88">
        <v>2674</v>
      </c>
      <c r="F36" s="287">
        <f t="shared" si="0"/>
        <v>4.405271828665568</v>
      </c>
      <c r="G36" s="305">
        <v>607</v>
      </c>
      <c r="H36" s="123"/>
    </row>
    <row r="37" spans="1:8" ht="12.75">
      <c r="A37" s="122"/>
      <c r="B37" s="85" t="s">
        <v>141</v>
      </c>
      <c r="C37" s="86">
        <v>1269</v>
      </c>
      <c r="D37" s="87">
        <v>1269</v>
      </c>
      <c r="E37" s="88">
        <v>2560</v>
      </c>
      <c r="F37" s="287">
        <f t="shared" si="0"/>
        <v>2.0173364854215916</v>
      </c>
      <c r="G37" s="305">
        <v>2560</v>
      </c>
      <c r="H37" s="123"/>
    </row>
    <row r="38" spans="1:8" ht="12.75">
      <c r="A38" s="124"/>
      <c r="B38" s="89" t="s">
        <v>27</v>
      </c>
      <c r="C38" s="90">
        <v>2400</v>
      </c>
      <c r="D38" s="91">
        <v>2400</v>
      </c>
      <c r="E38" s="92">
        <v>2614</v>
      </c>
      <c r="F38" s="288">
        <f t="shared" si="0"/>
        <v>1.0891666666666666</v>
      </c>
      <c r="G38" s="306">
        <v>2614</v>
      </c>
      <c r="H38" s="125"/>
    </row>
    <row r="39" spans="1:8" ht="12.75">
      <c r="A39" s="126"/>
      <c r="B39" s="9" t="s">
        <v>28</v>
      </c>
      <c r="C39" s="17">
        <v>0</v>
      </c>
      <c r="D39" s="17">
        <v>0</v>
      </c>
      <c r="E39" s="17">
        <v>0</v>
      </c>
      <c r="F39" s="285">
        <v>0</v>
      </c>
      <c r="G39" s="353">
        <v>0</v>
      </c>
      <c r="H39" s="103"/>
    </row>
    <row r="40" spans="1:8" ht="12.75">
      <c r="A40" s="127" t="s">
        <v>34</v>
      </c>
      <c r="B40" s="9" t="s">
        <v>152</v>
      </c>
      <c r="C40" s="11">
        <f>SUM(C41:C44)</f>
        <v>0</v>
      </c>
      <c r="D40" s="3">
        <f>SUM(D41:D44)</f>
        <v>134</v>
      </c>
      <c r="E40" s="3">
        <f>SUM(E41:E44)</f>
        <v>134</v>
      </c>
      <c r="F40" s="285">
        <f t="shared" si="0"/>
        <v>1</v>
      </c>
      <c r="G40" s="296">
        <f>SUM(G41:G44)</f>
        <v>0</v>
      </c>
      <c r="H40" s="119">
        <f>SUM(H41:H44)</f>
        <v>134</v>
      </c>
    </row>
    <row r="41" spans="1:8" ht="12.75">
      <c r="A41" s="114"/>
      <c r="B41" s="66" t="s">
        <v>30</v>
      </c>
      <c r="C41" s="76">
        <v>0</v>
      </c>
      <c r="D41" s="93">
        <v>0</v>
      </c>
      <c r="E41" s="93">
        <v>0</v>
      </c>
      <c r="F41" s="286">
        <v>0</v>
      </c>
      <c r="G41" s="308"/>
      <c r="H41" s="105"/>
    </row>
    <row r="42" spans="1:8" ht="12.75">
      <c r="A42" s="115"/>
      <c r="B42" s="69" t="s">
        <v>31</v>
      </c>
      <c r="C42" s="78">
        <v>0</v>
      </c>
      <c r="D42" s="94">
        <v>0</v>
      </c>
      <c r="E42" s="94">
        <v>0</v>
      </c>
      <c r="F42" s="287">
        <v>0</v>
      </c>
      <c r="G42" s="309"/>
      <c r="H42" s="107"/>
    </row>
    <row r="43" spans="1:8" ht="12.75">
      <c r="A43" s="115"/>
      <c r="B43" s="69" t="s">
        <v>32</v>
      </c>
      <c r="C43" s="78">
        <v>0</v>
      </c>
      <c r="D43" s="94">
        <v>114</v>
      </c>
      <c r="E43" s="94">
        <v>114</v>
      </c>
      <c r="F43" s="287">
        <f t="shared" si="0"/>
        <v>1</v>
      </c>
      <c r="G43" s="309"/>
      <c r="H43" s="214">
        <v>114</v>
      </c>
    </row>
    <row r="44" spans="1:8" ht="12.75">
      <c r="A44" s="128"/>
      <c r="B44" s="72" t="s">
        <v>33</v>
      </c>
      <c r="C44" s="80">
        <v>0</v>
      </c>
      <c r="D44" s="95">
        <v>20</v>
      </c>
      <c r="E44" s="95">
        <v>20</v>
      </c>
      <c r="F44" s="288">
        <f t="shared" si="0"/>
        <v>1</v>
      </c>
      <c r="G44" s="310"/>
      <c r="H44" s="215">
        <v>20</v>
      </c>
    </row>
    <row r="45" spans="1:8" ht="12.75">
      <c r="A45" s="129" t="s">
        <v>41</v>
      </c>
      <c r="B45" s="58" t="s">
        <v>35</v>
      </c>
      <c r="C45" s="22">
        <f>SUM(C46:C51)</f>
        <v>3000</v>
      </c>
      <c r="D45" s="3">
        <f>SUM(D46:D51)</f>
        <v>8749</v>
      </c>
      <c r="E45" s="3">
        <f>SUM(E46:E51)</f>
        <v>8378</v>
      </c>
      <c r="F45" s="285">
        <f t="shared" si="0"/>
        <v>0.9575951537318551</v>
      </c>
      <c r="G45" s="296">
        <f>SUM(G46:G51)</f>
        <v>8253</v>
      </c>
      <c r="H45" s="119">
        <f>SUM(H46:H51)</f>
        <v>125</v>
      </c>
    </row>
    <row r="46" spans="1:8" ht="12.75">
      <c r="A46" s="120"/>
      <c r="B46" s="96" t="s">
        <v>36</v>
      </c>
      <c r="C46" s="83">
        <v>0</v>
      </c>
      <c r="D46" s="84">
        <v>4379</v>
      </c>
      <c r="E46" s="84">
        <v>4383</v>
      </c>
      <c r="F46" s="286">
        <f t="shared" si="0"/>
        <v>1.0009134505594885</v>
      </c>
      <c r="G46" s="311">
        <v>4383</v>
      </c>
      <c r="H46" s="130"/>
    </row>
    <row r="47" spans="1:8" ht="12.75">
      <c r="A47" s="122"/>
      <c r="B47" s="97" t="s">
        <v>37</v>
      </c>
      <c r="C47" s="87">
        <v>3000</v>
      </c>
      <c r="D47" s="88">
        <v>3000</v>
      </c>
      <c r="E47" s="88">
        <v>2584</v>
      </c>
      <c r="F47" s="287">
        <f t="shared" si="0"/>
        <v>0.8613333333333333</v>
      </c>
      <c r="G47" s="312">
        <v>2584</v>
      </c>
      <c r="H47" s="131"/>
    </row>
    <row r="48" spans="1:8" ht="12.75">
      <c r="A48" s="122"/>
      <c r="B48" s="97" t="s">
        <v>38</v>
      </c>
      <c r="C48" s="87">
        <v>0</v>
      </c>
      <c r="D48" s="88">
        <v>0</v>
      </c>
      <c r="E48" s="88">
        <v>0</v>
      </c>
      <c r="F48" s="287">
        <v>0</v>
      </c>
      <c r="G48" s="312"/>
      <c r="H48" s="131"/>
    </row>
    <row r="49" spans="1:8" ht="12.75">
      <c r="A49" s="122"/>
      <c r="B49" s="97" t="s">
        <v>39</v>
      </c>
      <c r="C49" s="87">
        <v>0</v>
      </c>
      <c r="D49" s="88">
        <v>85</v>
      </c>
      <c r="E49" s="88">
        <v>125</v>
      </c>
      <c r="F49" s="287">
        <f t="shared" si="0"/>
        <v>1.4705882352941178</v>
      </c>
      <c r="G49" s="312"/>
      <c r="H49" s="131">
        <v>125</v>
      </c>
    </row>
    <row r="50" spans="1:8" ht="12.75">
      <c r="A50" s="132"/>
      <c r="B50" s="85" t="s">
        <v>40</v>
      </c>
      <c r="C50" s="87">
        <v>0</v>
      </c>
      <c r="D50" s="88">
        <v>0</v>
      </c>
      <c r="E50" s="88">
        <v>0</v>
      </c>
      <c r="F50" s="287">
        <v>0</v>
      </c>
      <c r="G50" s="312"/>
      <c r="H50" s="131"/>
    </row>
    <row r="51" spans="1:8" ht="12.75">
      <c r="A51" s="133"/>
      <c r="B51" s="89" t="s">
        <v>100</v>
      </c>
      <c r="C51" s="91">
        <v>0</v>
      </c>
      <c r="D51" s="92">
        <v>1285</v>
      </c>
      <c r="E51" s="92">
        <v>1286</v>
      </c>
      <c r="F51" s="288">
        <f t="shared" si="0"/>
        <v>1.0007782101167315</v>
      </c>
      <c r="G51" s="313">
        <v>1286</v>
      </c>
      <c r="H51" s="134"/>
    </row>
    <row r="52" spans="1:8" ht="12.75">
      <c r="A52" s="135" t="s">
        <v>44</v>
      </c>
      <c r="B52" s="9" t="s">
        <v>125</v>
      </c>
      <c r="C52" s="20">
        <v>0</v>
      </c>
      <c r="D52" s="3">
        <v>0</v>
      </c>
      <c r="E52" s="3">
        <v>0</v>
      </c>
      <c r="F52" s="285">
        <v>0</v>
      </c>
      <c r="G52" s="314">
        <v>0</v>
      </c>
      <c r="H52" s="136">
        <v>0</v>
      </c>
    </row>
    <row r="53" spans="1:8" ht="12.75">
      <c r="A53" s="137"/>
      <c r="B53" s="81" t="s">
        <v>76</v>
      </c>
      <c r="C53" s="83">
        <v>0</v>
      </c>
      <c r="D53" s="84">
        <v>0</v>
      </c>
      <c r="E53" s="84">
        <v>0</v>
      </c>
      <c r="F53" s="286">
        <v>0</v>
      </c>
      <c r="G53" s="315"/>
      <c r="H53" s="138"/>
    </row>
    <row r="54" spans="1:8" ht="12.75">
      <c r="A54" s="132"/>
      <c r="B54" s="85" t="s">
        <v>77</v>
      </c>
      <c r="C54" s="87">
        <v>0</v>
      </c>
      <c r="D54" s="88">
        <v>0</v>
      </c>
      <c r="E54" s="88">
        <v>0</v>
      </c>
      <c r="F54" s="287">
        <v>0</v>
      </c>
      <c r="G54" s="316"/>
      <c r="H54" s="139"/>
    </row>
    <row r="55" spans="1:8" ht="12.75">
      <c r="A55" s="132"/>
      <c r="B55" s="85" t="s">
        <v>153</v>
      </c>
      <c r="C55" s="87">
        <v>0</v>
      </c>
      <c r="D55" s="88">
        <v>0</v>
      </c>
      <c r="E55" s="88">
        <v>0</v>
      </c>
      <c r="F55" s="287">
        <v>0</v>
      </c>
      <c r="G55" s="316"/>
      <c r="H55" s="139"/>
    </row>
    <row r="56" spans="1:8" ht="12.75">
      <c r="A56" s="132"/>
      <c r="B56" s="85" t="s">
        <v>78</v>
      </c>
      <c r="C56" s="87">
        <v>0</v>
      </c>
      <c r="D56" s="88">
        <v>0</v>
      </c>
      <c r="E56" s="88">
        <v>0</v>
      </c>
      <c r="F56" s="287">
        <v>0</v>
      </c>
      <c r="G56" s="316"/>
      <c r="H56" s="139"/>
    </row>
    <row r="57" spans="1:8" ht="12.75">
      <c r="A57" s="133"/>
      <c r="B57" s="89" t="s">
        <v>79</v>
      </c>
      <c r="C57" s="91">
        <v>0</v>
      </c>
      <c r="D57" s="92">
        <v>0</v>
      </c>
      <c r="E57" s="92">
        <v>0</v>
      </c>
      <c r="F57" s="288">
        <v>0</v>
      </c>
      <c r="G57" s="317"/>
      <c r="H57" s="140"/>
    </row>
    <row r="58" spans="1:8" ht="12.75">
      <c r="A58" s="127" t="s">
        <v>62</v>
      </c>
      <c r="B58" s="50" t="s">
        <v>80</v>
      </c>
      <c r="C58" s="8">
        <f>SUM(C59:C60)</f>
        <v>5123</v>
      </c>
      <c r="D58" s="16">
        <f>SUM(D59:D60)</f>
        <v>5123</v>
      </c>
      <c r="E58" s="16">
        <f>SUM(E59:E60)</f>
        <v>5123</v>
      </c>
      <c r="F58" s="285">
        <f t="shared" si="0"/>
        <v>1</v>
      </c>
      <c r="G58" s="297">
        <f>SUM(G59:G60)</f>
        <v>1121</v>
      </c>
      <c r="H58" s="141">
        <f>SUM(H59:H60)</f>
        <v>4002</v>
      </c>
    </row>
    <row r="59" spans="1:8" ht="12.75">
      <c r="A59" s="142"/>
      <c r="B59" s="66" t="s">
        <v>42</v>
      </c>
      <c r="C59" s="75">
        <v>4473</v>
      </c>
      <c r="D59" s="75">
        <v>4473</v>
      </c>
      <c r="E59" s="75">
        <v>4473</v>
      </c>
      <c r="F59" s="286">
        <f t="shared" si="0"/>
        <v>1</v>
      </c>
      <c r="G59" s="318">
        <v>471</v>
      </c>
      <c r="H59" s="143">
        <v>4002</v>
      </c>
    </row>
    <row r="60" spans="1:15" ht="12.75">
      <c r="A60" s="144"/>
      <c r="B60" s="72" t="s">
        <v>43</v>
      </c>
      <c r="C60" s="79">
        <v>650</v>
      </c>
      <c r="D60" s="79">
        <v>650</v>
      </c>
      <c r="E60" s="79">
        <v>650</v>
      </c>
      <c r="F60" s="288">
        <f t="shared" si="0"/>
        <v>1</v>
      </c>
      <c r="G60" s="319">
        <v>650</v>
      </c>
      <c r="H60" s="145"/>
      <c r="O60" s="10"/>
    </row>
    <row r="61" spans="1:15" ht="12.75">
      <c r="A61" s="135" t="s">
        <v>87</v>
      </c>
      <c r="B61" s="344" t="s">
        <v>150</v>
      </c>
      <c r="C61" s="292">
        <v>0</v>
      </c>
      <c r="D61" s="292">
        <v>0</v>
      </c>
      <c r="E61" s="292">
        <v>-961</v>
      </c>
      <c r="F61" s="288">
        <v>0</v>
      </c>
      <c r="G61" s="346">
        <v>-961</v>
      </c>
      <c r="H61" s="347"/>
      <c r="O61" s="10"/>
    </row>
    <row r="62" spans="1:8" ht="12.75">
      <c r="A62" s="127"/>
      <c r="B62" s="177" t="s">
        <v>45</v>
      </c>
      <c r="C62" s="21">
        <f>SUM(C7,C45,C58,C61)</f>
        <v>80980</v>
      </c>
      <c r="D62" s="21">
        <f>SUM(D7,D45,D58,D61)</f>
        <v>89253</v>
      </c>
      <c r="E62" s="21">
        <f>SUM(E7,E45,E58,E61)</f>
        <v>97571</v>
      </c>
      <c r="F62" s="285">
        <f t="shared" si="0"/>
        <v>1.0931957469216722</v>
      </c>
      <c r="G62" s="320">
        <f>SUM(G7,G45,G58,G61)</f>
        <v>90940</v>
      </c>
      <c r="H62" s="178">
        <f>SUM(H7,H45,H58,)</f>
        <v>4261</v>
      </c>
    </row>
    <row r="63" spans="1:8" ht="13.5" thickBot="1">
      <c r="A63" s="146"/>
      <c r="B63" s="147" t="s">
        <v>46</v>
      </c>
      <c r="C63" s="148">
        <f>C104-C62</f>
        <v>0</v>
      </c>
      <c r="D63" s="148">
        <f>D104-D62</f>
        <v>0</v>
      </c>
      <c r="E63" s="148">
        <f>E104-E62</f>
        <v>-7713</v>
      </c>
      <c r="F63" s="328">
        <v>0</v>
      </c>
      <c r="G63" s="321">
        <f>G104-G62</f>
        <v>-4365</v>
      </c>
      <c r="H63" s="210">
        <f>H104-H62</f>
        <v>-1364</v>
      </c>
    </row>
    <row r="64" ht="13.5" thickTop="1">
      <c r="G64" s="327"/>
    </row>
    <row r="65" ht="12.75">
      <c r="G65" s="7"/>
    </row>
    <row r="66" spans="7:8" ht="13.5" thickBot="1">
      <c r="G66" s="448"/>
      <c r="H66" s="494" t="s">
        <v>116</v>
      </c>
    </row>
    <row r="67" spans="1:8" ht="51.75" thickTop="1">
      <c r="A67" s="152" t="s">
        <v>0</v>
      </c>
      <c r="B67" s="149" t="s">
        <v>1</v>
      </c>
      <c r="C67" s="150" t="s">
        <v>71</v>
      </c>
      <c r="D67" s="151" t="s">
        <v>144</v>
      </c>
      <c r="E67" s="151" t="s">
        <v>137</v>
      </c>
      <c r="F67" s="283" t="s">
        <v>138</v>
      </c>
      <c r="G67" s="293" t="s">
        <v>139</v>
      </c>
      <c r="H67" s="98" t="s">
        <v>140</v>
      </c>
    </row>
    <row r="68" spans="1:8" ht="12.75">
      <c r="A68" s="153" t="s">
        <v>47</v>
      </c>
      <c r="B68" s="64"/>
      <c r="C68" s="5"/>
      <c r="D68" s="23"/>
      <c r="E68" s="23"/>
      <c r="F68" s="290"/>
      <c r="G68" s="307"/>
      <c r="H68" s="103"/>
    </row>
    <row r="69" spans="1:8" ht="12.75">
      <c r="A69" s="154"/>
      <c r="B69" s="64" t="s">
        <v>48</v>
      </c>
      <c r="C69" s="12">
        <f>SUM(C70,C71,C72,C73,C74,C81,C80)</f>
        <v>77090</v>
      </c>
      <c r="D69" s="1">
        <f>SUM(D70,D71,D72,D73,D74,D81,D80)</f>
        <v>80414</v>
      </c>
      <c r="E69" s="1">
        <f>SUM(E70,E71,E72,E73,E74,E81,E80)</f>
        <v>81209</v>
      </c>
      <c r="F69" s="329">
        <f>E69/D69</f>
        <v>1.009886338199816</v>
      </c>
      <c r="G69" s="322">
        <f>SUM(G70,G71,G72,G73,G74,G81,G80)</f>
        <v>77926</v>
      </c>
      <c r="H69" s="155">
        <f>SUM(H70,H71,H72,H73,H74,H81,H80)</f>
        <v>2897</v>
      </c>
    </row>
    <row r="70" spans="1:8" ht="12.75">
      <c r="A70" s="166" t="s">
        <v>3</v>
      </c>
      <c r="B70" s="167" t="s">
        <v>49</v>
      </c>
      <c r="C70" s="172">
        <v>27824</v>
      </c>
      <c r="D70" s="173">
        <v>11414</v>
      </c>
      <c r="E70" s="173">
        <v>11650</v>
      </c>
      <c r="F70" s="285">
        <f aca="true" t="shared" si="1" ref="F70:F105">E70/D70</f>
        <v>1.0206763623620116</v>
      </c>
      <c r="G70" s="314">
        <v>11414</v>
      </c>
      <c r="H70" s="174"/>
    </row>
    <row r="71" spans="1:8" ht="12.75" customHeight="1">
      <c r="A71" s="168" t="s">
        <v>5</v>
      </c>
      <c r="B71" s="169" t="s">
        <v>117</v>
      </c>
      <c r="C71" s="175">
        <v>7369</v>
      </c>
      <c r="D71" s="24">
        <v>2449</v>
      </c>
      <c r="E71" s="24">
        <v>2378</v>
      </c>
      <c r="F71" s="285">
        <f t="shared" si="1"/>
        <v>0.9710085749285423</v>
      </c>
      <c r="G71" s="314">
        <v>2449</v>
      </c>
      <c r="H71" s="136"/>
    </row>
    <row r="72" spans="1:8" ht="12.75">
      <c r="A72" s="170" t="s">
        <v>12</v>
      </c>
      <c r="B72" s="171" t="s">
        <v>50</v>
      </c>
      <c r="C72" s="3">
        <v>26823</v>
      </c>
      <c r="D72" s="24">
        <v>19092</v>
      </c>
      <c r="E72" s="24">
        <v>17074</v>
      </c>
      <c r="F72" s="285">
        <f t="shared" si="1"/>
        <v>0.8943012780222083</v>
      </c>
      <c r="G72" s="314">
        <v>18374</v>
      </c>
      <c r="H72" s="136">
        <v>718</v>
      </c>
    </row>
    <row r="73" spans="1:8" ht="12.75">
      <c r="A73" s="170" t="s">
        <v>23</v>
      </c>
      <c r="B73" s="171" t="s">
        <v>51</v>
      </c>
      <c r="C73" s="3">
        <v>2268</v>
      </c>
      <c r="D73" s="24">
        <v>3336</v>
      </c>
      <c r="E73" s="24">
        <v>3430</v>
      </c>
      <c r="F73" s="285">
        <f t="shared" si="1"/>
        <v>1.0281774580335732</v>
      </c>
      <c r="G73" s="314">
        <v>2816</v>
      </c>
      <c r="H73" s="136">
        <v>520</v>
      </c>
    </row>
    <row r="74" spans="1:8" ht="12.75">
      <c r="A74" s="170" t="s">
        <v>29</v>
      </c>
      <c r="B74" s="15" t="s">
        <v>52</v>
      </c>
      <c r="C74" s="3">
        <f>SUM(C75:C76)</f>
        <v>9665</v>
      </c>
      <c r="D74" s="3">
        <f>SUM(D75:D76)</f>
        <v>42873</v>
      </c>
      <c r="E74" s="3">
        <f>SUM(E75:E76)</f>
        <v>45018</v>
      </c>
      <c r="F74" s="285">
        <f t="shared" si="1"/>
        <v>1.0500314883493107</v>
      </c>
      <c r="G74" s="296">
        <f>SUM(G75:G76)</f>
        <v>42873</v>
      </c>
      <c r="H74" s="119">
        <f>SUM(H75:H76)</f>
        <v>0</v>
      </c>
    </row>
    <row r="75" spans="1:8" ht="12.75">
      <c r="A75" s="185"/>
      <c r="B75" s="81" t="s">
        <v>53</v>
      </c>
      <c r="C75" s="83">
        <v>7865</v>
      </c>
      <c r="D75" s="84">
        <v>17216</v>
      </c>
      <c r="E75" s="84">
        <v>19491</v>
      </c>
      <c r="F75" s="334">
        <f t="shared" si="1"/>
        <v>1.1321445167286246</v>
      </c>
      <c r="G75" s="315">
        <v>17216</v>
      </c>
      <c r="H75" s="186"/>
    </row>
    <row r="76" spans="1:8" ht="12.75">
      <c r="A76" s="187"/>
      <c r="B76" s="85" t="s">
        <v>101</v>
      </c>
      <c r="C76" s="87">
        <v>1800</v>
      </c>
      <c r="D76" s="88">
        <v>25657</v>
      </c>
      <c r="E76" s="88">
        <v>25527</v>
      </c>
      <c r="F76" s="335">
        <f t="shared" si="1"/>
        <v>0.9949331566434112</v>
      </c>
      <c r="G76" s="316">
        <v>25657</v>
      </c>
      <c r="H76" s="188"/>
    </row>
    <row r="77" spans="1:8" ht="12.75">
      <c r="A77" s="187"/>
      <c r="B77" s="85" t="s">
        <v>102</v>
      </c>
      <c r="C77" s="87">
        <v>0</v>
      </c>
      <c r="D77" s="88">
        <v>23857</v>
      </c>
      <c r="E77" s="88">
        <v>23890</v>
      </c>
      <c r="F77" s="335">
        <f t="shared" si="1"/>
        <v>1.0013832418158193</v>
      </c>
      <c r="G77" s="316">
        <v>23857</v>
      </c>
      <c r="H77" s="188"/>
    </row>
    <row r="78" spans="1:8" ht="12.75">
      <c r="A78" s="187"/>
      <c r="B78" s="85" t="s">
        <v>113</v>
      </c>
      <c r="C78" s="87">
        <v>0</v>
      </c>
      <c r="D78" s="88">
        <v>0</v>
      </c>
      <c r="E78" s="88">
        <v>0</v>
      </c>
      <c r="F78" s="335">
        <v>0</v>
      </c>
      <c r="G78" s="316"/>
      <c r="H78" s="188"/>
    </row>
    <row r="79" spans="1:8" ht="12.75">
      <c r="A79" s="189"/>
      <c r="B79" s="190" t="s">
        <v>142</v>
      </c>
      <c r="C79" s="91">
        <v>0</v>
      </c>
      <c r="D79" s="332">
        <v>0</v>
      </c>
      <c r="E79" s="333">
        <v>0</v>
      </c>
      <c r="F79" s="336">
        <v>0</v>
      </c>
      <c r="G79" s="323"/>
      <c r="H79" s="191"/>
    </row>
    <row r="80" spans="1:8" ht="12.75">
      <c r="A80" s="157" t="s">
        <v>34</v>
      </c>
      <c r="B80" s="9" t="s">
        <v>54</v>
      </c>
      <c r="C80" s="183">
        <v>0</v>
      </c>
      <c r="D80" s="3">
        <v>0</v>
      </c>
      <c r="E80" s="3">
        <v>0</v>
      </c>
      <c r="F80" s="285">
        <v>0</v>
      </c>
      <c r="G80" s="296">
        <v>0</v>
      </c>
      <c r="H80" s="136">
        <v>0</v>
      </c>
    </row>
    <row r="81" spans="1:8" ht="12.75">
      <c r="A81" s="158" t="s">
        <v>41</v>
      </c>
      <c r="B81" s="52" t="s">
        <v>55</v>
      </c>
      <c r="C81" s="14">
        <f>SUM(C82:C85)</f>
        <v>3141</v>
      </c>
      <c r="D81" s="3">
        <f>SUM(D82:D85)</f>
        <v>1250</v>
      </c>
      <c r="E81" s="3">
        <f>SUM(E82:E85)</f>
        <v>1659</v>
      </c>
      <c r="F81" s="285">
        <f t="shared" si="1"/>
        <v>1.3272</v>
      </c>
      <c r="G81" s="296">
        <f>SUM(G82:G85)</f>
        <v>0</v>
      </c>
      <c r="H81" s="119">
        <f>SUM(H82:H85)</f>
        <v>1659</v>
      </c>
    </row>
    <row r="82" spans="1:8" ht="12.75">
      <c r="A82" s="192"/>
      <c r="B82" s="81" t="s">
        <v>56</v>
      </c>
      <c r="C82" s="82">
        <v>0</v>
      </c>
      <c r="D82" s="83">
        <v>0</v>
      </c>
      <c r="E82" s="84">
        <v>0</v>
      </c>
      <c r="F82" s="334">
        <v>0</v>
      </c>
      <c r="G82" s="315"/>
      <c r="H82" s="186"/>
    </row>
    <row r="83" spans="1:8" ht="12.75">
      <c r="A83" s="193"/>
      <c r="B83" s="85" t="s">
        <v>57</v>
      </c>
      <c r="C83" s="86">
        <v>980</v>
      </c>
      <c r="D83" s="87">
        <v>980</v>
      </c>
      <c r="E83" s="88">
        <v>1396</v>
      </c>
      <c r="F83" s="335">
        <f t="shared" si="1"/>
        <v>1.4244897959183673</v>
      </c>
      <c r="G83" s="316"/>
      <c r="H83" s="188">
        <v>1396</v>
      </c>
    </row>
    <row r="84" spans="1:8" ht="12.75">
      <c r="A84" s="193"/>
      <c r="B84" s="85" t="s">
        <v>58</v>
      </c>
      <c r="C84" s="86">
        <v>0</v>
      </c>
      <c r="D84" s="87">
        <v>0</v>
      </c>
      <c r="E84" s="88">
        <v>0</v>
      </c>
      <c r="F84" s="335">
        <v>0</v>
      </c>
      <c r="G84" s="316"/>
      <c r="H84" s="188"/>
    </row>
    <row r="85" spans="1:8" ht="12.75">
      <c r="A85" s="194"/>
      <c r="B85" s="89" t="s">
        <v>118</v>
      </c>
      <c r="C85" s="90">
        <v>2161</v>
      </c>
      <c r="D85" s="91">
        <v>270</v>
      </c>
      <c r="E85" s="92">
        <v>263</v>
      </c>
      <c r="F85" s="336">
        <f t="shared" si="1"/>
        <v>0.9740740740740741</v>
      </c>
      <c r="G85" s="317"/>
      <c r="H85" s="195">
        <v>263</v>
      </c>
    </row>
    <row r="86" spans="1:8" ht="12.75">
      <c r="A86" s="159"/>
      <c r="B86" s="179" t="s">
        <v>59</v>
      </c>
      <c r="C86" s="17">
        <f>SUM(C87,C88,C89,)</f>
        <v>3890</v>
      </c>
      <c r="D86" s="17">
        <f>SUM(D87,D88,D89,)</f>
        <v>6842</v>
      </c>
      <c r="E86" s="17">
        <f>SUM(E87,E88,E89,)</f>
        <v>6779</v>
      </c>
      <c r="F86" s="285">
        <f t="shared" si="1"/>
        <v>0.9907921660333235</v>
      </c>
      <c r="G86" s="296">
        <f>SUM(G87,G88,G89,)</f>
        <v>6779</v>
      </c>
      <c r="H86" s="119">
        <f>SUM(H87,H88,H89,)</f>
        <v>0</v>
      </c>
    </row>
    <row r="87" spans="1:8" ht="12.75">
      <c r="A87" s="160" t="s">
        <v>44</v>
      </c>
      <c r="B87" s="54" t="s">
        <v>60</v>
      </c>
      <c r="C87" s="3">
        <v>3200</v>
      </c>
      <c r="D87" s="3">
        <v>4117</v>
      </c>
      <c r="E87" s="3">
        <v>4117</v>
      </c>
      <c r="F87" s="285">
        <f t="shared" si="1"/>
        <v>1</v>
      </c>
      <c r="G87" s="314">
        <v>4117</v>
      </c>
      <c r="H87" s="174"/>
    </row>
    <row r="88" spans="1:8" ht="12.75">
      <c r="A88" s="156" t="s">
        <v>62</v>
      </c>
      <c r="B88" s="2" t="s">
        <v>61</v>
      </c>
      <c r="C88" s="3">
        <v>390</v>
      </c>
      <c r="D88" s="3">
        <v>2425</v>
      </c>
      <c r="E88" s="3">
        <v>2395</v>
      </c>
      <c r="F88" s="285">
        <f t="shared" si="1"/>
        <v>0.9876288659793815</v>
      </c>
      <c r="G88" s="314">
        <v>2395</v>
      </c>
      <c r="H88" s="174"/>
    </row>
    <row r="89" spans="1:8" ht="12.75">
      <c r="A89" s="158" t="s">
        <v>87</v>
      </c>
      <c r="B89" s="53" t="s">
        <v>63</v>
      </c>
      <c r="C89" s="16">
        <v>300</v>
      </c>
      <c r="D89" s="8">
        <v>300</v>
      </c>
      <c r="E89" s="8">
        <v>267</v>
      </c>
      <c r="F89" s="285">
        <f t="shared" si="1"/>
        <v>0.89</v>
      </c>
      <c r="G89" s="324">
        <v>267</v>
      </c>
      <c r="H89" s="176"/>
    </row>
    <row r="90" spans="1:8" ht="12.75">
      <c r="A90" s="192"/>
      <c r="B90" s="96" t="s">
        <v>64</v>
      </c>
      <c r="C90" s="83">
        <v>300</v>
      </c>
      <c r="D90" s="83">
        <v>300</v>
      </c>
      <c r="E90" s="83">
        <v>267</v>
      </c>
      <c r="F90" s="334">
        <f t="shared" si="1"/>
        <v>0.89</v>
      </c>
      <c r="G90" s="315">
        <v>267</v>
      </c>
      <c r="H90" s="186"/>
    </row>
    <row r="91" spans="1:8" ht="12.75">
      <c r="A91" s="193"/>
      <c r="B91" s="97" t="s">
        <v>65</v>
      </c>
      <c r="C91" s="87">
        <v>0</v>
      </c>
      <c r="D91" s="87">
        <v>0</v>
      </c>
      <c r="E91" s="87">
        <v>0</v>
      </c>
      <c r="F91" s="335">
        <v>0</v>
      </c>
      <c r="G91" s="316"/>
      <c r="H91" s="188"/>
    </row>
    <row r="92" spans="1:8" ht="12.75">
      <c r="A92" s="193"/>
      <c r="B92" s="97" t="s">
        <v>143</v>
      </c>
      <c r="C92" s="87">
        <v>0</v>
      </c>
      <c r="D92" s="87">
        <v>0</v>
      </c>
      <c r="E92" s="87">
        <v>0</v>
      </c>
      <c r="F92" s="335">
        <v>0</v>
      </c>
      <c r="G92" s="316"/>
      <c r="H92" s="188"/>
    </row>
    <row r="93" spans="1:8" ht="12.75">
      <c r="A93" s="194"/>
      <c r="B93" s="89" t="s">
        <v>89</v>
      </c>
      <c r="C93" s="91">
        <v>0</v>
      </c>
      <c r="D93" s="91">
        <v>0</v>
      </c>
      <c r="E93" s="91">
        <v>0</v>
      </c>
      <c r="F93" s="336">
        <v>0</v>
      </c>
      <c r="G93" s="317"/>
      <c r="H93" s="195"/>
    </row>
    <row r="94" spans="1:8" ht="12.75">
      <c r="A94" s="161" t="s">
        <v>98</v>
      </c>
      <c r="B94" s="9" t="s">
        <v>81</v>
      </c>
      <c r="C94" s="24">
        <v>0</v>
      </c>
      <c r="D94" s="3">
        <f>SUM(D95:D99)</f>
        <v>1997</v>
      </c>
      <c r="E94" s="3">
        <f>SUM(E95:E99)</f>
        <v>1997</v>
      </c>
      <c r="F94" s="285">
        <f t="shared" si="1"/>
        <v>1</v>
      </c>
      <c r="G94" s="314">
        <f>SUM(G95:G99)</f>
        <v>1997</v>
      </c>
      <c r="H94" s="136">
        <v>0</v>
      </c>
    </row>
    <row r="95" spans="1:8" ht="12.75">
      <c r="A95" s="196"/>
      <c r="B95" s="197" t="s">
        <v>82</v>
      </c>
      <c r="C95" s="198">
        <v>0</v>
      </c>
      <c r="D95" s="83">
        <v>0</v>
      </c>
      <c r="E95" s="83">
        <v>0</v>
      </c>
      <c r="F95" s="334">
        <v>0</v>
      </c>
      <c r="G95" s="315"/>
      <c r="H95" s="186"/>
    </row>
    <row r="96" spans="1:8" ht="12.75">
      <c r="A96" s="199"/>
      <c r="B96" s="200" t="s">
        <v>119</v>
      </c>
      <c r="C96" s="201">
        <v>0</v>
      </c>
      <c r="D96" s="87">
        <v>0</v>
      </c>
      <c r="E96" s="87">
        <v>0</v>
      </c>
      <c r="F96" s="335">
        <v>0</v>
      </c>
      <c r="G96" s="316"/>
      <c r="H96" s="188"/>
    </row>
    <row r="97" spans="1:8" ht="12.75">
      <c r="A97" s="199"/>
      <c r="B97" s="200" t="s">
        <v>83</v>
      </c>
      <c r="C97" s="201">
        <v>0</v>
      </c>
      <c r="D97" s="87">
        <v>0</v>
      </c>
      <c r="E97" s="87">
        <v>0</v>
      </c>
      <c r="F97" s="335">
        <v>0</v>
      </c>
      <c r="G97" s="316"/>
      <c r="H97" s="188"/>
    </row>
    <row r="98" spans="1:8" ht="12.75">
      <c r="A98" s="199"/>
      <c r="B98" s="200" t="s">
        <v>84</v>
      </c>
      <c r="C98" s="201">
        <v>0</v>
      </c>
      <c r="D98" s="87">
        <v>1997</v>
      </c>
      <c r="E98" s="87">
        <v>1997</v>
      </c>
      <c r="F98" s="335">
        <f t="shared" si="1"/>
        <v>1</v>
      </c>
      <c r="G98" s="316">
        <v>1997</v>
      </c>
      <c r="H98" s="188"/>
    </row>
    <row r="99" spans="1:8" ht="12.75">
      <c r="A99" s="202"/>
      <c r="B99" s="190" t="s">
        <v>85</v>
      </c>
      <c r="C99" s="203">
        <v>0</v>
      </c>
      <c r="D99" s="204">
        <v>0</v>
      </c>
      <c r="E99" s="204">
        <v>0</v>
      </c>
      <c r="F99" s="336">
        <v>0</v>
      </c>
      <c r="G99" s="325"/>
      <c r="H99" s="205"/>
    </row>
    <row r="100" spans="1:8" ht="12.75">
      <c r="A100" s="160" t="s">
        <v>99</v>
      </c>
      <c r="B100" s="2" t="s">
        <v>66</v>
      </c>
      <c r="C100" s="182">
        <v>0</v>
      </c>
      <c r="D100" s="3">
        <v>0</v>
      </c>
      <c r="E100" s="3">
        <v>0</v>
      </c>
      <c r="F100" s="285">
        <v>0</v>
      </c>
      <c r="G100" s="296">
        <v>0</v>
      </c>
      <c r="H100" s="119">
        <v>0</v>
      </c>
    </row>
    <row r="101" spans="1:8" ht="12.75">
      <c r="A101" s="264"/>
      <c r="B101" s="265" t="s">
        <v>67</v>
      </c>
      <c r="C101" s="266">
        <v>0</v>
      </c>
      <c r="D101" s="263">
        <v>0</v>
      </c>
      <c r="E101" s="263">
        <v>0</v>
      </c>
      <c r="F101" s="286">
        <v>0</v>
      </c>
      <c r="G101" s="331"/>
      <c r="H101" s="267"/>
    </row>
    <row r="102" spans="1:8" ht="12.75">
      <c r="A102" s="202"/>
      <c r="B102" s="190" t="s">
        <v>68</v>
      </c>
      <c r="C102" s="203">
        <v>0</v>
      </c>
      <c r="D102" s="204">
        <v>0</v>
      </c>
      <c r="E102" s="204">
        <v>0</v>
      </c>
      <c r="F102" s="338">
        <v>0</v>
      </c>
      <c r="G102" s="325"/>
      <c r="H102" s="205"/>
    </row>
    <row r="103" spans="1:8" ht="12.75">
      <c r="A103" s="339"/>
      <c r="B103" s="341" t="s">
        <v>149</v>
      </c>
      <c r="C103" s="3">
        <v>0</v>
      </c>
      <c r="D103" s="3">
        <v>0</v>
      </c>
      <c r="E103" s="279">
        <v>-127</v>
      </c>
      <c r="F103" s="342">
        <v>0</v>
      </c>
      <c r="G103" s="343">
        <v>-127</v>
      </c>
      <c r="H103" s="340"/>
    </row>
    <row r="104" spans="1:8" ht="12.75">
      <c r="A104" s="162"/>
      <c r="B104" s="64" t="s">
        <v>69</v>
      </c>
      <c r="C104" s="18">
        <f>SUM(C69,C86,C100,)</f>
        <v>80980</v>
      </c>
      <c r="D104" s="18">
        <f>SUM(D69,D86,D100,D94)</f>
        <v>89253</v>
      </c>
      <c r="E104" s="6">
        <f>SUM(E69,E86,E100,E94,E103)</f>
        <v>89858</v>
      </c>
      <c r="F104" s="329">
        <f t="shared" si="1"/>
        <v>1.0067784836364044</v>
      </c>
      <c r="G104" s="337">
        <f>SUM(G69,G86,G100,G94,G103)</f>
        <v>86575</v>
      </c>
      <c r="H104" s="184">
        <f>SUM(H69,H86,H100,H94)</f>
        <v>2897</v>
      </c>
    </row>
    <row r="105" spans="1:8" ht="13.5" thickBot="1">
      <c r="A105" s="163"/>
      <c r="B105" s="180" t="s">
        <v>70</v>
      </c>
      <c r="C105" s="164">
        <v>17</v>
      </c>
      <c r="D105" s="165">
        <v>7</v>
      </c>
      <c r="E105" s="274">
        <v>7</v>
      </c>
      <c r="F105" s="330">
        <f t="shared" si="1"/>
        <v>1</v>
      </c>
      <c r="G105" s="326">
        <v>7</v>
      </c>
      <c r="H105" s="181"/>
    </row>
    <row r="106" spans="4:6" ht="13.5" thickTop="1">
      <c r="D106" s="7"/>
      <c r="E106" s="7"/>
      <c r="F106" s="7"/>
    </row>
  </sheetData>
  <sheetProtection/>
  <mergeCells count="4">
    <mergeCell ref="A6:B6"/>
    <mergeCell ref="G1:H1"/>
    <mergeCell ref="A2:H2"/>
    <mergeCell ref="A3:H3"/>
  </mergeCells>
  <printOptions/>
  <pageMargins left="0.21" right="0.1968503937007874" top="0.58" bottom="0.51" header="0.34" footer="0.8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4.00390625" style="0" customWidth="1"/>
    <col min="2" max="2" width="46.00390625" style="0" customWidth="1"/>
    <col min="3" max="5" width="10.8515625" style="0" customWidth="1"/>
    <col min="6" max="6" width="9.28125" style="0" customWidth="1"/>
    <col min="7" max="8" width="10.8515625" style="0" customWidth="1"/>
  </cols>
  <sheetData>
    <row r="1" spans="7:8" ht="12.75">
      <c r="G1" s="497" t="s">
        <v>120</v>
      </c>
      <c r="H1" s="497"/>
    </row>
    <row r="3" spans="1:10" ht="12.75">
      <c r="A3" s="498" t="s">
        <v>248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8" ht="12.75" customHeight="1">
      <c r="A4" s="500" t="s">
        <v>154</v>
      </c>
      <c r="B4" s="500"/>
      <c r="C4" s="500"/>
      <c r="D4" s="500"/>
      <c r="E4" s="500"/>
      <c r="F4" s="500"/>
      <c r="G4" s="500"/>
      <c r="H4" s="500"/>
    </row>
    <row r="5" spans="1:8" ht="12.75">
      <c r="A5" s="499"/>
      <c r="B5" s="499"/>
      <c r="C5" s="499"/>
      <c r="D5" s="499"/>
      <c r="E5" s="499"/>
      <c r="F5" s="499"/>
      <c r="G5" s="499"/>
      <c r="H5" s="499"/>
    </row>
    <row r="6" ht="13.5" thickBot="1">
      <c r="H6" s="213" t="s">
        <v>121</v>
      </c>
    </row>
    <row r="7" spans="1:8" ht="52.5" customHeight="1" thickTop="1">
      <c r="A7" s="152" t="s">
        <v>0</v>
      </c>
      <c r="B7" s="149" t="s">
        <v>1</v>
      </c>
      <c r="C7" s="150" t="s">
        <v>71</v>
      </c>
      <c r="D7" s="151" t="s">
        <v>144</v>
      </c>
      <c r="E7" s="151" t="s">
        <v>137</v>
      </c>
      <c r="F7" s="283" t="s">
        <v>138</v>
      </c>
      <c r="G7" s="293" t="s">
        <v>139</v>
      </c>
      <c r="H7" s="98" t="s">
        <v>140</v>
      </c>
    </row>
    <row r="8" spans="1:8" ht="12.75">
      <c r="A8" s="100"/>
      <c r="B8" s="57" t="s">
        <v>114</v>
      </c>
      <c r="C8" s="354"/>
      <c r="D8" s="354"/>
      <c r="E8" s="354"/>
      <c r="F8" s="356"/>
      <c r="G8" s="357"/>
      <c r="H8" s="355"/>
    </row>
    <row r="9" spans="1:8" ht="12.75">
      <c r="A9" s="102" t="s">
        <v>3</v>
      </c>
      <c r="B9" s="9" t="s">
        <v>4</v>
      </c>
      <c r="C9" s="3">
        <v>9647</v>
      </c>
      <c r="D9" s="3">
        <v>4474</v>
      </c>
      <c r="E9" s="3">
        <v>6990</v>
      </c>
      <c r="F9" s="285">
        <f>E9/D9</f>
        <v>1.5623603039785428</v>
      </c>
      <c r="G9" s="296">
        <v>6990</v>
      </c>
      <c r="H9" s="103"/>
    </row>
    <row r="10" spans="1:8" ht="12.75">
      <c r="A10" s="102" t="s">
        <v>5</v>
      </c>
      <c r="B10" s="9" t="s">
        <v>6</v>
      </c>
      <c r="C10" s="3">
        <f>C11+C17+C18</f>
        <v>15550</v>
      </c>
      <c r="D10" s="3">
        <f>D11+D17+D18</f>
        <v>15702</v>
      </c>
      <c r="E10" s="3">
        <f>E11+E17+E18</f>
        <v>18847</v>
      </c>
      <c r="F10" s="285">
        <f aca="true" t="shared" si="0" ref="F10:F45">E10/D10</f>
        <v>1.2002929563112978</v>
      </c>
      <c r="G10" s="296">
        <v>18847</v>
      </c>
      <c r="H10" s="103"/>
    </row>
    <row r="11" spans="1:8" ht="12.75">
      <c r="A11" s="278"/>
      <c r="B11" s="19" t="s">
        <v>146</v>
      </c>
      <c r="C11" s="3">
        <f>SUM(C12:C16)</f>
        <v>15550</v>
      </c>
      <c r="D11" s="3">
        <f>SUM(D12:D16)</f>
        <v>15702</v>
      </c>
      <c r="E11" s="3">
        <f>SUM(E12:E16)</f>
        <v>18786</v>
      </c>
      <c r="F11" s="285">
        <f t="shared" si="0"/>
        <v>1.196408100878869</v>
      </c>
      <c r="G11" s="297">
        <f>SUM(G12:G16)</f>
        <v>18786</v>
      </c>
      <c r="H11" s="280"/>
    </row>
    <row r="12" spans="1:8" ht="12.75">
      <c r="A12" s="104"/>
      <c r="B12" s="66" t="s">
        <v>7</v>
      </c>
      <c r="C12" s="67">
        <v>1200</v>
      </c>
      <c r="D12" s="68">
        <v>1200</v>
      </c>
      <c r="E12" s="68">
        <v>1370</v>
      </c>
      <c r="F12" s="286">
        <f t="shared" si="0"/>
        <v>1.1416666666666666</v>
      </c>
      <c r="G12" s="298">
        <v>1370</v>
      </c>
      <c r="H12" s="105"/>
    </row>
    <row r="13" spans="1:8" ht="12.75">
      <c r="A13" s="106"/>
      <c r="B13" s="69" t="s">
        <v>8</v>
      </c>
      <c r="C13" s="70">
        <v>300</v>
      </c>
      <c r="D13" s="71">
        <v>300</v>
      </c>
      <c r="E13" s="71">
        <v>302</v>
      </c>
      <c r="F13" s="287">
        <f t="shared" si="0"/>
        <v>1.0066666666666666</v>
      </c>
      <c r="G13" s="299">
        <v>302</v>
      </c>
      <c r="H13" s="107"/>
    </row>
    <row r="14" spans="1:8" ht="12.75">
      <c r="A14" s="106"/>
      <c r="B14" s="69" t="s">
        <v>9</v>
      </c>
      <c r="C14" s="70">
        <v>150</v>
      </c>
      <c r="D14" s="71">
        <v>150</v>
      </c>
      <c r="E14" s="71">
        <v>421</v>
      </c>
      <c r="F14" s="287">
        <f t="shared" si="0"/>
        <v>2.8066666666666666</v>
      </c>
      <c r="G14" s="299">
        <v>421</v>
      </c>
      <c r="H14" s="107"/>
    </row>
    <row r="15" spans="1:8" ht="12.75">
      <c r="A15" s="106"/>
      <c r="B15" s="69" t="s">
        <v>10</v>
      </c>
      <c r="C15" s="70">
        <v>900</v>
      </c>
      <c r="D15" s="71">
        <v>900</v>
      </c>
      <c r="E15" s="71">
        <v>953</v>
      </c>
      <c r="F15" s="287">
        <f t="shared" si="0"/>
        <v>1.058888888888889</v>
      </c>
      <c r="G15" s="299">
        <v>953</v>
      </c>
      <c r="H15" s="107"/>
    </row>
    <row r="16" spans="1:8" ht="12.75">
      <c r="A16" s="108"/>
      <c r="B16" s="72" t="s">
        <v>11</v>
      </c>
      <c r="C16" s="73">
        <v>13000</v>
      </c>
      <c r="D16" s="74">
        <v>13152</v>
      </c>
      <c r="E16" s="74">
        <v>15740</v>
      </c>
      <c r="F16" s="288">
        <f t="shared" si="0"/>
        <v>1.1967761557177616</v>
      </c>
      <c r="G16" s="300">
        <v>15740</v>
      </c>
      <c r="H16" s="109"/>
    </row>
    <row r="17" spans="1:8" ht="12.75">
      <c r="A17" s="275"/>
      <c r="B17" s="281" t="s">
        <v>147</v>
      </c>
      <c r="C17" s="282">
        <v>0</v>
      </c>
      <c r="D17" s="282">
        <v>0</v>
      </c>
      <c r="E17" s="276">
        <v>5</v>
      </c>
      <c r="F17" s="289">
        <v>0</v>
      </c>
      <c r="G17" s="301">
        <v>5</v>
      </c>
      <c r="H17" s="277"/>
    </row>
    <row r="18" spans="1:8" ht="12.75">
      <c r="A18" s="275"/>
      <c r="B18" s="281" t="s">
        <v>145</v>
      </c>
      <c r="C18" s="282">
        <v>0</v>
      </c>
      <c r="D18" s="282">
        <v>0</v>
      </c>
      <c r="E18" s="276">
        <v>56</v>
      </c>
      <c r="F18" s="289">
        <v>0</v>
      </c>
      <c r="G18" s="301">
        <v>56</v>
      </c>
      <c r="H18" s="277"/>
    </row>
    <row r="19" spans="1:8" ht="12.75">
      <c r="A19" s="110" t="s">
        <v>12</v>
      </c>
      <c r="B19" s="9" t="s">
        <v>86</v>
      </c>
      <c r="C19" s="24">
        <f>C20</f>
        <v>39105</v>
      </c>
      <c r="D19" s="3">
        <f>D20</f>
        <v>50657</v>
      </c>
      <c r="E19" s="3">
        <f>E20</f>
        <v>50657</v>
      </c>
      <c r="F19" s="285">
        <f t="shared" si="0"/>
        <v>1</v>
      </c>
      <c r="G19" s="296">
        <f>G20</f>
        <v>50657</v>
      </c>
      <c r="H19" s="111">
        <v>0</v>
      </c>
    </row>
    <row r="20" spans="1:8" ht="12.75">
      <c r="A20" s="112"/>
      <c r="B20" s="55" t="s">
        <v>13</v>
      </c>
      <c r="C20" s="11">
        <f>SUM(C21:C31)</f>
        <v>39105</v>
      </c>
      <c r="D20" s="11">
        <f>SUM(D21:D32)</f>
        <v>50657</v>
      </c>
      <c r="E20" s="11">
        <f>SUM(E21:E32)</f>
        <v>50657</v>
      </c>
      <c r="F20" s="289">
        <f t="shared" si="0"/>
        <v>1</v>
      </c>
      <c r="G20" s="302">
        <f>SUM(G21:G32)</f>
        <v>50657</v>
      </c>
      <c r="H20" s="113">
        <f>SUM(H21:H31)</f>
        <v>0</v>
      </c>
    </row>
    <row r="21" spans="1:8" ht="12.75">
      <c r="A21" s="114"/>
      <c r="B21" s="66" t="s">
        <v>14</v>
      </c>
      <c r="C21" s="75">
        <v>14154</v>
      </c>
      <c r="D21" s="75">
        <v>21614</v>
      </c>
      <c r="E21" s="75">
        <v>21614</v>
      </c>
      <c r="F21" s="286">
        <f t="shared" si="0"/>
        <v>1</v>
      </c>
      <c r="G21" s="298">
        <v>21614</v>
      </c>
      <c r="H21" s="105"/>
    </row>
    <row r="22" spans="1:8" ht="12.75">
      <c r="A22" s="115"/>
      <c r="B22" s="69" t="s">
        <v>15</v>
      </c>
      <c r="C22" s="77">
        <v>12704</v>
      </c>
      <c r="D22" s="77">
        <v>13756</v>
      </c>
      <c r="E22" s="77">
        <v>13756</v>
      </c>
      <c r="F22" s="287">
        <f t="shared" si="0"/>
        <v>1</v>
      </c>
      <c r="G22" s="299">
        <v>13756</v>
      </c>
      <c r="H22" s="107"/>
    </row>
    <row r="23" spans="1:8" ht="12.75">
      <c r="A23" s="115"/>
      <c r="B23" s="69" t="s">
        <v>16</v>
      </c>
      <c r="C23" s="77">
        <v>1872</v>
      </c>
      <c r="D23" s="77">
        <v>1908</v>
      </c>
      <c r="E23" s="77">
        <v>1908</v>
      </c>
      <c r="F23" s="287">
        <f t="shared" si="0"/>
        <v>1</v>
      </c>
      <c r="G23" s="299">
        <v>1908</v>
      </c>
      <c r="H23" s="107"/>
    </row>
    <row r="24" spans="1:8" ht="12.75">
      <c r="A24" s="115"/>
      <c r="B24" s="69" t="s">
        <v>17</v>
      </c>
      <c r="C24" s="77">
        <v>3672</v>
      </c>
      <c r="D24" s="77">
        <v>4182</v>
      </c>
      <c r="E24" s="77">
        <v>4182</v>
      </c>
      <c r="F24" s="287">
        <f t="shared" si="0"/>
        <v>1</v>
      </c>
      <c r="G24" s="299">
        <v>4182</v>
      </c>
      <c r="H24" s="107"/>
    </row>
    <row r="25" spans="1:8" ht="12.75">
      <c r="A25" s="115"/>
      <c r="B25" s="69" t="s">
        <v>18</v>
      </c>
      <c r="C25" s="77">
        <v>1339</v>
      </c>
      <c r="D25" s="77">
        <v>893</v>
      </c>
      <c r="E25" s="77">
        <v>893</v>
      </c>
      <c r="F25" s="287">
        <f t="shared" si="0"/>
        <v>1</v>
      </c>
      <c r="G25" s="299">
        <v>893</v>
      </c>
      <c r="H25" s="107"/>
    </row>
    <row r="26" spans="1:8" ht="12.75">
      <c r="A26" s="115"/>
      <c r="B26" s="69" t="s">
        <v>115</v>
      </c>
      <c r="C26" s="77">
        <v>1569</v>
      </c>
      <c r="D26" s="77">
        <v>1950</v>
      </c>
      <c r="E26" s="77">
        <v>1950</v>
      </c>
      <c r="F26" s="287">
        <f t="shared" si="0"/>
        <v>1</v>
      </c>
      <c r="G26" s="299">
        <v>1950</v>
      </c>
      <c r="H26" s="107"/>
    </row>
    <row r="27" spans="1:8" ht="12.75">
      <c r="A27" s="115"/>
      <c r="B27" s="69" t="s">
        <v>19</v>
      </c>
      <c r="C27" s="77">
        <v>749</v>
      </c>
      <c r="D27" s="77">
        <v>749</v>
      </c>
      <c r="E27" s="77">
        <v>749</v>
      </c>
      <c r="F27" s="287">
        <f t="shared" si="0"/>
        <v>1</v>
      </c>
      <c r="G27" s="299">
        <v>749</v>
      </c>
      <c r="H27" s="107"/>
    </row>
    <row r="28" spans="1:8" ht="12" customHeight="1">
      <c r="A28" s="115"/>
      <c r="B28" s="69" t="s">
        <v>20</v>
      </c>
      <c r="C28" s="77">
        <v>1997</v>
      </c>
      <c r="D28" s="77">
        <v>1997</v>
      </c>
      <c r="E28" s="77">
        <v>1997</v>
      </c>
      <c r="F28" s="287">
        <f t="shared" si="0"/>
        <v>1</v>
      </c>
      <c r="G28" s="299">
        <v>1997</v>
      </c>
      <c r="H28" s="107"/>
    </row>
    <row r="29" spans="1:8" ht="12.75" customHeight="1" hidden="1">
      <c r="A29" s="115"/>
      <c r="B29" s="69" t="s">
        <v>21</v>
      </c>
      <c r="C29" s="77">
        <v>605</v>
      </c>
      <c r="D29" s="77">
        <v>605</v>
      </c>
      <c r="E29" s="77">
        <v>605</v>
      </c>
      <c r="F29" s="287">
        <f t="shared" si="0"/>
        <v>1</v>
      </c>
      <c r="G29" s="299">
        <v>605</v>
      </c>
      <c r="H29" s="107"/>
    </row>
    <row r="30" spans="1:8" ht="12.75">
      <c r="A30" s="115"/>
      <c r="B30" s="69" t="s">
        <v>22</v>
      </c>
      <c r="C30" s="77">
        <v>444</v>
      </c>
      <c r="D30" s="77">
        <v>689</v>
      </c>
      <c r="E30" s="77">
        <v>689</v>
      </c>
      <c r="F30" s="287">
        <f t="shared" si="0"/>
        <v>1</v>
      </c>
      <c r="G30" s="299">
        <v>689</v>
      </c>
      <c r="H30" s="107"/>
    </row>
    <row r="31" spans="1:8" ht="12.75">
      <c r="A31" s="115"/>
      <c r="B31" s="69" t="s">
        <v>72</v>
      </c>
      <c r="C31" s="77">
        <v>0</v>
      </c>
      <c r="D31" s="77">
        <v>1585</v>
      </c>
      <c r="E31" s="77">
        <v>1585</v>
      </c>
      <c r="F31" s="287">
        <f t="shared" si="0"/>
        <v>1</v>
      </c>
      <c r="G31" s="299">
        <v>1585</v>
      </c>
      <c r="H31" s="107"/>
    </row>
    <row r="32" spans="1:8" ht="12.75">
      <c r="A32" s="116"/>
      <c r="B32" s="207" t="s">
        <v>88</v>
      </c>
      <c r="C32" s="208">
        <v>0</v>
      </c>
      <c r="D32" s="208">
        <v>729</v>
      </c>
      <c r="E32" s="208">
        <v>729</v>
      </c>
      <c r="F32" s="338">
        <f t="shared" si="0"/>
        <v>1</v>
      </c>
      <c r="G32" s="348">
        <v>729</v>
      </c>
      <c r="H32" s="117"/>
    </row>
    <row r="33" spans="1:8" ht="12.75">
      <c r="A33" s="352" t="s">
        <v>23</v>
      </c>
      <c r="B33" s="15" t="s">
        <v>151</v>
      </c>
      <c r="C33" s="291">
        <v>0</v>
      </c>
      <c r="D33" s="291">
        <v>0</v>
      </c>
      <c r="E33" s="291">
        <v>303</v>
      </c>
      <c r="F33" s="285">
        <v>0</v>
      </c>
      <c r="G33" s="350">
        <v>303</v>
      </c>
      <c r="H33" s="351"/>
    </row>
    <row r="34" spans="1:8" ht="12.75">
      <c r="A34" s="118" t="s">
        <v>29</v>
      </c>
      <c r="B34" s="56" t="s">
        <v>24</v>
      </c>
      <c r="C34" s="8">
        <f>SUM(C35:C39)</f>
        <v>8555</v>
      </c>
      <c r="D34" s="8">
        <f>SUM(D35:D39)</f>
        <v>4414</v>
      </c>
      <c r="E34" s="8">
        <f>SUM(E35:E39)</f>
        <v>8100</v>
      </c>
      <c r="F34" s="345">
        <f t="shared" si="0"/>
        <v>1.835070231082918</v>
      </c>
      <c r="G34" s="303">
        <f>SUM(G35:G39)</f>
        <v>6033</v>
      </c>
      <c r="H34" s="349">
        <f>SUM(H35:H39)</f>
        <v>0</v>
      </c>
    </row>
    <row r="35" spans="1:8" ht="12.75">
      <c r="A35" s="120"/>
      <c r="B35" s="81" t="s">
        <v>148</v>
      </c>
      <c r="C35" s="82">
        <v>0</v>
      </c>
      <c r="D35" s="83">
        <v>138</v>
      </c>
      <c r="E35" s="84">
        <v>252</v>
      </c>
      <c r="F35" s="286">
        <f t="shared" si="0"/>
        <v>1.826086956521739</v>
      </c>
      <c r="G35" s="304">
        <v>252</v>
      </c>
      <c r="H35" s="121"/>
    </row>
    <row r="36" spans="1:8" ht="12.75">
      <c r="A36" s="122"/>
      <c r="B36" s="85" t="s">
        <v>25</v>
      </c>
      <c r="C36" s="86">
        <v>0</v>
      </c>
      <c r="D36" s="87">
        <v>0</v>
      </c>
      <c r="E36" s="88">
        <v>0</v>
      </c>
      <c r="F36" s="287">
        <v>0</v>
      </c>
      <c r="G36" s="305">
        <v>0</v>
      </c>
      <c r="H36" s="123"/>
    </row>
    <row r="37" spans="1:8" ht="12.75">
      <c r="A37" s="122"/>
      <c r="B37" s="85" t="s">
        <v>26</v>
      </c>
      <c r="C37" s="86">
        <v>4886</v>
      </c>
      <c r="D37" s="87">
        <v>607</v>
      </c>
      <c r="E37" s="88">
        <v>2674</v>
      </c>
      <c r="F37" s="287">
        <f t="shared" si="0"/>
        <v>4.405271828665568</v>
      </c>
      <c r="G37" s="305">
        <v>607</v>
      </c>
      <c r="H37" s="123"/>
    </row>
    <row r="38" spans="1:8" ht="12.75">
      <c r="A38" s="122"/>
      <c r="B38" s="85" t="s">
        <v>141</v>
      </c>
      <c r="C38" s="86">
        <v>1269</v>
      </c>
      <c r="D38" s="87">
        <v>1269</v>
      </c>
      <c r="E38" s="88">
        <v>2560</v>
      </c>
      <c r="F38" s="287">
        <f t="shared" si="0"/>
        <v>2.0173364854215916</v>
      </c>
      <c r="G38" s="305">
        <v>2560</v>
      </c>
      <c r="H38" s="123"/>
    </row>
    <row r="39" spans="1:8" ht="12.75">
      <c r="A39" s="124"/>
      <c r="B39" s="89" t="s">
        <v>27</v>
      </c>
      <c r="C39" s="90">
        <v>2400</v>
      </c>
      <c r="D39" s="91">
        <v>2400</v>
      </c>
      <c r="E39" s="92">
        <v>2614</v>
      </c>
      <c r="F39" s="288">
        <f t="shared" si="0"/>
        <v>1.0891666666666666</v>
      </c>
      <c r="G39" s="306">
        <v>2614</v>
      </c>
      <c r="H39" s="125"/>
    </row>
    <row r="40" spans="1:8" ht="12.75">
      <c r="A40" s="126"/>
      <c r="B40" s="9" t="s">
        <v>28</v>
      </c>
      <c r="C40" s="17">
        <v>0</v>
      </c>
      <c r="D40" s="17">
        <v>0</v>
      </c>
      <c r="E40" s="17">
        <v>0</v>
      </c>
      <c r="F40" s="285">
        <v>0</v>
      </c>
      <c r="G40" s="353">
        <v>0</v>
      </c>
      <c r="H40" s="103"/>
    </row>
    <row r="41" spans="1:8" ht="12.75">
      <c r="A41" s="127" t="s">
        <v>34</v>
      </c>
      <c r="B41" s="9" t="s">
        <v>152</v>
      </c>
      <c r="C41" s="11">
        <f>SUM(C42:C45)</f>
        <v>0</v>
      </c>
      <c r="D41" s="3">
        <f>SUM(D42:D45)</f>
        <v>134</v>
      </c>
      <c r="E41" s="3">
        <f>SUM(E42:E45)</f>
        <v>134</v>
      </c>
      <c r="F41" s="285">
        <f t="shared" si="0"/>
        <v>1</v>
      </c>
      <c r="G41" s="296">
        <f>SUM(G42:G45)</f>
        <v>0</v>
      </c>
      <c r="H41" s="119">
        <f>SUM(H42:H45)</f>
        <v>134</v>
      </c>
    </row>
    <row r="42" spans="1:8" ht="12.75">
      <c r="A42" s="114"/>
      <c r="B42" s="66" t="s">
        <v>30</v>
      </c>
      <c r="C42" s="76">
        <v>0</v>
      </c>
      <c r="D42" s="93">
        <v>0</v>
      </c>
      <c r="E42" s="93">
        <v>0</v>
      </c>
      <c r="F42" s="286">
        <v>0</v>
      </c>
      <c r="G42" s="308"/>
      <c r="H42" s="105"/>
    </row>
    <row r="43" spans="1:8" ht="12.75">
      <c r="A43" s="115"/>
      <c r="B43" s="69" t="s">
        <v>31</v>
      </c>
      <c r="C43" s="78">
        <v>0</v>
      </c>
      <c r="D43" s="94">
        <v>0</v>
      </c>
      <c r="E43" s="94">
        <v>0</v>
      </c>
      <c r="F43" s="287">
        <v>0</v>
      </c>
      <c r="G43" s="309"/>
      <c r="H43" s="107"/>
    </row>
    <row r="44" spans="1:8" ht="12.75">
      <c r="A44" s="115"/>
      <c r="B44" s="69" t="s">
        <v>32</v>
      </c>
      <c r="C44" s="78">
        <v>0</v>
      </c>
      <c r="D44" s="94">
        <v>114</v>
      </c>
      <c r="E44" s="94">
        <v>114</v>
      </c>
      <c r="F44" s="287">
        <f t="shared" si="0"/>
        <v>1</v>
      </c>
      <c r="G44" s="309"/>
      <c r="H44" s="214">
        <v>114</v>
      </c>
    </row>
    <row r="45" spans="1:8" ht="12.75">
      <c r="A45" s="128"/>
      <c r="B45" s="72" t="s">
        <v>33</v>
      </c>
      <c r="C45" s="80">
        <v>0</v>
      </c>
      <c r="D45" s="95">
        <v>20</v>
      </c>
      <c r="E45" s="95">
        <v>20</v>
      </c>
      <c r="F45" s="288">
        <f t="shared" si="0"/>
        <v>1</v>
      </c>
      <c r="G45" s="310"/>
      <c r="H45" s="215">
        <v>20</v>
      </c>
    </row>
    <row r="46" spans="1:8" ht="12.75">
      <c r="A46" s="135" t="s">
        <v>41</v>
      </c>
      <c r="B46" s="9" t="s">
        <v>125</v>
      </c>
      <c r="C46" s="20">
        <v>0</v>
      </c>
      <c r="D46" s="3">
        <v>0</v>
      </c>
      <c r="E46" s="3">
        <v>0</v>
      </c>
      <c r="F46" s="285">
        <v>0</v>
      </c>
      <c r="G46" s="314">
        <v>0</v>
      </c>
      <c r="H46" s="136">
        <v>0</v>
      </c>
    </row>
    <row r="47" spans="1:8" ht="12.75">
      <c r="A47" s="137"/>
      <c r="B47" s="81" t="s">
        <v>76</v>
      </c>
      <c r="C47" s="83">
        <v>0</v>
      </c>
      <c r="D47" s="84">
        <v>0</v>
      </c>
      <c r="E47" s="84">
        <v>0</v>
      </c>
      <c r="F47" s="286">
        <v>0</v>
      </c>
      <c r="G47" s="315"/>
      <c r="H47" s="138"/>
    </row>
    <row r="48" spans="1:8" ht="12.75">
      <c r="A48" s="132"/>
      <c r="B48" s="85" t="s">
        <v>77</v>
      </c>
      <c r="C48" s="87">
        <v>0</v>
      </c>
      <c r="D48" s="88">
        <v>0</v>
      </c>
      <c r="E48" s="88">
        <v>0</v>
      </c>
      <c r="F48" s="287">
        <v>0</v>
      </c>
      <c r="G48" s="316"/>
      <c r="H48" s="139"/>
    </row>
    <row r="49" spans="1:8" ht="12.75">
      <c r="A49" s="132"/>
      <c r="B49" s="85" t="s">
        <v>78</v>
      </c>
      <c r="C49" s="87">
        <v>0</v>
      </c>
      <c r="D49" s="88">
        <v>0</v>
      </c>
      <c r="E49" s="88">
        <v>0</v>
      </c>
      <c r="F49" s="287">
        <v>0</v>
      </c>
      <c r="G49" s="316"/>
      <c r="H49" s="139"/>
    </row>
    <row r="50" spans="1:8" ht="12.75">
      <c r="A50" s="133"/>
      <c r="B50" s="89" t="s">
        <v>79</v>
      </c>
      <c r="C50" s="91">
        <v>0</v>
      </c>
      <c r="D50" s="92">
        <v>0</v>
      </c>
      <c r="E50" s="92">
        <v>0</v>
      </c>
      <c r="F50" s="288">
        <v>0</v>
      </c>
      <c r="G50" s="317"/>
      <c r="H50" s="140"/>
    </row>
    <row r="51" spans="1:8" ht="12.75">
      <c r="A51" s="127" t="s">
        <v>44</v>
      </c>
      <c r="B51" s="50" t="s">
        <v>80</v>
      </c>
      <c r="C51" s="8">
        <f>SUM(C52:C52)</f>
        <v>4473</v>
      </c>
      <c r="D51" s="16">
        <f>SUM(D52:D52)</f>
        <v>4473</v>
      </c>
      <c r="E51" s="16">
        <f>SUM(E52:E52)</f>
        <v>4473</v>
      </c>
      <c r="F51" s="285">
        <f>E51/D51</f>
        <v>1</v>
      </c>
      <c r="G51" s="297">
        <f>SUM(G52:G52)</f>
        <v>471</v>
      </c>
      <c r="H51" s="141">
        <f>SUM(H52:H52)</f>
        <v>4002</v>
      </c>
    </row>
    <row r="52" spans="1:8" ht="12.75">
      <c r="A52" s="142"/>
      <c r="B52" s="66" t="s">
        <v>42</v>
      </c>
      <c r="C52" s="75">
        <v>4473</v>
      </c>
      <c r="D52" s="75">
        <v>4473</v>
      </c>
      <c r="E52" s="75">
        <v>4473</v>
      </c>
      <c r="F52" s="286">
        <f>E52/D52</f>
        <v>1</v>
      </c>
      <c r="G52" s="318">
        <v>471</v>
      </c>
      <c r="H52" s="143">
        <v>4002</v>
      </c>
    </row>
    <row r="53" spans="1:8" ht="12.75">
      <c r="A53" s="135" t="s">
        <v>62</v>
      </c>
      <c r="B53" s="344" t="s">
        <v>150</v>
      </c>
      <c r="C53" s="292">
        <v>0</v>
      </c>
      <c r="D53" s="292">
        <v>0</v>
      </c>
      <c r="E53" s="292">
        <v>-961</v>
      </c>
      <c r="F53" s="286">
        <v>0</v>
      </c>
      <c r="G53" s="346">
        <v>-961</v>
      </c>
      <c r="H53" s="347"/>
    </row>
    <row r="54" spans="1:8" ht="12.75">
      <c r="A54" s="127"/>
      <c r="B54" s="209" t="s">
        <v>74</v>
      </c>
      <c r="C54" s="1">
        <f>C9+C10+C19+C34+C40+C41+C46+C51+C53</f>
        <v>77330</v>
      </c>
      <c r="D54" s="1">
        <f>D9+D10+D19+D34+D40+D41+D46+D51+D53</f>
        <v>79854</v>
      </c>
      <c r="E54" s="1">
        <f>E9+E10+E19+E34+E40+E41+E46+E51+E53</f>
        <v>88240</v>
      </c>
      <c r="F54" s="366">
        <f>E54/D54</f>
        <v>1.1050166553960978</v>
      </c>
      <c r="G54" s="358">
        <f>G9+G10+G19+G34+G40+G41+G46+G51+G53</f>
        <v>82037</v>
      </c>
      <c r="H54" s="155">
        <f>H9+H10+H19+H34+H40+H41+H46+H51+H53</f>
        <v>4136</v>
      </c>
    </row>
    <row r="55" spans="1:8" ht="13.5" thickBot="1">
      <c r="A55" s="146"/>
      <c r="B55" s="147" t="s">
        <v>75</v>
      </c>
      <c r="C55" s="148">
        <f>C89-C54</f>
        <v>-240</v>
      </c>
      <c r="D55" s="148">
        <f>D89-D54</f>
        <v>2557</v>
      </c>
      <c r="E55" s="148">
        <f>E89-E54</f>
        <v>-5161</v>
      </c>
      <c r="F55" s="328">
        <f>E55/D55</f>
        <v>-2.018380915134924</v>
      </c>
      <c r="G55" s="359">
        <f>G89-G54</f>
        <v>-2241</v>
      </c>
      <c r="H55" s="210">
        <f>H89-H54</f>
        <v>-1239</v>
      </c>
    </row>
    <row r="56" ht="12.75" customHeight="1" thickTop="1"/>
    <row r="57" ht="12.75" customHeight="1"/>
    <row r="58" ht="12.75" customHeight="1"/>
    <row r="59" ht="12.75" customHeight="1"/>
    <row r="60" ht="12.75" customHeight="1"/>
    <row r="61" ht="12.75" customHeight="1" thickBot="1">
      <c r="H61" s="51" t="s">
        <v>122</v>
      </c>
    </row>
    <row r="62" spans="1:8" ht="51.75" customHeight="1" thickTop="1">
      <c r="A62" s="152" t="s">
        <v>0</v>
      </c>
      <c r="B62" s="149" t="s">
        <v>1</v>
      </c>
      <c r="C62" s="150" t="s">
        <v>71</v>
      </c>
      <c r="D62" s="463" t="s">
        <v>242</v>
      </c>
      <c r="E62" s="151" t="s">
        <v>137</v>
      </c>
      <c r="F62" s="283" t="s">
        <v>138</v>
      </c>
      <c r="G62" s="293" t="s">
        <v>139</v>
      </c>
      <c r="H62" s="98" t="s">
        <v>140</v>
      </c>
    </row>
    <row r="63" spans="1:8" ht="12.75">
      <c r="A63" s="154"/>
      <c r="B63" s="64" t="s">
        <v>48</v>
      </c>
      <c r="C63" s="12"/>
      <c r="D63" s="364"/>
      <c r="E63" s="364"/>
      <c r="F63" s="365"/>
      <c r="G63" s="363"/>
      <c r="H63" s="360"/>
    </row>
    <row r="64" spans="1:8" ht="12.75">
      <c r="A64" s="166" t="s">
        <v>3</v>
      </c>
      <c r="B64" s="167" t="s">
        <v>49</v>
      </c>
      <c r="C64" s="172">
        <v>27824</v>
      </c>
      <c r="D64" s="173">
        <v>11414</v>
      </c>
      <c r="E64" s="173">
        <v>11650</v>
      </c>
      <c r="F64" s="345">
        <f aca="true" t="shared" si="1" ref="F64:F83">E64/D64</f>
        <v>1.0206763623620116</v>
      </c>
      <c r="G64" s="314">
        <v>11414</v>
      </c>
      <c r="H64" s="174"/>
    </row>
    <row r="65" spans="1:8" ht="12.75" customHeight="1">
      <c r="A65" s="168" t="s">
        <v>5</v>
      </c>
      <c r="B65" s="169" t="s">
        <v>117</v>
      </c>
      <c r="C65" s="175">
        <v>7369</v>
      </c>
      <c r="D65" s="24">
        <v>2449</v>
      </c>
      <c r="E65" s="24">
        <v>2378</v>
      </c>
      <c r="F65" s="285">
        <f t="shared" si="1"/>
        <v>0.9710085749285423</v>
      </c>
      <c r="G65" s="314">
        <v>2449</v>
      </c>
      <c r="H65" s="136"/>
    </row>
    <row r="66" spans="1:8" ht="12.75" customHeight="1">
      <c r="A66" s="170" t="s">
        <v>12</v>
      </c>
      <c r="B66" s="171" t="s">
        <v>50</v>
      </c>
      <c r="C66" s="3">
        <v>26823</v>
      </c>
      <c r="D66" s="24">
        <v>19092</v>
      </c>
      <c r="E66" s="24">
        <v>17074</v>
      </c>
      <c r="F66" s="285">
        <f t="shared" si="1"/>
        <v>0.8943012780222083</v>
      </c>
      <c r="G66" s="314">
        <v>18374</v>
      </c>
      <c r="H66" s="136">
        <v>718</v>
      </c>
    </row>
    <row r="67" spans="1:8" ht="12.75" customHeight="1">
      <c r="A67" s="170" t="s">
        <v>23</v>
      </c>
      <c r="B67" s="171" t="s">
        <v>51</v>
      </c>
      <c r="C67" s="3">
        <v>2268</v>
      </c>
      <c r="D67" s="24">
        <v>3336</v>
      </c>
      <c r="E67" s="24">
        <v>3430</v>
      </c>
      <c r="F67" s="285">
        <f t="shared" si="1"/>
        <v>1.0281774580335732</v>
      </c>
      <c r="G67" s="314">
        <v>2816</v>
      </c>
      <c r="H67" s="136">
        <v>520</v>
      </c>
    </row>
    <row r="68" spans="1:8" ht="12.75">
      <c r="A68" s="170" t="s">
        <v>29</v>
      </c>
      <c r="B68" s="15" t="s">
        <v>52</v>
      </c>
      <c r="C68" s="3">
        <f>SUM(C69:C70)</f>
        <v>9665</v>
      </c>
      <c r="D68" s="3">
        <f>SUM(D69:D70)</f>
        <v>42873</v>
      </c>
      <c r="E68" s="3">
        <f>SUM(E69:E70)</f>
        <v>45018</v>
      </c>
      <c r="F68" s="285">
        <f t="shared" si="1"/>
        <v>1.0500314883493107</v>
      </c>
      <c r="G68" s="296">
        <f>SUM(G69:G70)</f>
        <v>42873</v>
      </c>
      <c r="H68" s="119">
        <f>SUM(H69:H70)</f>
        <v>0</v>
      </c>
    </row>
    <row r="69" spans="1:8" ht="12.75">
      <c r="A69" s="185"/>
      <c r="B69" s="81" t="s">
        <v>53</v>
      </c>
      <c r="C69" s="83">
        <v>7865</v>
      </c>
      <c r="D69" s="84">
        <v>17216</v>
      </c>
      <c r="E69" s="84">
        <v>19491</v>
      </c>
      <c r="F69" s="334">
        <f t="shared" si="1"/>
        <v>1.1321445167286246</v>
      </c>
      <c r="G69" s="315">
        <v>17216</v>
      </c>
      <c r="H69" s="186"/>
    </row>
    <row r="70" spans="1:8" ht="12.75">
      <c r="A70" s="187"/>
      <c r="B70" s="85" t="s">
        <v>101</v>
      </c>
      <c r="C70" s="87">
        <v>1800</v>
      </c>
      <c r="D70" s="88">
        <v>25657</v>
      </c>
      <c r="E70" s="88">
        <v>25527</v>
      </c>
      <c r="F70" s="335">
        <f t="shared" si="1"/>
        <v>0.9949331566434112</v>
      </c>
      <c r="G70" s="316">
        <v>25657</v>
      </c>
      <c r="H70" s="188"/>
    </row>
    <row r="71" spans="1:8" ht="12.75">
      <c r="A71" s="187"/>
      <c r="B71" s="85" t="s">
        <v>102</v>
      </c>
      <c r="C71" s="87">
        <v>0</v>
      </c>
      <c r="D71" s="88">
        <v>23857</v>
      </c>
      <c r="E71" s="88">
        <v>23890</v>
      </c>
      <c r="F71" s="335">
        <f t="shared" si="1"/>
        <v>1.0013832418158193</v>
      </c>
      <c r="G71" s="316">
        <v>23857</v>
      </c>
      <c r="H71" s="188"/>
    </row>
    <row r="72" spans="1:8" ht="12.75">
      <c r="A72" s="187"/>
      <c r="B72" s="85" t="s">
        <v>113</v>
      </c>
      <c r="C72" s="87">
        <v>0</v>
      </c>
      <c r="D72" s="88">
        <v>0</v>
      </c>
      <c r="E72" s="88">
        <v>0</v>
      </c>
      <c r="F72" s="335">
        <v>0</v>
      </c>
      <c r="G72" s="316"/>
      <c r="H72" s="188"/>
    </row>
    <row r="73" spans="1:8" ht="12.75">
      <c r="A73" s="189"/>
      <c r="B73" s="190" t="s">
        <v>142</v>
      </c>
      <c r="C73" s="91">
        <v>0</v>
      </c>
      <c r="D73" s="332">
        <v>0</v>
      </c>
      <c r="E73" s="333">
        <v>0</v>
      </c>
      <c r="F73" s="336">
        <v>0</v>
      </c>
      <c r="G73" s="323"/>
      <c r="H73" s="191"/>
    </row>
    <row r="74" spans="1:8" ht="12.75">
      <c r="A74" s="157" t="s">
        <v>34</v>
      </c>
      <c r="B74" s="9" t="s">
        <v>54</v>
      </c>
      <c r="C74" s="183">
        <v>0</v>
      </c>
      <c r="D74" s="3">
        <v>0</v>
      </c>
      <c r="E74" s="3">
        <v>0</v>
      </c>
      <c r="F74" s="285">
        <v>0</v>
      </c>
      <c r="G74" s="296">
        <v>0</v>
      </c>
      <c r="H74" s="136">
        <v>0</v>
      </c>
    </row>
    <row r="75" spans="1:8" ht="12.75">
      <c r="A75" s="158" t="s">
        <v>41</v>
      </c>
      <c r="B75" s="52" t="s">
        <v>55</v>
      </c>
      <c r="C75" s="14">
        <f>SUM(C76:C79)</f>
        <v>3141</v>
      </c>
      <c r="D75" s="3">
        <f>SUM(D76:D79)</f>
        <v>1250</v>
      </c>
      <c r="E75" s="3">
        <f>SUM(E76:E79)</f>
        <v>1659</v>
      </c>
      <c r="F75" s="285">
        <f t="shared" si="1"/>
        <v>1.3272</v>
      </c>
      <c r="G75" s="296">
        <f>SUM(G76:G79)</f>
        <v>0</v>
      </c>
      <c r="H75" s="119">
        <f>SUM(H76:H79)</f>
        <v>1659</v>
      </c>
    </row>
    <row r="76" spans="1:8" ht="12.75">
      <c r="A76" s="192"/>
      <c r="B76" s="81" t="s">
        <v>56</v>
      </c>
      <c r="C76" s="82">
        <v>0</v>
      </c>
      <c r="D76" s="83">
        <v>0</v>
      </c>
      <c r="E76" s="84">
        <v>0</v>
      </c>
      <c r="F76" s="334">
        <v>0</v>
      </c>
      <c r="G76" s="315"/>
      <c r="H76" s="186"/>
    </row>
    <row r="77" spans="1:8" ht="12.75">
      <c r="A77" s="193"/>
      <c r="B77" s="85" t="s">
        <v>57</v>
      </c>
      <c r="C77" s="86">
        <v>980</v>
      </c>
      <c r="D77" s="87">
        <v>980</v>
      </c>
      <c r="E77" s="88">
        <v>1396</v>
      </c>
      <c r="F77" s="335">
        <f t="shared" si="1"/>
        <v>1.4244897959183673</v>
      </c>
      <c r="G77" s="316"/>
      <c r="H77" s="188">
        <v>1396</v>
      </c>
    </row>
    <row r="78" spans="1:8" ht="12.75">
      <c r="A78" s="193"/>
      <c r="B78" s="85" t="s">
        <v>58</v>
      </c>
      <c r="C78" s="86">
        <v>0</v>
      </c>
      <c r="D78" s="87">
        <v>0</v>
      </c>
      <c r="E78" s="88">
        <v>0</v>
      </c>
      <c r="F78" s="335">
        <v>0</v>
      </c>
      <c r="G78" s="316"/>
      <c r="H78" s="188"/>
    </row>
    <row r="79" spans="1:8" ht="12.75">
      <c r="A79" s="194"/>
      <c r="B79" s="89" t="s">
        <v>118</v>
      </c>
      <c r="C79" s="90">
        <v>2161</v>
      </c>
      <c r="D79" s="91">
        <v>270</v>
      </c>
      <c r="E79" s="92">
        <v>263</v>
      </c>
      <c r="F79" s="336">
        <f t="shared" si="1"/>
        <v>0.9740740740740741</v>
      </c>
      <c r="G79" s="317"/>
      <c r="H79" s="195">
        <v>263</v>
      </c>
    </row>
    <row r="80" spans="1:8" ht="12.75">
      <c r="A80" s="161" t="s">
        <v>44</v>
      </c>
      <c r="B80" s="9" t="s">
        <v>81</v>
      </c>
      <c r="C80" s="24">
        <v>0</v>
      </c>
      <c r="D80" s="3">
        <f>SUM(D81:D84)</f>
        <v>1997</v>
      </c>
      <c r="E80" s="3">
        <f>SUM(E81:E84)</f>
        <v>1997</v>
      </c>
      <c r="F80" s="285">
        <f t="shared" si="1"/>
        <v>1</v>
      </c>
      <c r="G80" s="314">
        <f>SUM(G81:G84)</f>
        <v>1997</v>
      </c>
      <c r="H80" s="136">
        <v>0</v>
      </c>
    </row>
    <row r="81" spans="1:8" ht="12.75">
      <c r="A81" s="196"/>
      <c r="B81" s="197" t="s">
        <v>82</v>
      </c>
      <c r="C81" s="198">
        <v>0</v>
      </c>
      <c r="D81" s="83">
        <v>0</v>
      </c>
      <c r="E81" s="83">
        <v>0</v>
      </c>
      <c r="F81" s="334">
        <v>0</v>
      </c>
      <c r="G81" s="315"/>
      <c r="H81" s="186"/>
    </row>
    <row r="82" spans="1:8" ht="12.75">
      <c r="A82" s="199"/>
      <c r="B82" s="200" t="s">
        <v>119</v>
      </c>
      <c r="C82" s="201">
        <v>0</v>
      </c>
      <c r="D82" s="87">
        <v>0</v>
      </c>
      <c r="E82" s="87">
        <v>0</v>
      </c>
      <c r="F82" s="335">
        <v>0</v>
      </c>
      <c r="G82" s="316"/>
      <c r="H82" s="188"/>
    </row>
    <row r="83" spans="1:8" ht="12.75">
      <c r="A83" s="199"/>
      <c r="B83" s="200" t="s">
        <v>84</v>
      </c>
      <c r="C83" s="201">
        <v>0</v>
      </c>
      <c r="D83" s="87">
        <v>1997</v>
      </c>
      <c r="E83" s="87">
        <v>1997</v>
      </c>
      <c r="F83" s="335">
        <f t="shared" si="1"/>
        <v>1</v>
      </c>
      <c r="G83" s="316">
        <v>1997</v>
      </c>
      <c r="H83" s="188"/>
    </row>
    <row r="84" spans="1:8" ht="12.75">
      <c r="A84" s="202"/>
      <c r="B84" s="190" t="s">
        <v>85</v>
      </c>
      <c r="C84" s="203">
        <v>0</v>
      </c>
      <c r="D84" s="204">
        <v>0</v>
      </c>
      <c r="E84" s="204">
        <v>0</v>
      </c>
      <c r="F84" s="336">
        <v>0</v>
      </c>
      <c r="G84" s="325"/>
      <c r="H84" s="205"/>
    </row>
    <row r="85" spans="1:8" ht="12.75">
      <c r="A85" s="160" t="s">
        <v>62</v>
      </c>
      <c r="B85" s="2" t="s">
        <v>66</v>
      </c>
      <c r="C85" s="182">
        <v>0</v>
      </c>
      <c r="D85" s="3">
        <v>0</v>
      </c>
      <c r="E85" s="3">
        <v>0</v>
      </c>
      <c r="F85" s="285">
        <v>0</v>
      </c>
      <c r="G85" s="296">
        <v>0</v>
      </c>
      <c r="H85" s="119">
        <v>0</v>
      </c>
    </row>
    <row r="86" spans="1:8" ht="12.75">
      <c r="A86" s="264"/>
      <c r="B86" s="265" t="s">
        <v>67</v>
      </c>
      <c r="C86" s="266">
        <v>0</v>
      </c>
      <c r="D86" s="263">
        <v>0</v>
      </c>
      <c r="E86" s="263">
        <v>0</v>
      </c>
      <c r="F86" s="286">
        <v>0</v>
      </c>
      <c r="G86" s="331"/>
      <c r="H86" s="267"/>
    </row>
    <row r="87" spans="1:8" ht="12.75">
      <c r="A87" s="202"/>
      <c r="B87" s="190" t="s">
        <v>68</v>
      </c>
      <c r="C87" s="203">
        <v>0</v>
      </c>
      <c r="D87" s="204">
        <v>0</v>
      </c>
      <c r="E87" s="204">
        <v>0</v>
      </c>
      <c r="F87" s="338">
        <v>0</v>
      </c>
      <c r="G87" s="325"/>
      <c r="H87" s="205"/>
    </row>
    <row r="88" spans="1:8" ht="12.75">
      <c r="A88" s="339"/>
      <c r="B88" s="341" t="s">
        <v>149</v>
      </c>
      <c r="C88" s="3">
        <v>0</v>
      </c>
      <c r="D88" s="3">
        <v>0</v>
      </c>
      <c r="E88" s="279">
        <v>-127</v>
      </c>
      <c r="F88" s="342">
        <v>0</v>
      </c>
      <c r="G88" s="343">
        <v>-127</v>
      </c>
      <c r="H88" s="340"/>
    </row>
    <row r="89" spans="1:8" ht="13.5" thickBot="1">
      <c r="A89" s="163"/>
      <c r="B89" s="211" t="s">
        <v>123</v>
      </c>
      <c r="C89" s="164">
        <f>C64+C65+C66+C67+C68+C74+C75+C80+C85+C88</f>
        <v>77090</v>
      </c>
      <c r="D89" s="164">
        <f>D64+D65+D66+D67+D68+D74+D75+D80+D85+D88</f>
        <v>82411</v>
      </c>
      <c r="E89" s="164">
        <f>E64+E65+E66+E67+E68+E74+E75+E80+E85+E88</f>
        <v>83079</v>
      </c>
      <c r="F89" s="362">
        <f>E89/D89</f>
        <v>1.0081057140430283</v>
      </c>
      <c r="G89" s="361">
        <f>G64+G65+G66+G67+G68+G74+G75+G80+G85+G88</f>
        <v>79796</v>
      </c>
      <c r="H89" s="212">
        <f>H64+H65+H66+H67+H68+H74+H75+H80+H85+H88</f>
        <v>2897</v>
      </c>
    </row>
    <row r="90" ht="13.5" thickTop="1"/>
  </sheetData>
  <sheetProtection/>
  <mergeCells count="4">
    <mergeCell ref="G1:H1"/>
    <mergeCell ref="A5:H5"/>
    <mergeCell ref="A4:H4"/>
    <mergeCell ref="A3:J3"/>
  </mergeCells>
  <printOptions/>
  <pageMargins left="0.2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20" zoomScalePageLayoutView="0" workbookViewId="0" topLeftCell="A1">
      <selection activeCell="D35" sqref="D35"/>
    </sheetView>
  </sheetViews>
  <sheetFormatPr defaultColWidth="9.140625" defaultRowHeight="12.75"/>
  <cols>
    <col min="1" max="1" width="4.00390625" style="25" customWidth="1"/>
    <col min="2" max="2" width="46.140625" style="25" customWidth="1"/>
    <col min="3" max="5" width="10.8515625" style="25" customWidth="1"/>
    <col min="6" max="6" width="9.28125" style="25" customWidth="1"/>
    <col min="7" max="8" width="10.8515625" style="25" customWidth="1"/>
    <col min="9" max="9" width="11.140625" style="25" customWidth="1"/>
    <col min="10" max="16384" width="9.140625" style="25" customWidth="1"/>
  </cols>
  <sheetData>
    <row r="1" spans="3:8" ht="12.75">
      <c r="C1" s="26"/>
      <c r="D1" s="26"/>
      <c r="E1" s="26"/>
      <c r="F1" s="26"/>
      <c r="H1" s="216" t="s">
        <v>124</v>
      </c>
    </row>
    <row r="3" spans="1:8" ht="12.75">
      <c r="A3" s="498" t="s">
        <v>248</v>
      </c>
      <c r="B3" s="498"/>
      <c r="C3" s="498"/>
      <c r="D3" s="498"/>
      <c r="E3" s="498"/>
      <c r="F3" s="498"/>
      <c r="G3" s="498"/>
      <c r="H3" s="498"/>
    </row>
    <row r="4" spans="1:8" ht="12.75">
      <c r="A4" s="501" t="s">
        <v>155</v>
      </c>
      <c r="B4" s="501"/>
      <c r="C4" s="501"/>
      <c r="D4" s="502"/>
      <c r="E4" s="502"/>
      <c r="F4" s="502"/>
      <c r="G4" s="502"/>
      <c r="H4" s="502"/>
    </row>
    <row r="5" spans="1:7" ht="12.75" customHeight="1">
      <c r="A5" s="503"/>
      <c r="B5" s="503"/>
      <c r="C5" s="503"/>
      <c r="D5" s="503"/>
      <c r="E5" s="503"/>
      <c r="F5" s="503"/>
      <c r="G5" s="503"/>
    </row>
    <row r="6" spans="8:9" ht="13.5" thickBot="1">
      <c r="H6" s="252" t="s">
        <v>121</v>
      </c>
      <c r="I6" s="27"/>
    </row>
    <row r="7" spans="1:9" ht="51.75" customHeight="1" thickTop="1">
      <c r="A7" s="152" t="s">
        <v>0</v>
      </c>
      <c r="B7" s="149" t="s">
        <v>1</v>
      </c>
      <c r="C7" s="150" t="s">
        <v>71</v>
      </c>
      <c r="D7" s="463" t="s">
        <v>242</v>
      </c>
      <c r="E7" s="151" t="s">
        <v>137</v>
      </c>
      <c r="F7" s="283" t="s">
        <v>138</v>
      </c>
      <c r="G7" s="293" t="s">
        <v>139</v>
      </c>
      <c r="H7" s="98" t="s">
        <v>140</v>
      </c>
      <c r="I7" s="28"/>
    </row>
    <row r="8" spans="1:9" ht="12.75">
      <c r="A8" s="217"/>
      <c r="B8" s="62" t="s">
        <v>2</v>
      </c>
      <c r="C8" s="268"/>
      <c r="D8" s="367"/>
      <c r="E8" s="367"/>
      <c r="F8" s="368"/>
      <c r="G8" s="369"/>
      <c r="H8" s="370"/>
      <c r="I8" s="27"/>
    </row>
    <row r="9" spans="1:9" ht="12.75">
      <c r="A9" s="129" t="s">
        <v>3</v>
      </c>
      <c r="B9" s="58" t="s">
        <v>35</v>
      </c>
      <c r="C9" s="22">
        <f>SUM(C10:C15)</f>
        <v>3000</v>
      </c>
      <c r="D9" s="3">
        <f>SUM(D10:D15)</f>
        <v>8749</v>
      </c>
      <c r="E9" s="3">
        <f>SUM(E10:E15)</f>
        <v>8378</v>
      </c>
      <c r="F9" s="342">
        <f aca="true" t="shared" si="0" ref="F9:F15">E9/D9</f>
        <v>0.9575951537318551</v>
      </c>
      <c r="G9" s="24">
        <f>SUM(G10:G15)</f>
        <v>8253</v>
      </c>
      <c r="H9" s="119">
        <f>SUM(H10:H15)</f>
        <v>125</v>
      </c>
      <c r="I9" s="27"/>
    </row>
    <row r="10" spans="1:9" ht="12.75">
      <c r="A10" s="120"/>
      <c r="B10" s="96" t="s">
        <v>36</v>
      </c>
      <c r="C10" s="83">
        <v>0</v>
      </c>
      <c r="D10" s="84">
        <v>4379</v>
      </c>
      <c r="E10" s="84">
        <v>4383</v>
      </c>
      <c r="F10" s="286">
        <f t="shared" si="0"/>
        <v>1.0009134505594885</v>
      </c>
      <c r="G10" s="311">
        <v>4383</v>
      </c>
      <c r="H10" s="130"/>
      <c r="I10" s="27"/>
    </row>
    <row r="11" spans="1:9" ht="12.75">
      <c r="A11" s="122"/>
      <c r="B11" s="97" t="s">
        <v>37</v>
      </c>
      <c r="C11" s="87">
        <v>3000</v>
      </c>
      <c r="D11" s="88">
        <v>3000</v>
      </c>
      <c r="E11" s="88">
        <v>2584</v>
      </c>
      <c r="F11" s="287">
        <f t="shared" si="0"/>
        <v>0.8613333333333333</v>
      </c>
      <c r="G11" s="312">
        <v>2584</v>
      </c>
      <c r="H11" s="131"/>
      <c r="I11" s="27"/>
    </row>
    <row r="12" spans="1:9" ht="12.75">
      <c r="A12" s="122"/>
      <c r="B12" s="97" t="s">
        <v>38</v>
      </c>
      <c r="C12" s="87">
        <v>0</v>
      </c>
      <c r="D12" s="88">
        <v>0</v>
      </c>
      <c r="E12" s="88">
        <v>0</v>
      </c>
      <c r="F12" s="287">
        <v>0</v>
      </c>
      <c r="G12" s="312"/>
      <c r="H12" s="131"/>
      <c r="I12" s="27"/>
    </row>
    <row r="13" spans="1:9" ht="12.75">
      <c r="A13" s="122"/>
      <c r="B13" s="97" t="s">
        <v>39</v>
      </c>
      <c r="C13" s="87">
        <v>0</v>
      </c>
      <c r="D13" s="88">
        <v>85</v>
      </c>
      <c r="E13" s="88">
        <v>125</v>
      </c>
      <c r="F13" s="287">
        <f t="shared" si="0"/>
        <v>1.4705882352941178</v>
      </c>
      <c r="G13" s="312"/>
      <c r="H13" s="131">
        <v>125</v>
      </c>
      <c r="I13" s="27"/>
    </row>
    <row r="14" spans="1:9" ht="12.75">
      <c r="A14" s="132"/>
      <c r="B14" s="85" t="s">
        <v>40</v>
      </c>
      <c r="C14" s="87">
        <v>0</v>
      </c>
      <c r="D14" s="88">
        <v>0</v>
      </c>
      <c r="E14" s="88">
        <v>0</v>
      </c>
      <c r="F14" s="287">
        <v>0</v>
      </c>
      <c r="G14" s="312"/>
      <c r="H14" s="131"/>
      <c r="I14" s="27"/>
    </row>
    <row r="15" spans="1:9" ht="12.75">
      <c r="A15" s="133"/>
      <c r="B15" s="89" t="s">
        <v>100</v>
      </c>
      <c r="C15" s="91">
        <v>0</v>
      </c>
      <c r="D15" s="92">
        <v>1285</v>
      </c>
      <c r="E15" s="92">
        <v>1286</v>
      </c>
      <c r="F15" s="288">
        <f t="shared" si="0"/>
        <v>1.0007782101167315</v>
      </c>
      <c r="G15" s="313">
        <v>1286</v>
      </c>
      <c r="H15" s="134"/>
      <c r="I15" s="27"/>
    </row>
    <row r="16" spans="1:9" ht="12.75">
      <c r="A16" s="127" t="s">
        <v>5</v>
      </c>
      <c r="B16" s="50" t="s">
        <v>80</v>
      </c>
      <c r="C16" s="8">
        <f>SUM(C17:C17)</f>
        <v>650</v>
      </c>
      <c r="D16" s="16">
        <f>SUM(D17:D17)</f>
        <v>650</v>
      </c>
      <c r="E16" s="16">
        <f>SUM(E17:E17)</f>
        <v>650</v>
      </c>
      <c r="F16" s="342">
        <f>E16/D16</f>
        <v>1</v>
      </c>
      <c r="G16" s="371">
        <f>SUM(G17:G17)</f>
        <v>650</v>
      </c>
      <c r="H16" s="141">
        <f>SUM(H17:H17)</f>
        <v>0</v>
      </c>
      <c r="I16" s="27"/>
    </row>
    <row r="17" spans="1:9" ht="12.75" customHeight="1">
      <c r="A17" s="144"/>
      <c r="B17" s="72" t="s">
        <v>43</v>
      </c>
      <c r="C17" s="79">
        <v>650</v>
      </c>
      <c r="D17" s="79">
        <v>650</v>
      </c>
      <c r="E17" s="79">
        <v>650</v>
      </c>
      <c r="F17" s="336">
        <f>E17/D17</f>
        <v>1</v>
      </c>
      <c r="G17" s="372">
        <v>650</v>
      </c>
      <c r="H17" s="145"/>
      <c r="I17" s="27"/>
    </row>
    <row r="18" spans="1:9" ht="12.75" customHeight="1">
      <c r="A18" s="127"/>
      <c r="B18" s="177" t="s">
        <v>126</v>
      </c>
      <c r="C18" s="21">
        <f>C9+C16</f>
        <v>3650</v>
      </c>
      <c r="D18" s="21">
        <f>D9+D16</f>
        <v>9399</v>
      </c>
      <c r="E18" s="21">
        <f>E9+E16</f>
        <v>9028</v>
      </c>
      <c r="F18" s="377">
        <f>E18/D18</f>
        <v>0.9605277157144377</v>
      </c>
      <c r="G18" s="373">
        <f>G9+G16</f>
        <v>8903</v>
      </c>
      <c r="H18" s="178">
        <f>H9+H16</f>
        <v>125</v>
      </c>
      <c r="I18" s="27"/>
    </row>
    <row r="19" spans="1:9" ht="12.75" customHeight="1" thickBot="1">
      <c r="A19" s="146"/>
      <c r="B19" s="147" t="s">
        <v>127</v>
      </c>
      <c r="C19" s="148">
        <f>C36-C18</f>
        <v>240</v>
      </c>
      <c r="D19" s="148">
        <f>D36-D18</f>
        <v>-2557</v>
      </c>
      <c r="E19" s="148">
        <f>E36-E18</f>
        <v>-2249</v>
      </c>
      <c r="F19" s="374">
        <f>E19/D19</f>
        <v>0.879546343371138</v>
      </c>
      <c r="G19" s="359">
        <f>G36-G18</f>
        <v>-2124</v>
      </c>
      <c r="H19" s="210">
        <f>H36-H18</f>
        <v>-125</v>
      </c>
      <c r="I19" s="27"/>
    </row>
    <row r="20" spans="1:9" ht="6.75" customHeight="1" thickBot="1" thickTop="1">
      <c r="A20" s="269"/>
      <c r="B20" s="270"/>
      <c r="C20" s="270"/>
      <c r="D20" s="270"/>
      <c r="E20" s="270"/>
      <c r="F20" s="270"/>
      <c r="G20" s="270"/>
      <c r="H20" s="271"/>
      <c r="I20" s="27"/>
    </row>
    <row r="21" spans="1:9" ht="13.5" thickTop="1">
      <c r="A21" s="253"/>
      <c r="B21" s="30" t="s">
        <v>47</v>
      </c>
      <c r="C21" s="31"/>
      <c r="D21" s="31"/>
      <c r="E21" s="31"/>
      <c r="F21" s="389"/>
      <c r="G21" s="34"/>
      <c r="H21" s="218"/>
      <c r="I21" s="27"/>
    </row>
    <row r="22" spans="1:9" ht="12.75">
      <c r="A22" s="232" t="s">
        <v>3</v>
      </c>
      <c r="B22" s="61" t="s">
        <v>90</v>
      </c>
      <c r="C22" s="32">
        <f>SUM(C23:C28)</f>
        <v>390</v>
      </c>
      <c r="D22" s="32">
        <f>SUM(D23:D26)</f>
        <v>2425</v>
      </c>
      <c r="E22" s="32">
        <f>SUM(E23:E26)</f>
        <v>2395</v>
      </c>
      <c r="F22" s="390">
        <f>E22/D22</f>
        <v>0.9876288659793815</v>
      </c>
      <c r="G22" s="378">
        <f>SUM(G23:G26)</f>
        <v>2395</v>
      </c>
      <c r="H22" s="376">
        <v>0</v>
      </c>
      <c r="I22" s="27"/>
    </row>
    <row r="23" spans="1:9" ht="12.75">
      <c r="A23" s="233"/>
      <c r="B23" s="219" t="s">
        <v>91</v>
      </c>
      <c r="C23" s="220">
        <v>0</v>
      </c>
      <c r="D23" s="220">
        <v>60</v>
      </c>
      <c r="E23" s="220">
        <v>60</v>
      </c>
      <c r="F23" s="391">
        <f>E23/D23</f>
        <v>1</v>
      </c>
      <c r="G23" s="379">
        <v>60</v>
      </c>
      <c r="H23" s="234"/>
      <c r="I23" s="27"/>
    </row>
    <row r="24" spans="1:9" ht="12.75" customHeight="1">
      <c r="A24" s="236"/>
      <c r="B24" s="221" t="s">
        <v>92</v>
      </c>
      <c r="C24" s="222">
        <v>0</v>
      </c>
      <c r="D24" s="222">
        <v>299</v>
      </c>
      <c r="E24" s="222">
        <v>298</v>
      </c>
      <c r="F24" s="392">
        <f aca="true" t="shared" si="1" ref="F24:F36">E24/D24</f>
        <v>0.9966555183946488</v>
      </c>
      <c r="G24" s="380">
        <v>298</v>
      </c>
      <c r="H24" s="235"/>
      <c r="I24" s="27"/>
    </row>
    <row r="25" spans="1:9" ht="12.75" customHeight="1">
      <c r="A25" s="236"/>
      <c r="B25" s="221" t="s">
        <v>131</v>
      </c>
      <c r="C25" s="222">
        <v>0</v>
      </c>
      <c r="D25" s="222">
        <v>1900</v>
      </c>
      <c r="E25" s="222">
        <v>1872</v>
      </c>
      <c r="F25" s="392">
        <f t="shared" si="1"/>
        <v>0.9852631578947368</v>
      </c>
      <c r="G25" s="380">
        <v>1872</v>
      </c>
      <c r="H25" s="235"/>
      <c r="I25" s="27"/>
    </row>
    <row r="26" spans="1:9" ht="12.75">
      <c r="A26" s="236"/>
      <c r="B26" s="221" t="s">
        <v>93</v>
      </c>
      <c r="C26" s="222">
        <v>150</v>
      </c>
      <c r="D26" s="222">
        <v>166</v>
      </c>
      <c r="E26" s="222">
        <v>165</v>
      </c>
      <c r="F26" s="392">
        <f t="shared" si="1"/>
        <v>0.9939759036144579</v>
      </c>
      <c r="G26" s="380">
        <v>165</v>
      </c>
      <c r="H26" s="235"/>
      <c r="I26" s="27"/>
    </row>
    <row r="27" spans="1:9" ht="12.75">
      <c r="A27" s="236"/>
      <c r="B27" s="221" t="s">
        <v>128</v>
      </c>
      <c r="C27" s="222">
        <v>140</v>
      </c>
      <c r="D27" s="222">
        <v>0</v>
      </c>
      <c r="E27" s="222">
        <v>0</v>
      </c>
      <c r="F27" s="392">
        <v>0</v>
      </c>
      <c r="G27" s="380"/>
      <c r="H27" s="235"/>
      <c r="I27" s="27"/>
    </row>
    <row r="28" spans="1:9" ht="12.75">
      <c r="A28" s="237"/>
      <c r="B28" s="223" t="s">
        <v>129</v>
      </c>
      <c r="C28" s="224">
        <v>100</v>
      </c>
      <c r="D28" s="224">
        <v>0</v>
      </c>
      <c r="E28" s="224">
        <v>0</v>
      </c>
      <c r="F28" s="393">
        <v>0</v>
      </c>
      <c r="G28" s="381"/>
      <c r="H28" s="238"/>
      <c r="I28" s="27"/>
    </row>
    <row r="29" spans="1:9" ht="12.75">
      <c r="A29" s="239" t="s">
        <v>5</v>
      </c>
      <c r="B29" s="60" t="s">
        <v>94</v>
      </c>
      <c r="C29" s="40">
        <f>SUM(C30:C32)</f>
        <v>3200</v>
      </c>
      <c r="D29" s="40">
        <f>SUM(D30:D32)</f>
        <v>4117</v>
      </c>
      <c r="E29" s="40">
        <f>SUM(E30:E32)</f>
        <v>4117</v>
      </c>
      <c r="F29" s="390">
        <f t="shared" si="1"/>
        <v>1</v>
      </c>
      <c r="G29" s="382">
        <f>SUM(G30:G32)</f>
        <v>4117</v>
      </c>
      <c r="H29" s="240">
        <f>SUM(H30:H32)</f>
        <v>0</v>
      </c>
      <c r="I29" s="27"/>
    </row>
    <row r="30" spans="1:9" ht="12.75">
      <c r="A30" s="241"/>
      <c r="B30" s="225" t="s">
        <v>95</v>
      </c>
      <c r="C30" s="226">
        <v>1500</v>
      </c>
      <c r="D30" s="226">
        <v>1924</v>
      </c>
      <c r="E30" s="226">
        <v>1924</v>
      </c>
      <c r="F30" s="391">
        <f t="shared" si="1"/>
        <v>1</v>
      </c>
      <c r="G30" s="383">
        <v>1924</v>
      </c>
      <c r="H30" s="242"/>
      <c r="I30" s="27"/>
    </row>
    <row r="31" spans="1:9" ht="12.75">
      <c r="A31" s="243"/>
      <c r="B31" s="227" t="s">
        <v>96</v>
      </c>
      <c r="C31" s="228">
        <v>1700</v>
      </c>
      <c r="D31" s="228">
        <v>1700</v>
      </c>
      <c r="E31" s="228">
        <v>1700</v>
      </c>
      <c r="F31" s="392">
        <f t="shared" si="1"/>
        <v>1</v>
      </c>
      <c r="G31" s="384">
        <v>1700</v>
      </c>
      <c r="H31" s="244"/>
      <c r="I31" s="27"/>
    </row>
    <row r="32" spans="1:9" ht="12.75">
      <c r="A32" s="245"/>
      <c r="B32" s="229" t="s">
        <v>103</v>
      </c>
      <c r="C32" s="230">
        <v>0</v>
      </c>
      <c r="D32" s="230">
        <v>493</v>
      </c>
      <c r="E32" s="230">
        <v>493</v>
      </c>
      <c r="F32" s="393">
        <f t="shared" si="1"/>
        <v>1</v>
      </c>
      <c r="G32" s="385">
        <v>493</v>
      </c>
      <c r="H32" s="246"/>
      <c r="I32" s="27"/>
    </row>
    <row r="33" spans="1:9" ht="12.75" customHeight="1" hidden="1">
      <c r="A33" s="247"/>
      <c r="B33" s="30" t="s">
        <v>63</v>
      </c>
      <c r="C33" s="31"/>
      <c r="D33" s="31"/>
      <c r="E33" s="31"/>
      <c r="F33" s="391" t="e">
        <f t="shared" si="1"/>
        <v>#DIV/0!</v>
      </c>
      <c r="G33" s="34"/>
      <c r="H33" s="218"/>
      <c r="I33" s="27"/>
    </row>
    <row r="34" spans="1:9" ht="12.75">
      <c r="A34" s="239" t="s">
        <v>12</v>
      </c>
      <c r="B34" s="39" t="s">
        <v>63</v>
      </c>
      <c r="C34" s="42">
        <v>300</v>
      </c>
      <c r="D34" s="42">
        <v>300</v>
      </c>
      <c r="E34" s="42">
        <f>SUM(E35)</f>
        <v>267</v>
      </c>
      <c r="F34" s="390">
        <f t="shared" si="1"/>
        <v>0.89</v>
      </c>
      <c r="G34" s="386">
        <f>SUM(G35)</f>
        <v>267</v>
      </c>
      <c r="H34" s="375">
        <v>0</v>
      </c>
      <c r="I34" s="27"/>
    </row>
    <row r="35" spans="1:9" ht="12.75">
      <c r="A35" s="247"/>
      <c r="B35" s="33" t="s">
        <v>97</v>
      </c>
      <c r="C35" s="43">
        <v>300</v>
      </c>
      <c r="D35" s="43">
        <v>300</v>
      </c>
      <c r="E35" s="43">
        <v>267</v>
      </c>
      <c r="F35" s="391">
        <f t="shared" si="1"/>
        <v>0.89</v>
      </c>
      <c r="G35" s="387">
        <v>267</v>
      </c>
      <c r="H35" s="231"/>
      <c r="I35" s="27"/>
    </row>
    <row r="36" spans="1:9" ht="13.5" thickBot="1">
      <c r="A36" s="248"/>
      <c r="B36" s="249" t="s">
        <v>130</v>
      </c>
      <c r="C36" s="250">
        <f>SUM(C22,C29,C34,)</f>
        <v>3890</v>
      </c>
      <c r="D36" s="250">
        <f>SUM(D22,D29,D34,)</f>
        <v>6842</v>
      </c>
      <c r="E36" s="250">
        <f>SUM(E22,E29,E34,)</f>
        <v>6779</v>
      </c>
      <c r="F36" s="394">
        <f t="shared" si="1"/>
        <v>0.9907921660333235</v>
      </c>
      <c r="G36" s="388">
        <f>SUM(G22,G29,G34,)</f>
        <v>6779</v>
      </c>
      <c r="H36" s="251">
        <v>0</v>
      </c>
      <c r="I36" s="35"/>
    </row>
    <row r="37" spans="1:9" ht="13.5" thickTop="1">
      <c r="A37" s="36"/>
      <c r="C37" s="34"/>
      <c r="D37" s="34"/>
      <c r="E37" s="34"/>
      <c r="F37" s="34"/>
      <c r="H37" s="27"/>
      <c r="I37" s="27"/>
    </row>
    <row r="38" spans="3:6" ht="12.75">
      <c r="C38" s="29"/>
      <c r="D38" s="29"/>
      <c r="E38" s="29"/>
      <c r="F38" s="29"/>
    </row>
    <row r="39" spans="3:6" ht="12.75">
      <c r="C39" s="37"/>
      <c r="D39" s="37"/>
      <c r="E39" s="37"/>
      <c r="F39" s="37"/>
    </row>
    <row r="43" ht="12.75">
      <c r="B43" s="38"/>
    </row>
    <row r="44" ht="12.75">
      <c r="A44" s="38"/>
    </row>
    <row r="46" spans="3:6" ht="12.75">
      <c r="C46" s="38"/>
      <c r="D46" s="38"/>
      <c r="E46" s="38"/>
      <c r="F46" s="38"/>
    </row>
  </sheetData>
  <sheetProtection selectLockedCells="1" selectUnlockedCells="1"/>
  <mergeCells count="3">
    <mergeCell ref="A3:H3"/>
    <mergeCell ref="A4:H4"/>
    <mergeCell ref="A5:G5"/>
  </mergeCells>
  <printOptions horizontalCentered="1"/>
  <pageMargins left="0.2" right="0.16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4.00390625" style="41" customWidth="1"/>
    <col min="2" max="2" width="46.00390625" style="41" customWidth="1"/>
    <col min="3" max="5" width="10.8515625" style="41" customWidth="1"/>
    <col min="6" max="6" width="9.28125" style="41" customWidth="1"/>
    <col min="7" max="8" width="10.8515625" style="41" customWidth="1"/>
    <col min="9" max="16384" width="9.140625" style="41" customWidth="1"/>
  </cols>
  <sheetData>
    <row r="1" ht="12.75">
      <c r="H1" s="254" t="s">
        <v>132</v>
      </c>
    </row>
    <row r="3" spans="1:8" ht="12.75">
      <c r="A3" s="498" t="s">
        <v>248</v>
      </c>
      <c r="B3" s="498"/>
      <c r="C3" s="498"/>
      <c r="D3" s="498"/>
      <c r="E3" s="498"/>
      <c r="F3" s="498"/>
      <c r="G3" s="498"/>
      <c r="H3" s="498"/>
    </row>
    <row r="4" spans="1:8" ht="27" customHeight="1">
      <c r="A4" s="504" t="s">
        <v>156</v>
      </c>
      <c r="B4" s="504"/>
      <c r="C4" s="504"/>
      <c r="D4" s="504"/>
      <c r="E4" s="504"/>
      <c r="F4" s="504"/>
      <c r="G4" s="504"/>
      <c r="H4" s="504"/>
    </row>
    <row r="5" spans="1:9" ht="12.75">
      <c r="A5" s="255"/>
      <c r="B5" s="255"/>
      <c r="C5" s="255"/>
      <c r="D5" s="59"/>
      <c r="E5" s="59"/>
      <c r="F5" s="59"/>
      <c r="G5" s="59"/>
      <c r="H5" s="59"/>
      <c r="I5" s="59"/>
    </row>
    <row r="6" ht="13.5" thickBot="1">
      <c r="H6" s="256" t="s">
        <v>121</v>
      </c>
    </row>
    <row r="7" spans="1:8" ht="51.75" customHeight="1" thickTop="1">
      <c r="A7" s="152" t="s">
        <v>0</v>
      </c>
      <c r="B7" s="149" t="s">
        <v>1</v>
      </c>
      <c r="C7" s="150" t="s">
        <v>71</v>
      </c>
      <c r="D7" s="463" t="s">
        <v>242</v>
      </c>
      <c r="E7" s="151" t="s">
        <v>137</v>
      </c>
      <c r="F7" s="283" t="s">
        <v>138</v>
      </c>
      <c r="G7" s="293" t="s">
        <v>139</v>
      </c>
      <c r="H7" s="98" t="s">
        <v>140</v>
      </c>
    </row>
    <row r="8" spans="1:8" ht="12.75">
      <c r="A8" s="232" t="s">
        <v>3</v>
      </c>
      <c r="B8" s="61" t="s">
        <v>90</v>
      </c>
      <c r="C8" s="32">
        <f>SUM(C9:C14)</f>
        <v>390</v>
      </c>
      <c r="D8" s="32">
        <f>SUM(D9:D12)</f>
        <v>2425</v>
      </c>
      <c r="E8" s="32">
        <f>SUM(E9:E12)</f>
        <v>2395</v>
      </c>
      <c r="F8" s="390">
        <f>E8/D8</f>
        <v>0.9876288659793815</v>
      </c>
      <c r="G8" s="378">
        <f>SUM(G9:G12)</f>
        <v>2395</v>
      </c>
      <c r="H8" s="376">
        <v>0</v>
      </c>
    </row>
    <row r="9" spans="1:8" ht="12.75">
      <c r="A9" s="233"/>
      <c r="B9" s="219" t="s">
        <v>91</v>
      </c>
      <c r="C9" s="220">
        <v>0</v>
      </c>
      <c r="D9" s="220">
        <v>60</v>
      </c>
      <c r="E9" s="220">
        <v>60</v>
      </c>
      <c r="F9" s="391">
        <f>E9/D9</f>
        <v>1</v>
      </c>
      <c r="G9" s="379">
        <v>60</v>
      </c>
      <c r="H9" s="234"/>
    </row>
    <row r="10" spans="1:8" ht="12.75">
      <c r="A10" s="236"/>
      <c r="B10" s="221" t="s">
        <v>92</v>
      </c>
      <c r="C10" s="222">
        <v>0</v>
      </c>
      <c r="D10" s="222">
        <v>299</v>
      </c>
      <c r="E10" s="222">
        <v>298</v>
      </c>
      <c r="F10" s="392">
        <f aca="true" t="shared" si="0" ref="F10:F21">E10/D10</f>
        <v>0.9966555183946488</v>
      </c>
      <c r="G10" s="380">
        <v>298</v>
      </c>
      <c r="H10" s="235"/>
    </row>
    <row r="11" spans="1:8" ht="12.75">
      <c r="A11" s="236"/>
      <c r="B11" s="221" t="s">
        <v>131</v>
      </c>
      <c r="C11" s="222">
        <v>0</v>
      </c>
      <c r="D11" s="222">
        <v>1900</v>
      </c>
      <c r="E11" s="222">
        <v>1872</v>
      </c>
      <c r="F11" s="392">
        <f t="shared" si="0"/>
        <v>0.9852631578947368</v>
      </c>
      <c r="G11" s="380">
        <v>1872</v>
      </c>
      <c r="H11" s="235"/>
    </row>
    <row r="12" spans="1:8" ht="12.75">
      <c r="A12" s="236"/>
      <c r="B12" s="221" t="s">
        <v>93</v>
      </c>
      <c r="C12" s="222">
        <v>150</v>
      </c>
      <c r="D12" s="222">
        <v>166</v>
      </c>
      <c r="E12" s="222">
        <v>165</v>
      </c>
      <c r="F12" s="392">
        <f t="shared" si="0"/>
        <v>0.9939759036144579</v>
      </c>
      <c r="G12" s="380">
        <v>165</v>
      </c>
      <c r="H12" s="235"/>
    </row>
    <row r="13" spans="1:8" ht="12.75">
      <c r="A13" s="236"/>
      <c r="B13" s="221" t="s">
        <v>128</v>
      </c>
      <c r="C13" s="222">
        <v>140</v>
      </c>
      <c r="D13" s="222">
        <v>0</v>
      </c>
      <c r="E13" s="222">
        <v>0</v>
      </c>
      <c r="F13" s="392">
        <v>0</v>
      </c>
      <c r="G13" s="380"/>
      <c r="H13" s="235"/>
    </row>
    <row r="14" spans="1:8" ht="12" customHeight="1">
      <c r="A14" s="237"/>
      <c r="B14" s="223" t="s">
        <v>129</v>
      </c>
      <c r="C14" s="224">
        <v>100</v>
      </c>
      <c r="D14" s="224">
        <v>0</v>
      </c>
      <c r="E14" s="224">
        <v>0</v>
      </c>
      <c r="F14" s="393">
        <v>0</v>
      </c>
      <c r="G14" s="381"/>
      <c r="H14" s="238"/>
    </row>
    <row r="15" spans="1:8" ht="12.75">
      <c r="A15" s="239" t="s">
        <v>5</v>
      </c>
      <c r="B15" s="60" t="s">
        <v>94</v>
      </c>
      <c r="C15" s="40">
        <f>SUM(C16:C18)</f>
        <v>3200</v>
      </c>
      <c r="D15" s="40">
        <f>SUM(D16:D18)</f>
        <v>4117</v>
      </c>
      <c r="E15" s="40">
        <f>SUM(E16:E18)</f>
        <v>4117</v>
      </c>
      <c r="F15" s="390">
        <f t="shared" si="0"/>
        <v>1</v>
      </c>
      <c r="G15" s="382">
        <f>SUM(G16:G18)</f>
        <v>4117</v>
      </c>
      <c r="H15" s="240">
        <f>SUM(H16:H18)</f>
        <v>0</v>
      </c>
    </row>
    <row r="16" spans="1:8" ht="12.75">
      <c r="A16" s="241"/>
      <c r="B16" s="225" t="s">
        <v>95</v>
      </c>
      <c r="C16" s="226">
        <v>1500</v>
      </c>
      <c r="D16" s="226">
        <v>1924</v>
      </c>
      <c r="E16" s="226">
        <v>1924</v>
      </c>
      <c r="F16" s="391">
        <f t="shared" si="0"/>
        <v>1</v>
      </c>
      <c r="G16" s="383">
        <v>1924</v>
      </c>
      <c r="H16" s="242"/>
    </row>
    <row r="17" spans="1:8" ht="12.75">
      <c r="A17" s="243"/>
      <c r="B17" s="227" t="s">
        <v>96</v>
      </c>
      <c r="C17" s="228">
        <v>1700</v>
      </c>
      <c r="D17" s="228">
        <v>1700</v>
      </c>
      <c r="E17" s="228">
        <v>1700</v>
      </c>
      <c r="F17" s="392">
        <f t="shared" si="0"/>
        <v>1</v>
      </c>
      <c r="G17" s="384">
        <v>1700</v>
      </c>
      <c r="H17" s="244"/>
    </row>
    <row r="18" spans="1:8" ht="12.75">
      <c r="A18" s="245"/>
      <c r="B18" s="229" t="s">
        <v>103</v>
      </c>
      <c r="C18" s="230">
        <v>0</v>
      </c>
      <c r="D18" s="230">
        <v>493</v>
      </c>
      <c r="E18" s="230">
        <v>493</v>
      </c>
      <c r="F18" s="393">
        <f t="shared" si="0"/>
        <v>1</v>
      </c>
      <c r="G18" s="385">
        <v>493</v>
      </c>
      <c r="H18" s="246"/>
    </row>
    <row r="19" spans="1:8" ht="12.75">
      <c r="A19" s="239" t="s">
        <v>12</v>
      </c>
      <c r="B19" s="39" t="s">
        <v>63</v>
      </c>
      <c r="C19" s="42">
        <v>300</v>
      </c>
      <c r="D19" s="42">
        <v>300</v>
      </c>
      <c r="E19" s="42">
        <f>SUM(E20)</f>
        <v>267</v>
      </c>
      <c r="F19" s="390">
        <f t="shared" si="0"/>
        <v>0.89</v>
      </c>
      <c r="G19" s="386">
        <f>SUM(G20)</f>
        <v>267</v>
      </c>
      <c r="H19" s="375">
        <v>0</v>
      </c>
    </row>
    <row r="20" spans="1:8" ht="12.75">
      <c r="A20" s="247"/>
      <c r="B20" s="33" t="s">
        <v>97</v>
      </c>
      <c r="C20" s="43">
        <v>300</v>
      </c>
      <c r="D20" s="43">
        <v>300</v>
      </c>
      <c r="E20" s="43">
        <v>267</v>
      </c>
      <c r="F20" s="391">
        <f t="shared" si="0"/>
        <v>0.89</v>
      </c>
      <c r="G20" s="387">
        <v>267</v>
      </c>
      <c r="H20" s="231"/>
    </row>
    <row r="21" spans="1:8" ht="13.5" thickBot="1">
      <c r="A21" s="248"/>
      <c r="B21" s="249" t="s">
        <v>130</v>
      </c>
      <c r="C21" s="250">
        <f>SUM(C8,C15,C19,)</f>
        <v>3890</v>
      </c>
      <c r="D21" s="250">
        <f>SUM(D8,D15,D19,)</f>
        <v>6842</v>
      </c>
      <c r="E21" s="250">
        <f>SUM(E8,E15,E19,)</f>
        <v>6779</v>
      </c>
      <c r="F21" s="394">
        <f t="shared" si="0"/>
        <v>0.9907921660333235</v>
      </c>
      <c r="G21" s="250">
        <f>SUM(G8,G15,G19,)</f>
        <v>6779</v>
      </c>
      <c r="H21" s="251">
        <v>0</v>
      </c>
    </row>
    <row r="22" ht="13.5" thickTop="1"/>
    <row r="48" ht="12" customHeight="1"/>
    <row r="49" ht="12.75" hidden="1"/>
    <row r="50" spans="1:7" ht="12.75">
      <c r="A50" s="505"/>
      <c r="B50" s="505"/>
      <c r="C50" s="505"/>
      <c r="D50" s="505"/>
      <c r="E50" s="505"/>
      <c r="F50" s="505"/>
      <c r="G50" s="505"/>
    </row>
  </sheetData>
  <sheetProtection/>
  <mergeCells count="3">
    <mergeCell ref="A3:H3"/>
    <mergeCell ref="A4:H4"/>
    <mergeCell ref="A50:G50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00390625" style="44" customWidth="1"/>
    <col min="2" max="2" width="20.8515625" style="44" customWidth="1"/>
    <col min="3" max="3" width="15.28125" style="44" customWidth="1"/>
    <col min="4" max="6" width="10.8515625" style="44" customWidth="1"/>
    <col min="7" max="7" width="9.28125" style="44" customWidth="1"/>
    <col min="8" max="8" width="7.57421875" style="44" customWidth="1"/>
    <col min="9" max="9" width="8.57421875" style="44" customWidth="1"/>
    <col min="10" max="16384" width="9.140625" style="44" customWidth="1"/>
  </cols>
  <sheetData>
    <row r="1" spans="3:7" ht="12.75">
      <c r="C1" s="46"/>
      <c r="D1" s="46"/>
      <c r="E1" s="261"/>
      <c r="G1" s="261" t="s">
        <v>133</v>
      </c>
    </row>
    <row r="3" spans="1:9" ht="12.75">
      <c r="A3" s="498" t="s">
        <v>248</v>
      </c>
      <c r="B3" s="498"/>
      <c r="C3" s="498"/>
      <c r="D3" s="498"/>
      <c r="E3" s="498"/>
      <c r="F3" s="498"/>
      <c r="G3" s="498"/>
      <c r="H3" s="405"/>
      <c r="I3" s="59"/>
    </row>
    <row r="4" spans="1:9" ht="12.75">
      <c r="A4" s="517" t="s">
        <v>157</v>
      </c>
      <c r="B4" s="517"/>
      <c r="C4" s="517"/>
      <c r="D4" s="517"/>
      <c r="E4" s="517"/>
      <c r="F4" s="517"/>
      <c r="G4" s="517"/>
      <c r="H4" s="59"/>
      <c r="I4" s="59"/>
    </row>
    <row r="6" spans="5:7" ht="13.5" thickBot="1">
      <c r="E6" s="262"/>
      <c r="G6" s="262" t="s">
        <v>134</v>
      </c>
    </row>
    <row r="7" spans="1:7" ht="39" customHeight="1" thickTop="1">
      <c r="A7" s="395" t="s">
        <v>0</v>
      </c>
      <c r="B7" s="515" t="s">
        <v>1</v>
      </c>
      <c r="C7" s="516"/>
      <c r="D7" s="396" t="s">
        <v>73</v>
      </c>
      <c r="E7" s="462" t="s">
        <v>242</v>
      </c>
      <c r="F7" s="461" t="s">
        <v>137</v>
      </c>
      <c r="G7" s="401" t="s">
        <v>138</v>
      </c>
    </row>
    <row r="8" spans="1:7" ht="12.75">
      <c r="A8" s="272" t="s">
        <v>3</v>
      </c>
      <c r="B8" s="508" t="s">
        <v>105</v>
      </c>
      <c r="C8" s="509"/>
      <c r="D8" s="48">
        <f>SUM(D9:D12)</f>
        <v>14</v>
      </c>
      <c r="E8" s="48">
        <f>SUM(E9:E12)</f>
        <v>5</v>
      </c>
      <c r="F8" s="48">
        <f>SUM(F9:F12)</f>
        <v>5</v>
      </c>
      <c r="G8" s="402">
        <f>F8/E8</f>
        <v>1</v>
      </c>
    </row>
    <row r="9" spans="1:7" ht="15" customHeight="1">
      <c r="A9" s="258"/>
      <c r="B9" s="257" t="s">
        <v>106</v>
      </c>
      <c r="C9" s="507" t="s">
        <v>107</v>
      </c>
      <c r="D9" s="397">
        <v>10</v>
      </c>
      <c r="E9" s="399">
        <v>2</v>
      </c>
      <c r="F9" s="399">
        <v>2</v>
      </c>
      <c r="G9" s="403">
        <f>F9/E9</f>
        <v>1</v>
      </c>
    </row>
    <row r="10" spans="1:7" ht="15" customHeight="1">
      <c r="A10" s="258"/>
      <c r="B10" s="257" t="s">
        <v>108</v>
      </c>
      <c r="C10" s="507"/>
      <c r="D10" s="397">
        <v>2</v>
      </c>
      <c r="E10" s="399">
        <v>1</v>
      </c>
      <c r="F10" s="399">
        <v>1</v>
      </c>
      <c r="G10" s="403">
        <f>F10/E10</f>
        <v>1</v>
      </c>
    </row>
    <row r="11" spans="1:7" ht="15" customHeight="1">
      <c r="A11" s="258"/>
      <c r="B11" s="257" t="s">
        <v>106</v>
      </c>
      <c r="C11" s="507" t="s">
        <v>109</v>
      </c>
      <c r="D11" s="397">
        <v>2</v>
      </c>
      <c r="E11" s="399">
        <v>2</v>
      </c>
      <c r="F11" s="399">
        <v>2</v>
      </c>
      <c r="G11" s="403">
        <f>F11/E11</f>
        <v>1</v>
      </c>
    </row>
    <row r="12" spans="1:7" ht="15" customHeight="1">
      <c r="A12" s="259"/>
      <c r="B12" s="257" t="s">
        <v>108</v>
      </c>
      <c r="C12" s="507"/>
      <c r="D12" s="397">
        <v>0</v>
      </c>
      <c r="E12" s="399">
        <v>0</v>
      </c>
      <c r="F12" s="399">
        <v>0</v>
      </c>
      <c r="G12" s="403">
        <v>0</v>
      </c>
    </row>
    <row r="13" spans="1:7" ht="15" customHeight="1">
      <c r="A13" s="273" t="s">
        <v>5</v>
      </c>
      <c r="B13" s="510" t="s">
        <v>110</v>
      </c>
      <c r="C13" s="511"/>
      <c r="D13" s="48">
        <f>SUM(D14:D17)</f>
        <v>0</v>
      </c>
      <c r="E13" s="48">
        <f>SUM(E14:E17)</f>
        <v>0</v>
      </c>
      <c r="F13" s="48">
        <f>SUM(F14:F17)</f>
        <v>0</v>
      </c>
      <c r="G13" s="402">
        <v>0</v>
      </c>
    </row>
    <row r="14" spans="1:7" ht="15" customHeight="1">
      <c r="A14" s="259"/>
      <c r="B14" s="257" t="s">
        <v>106</v>
      </c>
      <c r="C14" s="507" t="s">
        <v>107</v>
      </c>
      <c r="D14" s="49">
        <v>0</v>
      </c>
      <c r="E14" s="399">
        <v>0</v>
      </c>
      <c r="F14" s="399">
        <v>0</v>
      </c>
      <c r="G14" s="403">
        <v>0</v>
      </c>
    </row>
    <row r="15" spans="1:7" ht="15" customHeight="1">
      <c r="A15" s="259"/>
      <c r="B15" s="257" t="s">
        <v>108</v>
      </c>
      <c r="C15" s="507"/>
      <c r="D15" s="49">
        <v>0</v>
      </c>
      <c r="E15" s="399">
        <v>0</v>
      </c>
      <c r="F15" s="399">
        <v>0</v>
      </c>
      <c r="G15" s="403">
        <v>0</v>
      </c>
    </row>
    <row r="16" spans="1:7" ht="15" customHeight="1">
      <c r="A16" s="260"/>
      <c r="B16" s="257" t="s">
        <v>106</v>
      </c>
      <c r="C16" s="507" t="s">
        <v>109</v>
      </c>
      <c r="D16" s="49">
        <v>0</v>
      </c>
      <c r="E16" s="399">
        <v>0</v>
      </c>
      <c r="F16" s="399">
        <v>0</v>
      </c>
      <c r="G16" s="403">
        <v>0</v>
      </c>
    </row>
    <row r="17" spans="1:7" ht="15" customHeight="1">
      <c r="A17" s="259"/>
      <c r="B17" s="257" t="s">
        <v>108</v>
      </c>
      <c r="C17" s="507"/>
      <c r="D17" s="49">
        <v>0</v>
      </c>
      <c r="E17" s="399">
        <v>0</v>
      </c>
      <c r="F17" s="399">
        <v>0</v>
      </c>
      <c r="G17" s="403">
        <v>0</v>
      </c>
    </row>
    <row r="18" spans="1:7" ht="15" customHeight="1">
      <c r="A18" s="273" t="s">
        <v>12</v>
      </c>
      <c r="B18" s="510" t="s">
        <v>135</v>
      </c>
      <c r="C18" s="511"/>
      <c r="D18" s="48">
        <f>SUM(D19:D22)</f>
        <v>3</v>
      </c>
      <c r="E18" s="48">
        <f>SUM(E19:E22)</f>
        <v>2</v>
      </c>
      <c r="F18" s="48">
        <f>SUM(F19:F22)</f>
        <v>2</v>
      </c>
      <c r="G18" s="402">
        <f>F18/E18</f>
        <v>1</v>
      </c>
    </row>
    <row r="19" spans="1:7" ht="15" customHeight="1">
      <c r="A19" s="259"/>
      <c r="B19" s="257" t="s">
        <v>106</v>
      </c>
      <c r="C19" s="507" t="s">
        <v>107</v>
      </c>
      <c r="D19" s="49">
        <v>0</v>
      </c>
      <c r="E19" s="399">
        <v>0</v>
      </c>
      <c r="F19" s="399">
        <v>0</v>
      </c>
      <c r="G19" s="403">
        <v>0</v>
      </c>
    </row>
    <row r="20" spans="1:7" ht="15" customHeight="1">
      <c r="A20" s="259"/>
      <c r="B20" s="257" t="s">
        <v>108</v>
      </c>
      <c r="C20" s="507"/>
      <c r="D20" s="397">
        <v>2</v>
      </c>
      <c r="E20" s="399">
        <v>1</v>
      </c>
      <c r="F20" s="399">
        <v>1</v>
      </c>
      <c r="G20" s="403">
        <f>F20/E20</f>
        <v>1</v>
      </c>
    </row>
    <row r="21" spans="1:7" ht="15" customHeight="1">
      <c r="A21" s="259"/>
      <c r="B21" s="257" t="s">
        <v>106</v>
      </c>
      <c r="C21" s="507" t="s">
        <v>109</v>
      </c>
      <c r="D21" s="397">
        <v>0</v>
      </c>
      <c r="E21" s="399">
        <v>0</v>
      </c>
      <c r="F21" s="399">
        <v>0</v>
      </c>
      <c r="G21" s="403">
        <v>0</v>
      </c>
    </row>
    <row r="22" spans="1:7" ht="15" customHeight="1">
      <c r="A22" s="259"/>
      <c r="B22" s="257" t="s">
        <v>108</v>
      </c>
      <c r="C22" s="507"/>
      <c r="D22" s="397">
        <v>1</v>
      </c>
      <c r="E22" s="399">
        <v>1</v>
      </c>
      <c r="F22" s="399">
        <v>1</v>
      </c>
      <c r="G22" s="403">
        <f>F22/E22</f>
        <v>1</v>
      </c>
    </row>
    <row r="23" spans="1:7" ht="15" customHeight="1">
      <c r="A23" s="273" t="s">
        <v>23</v>
      </c>
      <c r="B23" s="510" t="s">
        <v>111</v>
      </c>
      <c r="C23" s="511"/>
      <c r="D23" s="48">
        <v>0</v>
      </c>
      <c r="E23" s="400">
        <v>0</v>
      </c>
      <c r="F23" s="400">
        <v>0</v>
      </c>
      <c r="G23" s="402">
        <v>0</v>
      </c>
    </row>
    <row r="24" spans="1:7" ht="15" customHeight="1" thickBot="1">
      <c r="A24" s="512" t="s">
        <v>112</v>
      </c>
      <c r="B24" s="513"/>
      <c r="C24" s="514"/>
      <c r="D24" s="398">
        <f>D8+D13+D18+D23</f>
        <v>17</v>
      </c>
      <c r="E24" s="398">
        <f>E8+E13+E18+E23</f>
        <v>7</v>
      </c>
      <c r="F24" s="398">
        <f>F8+F13+F18+F23</f>
        <v>7</v>
      </c>
      <c r="G24" s="404">
        <f>F24/E24</f>
        <v>1</v>
      </c>
    </row>
    <row r="25" ht="13.5" thickTop="1"/>
    <row r="29" ht="12.75">
      <c r="F29" s="45"/>
    </row>
    <row r="49" spans="1:4" ht="12.75">
      <c r="A49" s="506">
        <v>6</v>
      </c>
      <c r="B49" s="506"/>
      <c r="C49" s="506"/>
      <c r="D49" s="47"/>
    </row>
  </sheetData>
  <sheetProtection/>
  <mergeCells count="15">
    <mergeCell ref="A3:G3"/>
    <mergeCell ref="B23:C23"/>
    <mergeCell ref="B13:C13"/>
    <mergeCell ref="C14:C15"/>
    <mergeCell ref="C16:C17"/>
    <mergeCell ref="B7:C7"/>
    <mergeCell ref="A4:G4"/>
    <mergeCell ref="A49:C49"/>
    <mergeCell ref="C19:C20"/>
    <mergeCell ref="C21:C22"/>
    <mergeCell ref="C11:C12"/>
    <mergeCell ref="B8:C8"/>
    <mergeCell ref="C9:C10"/>
    <mergeCell ref="B18:C18"/>
    <mergeCell ref="A24:C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7.57421875" style="0" customWidth="1"/>
    <col min="5" max="5" width="28.8515625" style="0" customWidth="1"/>
    <col min="6" max="6" width="12.421875" style="0" customWidth="1"/>
    <col min="7" max="7" width="12.7109375" style="0" customWidth="1"/>
  </cols>
  <sheetData>
    <row r="1" ht="12.75">
      <c r="G1" s="51" t="s">
        <v>214</v>
      </c>
    </row>
    <row r="3" spans="1:7" ht="12.75">
      <c r="A3" s="538" t="s">
        <v>248</v>
      </c>
      <c r="B3" s="539"/>
      <c r="C3" s="539"/>
      <c r="D3" s="539"/>
      <c r="E3" s="539"/>
      <c r="F3" s="539"/>
      <c r="G3" s="539"/>
    </row>
    <row r="4" spans="1:7" ht="12.75">
      <c r="A4" s="538" t="s">
        <v>218</v>
      </c>
      <c r="B4" s="538"/>
      <c r="C4" s="538"/>
      <c r="D4" s="538"/>
      <c r="E4" s="538"/>
      <c r="F4" s="538"/>
      <c r="G4" s="538"/>
    </row>
    <row r="5" spans="2:7" ht="12.75">
      <c r="B5" s="4"/>
      <c r="C5" s="4"/>
      <c r="D5" s="4"/>
      <c r="E5" s="4"/>
      <c r="F5" s="4"/>
      <c r="G5" s="4"/>
    </row>
    <row r="6" ht="13.5" thickBot="1">
      <c r="G6" s="206" t="s">
        <v>121</v>
      </c>
    </row>
    <row r="7" spans="1:7" ht="14.25" thickBot="1" thickTop="1">
      <c r="A7" s="406" t="s">
        <v>215</v>
      </c>
      <c r="B7" s="540" t="s">
        <v>1</v>
      </c>
      <c r="C7" s="540"/>
      <c r="D7" s="540"/>
      <c r="E7" s="540"/>
      <c r="F7" s="420" t="s">
        <v>216</v>
      </c>
      <c r="G7" s="421" t="s">
        <v>217</v>
      </c>
    </row>
    <row r="8" spans="1:7" ht="13.5" thickTop="1">
      <c r="A8" s="406" t="s">
        <v>3</v>
      </c>
      <c r="B8" s="541" t="s">
        <v>159</v>
      </c>
      <c r="C8" s="541"/>
      <c r="D8" s="541"/>
      <c r="E8" s="542"/>
      <c r="F8" s="418"/>
      <c r="G8" s="419"/>
    </row>
    <row r="9" spans="1:7" ht="12.75">
      <c r="A9" s="407" t="s">
        <v>5</v>
      </c>
      <c r="B9" s="526" t="s">
        <v>160</v>
      </c>
      <c r="C9" s="526"/>
      <c r="D9" s="526"/>
      <c r="E9" s="526"/>
      <c r="F9" s="440">
        <v>4062</v>
      </c>
      <c r="G9" s="441">
        <v>6591</v>
      </c>
    </row>
    <row r="10" spans="1:7" ht="12.75">
      <c r="A10" s="407" t="s">
        <v>12</v>
      </c>
      <c r="B10" s="528" t="s">
        <v>161</v>
      </c>
      <c r="C10" s="528"/>
      <c r="D10" s="528"/>
      <c r="E10" s="528"/>
      <c r="F10" s="440">
        <v>65</v>
      </c>
      <c r="G10" s="441">
        <v>126</v>
      </c>
    </row>
    <row r="11" spans="1:7" ht="12.75">
      <c r="A11" s="407" t="s">
        <v>23</v>
      </c>
      <c r="B11" s="535" t="s">
        <v>162</v>
      </c>
      <c r="C11" s="535"/>
      <c r="D11" s="535"/>
      <c r="E11" s="535"/>
      <c r="F11" s="442">
        <v>4127</v>
      </c>
      <c r="G11" s="443">
        <v>6717</v>
      </c>
    </row>
    <row r="12" spans="1:7" ht="12.75">
      <c r="A12" s="407" t="s">
        <v>29</v>
      </c>
      <c r="B12" s="528" t="s">
        <v>163</v>
      </c>
      <c r="C12" s="528"/>
      <c r="D12" s="528"/>
      <c r="E12" s="528"/>
      <c r="F12" s="444">
        <v>13031</v>
      </c>
      <c r="G12" s="441">
        <v>15028</v>
      </c>
    </row>
    <row r="13" spans="1:7" ht="12.75">
      <c r="A13" s="407" t="s">
        <v>34</v>
      </c>
      <c r="B13" s="528" t="s">
        <v>164</v>
      </c>
      <c r="C13" s="528"/>
      <c r="D13" s="528"/>
      <c r="E13" s="528"/>
      <c r="F13" s="440"/>
      <c r="G13" s="441"/>
    </row>
    <row r="14" spans="1:7" ht="12.75">
      <c r="A14" s="407" t="s">
        <v>41</v>
      </c>
      <c r="B14" s="535" t="s">
        <v>165</v>
      </c>
      <c r="C14" s="535"/>
      <c r="D14" s="535"/>
      <c r="E14" s="535"/>
      <c r="F14" s="442">
        <v>13031</v>
      </c>
      <c r="G14" s="443">
        <v>15028</v>
      </c>
    </row>
    <row r="15" spans="1:7" ht="12.75">
      <c r="A15" s="407" t="s">
        <v>44</v>
      </c>
      <c r="B15" s="528" t="s">
        <v>166</v>
      </c>
      <c r="C15" s="528"/>
      <c r="D15" s="528"/>
      <c r="E15" s="528"/>
      <c r="F15" s="444">
        <v>3</v>
      </c>
      <c r="G15" s="441"/>
    </row>
    <row r="16" spans="1:7" ht="12.75">
      <c r="A16" s="407" t="s">
        <v>62</v>
      </c>
      <c r="B16" s="528" t="s">
        <v>167</v>
      </c>
      <c r="C16" s="528"/>
      <c r="D16" s="528"/>
      <c r="E16" s="528"/>
      <c r="F16" s="440">
        <v>330</v>
      </c>
      <c r="G16" s="441">
        <v>206</v>
      </c>
    </row>
    <row r="17" spans="1:7" ht="12.75">
      <c r="A17" s="407" t="s">
        <v>168</v>
      </c>
      <c r="B17" s="528" t="s">
        <v>169</v>
      </c>
      <c r="C17" s="528"/>
      <c r="D17" s="528"/>
      <c r="E17" s="528"/>
      <c r="F17" s="444"/>
      <c r="G17" s="441"/>
    </row>
    <row r="18" spans="1:7" ht="12.75">
      <c r="A18" s="407" t="s">
        <v>98</v>
      </c>
      <c r="B18" s="528" t="s">
        <v>170</v>
      </c>
      <c r="C18" s="528"/>
      <c r="D18" s="528"/>
      <c r="E18" s="528"/>
      <c r="F18" s="440">
        <v>1025</v>
      </c>
      <c r="G18" s="441">
        <v>92</v>
      </c>
    </row>
    <row r="19" spans="1:7" ht="12.75">
      <c r="A19" s="407" t="s">
        <v>99</v>
      </c>
      <c r="B19" s="528" t="s">
        <v>171</v>
      </c>
      <c r="C19" s="528"/>
      <c r="D19" s="528"/>
      <c r="E19" s="528"/>
      <c r="F19" s="444">
        <v>28</v>
      </c>
      <c r="G19" s="441"/>
    </row>
    <row r="20" spans="1:7" ht="12.75">
      <c r="A20" s="407" t="s">
        <v>172</v>
      </c>
      <c r="B20" s="528" t="s">
        <v>173</v>
      </c>
      <c r="C20" s="528"/>
      <c r="D20" s="528"/>
      <c r="E20" s="528"/>
      <c r="F20" s="444"/>
      <c r="G20" s="441"/>
    </row>
    <row r="21" spans="1:7" ht="12.75">
      <c r="A21" s="411" t="s">
        <v>174</v>
      </c>
      <c r="B21" s="423" t="s">
        <v>175</v>
      </c>
      <c r="C21" s="424"/>
      <c r="D21" s="424"/>
      <c r="E21" s="425"/>
      <c r="F21" s="522">
        <v>-720</v>
      </c>
      <c r="G21" s="524">
        <v>114</v>
      </c>
    </row>
    <row r="22" spans="1:7" ht="12.75">
      <c r="A22" s="409"/>
      <c r="B22" s="426" t="s">
        <v>176</v>
      </c>
      <c r="C22" s="427"/>
      <c r="D22" s="427"/>
      <c r="E22" s="428"/>
      <c r="F22" s="523"/>
      <c r="G22" s="525"/>
    </row>
    <row r="23" spans="1:7" ht="12.75">
      <c r="A23" s="409" t="s">
        <v>177</v>
      </c>
      <c r="B23" s="537" t="s">
        <v>178</v>
      </c>
      <c r="C23" s="537"/>
      <c r="D23" s="537"/>
      <c r="E23" s="537"/>
      <c r="F23" s="440"/>
      <c r="G23" s="441"/>
    </row>
    <row r="24" spans="1:7" ht="12.75">
      <c r="A24" s="410" t="s">
        <v>179</v>
      </c>
      <c r="B24" s="537" t="s">
        <v>180</v>
      </c>
      <c r="C24" s="537"/>
      <c r="D24" s="537"/>
      <c r="E24" s="537"/>
      <c r="F24" s="444"/>
      <c r="G24" s="441"/>
    </row>
    <row r="25" spans="1:7" ht="12.75">
      <c r="A25" s="410" t="s">
        <v>181</v>
      </c>
      <c r="B25" s="535" t="s">
        <v>182</v>
      </c>
      <c r="C25" s="535"/>
      <c r="D25" s="535"/>
      <c r="E25" s="535"/>
      <c r="F25" s="445">
        <v>16438</v>
      </c>
      <c r="G25" s="443">
        <v>21859</v>
      </c>
    </row>
    <row r="26" spans="1:7" ht="12.75">
      <c r="A26" s="410" t="s">
        <v>183</v>
      </c>
      <c r="B26" s="528" t="s">
        <v>184</v>
      </c>
      <c r="C26" s="528"/>
      <c r="D26" s="528"/>
      <c r="E26" s="528"/>
      <c r="F26" s="440"/>
      <c r="G26" s="441"/>
    </row>
    <row r="27" spans="1:7" ht="12.75">
      <c r="A27" s="410" t="s">
        <v>185</v>
      </c>
      <c r="B27" s="528" t="s">
        <v>186</v>
      </c>
      <c r="C27" s="528"/>
      <c r="D27" s="528"/>
      <c r="E27" s="528"/>
      <c r="F27" s="440"/>
      <c r="G27" s="441">
        <v>-55</v>
      </c>
    </row>
    <row r="28" spans="1:7" ht="12.75">
      <c r="A28" s="410" t="s">
        <v>187</v>
      </c>
      <c r="B28" s="528" t="s">
        <v>188</v>
      </c>
      <c r="C28" s="528"/>
      <c r="D28" s="528"/>
      <c r="E28" s="528"/>
      <c r="F28" s="440"/>
      <c r="G28" s="441"/>
    </row>
    <row r="29" spans="1:7" ht="12.75">
      <c r="A29" s="410" t="s">
        <v>189</v>
      </c>
      <c r="B29" s="528" t="s">
        <v>190</v>
      </c>
      <c r="C29" s="528"/>
      <c r="D29" s="528"/>
      <c r="E29" s="528"/>
      <c r="F29" s="440">
        <v>303</v>
      </c>
      <c r="G29" s="441">
        <v>204</v>
      </c>
    </row>
    <row r="30" spans="1:7" ht="12.75">
      <c r="A30" s="407" t="s">
        <v>191</v>
      </c>
      <c r="B30" s="528" t="s">
        <v>192</v>
      </c>
      <c r="C30" s="528"/>
      <c r="D30" s="528"/>
      <c r="E30" s="528"/>
      <c r="F30" s="440"/>
      <c r="G30" s="441"/>
    </row>
    <row r="31" spans="1:7" ht="12.75">
      <c r="A31" s="407" t="s">
        <v>193</v>
      </c>
      <c r="B31" s="535" t="s">
        <v>194</v>
      </c>
      <c r="C31" s="535"/>
      <c r="D31" s="535"/>
      <c r="E31" s="535"/>
      <c r="F31" s="445">
        <v>16741</v>
      </c>
      <c r="G31" s="443">
        <v>22008</v>
      </c>
    </row>
    <row r="32" spans="1:7" ht="12.75">
      <c r="A32" s="411" t="s">
        <v>195</v>
      </c>
      <c r="B32" s="536" t="s">
        <v>196</v>
      </c>
      <c r="C32" s="536"/>
      <c r="D32" s="536"/>
      <c r="E32" s="536"/>
      <c r="F32" s="520"/>
      <c r="G32" s="518"/>
    </row>
    <row r="33" spans="1:7" ht="12.75">
      <c r="A33" s="409"/>
      <c r="B33" s="537" t="s">
        <v>197</v>
      </c>
      <c r="C33" s="537"/>
      <c r="D33" s="537"/>
      <c r="E33" s="537"/>
      <c r="F33" s="521"/>
      <c r="G33" s="519"/>
    </row>
    <row r="34" spans="1:7" ht="12.75">
      <c r="A34" s="408" t="s">
        <v>198</v>
      </c>
      <c r="B34" s="533" t="s">
        <v>199</v>
      </c>
      <c r="C34" s="533"/>
      <c r="D34" s="533"/>
      <c r="E34" s="533"/>
      <c r="F34" s="520"/>
      <c r="G34" s="518"/>
    </row>
    <row r="35" spans="1:7" ht="12.75">
      <c r="A35" s="412"/>
      <c r="B35" s="531" t="s">
        <v>200</v>
      </c>
      <c r="C35" s="531"/>
      <c r="D35" s="531"/>
      <c r="E35" s="531"/>
      <c r="F35" s="521"/>
      <c r="G35" s="519"/>
    </row>
    <row r="36" spans="1:7" ht="12.75">
      <c r="A36" s="413" t="s">
        <v>201</v>
      </c>
      <c r="B36" s="534" t="s">
        <v>202</v>
      </c>
      <c r="C36" s="534"/>
      <c r="D36" s="534"/>
      <c r="E36" s="534"/>
      <c r="F36" s="445">
        <v>16741</v>
      </c>
      <c r="G36" s="443">
        <v>22008</v>
      </c>
    </row>
    <row r="37" spans="1:7" ht="12.75">
      <c r="A37" s="414" t="s">
        <v>203</v>
      </c>
      <c r="B37" s="527" t="s">
        <v>204</v>
      </c>
      <c r="C37" s="527"/>
      <c r="D37" s="527"/>
      <c r="E37" s="527"/>
      <c r="F37" s="520"/>
      <c r="G37" s="518"/>
    </row>
    <row r="38" spans="1:7" ht="12.75">
      <c r="A38" s="415"/>
      <c r="B38" s="527" t="s">
        <v>205</v>
      </c>
      <c r="C38" s="527"/>
      <c r="D38" s="527"/>
      <c r="E38" s="527"/>
      <c r="F38" s="521"/>
      <c r="G38" s="519"/>
    </row>
    <row r="39" spans="1:7" ht="12.75">
      <c r="A39" s="413" t="s">
        <v>206</v>
      </c>
      <c r="B39" s="526" t="s">
        <v>207</v>
      </c>
      <c r="C39" s="526"/>
      <c r="D39" s="526"/>
      <c r="E39" s="526"/>
      <c r="F39" s="440">
        <v>16741</v>
      </c>
      <c r="G39" s="441">
        <v>6625</v>
      </c>
    </row>
    <row r="40" spans="1:7" ht="12.75">
      <c r="A40" s="413"/>
      <c r="B40" s="526" t="s">
        <v>208</v>
      </c>
      <c r="C40" s="526"/>
      <c r="D40" s="526"/>
      <c r="E40" s="526"/>
      <c r="F40" s="440">
        <v>16741</v>
      </c>
      <c r="G40" s="441">
        <v>4625</v>
      </c>
    </row>
    <row r="41" spans="1:7" ht="12.75">
      <c r="A41" s="413"/>
      <c r="B41" s="526" t="s">
        <v>209</v>
      </c>
      <c r="C41" s="526"/>
      <c r="D41" s="526"/>
      <c r="E41" s="526"/>
      <c r="F41" s="440"/>
      <c r="G41" s="446">
        <v>2000</v>
      </c>
    </row>
    <row r="42" spans="1:7" ht="12.75">
      <c r="A42" s="413" t="s">
        <v>210</v>
      </c>
      <c r="B42" s="529" t="s">
        <v>211</v>
      </c>
      <c r="C42" s="526"/>
      <c r="D42" s="526"/>
      <c r="E42" s="530"/>
      <c r="F42" s="440"/>
      <c r="G42" s="447">
        <v>15383</v>
      </c>
    </row>
    <row r="43" spans="1:7" ht="12.75">
      <c r="A43" s="413"/>
      <c r="B43" s="531" t="s">
        <v>212</v>
      </c>
      <c r="C43" s="531"/>
      <c r="D43" s="531"/>
      <c r="E43" s="531"/>
      <c r="F43" s="440"/>
      <c r="G43" s="441">
        <v>15383</v>
      </c>
    </row>
    <row r="44" spans="1:7" ht="13.5" thickBot="1">
      <c r="A44" s="416"/>
      <c r="B44" s="532" t="s">
        <v>213</v>
      </c>
      <c r="C44" s="532"/>
      <c r="D44" s="532"/>
      <c r="E44" s="532"/>
      <c r="F44" s="422"/>
      <c r="G44" s="417"/>
    </row>
    <row r="45" ht="13.5" thickTop="1"/>
  </sheetData>
  <sheetProtection/>
  <mergeCells count="46">
    <mergeCell ref="G32:G33"/>
    <mergeCell ref="B15:E15"/>
    <mergeCell ref="A3:G3"/>
    <mergeCell ref="A4:G4"/>
    <mergeCell ref="B7:E7"/>
    <mergeCell ref="B8:E8"/>
    <mergeCell ref="B9:E9"/>
    <mergeCell ref="B16:E16"/>
    <mergeCell ref="B17:E17"/>
    <mergeCell ref="B18:E18"/>
    <mergeCell ref="B19:E19"/>
    <mergeCell ref="B20:E20"/>
    <mergeCell ref="B10:E10"/>
    <mergeCell ref="B11:E11"/>
    <mergeCell ref="B12:E12"/>
    <mergeCell ref="B13:E13"/>
    <mergeCell ref="B14:E14"/>
    <mergeCell ref="B30:E30"/>
    <mergeCell ref="B31:E31"/>
    <mergeCell ref="B32:E32"/>
    <mergeCell ref="B33:E33"/>
    <mergeCell ref="B23:E23"/>
    <mergeCell ref="B24:E24"/>
    <mergeCell ref="B25:E25"/>
    <mergeCell ref="B26:E26"/>
    <mergeCell ref="B27:E27"/>
    <mergeCell ref="B41:E41"/>
    <mergeCell ref="B42:E42"/>
    <mergeCell ref="B43:E43"/>
    <mergeCell ref="B44:E44"/>
    <mergeCell ref="F32:F33"/>
    <mergeCell ref="F34:F35"/>
    <mergeCell ref="B34:E34"/>
    <mergeCell ref="B35:E35"/>
    <mergeCell ref="B36:E36"/>
    <mergeCell ref="B37:E37"/>
    <mergeCell ref="G34:G35"/>
    <mergeCell ref="F37:F38"/>
    <mergeCell ref="G37:G38"/>
    <mergeCell ref="F21:F22"/>
    <mergeCell ref="G21:G22"/>
    <mergeCell ref="B40:E40"/>
    <mergeCell ref="B38:E38"/>
    <mergeCell ref="B39:E39"/>
    <mergeCell ref="B28:E28"/>
    <mergeCell ref="B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40.7109375" style="0" customWidth="1"/>
    <col min="4" max="4" width="11.00390625" style="0" customWidth="1"/>
    <col min="5" max="6" width="10.8515625" style="0" customWidth="1"/>
    <col min="7" max="7" width="9.28125" style="0" customWidth="1"/>
    <col min="8" max="9" width="10.8515625" style="0" customWidth="1"/>
  </cols>
  <sheetData>
    <row r="1" spans="5:9" ht="12.75">
      <c r="E1" s="543" t="s">
        <v>246</v>
      </c>
      <c r="F1" s="497"/>
      <c r="G1" s="497"/>
      <c r="H1" s="497"/>
      <c r="I1" s="497"/>
    </row>
    <row r="3" spans="1:9" ht="12.75">
      <c r="A3" s="538" t="s">
        <v>248</v>
      </c>
      <c r="B3" s="538"/>
      <c r="C3" s="538"/>
      <c r="D3" s="538"/>
      <c r="E3" s="538"/>
      <c r="F3" s="538"/>
      <c r="G3" s="538"/>
      <c r="H3" s="538"/>
      <c r="I3" s="538"/>
    </row>
    <row r="4" spans="1:9" ht="12.75">
      <c r="A4" s="498" t="s">
        <v>245</v>
      </c>
      <c r="B4" s="498"/>
      <c r="C4" s="498"/>
      <c r="D4" s="498"/>
      <c r="E4" s="498"/>
      <c r="F4" s="498"/>
      <c r="G4" s="498"/>
      <c r="H4" s="498"/>
      <c r="I4" s="498"/>
    </row>
    <row r="5" spans="1:9" ht="12.75">
      <c r="A5" s="498" t="s">
        <v>219</v>
      </c>
      <c r="B5" s="498"/>
      <c r="C5" s="498"/>
      <c r="D5" s="498"/>
      <c r="E5" s="498"/>
      <c r="F5" s="498"/>
      <c r="G5" s="498"/>
      <c r="H5" s="498"/>
      <c r="I5" s="498"/>
    </row>
    <row r="7" ht="13.5" thickBot="1">
      <c r="I7" s="206" t="s">
        <v>121</v>
      </c>
    </row>
    <row r="8" spans="1:9" ht="41.25" customHeight="1" thickTop="1">
      <c r="A8" s="438" t="s">
        <v>0</v>
      </c>
      <c r="B8" s="544" t="s">
        <v>1</v>
      </c>
      <c r="C8" s="545"/>
      <c r="D8" s="150" t="s">
        <v>71</v>
      </c>
      <c r="E8" s="463" t="s">
        <v>242</v>
      </c>
      <c r="F8" s="151" t="s">
        <v>137</v>
      </c>
      <c r="G8" s="466" t="s">
        <v>138</v>
      </c>
      <c r="H8" s="293" t="s">
        <v>139</v>
      </c>
      <c r="I8" s="98" t="s">
        <v>140</v>
      </c>
    </row>
    <row r="9" spans="1:9" ht="12.75">
      <c r="A9" s="429"/>
      <c r="B9" s="546" t="s">
        <v>221</v>
      </c>
      <c r="C9" s="546"/>
      <c r="D9" s="364"/>
      <c r="E9" s="364"/>
      <c r="F9" s="364"/>
      <c r="G9" s="184"/>
      <c r="H9" s="337"/>
      <c r="I9" s="184"/>
    </row>
    <row r="10" spans="1:9" ht="12.75">
      <c r="A10" s="469" t="s">
        <v>222</v>
      </c>
      <c r="B10" s="551" t="s">
        <v>223</v>
      </c>
      <c r="C10" s="552"/>
      <c r="D10" s="470"/>
      <c r="E10" s="470"/>
      <c r="F10" s="470"/>
      <c r="G10" s="471"/>
      <c r="H10" s="472"/>
      <c r="I10" s="473"/>
    </row>
    <row r="11" spans="1:9" ht="12.75">
      <c r="A11" s="474"/>
      <c r="B11" s="475"/>
      <c r="C11" s="476" t="s">
        <v>224</v>
      </c>
      <c r="D11" s="477"/>
      <c r="E11" s="477"/>
      <c r="F11" s="477"/>
      <c r="G11" s="478"/>
      <c r="H11" s="479"/>
      <c r="I11" s="480"/>
    </row>
    <row r="12" spans="1:9" ht="12.75">
      <c r="A12" s="474"/>
      <c r="B12" s="475"/>
      <c r="C12" s="476" t="s">
        <v>225</v>
      </c>
      <c r="D12" s="477"/>
      <c r="E12" s="477"/>
      <c r="F12" s="477"/>
      <c r="G12" s="478"/>
      <c r="H12" s="479"/>
      <c r="I12" s="480"/>
    </row>
    <row r="13" spans="1:9" ht="12.75">
      <c r="A13" s="474"/>
      <c r="B13" s="481"/>
      <c r="C13" s="482" t="s">
        <v>226</v>
      </c>
      <c r="D13" s="477"/>
      <c r="E13" s="477"/>
      <c r="F13" s="477"/>
      <c r="G13" s="478"/>
      <c r="H13" s="479"/>
      <c r="I13" s="480"/>
    </row>
    <row r="14" spans="1:9" ht="12.75">
      <c r="A14" s="474" t="s">
        <v>5</v>
      </c>
      <c r="B14" s="547" t="s">
        <v>227</v>
      </c>
      <c r="C14" s="548"/>
      <c r="D14" s="477"/>
      <c r="E14" s="477"/>
      <c r="F14" s="477"/>
      <c r="G14" s="478"/>
      <c r="H14" s="479"/>
      <c r="I14" s="480"/>
    </row>
    <row r="15" spans="1:9" ht="12.75">
      <c r="A15" s="474"/>
      <c r="B15" s="481"/>
      <c r="C15" s="482" t="s">
        <v>228</v>
      </c>
      <c r="D15" s="477"/>
      <c r="E15" s="477"/>
      <c r="F15" s="477"/>
      <c r="G15" s="478"/>
      <c r="H15" s="479"/>
      <c r="I15" s="480"/>
    </row>
    <row r="16" spans="1:9" ht="12.75">
      <c r="A16" s="483"/>
      <c r="B16" s="484"/>
      <c r="C16" s="485" t="s">
        <v>229</v>
      </c>
      <c r="D16" s="486"/>
      <c r="E16" s="486"/>
      <c r="F16" s="486"/>
      <c r="G16" s="487"/>
      <c r="H16" s="488"/>
      <c r="I16" s="489"/>
    </row>
    <row r="17" spans="1:9" ht="12.75">
      <c r="A17" s="407"/>
      <c r="B17" s="549" t="s">
        <v>230</v>
      </c>
      <c r="C17" s="549"/>
      <c r="D17" s="364">
        <f>D18+D22</f>
        <v>0</v>
      </c>
      <c r="E17" s="364">
        <f>E18+E22</f>
        <v>1997</v>
      </c>
      <c r="F17" s="364">
        <f>F18+F22</f>
        <v>1997</v>
      </c>
      <c r="G17" s="468">
        <f>F17/E17</f>
        <v>1</v>
      </c>
      <c r="H17" s="337">
        <f>H18+H22</f>
        <v>1997</v>
      </c>
      <c r="I17" s="184">
        <f>I18+I22</f>
        <v>0</v>
      </c>
    </row>
    <row r="18" spans="1:9" ht="12.75">
      <c r="A18" s="469" t="s">
        <v>12</v>
      </c>
      <c r="B18" s="553" t="s">
        <v>223</v>
      </c>
      <c r="C18" s="553"/>
      <c r="D18" s="470">
        <f>SUM(D19:D21)</f>
        <v>0</v>
      </c>
      <c r="E18" s="470">
        <f>SUM(E19:E21)</f>
        <v>1997</v>
      </c>
      <c r="F18" s="470">
        <f>SUM(F19:F21)</f>
        <v>1997</v>
      </c>
      <c r="G18" s="490">
        <f>F18/E18</f>
        <v>1</v>
      </c>
      <c r="H18" s="472">
        <f>SUM(H19:H21)</f>
        <v>1997</v>
      </c>
      <c r="I18" s="471">
        <f>SUM(I19:I21)</f>
        <v>0</v>
      </c>
    </row>
    <row r="19" spans="1:9" ht="12.75">
      <c r="A19" s="491"/>
      <c r="B19" s="475"/>
      <c r="C19" s="476" t="s">
        <v>231</v>
      </c>
      <c r="D19" s="477"/>
      <c r="E19" s="477"/>
      <c r="F19" s="477"/>
      <c r="G19" s="478"/>
      <c r="H19" s="479"/>
      <c r="I19" s="480"/>
    </row>
    <row r="20" spans="1:9" ht="12.75">
      <c r="A20" s="491"/>
      <c r="B20" s="475"/>
      <c r="C20" s="476" t="s">
        <v>232</v>
      </c>
      <c r="D20" s="477"/>
      <c r="E20" s="477"/>
      <c r="F20" s="477"/>
      <c r="G20" s="478"/>
      <c r="H20" s="479"/>
      <c r="I20" s="480"/>
    </row>
    <row r="21" spans="1:9" ht="12.75">
      <c r="A21" s="491"/>
      <c r="B21" s="481"/>
      <c r="C21" s="482" t="s">
        <v>233</v>
      </c>
      <c r="D21" s="477"/>
      <c r="E21" s="477">
        <v>1997</v>
      </c>
      <c r="F21" s="477">
        <v>1997</v>
      </c>
      <c r="G21" s="492">
        <f>F21/E21</f>
        <v>1</v>
      </c>
      <c r="H21" s="479">
        <v>1997</v>
      </c>
      <c r="I21" s="480"/>
    </row>
    <row r="22" spans="1:9" ht="12.75">
      <c r="A22" s="474" t="s">
        <v>23</v>
      </c>
      <c r="B22" s="547" t="s">
        <v>227</v>
      </c>
      <c r="C22" s="548"/>
      <c r="D22" s="477">
        <f>SUM(D23:D24)</f>
        <v>0</v>
      </c>
      <c r="E22" s="477">
        <f>SUM(E23:E24)</f>
        <v>0</v>
      </c>
      <c r="F22" s="477">
        <f>SUM(F23:F24)</f>
        <v>0</v>
      </c>
      <c r="G22" s="478"/>
      <c r="H22" s="479">
        <f>SUM(H23:H24)</f>
        <v>0</v>
      </c>
      <c r="I22" s="478">
        <f>SUM(I23:I24)</f>
        <v>0</v>
      </c>
    </row>
    <row r="23" spans="1:9" ht="12.75">
      <c r="A23" s="491"/>
      <c r="B23" s="481"/>
      <c r="C23" s="482" t="s">
        <v>234</v>
      </c>
      <c r="D23" s="477"/>
      <c r="E23" s="477"/>
      <c r="F23" s="477"/>
      <c r="G23" s="478"/>
      <c r="H23" s="479"/>
      <c r="I23" s="480"/>
    </row>
    <row r="24" spans="1:9" ht="12.75">
      <c r="A24" s="493"/>
      <c r="B24" s="484"/>
      <c r="C24" s="485" t="s">
        <v>235</v>
      </c>
      <c r="D24" s="486"/>
      <c r="E24" s="486"/>
      <c r="F24" s="486"/>
      <c r="G24" s="487"/>
      <c r="H24" s="488"/>
      <c r="I24" s="489"/>
    </row>
    <row r="25" spans="1:9" ht="13.5" thickBot="1">
      <c r="A25" s="431"/>
      <c r="B25" s="550"/>
      <c r="C25" s="550"/>
      <c r="D25" s="439"/>
      <c r="E25" s="439"/>
      <c r="F25" s="439"/>
      <c r="G25" s="467"/>
      <c r="H25" s="464"/>
      <c r="I25" s="465"/>
    </row>
    <row r="26" ht="13.5" thickTop="1"/>
  </sheetData>
  <sheetProtection/>
  <mergeCells count="12">
    <mergeCell ref="B22:C22"/>
    <mergeCell ref="B25:C25"/>
    <mergeCell ref="B10:C10"/>
    <mergeCell ref="B18:C18"/>
    <mergeCell ref="A3:I3"/>
    <mergeCell ref="A4:I4"/>
    <mergeCell ref="E1:I1"/>
    <mergeCell ref="A5:I5"/>
    <mergeCell ref="B8:C8"/>
    <mergeCell ref="B9:C9"/>
    <mergeCell ref="B14:C14"/>
    <mergeCell ref="B17:C17"/>
  </mergeCells>
  <printOptions/>
  <pageMargins left="0.2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.7109375" style="0" customWidth="1"/>
    <col min="3" max="3" width="16.8515625" style="0" customWidth="1"/>
    <col min="4" max="4" width="13.00390625" style="0" customWidth="1"/>
    <col min="5" max="5" width="11.57421875" style="0" customWidth="1"/>
    <col min="6" max="6" width="10.8515625" style="0" customWidth="1"/>
    <col min="7" max="7" width="12.57421875" style="0" customWidth="1"/>
    <col min="8" max="8" width="13.140625" style="0" customWidth="1"/>
    <col min="9" max="9" width="10.8515625" style="0" customWidth="1"/>
  </cols>
  <sheetData>
    <row r="1" spans="1:9" ht="12.75">
      <c r="A1" t="s">
        <v>236</v>
      </c>
      <c r="H1" s="543" t="s">
        <v>247</v>
      </c>
      <c r="I1" s="497"/>
    </row>
    <row r="3" spans="1:9" ht="12.75">
      <c r="A3" s="498" t="s">
        <v>248</v>
      </c>
      <c r="B3" s="498"/>
      <c r="C3" s="498"/>
      <c r="D3" s="498"/>
      <c r="E3" s="498"/>
      <c r="F3" s="498"/>
      <c r="G3" s="498"/>
      <c r="H3" s="498"/>
      <c r="I3" s="498"/>
    </row>
    <row r="4" spans="1:9" ht="26.25" customHeight="1">
      <c r="A4" s="500" t="s">
        <v>244</v>
      </c>
      <c r="B4" s="500"/>
      <c r="C4" s="500"/>
      <c r="D4" s="500"/>
      <c r="E4" s="500"/>
      <c r="F4" s="500"/>
      <c r="G4" s="500"/>
      <c r="H4" s="500"/>
      <c r="I4" s="500"/>
    </row>
    <row r="5" spans="1:9" ht="12.75">
      <c r="A5" s="502"/>
      <c r="B5" s="502"/>
      <c r="C5" s="502"/>
      <c r="D5" s="502"/>
      <c r="E5" s="502"/>
      <c r="F5" s="502"/>
      <c r="G5" s="502"/>
      <c r="H5" s="502"/>
      <c r="I5" s="502"/>
    </row>
    <row r="7" spans="1:9" ht="13.5" thickBot="1">
      <c r="A7" s="448"/>
      <c r="B7" s="7"/>
      <c r="D7" s="448"/>
      <c r="E7" s="448"/>
      <c r="F7" s="448"/>
      <c r="H7" s="448"/>
      <c r="I7" s="449" t="s">
        <v>121</v>
      </c>
    </row>
    <row r="8" spans="1:9" ht="45" customHeight="1" thickTop="1">
      <c r="A8" s="450"/>
      <c r="B8" s="557" t="s">
        <v>1</v>
      </c>
      <c r="C8" s="558"/>
      <c r="D8" s="451" t="s">
        <v>237</v>
      </c>
      <c r="E8" s="452" t="s">
        <v>238</v>
      </c>
      <c r="F8" s="452" t="s">
        <v>239</v>
      </c>
      <c r="G8" s="453" t="s">
        <v>240</v>
      </c>
      <c r="H8" s="452" t="s">
        <v>241</v>
      </c>
      <c r="I8" s="454" t="s">
        <v>158</v>
      </c>
    </row>
    <row r="9" spans="1:9" ht="12.75">
      <c r="A9" s="432" t="s">
        <v>3</v>
      </c>
      <c r="B9" s="559" t="s">
        <v>90</v>
      </c>
      <c r="C9" s="560"/>
      <c r="D9" s="433"/>
      <c r="E9" s="433"/>
      <c r="F9" s="433"/>
      <c r="G9" s="433"/>
      <c r="H9" s="433"/>
      <c r="I9" s="455"/>
    </row>
    <row r="10" spans="1:9" ht="12.75">
      <c r="A10" s="408"/>
      <c r="B10" s="554"/>
      <c r="C10" s="555"/>
      <c r="D10" s="434"/>
      <c r="E10" s="434"/>
      <c r="F10" s="434"/>
      <c r="G10" s="434"/>
      <c r="H10" s="434"/>
      <c r="I10" s="456"/>
    </row>
    <row r="11" spans="1:9" ht="12.75">
      <c r="A11" s="408"/>
      <c r="B11" s="554"/>
      <c r="C11" s="555"/>
      <c r="D11" s="434"/>
      <c r="E11" s="434"/>
      <c r="F11" s="434"/>
      <c r="G11" s="434"/>
      <c r="H11" s="434"/>
      <c r="I11" s="456"/>
    </row>
    <row r="12" spans="1:9" ht="12.75">
      <c r="A12" s="408"/>
      <c r="B12" s="554"/>
      <c r="C12" s="555"/>
      <c r="D12" s="434"/>
      <c r="E12" s="434"/>
      <c r="F12" s="434"/>
      <c r="G12" s="434"/>
      <c r="H12" s="434"/>
      <c r="I12" s="456"/>
    </row>
    <row r="13" spans="1:9" ht="12.75">
      <c r="A13" s="408"/>
      <c r="B13" s="554"/>
      <c r="C13" s="555"/>
      <c r="D13" s="434"/>
      <c r="E13" s="434"/>
      <c r="F13" s="434"/>
      <c r="G13" s="434"/>
      <c r="H13" s="434"/>
      <c r="I13" s="456"/>
    </row>
    <row r="14" spans="1:9" ht="12.75">
      <c r="A14" s="432" t="s">
        <v>5</v>
      </c>
      <c r="B14" s="561" t="s">
        <v>94</v>
      </c>
      <c r="C14" s="562"/>
      <c r="D14" s="433"/>
      <c r="E14" s="433"/>
      <c r="F14" s="433"/>
      <c r="G14" s="433"/>
      <c r="H14" s="433"/>
      <c r="I14" s="455"/>
    </row>
    <row r="15" spans="1:9" ht="12.75">
      <c r="A15" s="408"/>
      <c r="B15" s="554"/>
      <c r="C15" s="555"/>
      <c r="D15" s="434"/>
      <c r="E15" s="434"/>
      <c r="F15" s="434"/>
      <c r="G15" s="434"/>
      <c r="H15" s="434"/>
      <c r="I15" s="456"/>
    </row>
    <row r="16" spans="1:9" ht="12.75">
      <c r="A16" s="408"/>
      <c r="B16" s="554"/>
      <c r="C16" s="555"/>
      <c r="D16" s="434"/>
      <c r="E16" s="434"/>
      <c r="F16" s="434"/>
      <c r="G16" s="434"/>
      <c r="H16" s="434"/>
      <c r="I16" s="456"/>
    </row>
    <row r="17" spans="1:9" ht="12.75">
      <c r="A17" s="408"/>
      <c r="B17" s="554"/>
      <c r="C17" s="555"/>
      <c r="D17" s="434"/>
      <c r="E17" s="434"/>
      <c r="F17" s="434"/>
      <c r="G17" s="434"/>
      <c r="H17" s="434"/>
      <c r="I17" s="456"/>
    </row>
    <row r="18" spans="1:9" ht="12.75">
      <c r="A18" s="408"/>
      <c r="B18" s="554"/>
      <c r="C18" s="555"/>
      <c r="D18" s="434"/>
      <c r="E18" s="434"/>
      <c r="F18" s="434"/>
      <c r="G18" s="434"/>
      <c r="H18" s="434"/>
      <c r="I18" s="456"/>
    </row>
    <row r="19" spans="1:9" ht="12.75">
      <c r="A19" s="435" t="s">
        <v>12</v>
      </c>
      <c r="B19" s="561" t="s">
        <v>243</v>
      </c>
      <c r="C19" s="562"/>
      <c r="D19" s="457"/>
      <c r="E19" s="457"/>
      <c r="F19" s="457"/>
      <c r="G19" s="457"/>
      <c r="H19" s="457"/>
      <c r="I19" s="458"/>
    </row>
    <row r="20" spans="1:9" ht="12.75">
      <c r="A20" s="435"/>
      <c r="B20" s="559"/>
      <c r="C20" s="560"/>
      <c r="D20" s="436"/>
      <c r="E20" s="436"/>
      <c r="F20" s="436"/>
      <c r="G20" s="436"/>
      <c r="H20" s="436"/>
      <c r="I20" s="459"/>
    </row>
    <row r="21" spans="1:9" ht="12.75">
      <c r="A21" s="430"/>
      <c r="B21" s="554"/>
      <c r="C21" s="555"/>
      <c r="D21" s="434"/>
      <c r="E21" s="434"/>
      <c r="F21" s="434"/>
      <c r="G21" s="434"/>
      <c r="H21" s="434"/>
      <c r="I21" s="456"/>
    </row>
    <row r="22" spans="1:9" ht="12.75">
      <c r="A22" s="430"/>
      <c r="B22" s="554"/>
      <c r="C22" s="555"/>
      <c r="D22" s="434"/>
      <c r="E22" s="434"/>
      <c r="F22" s="434"/>
      <c r="G22" s="434"/>
      <c r="H22" s="434"/>
      <c r="I22" s="456"/>
    </row>
    <row r="23" spans="1:9" ht="12.75">
      <c r="A23" s="430"/>
      <c r="B23" s="554"/>
      <c r="C23" s="555"/>
      <c r="D23" s="434"/>
      <c r="E23" s="434"/>
      <c r="F23" s="434"/>
      <c r="G23" s="434"/>
      <c r="H23" s="434"/>
      <c r="I23" s="456"/>
    </row>
    <row r="24" spans="1:9" ht="13.5" thickBot="1">
      <c r="A24" s="431"/>
      <c r="B24" s="556" t="s">
        <v>220</v>
      </c>
      <c r="C24" s="556"/>
      <c r="D24" s="437"/>
      <c r="E24" s="437"/>
      <c r="F24" s="437"/>
      <c r="G24" s="437"/>
      <c r="H24" s="437"/>
      <c r="I24" s="460"/>
    </row>
    <row r="25" ht="13.5" thickTop="1"/>
  </sheetData>
  <sheetProtection/>
  <mergeCells count="21">
    <mergeCell ref="H1:I1"/>
    <mergeCell ref="A4:I4"/>
    <mergeCell ref="B18:C18"/>
    <mergeCell ref="B19:C19"/>
    <mergeCell ref="B20:C20"/>
    <mergeCell ref="B11:C11"/>
    <mergeCell ref="B12:C12"/>
    <mergeCell ref="B13:C13"/>
    <mergeCell ref="B14:C14"/>
    <mergeCell ref="B15:C15"/>
    <mergeCell ref="B10:C10"/>
    <mergeCell ref="B22:C22"/>
    <mergeCell ref="B23:C23"/>
    <mergeCell ref="B24:C24"/>
    <mergeCell ref="A3:I3"/>
    <mergeCell ref="A5:I5"/>
    <mergeCell ref="B8:C8"/>
    <mergeCell ref="B9:C9"/>
    <mergeCell ref="B16:C16"/>
    <mergeCell ref="B17:C17"/>
    <mergeCell ref="B21:C21"/>
  </mergeCells>
  <printOptions/>
  <pageMargins left="0.42" right="0.3543307086614173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Bajánsenye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Bajánsenye</dc:creator>
  <cp:keywords/>
  <dc:description/>
  <cp:lastModifiedBy>igazgatas</cp:lastModifiedBy>
  <cp:lastPrinted>2014-04-08T10:56:10Z</cp:lastPrinted>
  <dcterms:created xsi:type="dcterms:W3CDTF">2013-05-08T12:01:30Z</dcterms:created>
  <dcterms:modified xsi:type="dcterms:W3CDTF">2014-05-29T09:17:30Z</dcterms:modified>
  <cp:category/>
  <cp:version/>
  <cp:contentType/>
  <cp:contentStatus/>
</cp:coreProperties>
</file>