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38640" windowHeight="15840" firstSheet="5" activeTab="8"/>
  </bookViews>
  <sheets>
    <sheet name="Ktgv.mérlege 1 " sheetId="56" r:id="rId1"/>
    <sheet name="Ktgv.egys.2 " sheetId="57" r:id="rId2"/>
    <sheet name="államházt.belüli tám.3  " sheetId="58" r:id="rId3"/>
    <sheet name="önk.ktgv.várh.bevételek4" sheetId="31" r:id="rId4"/>
    <sheet name="Létszám5" sheetId="54" r:id="rId5"/>
    <sheet name="Lak.szoc.6" sheetId="52" r:id="rId6"/>
    <sheet name=" Önk.nyújt tám 7" sheetId="43" r:id="rId7"/>
    <sheet name="Beruházások feladatonként 8" sheetId="49" r:id="rId8"/>
    <sheet name=" Közfoglalkoztatás 15  " sheetId="53" r:id="rId9"/>
  </sheets>
  <externalReferences>
    <externalReference r:id="rId10"/>
  </externalReferences>
  <definedNames>
    <definedName name="_ftn1" localSheetId="4">Létszám5!#REF!</definedName>
    <definedName name="_ftn2" localSheetId="4">Létszám5!#REF!</definedName>
    <definedName name="_ftn3" localSheetId="4">Létszám5!#REF!</definedName>
    <definedName name="_ftn4" localSheetId="4">Létszám5!#REF!</definedName>
    <definedName name="_ftn5" localSheetId="4">Létszám5!#REF!</definedName>
    <definedName name="_ftn6" localSheetId="4">Létszám5!#REF!</definedName>
    <definedName name="_ftnref1" localSheetId="4">Létszám5!#REF!</definedName>
    <definedName name="_ftnref2" localSheetId="4">Létszám5!#REF!</definedName>
    <definedName name="_ftnref3" localSheetId="4">Létszám5!#REF!</definedName>
    <definedName name="_ftnref4" localSheetId="4">Létszám5!#REF!</definedName>
    <definedName name="_ftnref5" localSheetId="4">Létszám5!$B$38</definedName>
    <definedName name="_ftnref6" localSheetId="4">Létszám5!#REF!</definedName>
    <definedName name="hó" localSheetId="2">[1]segédtábla!$H$1:$H$13</definedName>
    <definedName name="hó" localSheetId="7">[1]segédtábla!$H$1:$H$13</definedName>
    <definedName name="hó" localSheetId="1">[1]segédtábla!$H$1:$H$13</definedName>
    <definedName name="hó" localSheetId="0">[1]segédtábla!$H$1:$H$13</definedName>
    <definedName name="hó" localSheetId="5">[1]segédtábla!$H$1:$H$13</definedName>
    <definedName name="hó" localSheetId="4">[1]segédtábla!$H$1:$H$13</definedName>
    <definedName name="hó">[1]segédtábla!$H$1:$H$13</definedName>
    <definedName name="hónapok" localSheetId="2">[1]segédtábla!$G$1:$G$25</definedName>
    <definedName name="hónapok" localSheetId="7">[1]segédtábla!$G$1:$G$25</definedName>
    <definedName name="hónapok" localSheetId="1">[1]segédtábla!$G$1:$G$25</definedName>
    <definedName name="hónapok" localSheetId="0">[1]segédtábla!$G$1:$G$25</definedName>
    <definedName name="hónapok" localSheetId="5">[1]segédtábla!$G$1:$G$25</definedName>
    <definedName name="hónapok" localSheetId="4">[1]segédtábla!$G$1:$G$25</definedName>
    <definedName name="hónapok">[1]segédtábla!$G$1:$G$25</definedName>
    <definedName name="kibe" localSheetId="2">[1]segédtábla!$F$1:$F$2</definedName>
    <definedName name="kibe" localSheetId="7">[1]segédtábla!$F$1:$F$2</definedName>
    <definedName name="kibe" localSheetId="1">[1]segédtábla!$F$1:$F$2</definedName>
    <definedName name="kibe" localSheetId="0">[1]segédtábla!$F$1:$F$2</definedName>
    <definedName name="kibe" localSheetId="5">[1]segédtábla!$F$1:$F$2</definedName>
    <definedName name="kibe" localSheetId="4">[1]segédtábla!$F$1:$F$2</definedName>
    <definedName name="kibe">[1]segédtábla!$F$1:$F$2</definedName>
    <definedName name="megszűnés" localSheetId="2">[1]segédtábla!$I$1:$I$14</definedName>
    <definedName name="megszűnés" localSheetId="7">[1]segédtábla!$I$1:$I$14</definedName>
    <definedName name="megszűnés" localSheetId="1">[1]segédtábla!$I$1:$I$14</definedName>
    <definedName name="megszűnés" localSheetId="0">[1]segédtábla!$I$1:$I$14</definedName>
    <definedName name="megszűnés" localSheetId="5">[1]segédtábla!$I$1:$I$14</definedName>
    <definedName name="megszűnés" localSheetId="4">[1]segédtábla!$I$1:$I$14</definedName>
    <definedName name="megszűnés">[1]segédtábla!$I$1:$I$14</definedName>
    <definedName name="_xlnm.Print_Titles" localSheetId="1">'Ktgv.egys.2 '!$4:$7</definedName>
    <definedName name="_xlnm.Print_Titles" localSheetId="4">Létszám5!$3:$6</definedName>
    <definedName name="_xlnm.Print_Area" localSheetId="8">' Közfoglalkoztatás 15  '!$A$1:$U$136</definedName>
    <definedName name="_xlnm.Print_Area" localSheetId="7">'Beruházások feladatonként 8'!$A$1:$C$35</definedName>
    <definedName name="_xlnm.Print_Area" localSheetId="5">Lak.szoc.6!$A$1:$E$31</definedName>
    <definedName name="_xlnm.Print_Area" localSheetId="3">önk.ktgv.várh.bevételek4!$A$1:$K$57</definedName>
    <definedName name="tipus" localSheetId="2">[1]segédtábla!$E$1:$E$5</definedName>
    <definedName name="tipus" localSheetId="7">[1]segédtábla!$E$1:$E$5</definedName>
    <definedName name="tipus" localSheetId="1">[1]segédtábla!$E$1:$E$5</definedName>
    <definedName name="tipus" localSheetId="0">[1]segédtábla!$E$1:$E$5</definedName>
    <definedName name="tipus" localSheetId="5">[1]segédtábla!$E$1:$E$5</definedName>
    <definedName name="tipus" localSheetId="4">[1]segédtábla!$E$1:$E$5</definedName>
    <definedName name="tipus">[1]segédtábla!$E$1:$E$5</definedName>
    <definedName name="választ" localSheetId="2">[1]segédtábla!$D$1:$D$3</definedName>
    <definedName name="választ" localSheetId="7">[1]segédtábla!$D$1:$D$3</definedName>
    <definedName name="választ" localSheetId="1">[1]segédtábla!$D$1:$D$3</definedName>
    <definedName name="választ" localSheetId="0">[1]segédtábla!$D$1:$D$3</definedName>
    <definedName name="választ" localSheetId="5">[1]segédtábla!$D$1:$D$3</definedName>
    <definedName name="választ" localSheetId="4">[1]segédtábla!$D$1:$D$3</definedName>
    <definedName name="választ">[1]segédtábla!$D$1:$D$3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31" l="1"/>
  <c r="I10" i="31"/>
  <c r="I9" i="31"/>
  <c r="I8" i="31"/>
  <c r="I7" i="31"/>
  <c r="I6" i="31"/>
  <c r="L49" i="58" l="1"/>
  <c r="L38" i="58"/>
  <c r="L33" i="58"/>
  <c r="I28" i="58"/>
  <c r="J24" i="58" s="1"/>
  <c r="K19" i="58"/>
  <c r="L18" i="58"/>
  <c r="U17" i="58"/>
  <c r="T17" i="58"/>
  <c r="S17" i="58"/>
  <c r="R17" i="58"/>
  <c r="V18" i="58" s="1"/>
  <c r="V16" i="58"/>
  <c r="V15" i="58"/>
  <c r="V14" i="58"/>
  <c r="V13" i="58"/>
  <c r="V12" i="58"/>
  <c r="V11" i="58"/>
  <c r="V10" i="58"/>
  <c r="V9" i="58"/>
  <c r="V8" i="58"/>
  <c r="V7" i="58"/>
  <c r="J7" i="58"/>
  <c r="V6" i="58"/>
  <c r="K6" i="58"/>
  <c r="V5" i="58"/>
  <c r="V17" i="58" s="1"/>
  <c r="L5" i="58"/>
  <c r="G69" i="57"/>
  <c r="G68" i="57"/>
  <c r="G67" i="57"/>
  <c r="G66" i="57"/>
  <c r="G65" i="57"/>
  <c r="G61" i="57"/>
  <c r="G60" i="57"/>
  <c r="F60" i="57"/>
  <c r="E60" i="57"/>
  <c r="D60" i="57"/>
  <c r="C60" i="57"/>
  <c r="G59" i="57"/>
  <c r="G58" i="57"/>
  <c r="F57" i="57"/>
  <c r="E57" i="57"/>
  <c r="D57" i="57"/>
  <c r="C57" i="57"/>
  <c r="G57" i="57" s="1"/>
  <c r="G56" i="57"/>
  <c r="G55" i="57"/>
  <c r="G54" i="57"/>
  <c r="F51" i="57"/>
  <c r="E51" i="57"/>
  <c r="D51" i="57"/>
  <c r="C50" i="57"/>
  <c r="G50" i="57" s="1"/>
  <c r="C49" i="57"/>
  <c r="C51" i="57" s="1"/>
  <c r="G51" i="57" s="1"/>
  <c r="C48" i="57"/>
  <c r="G48" i="57" s="1"/>
  <c r="G46" i="57"/>
  <c r="G45" i="57"/>
  <c r="G44" i="57" s="1"/>
  <c r="C44" i="57"/>
  <c r="G43" i="57"/>
  <c r="G42" i="57"/>
  <c r="G40" i="57"/>
  <c r="G39" i="57"/>
  <c r="F39" i="57"/>
  <c r="F47" i="57" s="1"/>
  <c r="F52" i="57" s="1"/>
  <c r="F62" i="57" s="1"/>
  <c r="E39" i="57"/>
  <c r="D39" i="57"/>
  <c r="C39" i="57"/>
  <c r="C47" i="57" s="1"/>
  <c r="G38" i="57"/>
  <c r="G37" i="57"/>
  <c r="G36" i="57" s="1"/>
  <c r="F36" i="57"/>
  <c r="E36" i="57"/>
  <c r="D36" i="57"/>
  <c r="C36" i="57"/>
  <c r="G35" i="57"/>
  <c r="G34" i="57"/>
  <c r="G33" i="57" s="1"/>
  <c r="F33" i="57"/>
  <c r="E33" i="57"/>
  <c r="E47" i="57" s="1"/>
  <c r="E52" i="57" s="1"/>
  <c r="E62" i="57" s="1"/>
  <c r="D33" i="57"/>
  <c r="D47" i="57" s="1"/>
  <c r="D52" i="57" s="1"/>
  <c r="D62" i="57" s="1"/>
  <c r="C33" i="57"/>
  <c r="F29" i="57"/>
  <c r="G29" i="57" s="1"/>
  <c r="E29" i="57"/>
  <c r="C29" i="57"/>
  <c r="G28" i="57"/>
  <c r="G27" i="57"/>
  <c r="G26" i="57"/>
  <c r="F25" i="57"/>
  <c r="E25" i="57"/>
  <c r="D25" i="57"/>
  <c r="C25" i="57"/>
  <c r="G24" i="57"/>
  <c r="G23" i="57"/>
  <c r="G22" i="57"/>
  <c r="G25" i="57" s="1"/>
  <c r="G18" i="57"/>
  <c r="E17" i="57"/>
  <c r="E19" i="57" s="1"/>
  <c r="E20" i="57" s="1"/>
  <c r="E30" i="57" s="1"/>
  <c r="D17" i="57"/>
  <c r="D19" i="57" s="1"/>
  <c r="D20" i="57" s="1"/>
  <c r="D30" i="57" s="1"/>
  <c r="G16" i="57"/>
  <c r="G15" i="57"/>
  <c r="F14" i="57"/>
  <c r="F17" i="57" s="1"/>
  <c r="F19" i="57" s="1"/>
  <c r="F20" i="57" s="1"/>
  <c r="F30" i="57" s="1"/>
  <c r="E14" i="57"/>
  <c r="D14" i="57"/>
  <c r="C14" i="57"/>
  <c r="C17" i="57" s="1"/>
  <c r="C19" i="57" s="1"/>
  <c r="C20" i="57" s="1"/>
  <c r="C30" i="57" s="1"/>
  <c r="G13" i="57"/>
  <c r="G12" i="57"/>
  <c r="G11" i="57"/>
  <c r="G10" i="57"/>
  <c r="G9" i="57"/>
  <c r="P25" i="56"/>
  <c r="H25" i="56"/>
  <c r="P22" i="56"/>
  <c r="H22" i="56"/>
  <c r="P18" i="56"/>
  <c r="P26" i="56" s="1"/>
  <c r="H18" i="56"/>
  <c r="H26" i="56" s="1"/>
  <c r="E62" i="54"/>
  <c r="D62" i="54"/>
  <c r="C62" i="54"/>
  <c r="F60" i="54"/>
  <c r="F62" i="54" s="1"/>
  <c r="F56" i="54"/>
  <c r="E51" i="54"/>
  <c r="D51" i="54"/>
  <c r="C51" i="54"/>
  <c r="E49" i="54"/>
  <c r="F43" i="54"/>
  <c r="E41" i="54"/>
  <c r="E52" i="54" s="1"/>
  <c r="D41" i="54"/>
  <c r="D52" i="54" s="1"/>
  <c r="C41" i="54"/>
  <c r="C52" i="54" s="1"/>
  <c r="F40" i="54"/>
  <c r="F39" i="54"/>
  <c r="F38" i="54"/>
  <c r="F41" i="54" s="1"/>
  <c r="F52" i="54" s="1"/>
  <c r="F36" i="54"/>
  <c r="F35" i="54"/>
  <c r="F34" i="54"/>
  <c r="F33" i="54"/>
  <c r="F51" i="54" s="1"/>
  <c r="F32" i="54"/>
  <c r="F30" i="54"/>
  <c r="F29" i="54"/>
  <c r="C28" i="54"/>
  <c r="C50" i="54" s="1"/>
  <c r="C53" i="54" s="1"/>
  <c r="F27" i="54"/>
  <c r="F28" i="54" s="1"/>
  <c r="F50" i="54" s="1"/>
  <c r="E27" i="54"/>
  <c r="E28" i="54" s="1"/>
  <c r="E50" i="54" s="1"/>
  <c r="D28" i="54"/>
  <c r="D50" i="54" s="1"/>
  <c r="F25" i="54"/>
  <c r="F24" i="54"/>
  <c r="F22" i="54"/>
  <c r="F20" i="54"/>
  <c r="E18" i="54"/>
  <c r="D18" i="54"/>
  <c r="D49" i="54" s="1"/>
  <c r="C18" i="54"/>
  <c r="C19" i="54" s="1"/>
  <c r="F19" i="54" s="1"/>
  <c r="F17" i="54"/>
  <c r="F16" i="54"/>
  <c r="F15" i="54"/>
  <c r="F14" i="54"/>
  <c r="F13" i="54"/>
  <c r="F12" i="54"/>
  <c r="F11" i="54"/>
  <c r="F10" i="54"/>
  <c r="F9" i="54"/>
  <c r="G131" i="53"/>
  <c r="F131" i="53"/>
  <c r="E131" i="53"/>
  <c r="H130" i="53"/>
  <c r="H131" i="53" s="1"/>
  <c r="H129" i="53"/>
  <c r="H123" i="53"/>
  <c r="G123" i="53"/>
  <c r="F123" i="53"/>
  <c r="E123" i="53"/>
  <c r="I122" i="53"/>
  <c r="I123" i="53" s="1"/>
  <c r="I121" i="53"/>
  <c r="Q117" i="53"/>
  <c r="P117" i="53"/>
  <c r="O117" i="53"/>
  <c r="N117" i="53"/>
  <c r="M117" i="53"/>
  <c r="L117" i="53"/>
  <c r="R116" i="53"/>
  <c r="T115" i="53"/>
  <c r="J115" i="53"/>
  <c r="I115" i="53"/>
  <c r="R115" i="53" s="1"/>
  <c r="T114" i="53"/>
  <c r="K114" i="53"/>
  <c r="J114" i="53"/>
  <c r="I114" i="53"/>
  <c r="R114" i="53" s="1"/>
  <c r="T113" i="53"/>
  <c r="K113" i="53"/>
  <c r="R113" i="53" s="1"/>
  <c r="J113" i="53"/>
  <c r="I113" i="53"/>
  <c r="T112" i="53"/>
  <c r="R112" i="53"/>
  <c r="R117" i="53" s="1"/>
  <c r="K112" i="53"/>
  <c r="K117" i="53" s="1"/>
  <c r="J112" i="53"/>
  <c r="J117" i="53" s="1"/>
  <c r="I112" i="53"/>
  <c r="I117" i="53" s="1"/>
  <c r="D110" i="53"/>
  <c r="R109" i="53"/>
  <c r="U107" i="53"/>
  <c r="H107" i="53"/>
  <c r="D111" i="53" s="1"/>
  <c r="T105" i="53"/>
  <c r="S105" i="53"/>
  <c r="Q105" i="53"/>
  <c r="J105" i="53"/>
  <c r="I105" i="53"/>
  <c r="G105" i="53" s="1"/>
  <c r="T104" i="53"/>
  <c r="S104" i="53"/>
  <c r="Q104" i="53" s="1"/>
  <c r="J104" i="53"/>
  <c r="I104" i="53"/>
  <c r="G104" i="53"/>
  <c r="T103" i="53"/>
  <c r="S103" i="53"/>
  <c r="Q103" i="53"/>
  <c r="J103" i="53"/>
  <c r="I103" i="53"/>
  <c r="G103" i="53" s="1"/>
  <c r="T102" i="53"/>
  <c r="T106" i="53" s="1"/>
  <c r="S102" i="53"/>
  <c r="Q102" i="53" s="1"/>
  <c r="Q106" i="53" s="1"/>
  <c r="T100" i="53"/>
  <c r="S111" i="53" s="1"/>
  <c r="S100" i="53"/>
  <c r="T97" i="53"/>
  <c r="S97" i="53"/>
  <c r="I97" i="53"/>
  <c r="Q96" i="53"/>
  <c r="G96" i="53"/>
  <c r="Q95" i="53"/>
  <c r="G95" i="53"/>
  <c r="Q94" i="53"/>
  <c r="G94" i="53"/>
  <c r="Q93" i="53"/>
  <c r="Q97" i="53" s="1"/>
  <c r="G93" i="53"/>
  <c r="G97" i="53" s="1"/>
  <c r="J97" i="53" s="1"/>
  <c r="T88" i="53"/>
  <c r="S88" i="53"/>
  <c r="I88" i="53"/>
  <c r="Q87" i="53"/>
  <c r="G87" i="53"/>
  <c r="Q86" i="53"/>
  <c r="G86" i="53"/>
  <c r="Q85" i="53"/>
  <c r="Q88" i="53" s="1"/>
  <c r="G85" i="53"/>
  <c r="Q84" i="53"/>
  <c r="G84" i="53"/>
  <c r="G88" i="53" s="1"/>
  <c r="J88" i="53" s="1"/>
  <c r="T79" i="53"/>
  <c r="S79" i="53"/>
  <c r="I79" i="53"/>
  <c r="Q78" i="53"/>
  <c r="G78" i="53"/>
  <c r="Q77" i="53"/>
  <c r="G77" i="53"/>
  <c r="Q76" i="53"/>
  <c r="G76" i="53"/>
  <c r="Q75" i="53"/>
  <c r="Q79" i="53" s="1"/>
  <c r="G75" i="53"/>
  <c r="G79" i="53" s="1"/>
  <c r="J79" i="53" s="1"/>
  <c r="T70" i="53"/>
  <c r="S70" i="53"/>
  <c r="I70" i="53"/>
  <c r="Q69" i="53"/>
  <c r="G69" i="53"/>
  <c r="Q68" i="53"/>
  <c r="G68" i="53"/>
  <c r="Q67" i="53"/>
  <c r="Q70" i="53" s="1"/>
  <c r="G67" i="53"/>
  <c r="Q66" i="53"/>
  <c r="G66" i="53"/>
  <c r="G70" i="53" s="1"/>
  <c r="J70" i="53" s="1"/>
  <c r="T61" i="53"/>
  <c r="S61" i="53"/>
  <c r="I61" i="53"/>
  <c r="Q60" i="53"/>
  <c r="G60" i="53"/>
  <c r="Q59" i="53"/>
  <c r="G59" i="53"/>
  <c r="Q58" i="53"/>
  <c r="G58" i="53"/>
  <c r="Q57" i="53"/>
  <c r="Q61" i="53" s="1"/>
  <c r="G57" i="53"/>
  <c r="G61" i="53" s="1"/>
  <c r="J61" i="53" s="1"/>
  <c r="K111" i="53" s="1"/>
  <c r="T52" i="53"/>
  <c r="S52" i="53"/>
  <c r="Q52" i="53"/>
  <c r="Q51" i="53"/>
  <c r="G51" i="53"/>
  <c r="Q50" i="53"/>
  <c r="G50" i="53"/>
  <c r="Q49" i="53"/>
  <c r="G49" i="53"/>
  <c r="Q48" i="53"/>
  <c r="J48" i="53"/>
  <c r="I48" i="53"/>
  <c r="I52" i="53" s="1"/>
  <c r="G48" i="53"/>
  <c r="G52" i="53" s="1"/>
  <c r="T43" i="53"/>
  <c r="S43" i="53"/>
  <c r="I43" i="53"/>
  <c r="Q42" i="53"/>
  <c r="G42" i="53"/>
  <c r="Q41" i="53"/>
  <c r="G41" i="53"/>
  <c r="Q40" i="53"/>
  <c r="Q43" i="53" s="1"/>
  <c r="G40" i="53"/>
  <c r="Q39" i="53"/>
  <c r="G39" i="53"/>
  <c r="G43" i="53" s="1"/>
  <c r="J43" i="53" s="1"/>
  <c r="T34" i="53"/>
  <c r="S34" i="53"/>
  <c r="I34" i="53"/>
  <c r="Q33" i="53"/>
  <c r="G33" i="53"/>
  <c r="Q32" i="53"/>
  <c r="G32" i="53"/>
  <c r="Q31" i="53"/>
  <c r="G31" i="53"/>
  <c r="Q30" i="53"/>
  <c r="Q34" i="53" s="1"/>
  <c r="J30" i="53"/>
  <c r="G30" i="53" s="1"/>
  <c r="G34" i="53" s="1"/>
  <c r="J34" i="53" s="1"/>
  <c r="T25" i="53"/>
  <c r="S25" i="53"/>
  <c r="I25" i="53"/>
  <c r="Q24" i="53"/>
  <c r="G24" i="53"/>
  <c r="Q23" i="53"/>
  <c r="G23" i="53"/>
  <c r="Q22" i="53"/>
  <c r="Q25" i="53" s="1"/>
  <c r="G22" i="53"/>
  <c r="Q21" i="53"/>
  <c r="J21" i="53"/>
  <c r="G21" i="53"/>
  <c r="G25" i="53" s="1"/>
  <c r="J25" i="53" s="1"/>
  <c r="T16" i="53"/>
  <c r="S16" i="53"/>
  <c r="I16" i="53"/>
  <c r="Q15" i="53"/>
  <c r="G15" i="53"/>
  <c r="Q14" i="53"/>
  <c r="G14" i="53"/>
  <c r="Q13" i="53"/>
  <c r="Q16" i="53" s="1"/>
  <c r="G13" i="53"/>
  <c r="Q12" i="53"/>
  <c r="J12" i="53"/>
  <c r="J102" i="53" s="1"/>
  <c r="G12" i="53"/>
  <c r="G16" i="53" s="1"/>
  <c r="J16" i="53" s="1"/>
  <c r="I111" i="53" s="1"/>
  <c r="D31" i="52"/>
  <c r="E29" i="52"/>
  <c r="E28" i="52"/>
  <c r="E27" i="52"/>
  <c r="E26" i="52"/>
  <c r="E25" i="52"/>
  <c r="E24" i="52" s="1"/>
  <c r="C24" i="52"/>
  <c r="E23" i="52"/>
  <c r="E22" i="52"/>
  <c r="E21" i="52"/>
  <c r="C20" i="52"/>
  <c r="E20" i="52" s="1"/>
  <c r="E19" i="52"/>
  <c r="E18" i="52"/>
  <c r="E16" i="52"/>
  <c r="E15" i="52"/>
  <c r="E14" i="52"/>
  <c r="E13" i="52"/>
  <c r="E12" i="52"/>
  <c r="E11" i="52"/>
  <c r="E10" i="52"/>
  <c r="E9" i="52" s="1"/>
  <c r="C9" i="52"/>
  <c r="K23" i="58" l="1"/>
  <c r="L22" i="58"/>
  <c r="M4" i="58"/>
  <c r="N3" i="58" s="1"/>
  <c r="G17" i="57"/>
  <c r="G19" i="57" s="1"/>
  <c r="G20" i="57" s="1"/>
  <c r="G30" i="57" s="1"/>
  <c r="G47" i="57"/>
  <c r="G52" i="57" s="1"/>
  <c r="G62" i="57" s="1"/>
  <c r="C52" i="57"/>
  <c r="C62" i="57" s="1"/>
  <c r="G14" i="57"/>
  <c r="G49" i="57"/>
  <c r="D53" i="54"/>
  <c r="E53" i="54"/>
  <c r="F18" i="54"/>
  <c r="F49" i="54" s="1"/>
  <c r="F53" i="54" s="1"/>
  <c r="J52" i="53"/>
  <c r="J111" i="53" s="1"/>
  <c r="S106" i="53"/>
  <c r="I102" i="53"/>
  <c r="C31" i="52"/>
  <c r="E31" i="52" s="1"/>
  <c r="T111" i="53" l="1"/>
  <c r="I106" i="53"/>
  <c r="G102" i="53"/>
  <c r="G106" i="53" s="1"/>
  <c r="J106" i="53" s="1"/>
  <c r="R111" i="53" s="1"/>
  <c r="J51" i="31" l="1"/>
  <c r="C32" i="43" l="1"/>
  <c r="C16" i="43" l="1"/>
  <c r="C33" i="49" l="1"/>
  <c r="C20" i="49"/>
  <c r="C35" i="49" l="1"/>
  <c r="C28" i="43" l="1"/>
  <c r="C33" i="43" l="1"/>
  <c r="J39" i="31" l="1"/>
  <c r="I30" i="31"/>
  <c r="J25" i="31" s="1"/>
  <c r="J19" i="31"/>
  <c r="J12" i="31"/>
  <c r="J5" i="31"/>
  <c r="J56" i="31" l="1"/>
</calcChain>
</file>

<file path=xl/sharedStrings.xml><?xml version="1.0" encoding="utf-8"?>
<sst xmlns="http://schemas.openxmlformats.org/spreadsheetml/2006/main" count="686" uniqueCount="424">
  <si>
    <t>2.sz. melléklet szerinti általános működési és ágazati feladatok támogatása</t>
  </si>
  <si>
    <t>I.</t>
  </si>
  <si>
    <t>Helyi önkormányzatok működésének általános támogatása</t>
  </si>
  <si>
    <t>2. Településüzemeltetéshez kapcsolódó feladatellátás támogatása</t>
  </si>
  <si>
    <t>a)</t>
  </si>
  <si>
    <t>b)</t>
  </si>
  <si>
    <t>c)</t>
  </si>
  <si>
    <t>d)</t>
  </si>
  <si>
    <t>II.</t>
  </si>
  <si>
    <t>III.</t>
  </si>
  <si>
    <t>e)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</si>
  <si>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</si>
  <si>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</si>
  <si>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</si>
  <si>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</si>
  <si>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</si>
  <si>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támogatások ÁH-on belülről</t>
  </si>
  <si>
    <t>Közhatalmi bevételek</t>
  </si>
  <si>
    <t>Gépjárműadók</t>
  </si>
  <si>
    <t>Bírságok, pótlékok</t>
  </si>
  <si>
    <t>Működési bevételek</t>
  </si>
  <si>
    <t>Készletértékesítés</t>
  </si>
  <si>
    <t>Tulajdonosi bevételek</t>
  </si>
  <si>
    <t>Ellátási díjak</t>
  </si>
  <si>
    <t>V.</t>
  </si>
  <si>
    <t>Felhalmozási célú támogatások ÁH-on belülről</t>
  </si>
  <si>
    <t>VI.</t>
  </si>
  <si>
    <t>VII.</t>
  </si>
  <si>
    <t>Finanszírozási bevételek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</si>
  <si>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</si>
  <si>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</si>
  <si>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</si>
  <si>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</si>
  <si>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</si>
  <si>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</si>
  <si>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</si>
  <si>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</si>
  <si>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</si>
  <si>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</si>
  <si>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</si>
  <si>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</si>
  <si>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</si>
  <si>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</si>
  <si>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</si>
  <si>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</si>
  <si>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</si>
  <si>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</si>
  <si>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</si>
  <si>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</si>
  <si>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</si>
  <si>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</si>
  <si>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</si>
  <si>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</si>
  <si>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</si>
  <si>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</si>
  <si>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</si>
  <si>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</si>
  <si>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</si>
  <si>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</si>
  <si>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</si>
  <si>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</si>
  <si>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</si>
  <si>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</si>
  <si>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</si>
  <si>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</si>
  <si>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</si>
  <si>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</si>
  <si>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</si>
  <si>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</si>
  <si>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</si>
  <si>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Felújítások</t>
  </si>
  <si>
    <t>Felhalmozási célú tartalékok összesen</t>
  </si>
  <si>
    <t>FELHALMOZÁSI KÖLTSÉGVETÉSI KIADÁSOK ÖSSZESEN:</t>
  </si>
  <si>
    <t>KIADÁSOK MINDÖSSZESEN:</t>
  </si>
  <si>
    <t xml:space="preserve">Engedélyezett létszámkeret nyitó </t>
  </si>
  <si>
    <t>ebből alapfeladat</t>
  </si>
  <si>
    <t>Közfoglalkoztatás létszámkeret</t>
  </si>
  <si>
    <t>Támogatásértékű működési kiadásai áht-on belülre</t>
  </si>
  <si>
    <t>1. Szabadszállás háziorvosi ügyelet</t>
  </si>
  <si>
    <t>4. Gyepmesteri telep támogatás</t>
  </si>
  <si>
    <t>Támogatásértékű működési kiadások áht-on belülre összesen</t>
  </si>
  <si>
    <t xml:space="preserve">Ttámogatásértékű működési kiadásai áht-on kivülre </t>
  </si>
  <si>
    <t>2. Súlyemelő sportegyesület</t>
  </si>
  <si>
    <t>3. Mozgáskorlátozottak Egyesülete</t>
  </si>
  <si>
    <t>4. Polgárőrség</t>
  </si>
  <si>
    <t>Társ .szervezetek, alapítványok támogatása össszesen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</si>
  <si>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</si>
  <si>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</si>
  <si>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</si>
  <si>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</si>
  <si>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</si>
  <si>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</si>
  <si>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</si>
  <si>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</si>
  <si>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</si>
  <si>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</si>
  <si>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</si>
  <si>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</si>
  <si>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</si>
  <si>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</si>
  <si>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</si>
  <si>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</si>
  <si>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</si>
  <si>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</si>
  <si>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</si>
  <si>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</si>
  <si>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</si>
  <si>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</si>
  <si>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</si>
  <si>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</si>
  <si>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</si>
  <si>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</si>
  <si>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>*Kisértékű tárgyi eszköz beszerzéséhez támogatás</t>
  </si>
  <si>
    <t>*Közfoglalkoztatottak bér és járulék támogatás</t>
  </si>
  <si>
    <t>*Nagy értékű tárgyi eszköz beszerzéséhez támogatás</t>
  </si>
  <si>
    <t>*Munkaruha és egyéni védőeszköz beszerzéséhez támogatás</t>
  </si>
  <si>
    <t>*Közfoglalkoztatás személyi juttatások</t>
  </si>
  <si>
    <t>*Közfoglalkoztatás munkáltatót terhelő járulékok és SZOCHO</t>
  </si>
  <si>
    <t>*Dologi kiadások</t>
  </si>
  <si>
    <t>*Beruházás- tárgyi eszköz beszerzése</t>
  </si>
  <si>
    <t xml:space="preserve"> a közfoglalkoztatás keretében tervezett pályázati támogatásokról és kiadásokról programonként évenkénti tagolásban</t>
  </si>
  <si>
    <t>összesen</t>
  </si>
  <si>
    <t xml:space="preserve">Támogatás összetétele </t>
  </si>
  <si>
    <t xml:space="preserve">Kiadások összetétele </t>
  </si>
  <si>
    <t xml:space="preserve">Önkormányzati bevételek részletezése feladatonként </t>
  </si>
  <si>
    <t>Működési célú támogatások összesen:</t>
  </si>
  <si>
    <t>Beruházások összesen</t>
  </si>
  <si>
    <t xml:space="preserve">Engedélyezett létszámkeret záró </t>
  </si>
  <si>
    <t>Bér</t>
  </si>
  <si>
    <t>Járulék</t>
  </si>
  <si>
    <t>1. Labdarúgó sportegyesület ( üzemelt.támogatás)</t>
  </si>
  <si>
    <t>TÁJÉKOZTATÓ KIMUTATÁS</t>
  </si>
  <si>
    <t>szociális étkezők térítési díjbevételek</t>
  </si>
  <si>
    <t>Házi gondozottak térítési díjbevételek</t>
  </si>
  <si>
    <t>4. Ellátottak pénzbeli juttatásai/Önkormányzati segélyek</t>
  </si>
  <si>
    <t>(intézményi bevételek nélkül)</t>
  </si>
  <si>
    <t>Elszámolásból származó bevételek</t>
  </si>
  <si>
    <t>Felújítások összesen</t>
  </si>
  <si>
    <t>Helyi önkormányzatok működésének általános támogatása és központosított elői.</t>
  </si>
  <si>
    <t>Működési célú költségvetési támogatások és kiegészítő támogatások</t>
  </si>
  <si>
    <t>-Támogatási előleg (igény)</t>
  </si>
  <si>
    <t>Dologi</t>
  </si>
  <si>
    <t>Beruházás+kisTE</t>
  </si>
  <si>
    <t>5.LEADER tagdíj+műk. célú támogatás</t>
  </si>
  <si>
    <t>B111/</t>
  </si>
  <si>
    <t>B112/</t>
  </si>
  <si>
    <t>B114/  IV.</t>
  </si>
  <si>
    <t>Tellepülési önkormányzatok szociális és gyermekjóléti  és gyermekétkeztetési feladatainak támogatása</t>
  </si>
  <si>
    <t>Közfoglalkoztatás programok támogatása</t>
  </si>
  <si>
    <t>Előző évi maradvány igénybevétele</t>
  </si>
  <si>
    <t>2. Kistérségi társulás önkormányzati műk.hozzájárulás (KTKT)</t>
  </si>
  <si>
    <t>3. Kistérségi Ivóvízmin.javító Társulás hozzájárulás</t>
  </si>
  <si>
    <t>Egyéb finanszírozási műveletek összesen:</t>
  </si>
  <si>
    <t>Államháztartáson belüli megelőlegezések</t>
  </si>
  <si>
    <t>Külső finanszírozási műveletek - hitel felvétele</t>
  </si>
  <si>
    <t>Államháztartáson belüli megelőlegezések elszámol.</t>
  </si>
  <si>
    <t>Finanszírozási kiadások összesen:</t>
  </si>
  <si>
    <t>10. Belső finanszírozás  (-maradvány, értékpapír )</t>
  </si>
  <si>
    <t>9. Államháztartáson belüli megelőlegezés elszámolása</t>
  </si>
  <si>
    <t>átlagos áll létszám</t>
  </si>
  <si>
    <t>Pályázati támogatás összesen:</t>
  </si>
  <si>
    <t>Közfoglalkoztatási program kiadásai összesen:</t>
  </si>
  <si>
    <t>Programban résztvevő foglalkoztatotti létszám:</t>
  </si>
  <si>
    <t xml:space="preserve"> Előlegállomány aktuális</t>
  </si>
  <si>
    <t>előző évben támogatásként elszámolt bevétel</t>
  </si>
  <si>
    <t>támogatásként elszámolt bevétel</t>
  </si>
  <si>
    <t>változás</t>
  </si>
  <si>
    <t>Eredeti Ei.</t>
  </si>
  <si>
    <t>Fizikailag kiutalandó TÁMOGATÁS</t>
  </si>
  <si>
    <t>KIADÁS összesen</t>
  </si>
  <si>
    <t>Pály.szerz.sz.Ei</t>
  </si>
  <si>
    <t>Átlagos áll.létszám</t>
  </si>
  <si>
    <t>Közutak fenntartásának támogatása(eév:=)</t>
  </si>
  <si>
    <t>Ellátottak pénzbeli juttatásai/Önk. Szoc.jutt.</t>
  </si>
  <si>
    <t>10. Finansz. kiadások  (értékpapír vásárlása)</t>
  </si>
  <si>
    <t xml:space="preserve">Áht. 24.§ (4) a) szerint Fülöpszállás Községi Önkormányzat módosított összevont  mérlege közgazdasági tagolásban </t>
  </si>
  <si>
    <t>Települési önk. egyes köznevelési  feladatainak támogatása</t>
  </si>
  <si>
    <t>B115/   V.</t>
  </si>
  <si>
    <t>2018. év</t>
  </si>
  <si>
    <t>*Kisértékű tárgyi eszköz beszerzéséhez támogatás, dologi kiadások</t>
  </si>
  <si>
    <t>2019. év</t>
  </si>
  <si>
    <t>Közvilágítás fenntartásának támogatása(eév: "=)</t>
  </si>
  <si>
    <t>B116/VI.</t>
  </si>
  <si>
    <t>2021. év</t>
  </si>
  <si>
    <t xml:space="preserve">1.Települési önk. Szoc.feladatainak egyéb támogatása </t>
  </si>
  <si>
    <t xml:space="preserve">Tellepülési önkormányzatok kulturális feladatainak támogatása </t>
  </si>
  <si>
    <t xml:space="preserve">Gyermekétkeztetés támogatása </t>
  </si>
  <si>
    <t>Szennyvízhálózat - felújítás</t>
  </si>
  <si>
    <t xml:space="preserve">Működési célú költségvetési kiegészítő támogatások </t>
  </si>
  <si>
    <t>Beruházások</t>
  </si>
  <si>
    <t xml:space="preserve">Általános  tartalékok </t>
  </si>
  <si>
    <t>*Munkaruha és egyéni védőeszköz (dologi)beszerzéséhez támogatás</t>
  </si>
  <si>
    <t>2019.02.28-ig</t>
  </si>
  <si>
    <t>2020. év</t>
  </si>
  <si>
    <t>Előleg</t>
  </si>
  <si>
    <t>2019. Járási startmunka mintaprogram Közfoglalk.támogatása (BK-06M/01/002363-5/2019) Időtartam: 2019.03.01-2020.02.29-ig)-  Mezőgazdasági, kertészeti közmunkaprogram támogatása**************************************************2/2019</t>
  </si>
  <si>
    <t>változás1</t>
  </si>
  <si>
    <t>Kurjantópusztai iskolaépület felújítása-közösségi tér és szálláshely kialakítás</t>
  </si>
  <si>
    <t>5. Katasztrófavédelem</t>
  </si>
  <si>
    <t>8. Egyéb civil szervezetek támogatása</t>
  </si>
  <si>
    <t xml:space="preserve"> Előlegállomány 2020.01.01</t>
  </si>
  <si>
    <t>2019. Járási startmunka mintaprogram Közfoglalk.támogatása (BK-06M/01/002362-5/2019) Időtartam: 2019.03.01-2020.02.29-ig)-  Szociális feladatok közmunkaprogram támogatása**************************************************3/2019</t>
  </si>
  <si>
    <t>2019. Hosszabb időtartamú Közfoglalk.támogatása (BK-06M/01/005361-3/2019) Időtartam: 2019.04.01-2020.02.29-ig)-   közmunkaprogram támogatása*******************************************************4/2019</t>
  </si>
  <si>
    <t>Államháztartáson belülről származó támogatások előirányzatai 2020. költségvetési évre</t>
  </si>
  <si>
    <t>2.Egyes szociális és gyermekjóléti alapszolgáltatások általános feladatai</t>
  </si>
  <si>
    <t>Zöldterület-gazdálkodással kapcsolatos feladatok ellátása(5938400&lt;)</t>
  </si>
  <si>
    <t>1.Önkormányzati hivatal működésének támogatása (eév=)</t>
  </si>
  <si>
    <t>Köztemető fenntartással kapcsolatos feladatok támogatása (eév=)</t>
  </si>
  <si>
    <t>3 Egyéb önkormányzati feladatok támogatása(eév:6.390900&lt;)</t>
  </si>
  <si>
    <t>Működési célú központosított előirányzatok (eév:798150&gt;)</t>
  </si>
  <si>
    <t>5.  Polgármester személyi juttatására jogsz. Különbözet (eév:972400&gt;)</t>
  </si>
  <si>
    <t>4 Településüzemeltetés feladatellátáshoz kapcsolódó kiegészítés (eév:15616000&gt;)</t>
  </si>
  <si>
    <t xml:space="preserve">2020. </t>
  </si>
  <si>
    <t>Bevételek 2020. költségvetési évre mindösszesen:</t>
  </si>
  <si>
    <t>Szociális tűzifa pályázati támogatás 2020</t>
  </si>
  <si>
    <t>2020..ei (ezer Ft-ban)</t>
  </si>
  <si>
    <t>2020.évi Önkormányzati beruházások feladatonként</t>
  </si>
  <si>
    <t>2020.évi Beruházási kiadások részletezése</t>
  </si>
  <si>
    <t>Fülöpszállás (hrsz:1178/24) , Kossuth L utca parkoló és járda felújítása (LEADER)</t>
  </si>
  <si>
    <t xml:space="preserve">IKSZT - Közösségi ház ingatlan felújítása (MFP-NHI/2019) </t>
  </si>
  <si>
    <t>Szolgálati lakások felújítása (MFP- SZL)</t>
  </si>
  <si>
    <t>2020. er./mód.ei (ezer Ft-ban)</t>
  </si>
  <si>
    <t>FÜLÖPSZÁLLÁS KÖZSÉGI NKORMÁNYZAT 2020. ÉVI KÖLTSÉGVETÉSI EGYSÉGENKÉNTI RÉSZLETEZŐ KÖLTSÉGVETÉSE</t>
  </si>
  <si>
    <t xml:space="preserve">2020.ei                                            (ezer Ft-ban)          </t>
  </si>
  <si>
    <t>Közösségi rendezvényre hangtechnikai eszk.+bútor beszerzése támogatás(LEADER)</t>
  </si>
  <si>
    <t>Fülöpszállás ((hrsz:1178/24) Kossuth L utcai parkoló és járda felújítása (LEADER)</t>
  </si>
  <si>
    <t>7. Tűzoltóság támogatása (Szabadszállás)</t>
  </si>
  <si>
    <t>8. Kiskun Önkormányzati Szövetség támogatása</t>
  </si>
  <si>
    <t>6. TEFE támogatása</t>
  </si>
  <si>
    <t>7. Nemzeti Fórum Egyesület</t>
  </si>
  <si>
    <t xml:space="preserve">Szociális szolgáltató központ kialakítása (2020) </t>
  </si>
  <si>
    <t>Új óvoda építése (záró kifizetések)</t>
  </si>
  <si>
    <t xml:space="preserve">Ingatlan vásárlása </t>
  </si>
  <si>
    <t>Új óvoda udvar fejlesztése, kiépítése</t>
  </si>
  <si>
    <t>2020.évi Felújítási kiadások részletezése</t>
  </si>
  <si>
    <t xml:space="preserve">Központi belterület csapadékvíz elvezetés kialakítása ( 2020 záró) </t>
  </si>
  <si>
    <t>Bölcsőde beruházás tárgyévi kiadása (5207E várakozó)</t>
  </si>
  <si>
    <t>2020. Járási startmunka mintaprogram Közfoglalk.támogatása (BK-06M/01/002821-4/2020) Időtartam: 2020.03.01-2021.02.28-ig)-  Szociális feladatok közmunkaprogram támogatása**************************************************2/2020</t>
  </si>
  <si>
    <t>2020. Járási startmunka mintaprogram Közfoglalk.támogatása (BK-06M/01/002822-3/2020) Időtartam: 2020.03.01-2021.02.29-ig)-  Mezőgazdasági, kertészeti közmunkaprogram támogatása**************************************************1/2020</t>
  </si>
  <si>
    <t>Előző évben utalt 2020-ban felhasználandó támogatás (támogatás - költség - önerő)</t>
  </si>
  <si>
    <t>2020 .évi KÖZFOGLALKOZTATÁSI PROGRAMOK ÖSSZESÍTŐ TÁBLÁJA</t>
  </si>
  <si>
    <t xml:space="preserve">6. Bérkompenzáció </t>
  </si>
  <si>
    <t>Közfoglalkoztatás programok felhalmozási célú támogatása</t>
  </si>
  <si>
    <t>Közmunkaprogram nagyértékű eszközök beszerzései</t>
  </si>
  <si>
    <t>2020. .ei (ezer Ft-ban)</t>
  </si>
  <si>
    <t>Előző évi normatív támogatások elszámolása</t>
  </si>
  <si>
    <t>2. Települési önkormányzat- könyvtári érdekeltségnövelő  támogatása</t>
  </si>
  <si>
    <t>3. melléklet a 6/2020.(III.11.)Ö. rendelethez</t>
  </si>
  <si>
    <t>2020.évi egyéb működési célú kiadások és támogatások</t>
  </si>
  <si>
    <t>Előző évi normatív támogatások elszámolásából adódó befizetés</t>
  </si>
  <si>
    <t>Egyéb mc. elszámolások, elvonások, befizetések</t>
  </si>
  <si>
    <t xml:space="preserve"> Kisértékű tárgyi eszközök beszerzése (önkormányzat [300E] +intézmények [2040E]+pályázatok)</t>
  </si>
  <si>
    <t>15. melléklet a 6/2020.(III.11.)Ö. rendelethez</t>
  </si>
  <si>
    <t>Céltartalék (szállítói finansz., Fszáll.+Szszállás útfelúj.elszámolás+ integritás pályázat)</t>
  </si>
  <si>
    <t>B1131/</t>
  </si>
  <si>
    <t>B1132/</t>
  </si>
  <si>
    <t>7. Kiegészítő bértámogatás (POHI műk. támogatás)</t>
  </si>
  <si>
    <t>4. Kiegészítő bértámogatás</t>
  </si>
  <si>
    <t>3. Kiegészítő bértámogatás 3929100+ átlagbér támogatás378320</t>
  </si>
  <si>
    <t>1.Óvodapedagógusok és segítők bértámogatása +437150</t>
  </si>
  <si>
    <t>2.Óvodaműködtetés támogatás +68180</t>
  </si>
  <si>
    <t>1. Intézményi gyermekétkeztetés-2060494</t>
  </si>
  <si>
    <t>Szociális célú tűzifa vásárlás támogatása 2020/21</t>
  </si>
  <si>
    <t>Kiszámlázott ÁFA és ÁFA visszatérítése+450E</t>
  </si>
  <si>
    <t>Diákmunka támogatása</t>
  </si>
  <si>
    <t>MVH  támogatások</t>
  </si>
  <si>
    <t>OEP támogatás+5165200</t>
  </si>
  <si>
    <t>Felhalmozási célú átvett pénzeszközök- háztartásoktól</t>
  </si>
  <si>
    <t>Szociális étkeztetés</t>
  </si>
  <si>
    <t>Házi segítségnyújtás (gondozás/segítés)+kieg bértám</t>
  </si>
  <si>
    <t>2. Szünidei gyermekétkeztetés</t>
  </si>
  <si>
    <t>3. Gyerekétkeztetés kiegészítő bértámogatása</t>
  </si>
  <si>
    <t>Család- és gyermekjólési szolgálat-+ kiegbértám+ág.pótl</t>
  </si>
  <si>
    <t>ágazati pótlékok</t>
  </si>
  <si>
    <t>házig</t>
  </si>
  <si>
    <t>családs</t>
  </si>
  <si>
    <t>tanyagondn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</si>
  <si>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</si>
  <si>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</si>
  <si>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</si>
  <si>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</si>
  <si>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</si>
  <si>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</si>
  <si>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</si>
  <si>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</si>
  <si>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</si>
  <si>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</si>
  <si>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</si>
  <si>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</si>
  <si>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összesen:</t>
  </si>
  <si>
    <t>5. Tanyagondnoki szolgálat működési támogatása: 2020.08.03-tól )-ágp.</t>
  </si>
  <si>
    <t>TOP-5.3.1-16-BK1-2017-00014 (identitás pályázat)</t>
  </si>
  <si>
    <t>Fszállás.-Szszállás útfelújítás -EU-s pályázat elszámol.pótl.tám</t>
  </si>
  <si>
    <t>2021.évi állami támogatás megelőlegezése</t>
  </si>
  <si>
    <t>Helyi iparűzési adó</t>
  </si>
  <si>
    <t>Talajterhelési díj</t>
  </si>
  <si>
    <t>Egyéb közhatalmi bevételek</t>
  </si>
  <si>
    <t>Szolgáltatások ellenértéke</t>
  </si>
  <si>
    <t>Közvetített szolgáltatások értéke</t>
  </si>
  <si>
    <t>Kamatbevételek</t>
  </si>
  <si>
    <t>Egyéb működési bevételek</t>
  </si>
  <si>
    <t>Biztosító által fizetett kártérítés</t>
  </si>
  <si>
    <t>9. Államháztartáson belüli 2021.évi állami támogatás előlegezése</t>
  </si>
  <si>
    <t>9. Szabadszállás Önkormányzatnak átadott pénzeszk.( bekötőút elszámolás)</t>
  </si>
  <si>
    <t xml:space="preserve">Egészségház -eszközbeszerzés (MFP-HOR-2020 záró felújítás része) </t>
  </si>
  <si>
    <t>Identitás pályázat (TOP-5.3.1-BK1-2017-00014) -eszközbeszerzés része</t>
  </si>
  <si>
    <t xml:space="preserve">Egészségház -ingatlan felújítása +eszköz beszerzéssel (MFP-HOR) </t>
  </si>
  <si>
    <t>6. melléklet</t>
  </si>
  <si>
    <t>ELLÁTOTTAK PÉNZBELI JUTTATÁSAI</t>
  </si>
  <si>
    <t>ELLÁTÁSOK MEGNEVEZÉSE</t>
  </si>
  <si>
    <t>ÖNKORMÁNYZATI KÖLTSÉGVETÉSI EGYSÉG KÖLTSÉGVETÉSÉBEN</t>
  </si>
  <si>
    <t>POLGÁRMESTERI HIVATAL KÖLTSÉGVETÉSÉBEN</t>
  </si>
  <si>
    <t>ELLÁTÁSOK ÖSSZESEN</t>
  </si>
  <si>
    <t>2020.  ei. (ezer Ft-ban)</t>
  </si>
  <si>
    <t>2020. ei. (ezer Ft-ban)</t>
  </si>
  <si>
    <t>Települési támogatások összesen:</t>
  </si>
  <si>
    <t>Lakhatási támogatás</t>
  </si>
  <si>
    <t>Gyógyszerkiadás támogatása</t>
  </si>
  <si>
    <t>Krízis helyzetben levők támogatása</t>
  </si>
  <si>
    <t>Rendkívüli települési támogatás</t>
  </si>
  <si>
    <t>Temetési támogatás</t>
  </si>
  <si>
    <t>Szociális célú tüzifa juttatások (2019/2020/2021)</t>
  </si>
  <si>
    <t>Egyéb települési támogatások</t>
  </si>
  <si>
    <t>Köztemetés</t>
  </si>
  <si>
    <t>Önkormányzati rendeletben megállapított egyéb támogatások:</t>
  </si>
  <si>
    <t>Rendkívüli természetbeni támogatások</t>
  </si>
  <si>
    <t>BURSA HUNGARICA felsőoktatásban részt vevők támogatása</t>
  </si>
  <si>
    <t>Önkormányzat által megállapított saját hatáskörben adott más ellátások:</t>
  </si>
  <si>
    <t>Tanévkezdési támogatások</t>
  </si>
  <si>
    <t>Tanulók bérlettérítése</t>
  </si>
  <si>
    <t>Jelzőrendszeres telefonszolgáltatás</t>
  </si>
  <si>
    <t>Speciális étkezésben részesül gyerekétkezők támogatása</t>
  </si>
  <si>
    <t>Speciális oktatást igénylő gyerekek támogatása</t>
  </si>
  <si>
    <t>Ellátottak pénzbeli juttatásai összesen</t>
  </si>
  <si>
    <t>2020. Hosszabb időtartamú közfoglalkoztatástámogatása (BK-06M/01/013999-3/2020) Időtartam: 2020.08.17-2021.02.28-ig)-  Szociális feladatok közmunkaprogram támogatása**************************************************3/2020</t>
  </si>
  <si>
    <t>*Önerő  114624 Ft</t>
  </si>
  <si>
    <t>*Kisértékű tárgyi eszköz beszerzéséhez támogatás, dologi</t>
  </si>
  <si>
    <t>20200713-20200831</t>
  </si>
  <si>
    <t>"+ DIÁKMUNKA</t>
  </si>
  <si>
    <t>Igénylés-11fő</t>
  </si>
  <si>
    <t>Igénylés- 13fő</t>
  </si>
  <si>
    <t>Igénylés-1fő</t>
  </si>
  <si>
    <t>mód- -1fő</t>
  </si>
  <si>
    <t>ÖSSZESEN:</t>
  </si>
  <si>
    <t>DIÁKMUNKA</t>
  </si>
  <si>
    <t>"=&gt;</t>
  </si>
  <si>
    <t>MUNKABÉRTÁM</t>
  </si>
  <si>
    <t>Járuléktám</t>
  </si>
  <si>
    <t>Teljesített kifizetések</t>
  </si>
  <si>
    <t>7. HÓ</t>
  </si>
  <si>
    <t>8.HÓ</t>
  </si>
  <si>
    <t>9.HÓ</t>
  </si>
  <si>
    <t xml:space="preserve">BÉR </t>
  </si>
  <si>
    <t>JÁRULÉK</t>
  </si>
  <si>
    <t>9. melléklet a 6./2020.(III.11.)Ö. rendelethez</t>
  </si>
  <si>
    <t>7. melléklet a 6../2020.III.11.)Ö. rendelethez</t>
  </si>
  <si>
    <t>6. számú melléklet a 6/2020.(III.11) számú rendelethez</t>
  </si>
  <si>
    <t>4.számú melléklet a 6./2020.(III.11.) számú rendelethez</t>
  </si>
  <si>
    <t>2. melléklet a 6./2020.(III.11.)Ö. rendelethez</t>
  </si>
  <si>
    <t>1. melléklet a 6/2020.(III.11)Ö. rendelethez</t>
  </si>
  <si>
    <t xml:space="preserve">Engedélyezet álláshelyek (létszámkeretek ) önkormányzat, költségvetési szervek szerinti részletezettséggel illetve önkormányzat összesen </t>
  </si>
  <si>
    <t>Megnevezés</t>
  </si>
  <si>
    <t xml:space="preserve">2020.évi </t>
  </si>
  <si>
    <t>2020. évközi változás I.</t>
  </si>
  <si>
    <t>2020. évközi változás II.</t>
  </si>
  <si>
    <t>Összesen</t>
  </si>
  <si>
    <t>(nyitó)</t>
  </si>
  <si>
    <t>Önkormányzat</t>
  </si>
  <si>
    <t>Községgazdálkodási feladatok (Kjt. Mt.)</t>
  </si>
  <si>
    <t>Adminisztrátor (Kjt.Mt)</t>
  </si>
  <si>
    <t>Közútfenntartás  (Kjt.)</t>
  </si>
  <si>
    <t>Védőnői szolgálat ( Kjt.)</t>
  </si>
  <si>
    <t>Házi segítségnyújtás (Kjt.)</t>
  </si>
  <si>
    <t>Család és gyermekjóléti szolgálat (Kjt.)</t>
  </si>
  <si>
    <t>IKSZT (Kjt./Mt.)</t>
  </si>
  <si>
    <t>Önkormányzati projekt koordinátor (Mt.)</t>
  </si>
  <si>
    <t>Sz. bérlakások üzemelteése (Mt.)</t>
  </si>
  <si>
    <t>Önkormányzat szerv. keretein belül ellátott feladatok létszámkeret összesen</t>
  </si>
  <si>
    <t>Önkormányzat szerv. keretein belül ellátott feladatok átl. stat. létszám összesen</t>
  </si>
  <si>
    <t xml:space="preserve">Önkormányzat közfoglalkoztatás létszámkeret </t>
  </si>
  <si>
    <t xml:space="preserve">Önkormányzat közfoglalkoztatás átl. stat. létszám </t>
  </si>
  <si>
    <t>Polgármesteri Hivatal</t>
  </si>
  <si>
    <t xml:space="preserve">Köztisztviselők </t>
  </si>
  <si>
    <t>MT. hatálya alá tartozók</t>
  </si>
  <si>
    <t>Polgármesteri Hivatal létszámkeret összesen</t>
  </si>
  <si>
    <t>Napközis Konyha létszámkeret összesen</t>
  </si>
  <si>
    <t>Polgármesteri Hivatal +Napközis konyha átl. stat. létszám</t>
  </si>
  <si>
    <t xml:space="preserve">Hivatal  közfoglalkoztatás létszámkeret </t>
  </si>
  <si>
    <t xml:space="preserve">Hivatal  közfoglalkoztatás átl. stat. létszám </t>
  </si>
  <si>
    <t>Községi Könyvtár</t>
  </si>
  <si>
    <t>Közalkalmazottak</t>
  </si>
  <si>
    <t>Könyvtár létszámkeret összesen</t>
  </si>
  <si>
    <t>Könyvtár átl. stat. létszám</t>
  </si>
  <si>
    <t xml:space="preserve">Könyvtár közfoglalkoztatás létszámkeret </t>
  </si>
  <si>
    <t xml:space="preserve">Könyvtár  közfoglalkoztatás átl. stat. létszám </t>
  </si>
  <si>
    <t>Mesevár Óvoda</t>
  </si>
  <si>
    <t>Óvodapedagógus</t>
  </si>
  <si>
    <t>Szakmai munkát segítők</t>
  </si>
  <si>
    <t>Kisegítő technikai</t>
  </si>
  <si>
    <t>Óvoda létszámkeret összesen</t>
  </si>
  <si>
    <t>Óvoda átl stat. létszám összesen</t>
  </si>
  <si>
    <t xml:space="preserve">Óvoda  közfoglalkoztatás létszámkeret </t>
  </si>
  <si>
    <t xml:space="preserve">Óvoda közfoglalkoztatás átl. stat. létszám </t>
  </si>
  <si>
    <t>Önkormányzat és intézmények összesen</t>
  </si>
  <si>
    <t>Önkormányzat létszámkeret mindösszesen</t>
  </si>
  <si>
    <t>Önkormányzat közfoglalkoztatás összesen</t>
  </si>
  <si>
    <t xml:space="preserve">Önkormányzat Közfoglalkoztatás létszámkeret mindösszesen </t>
  </si>
  <si>
    <t xml:space="preserve">Állományba nem tartozók ( tiszteletdíjasok) </t>
  </si>
  <si>
    <t>Polgármester, alpolgármester, képviselők, nem képviselő bizottsági tagok</t>
  </si>
  <si>
    <t>Kisegítő feladatok</t>
  </si>
  <si>
    <t>Állományba nem tartozók összesen</t>
  </si>
  <si>
    <t>5. melléklet az 6/2020.(III.11) rendelethez</t>
  </si>
  <si>
    <t>9. melléklet …/2021.(…..) ör.hez</t>
  </si>
  <si>
    <t>3. Kulturális illetménypótlék ()</t>
  </si>
  <si>
    <t>1.Könyvtári, közművelődési és múzeumi feladatok támogatása ()</t>
  </si>
  <si>
    <t>1. melléklet a 3/2021.(III.10.)ör.hez</t>
  </si>
  <si>
    <t>2. melléklet a 3/2021.(III.10.)ör.hez</t>
  </si>
  <si>
    <t>3. melléklet a 3/2021.(III.10.)ör.hez</t>
  </si>
  <si>
    <t>4. melléklet a 3/2021.(III.10.)ör.hez</t>
  </si>
  <si>
    <t>5. melléklet a 3/2021.(III.10.)ör.hez</t>
  </si>
  <si>
    <t>6. melléklet a 3/2021.(III.10.)ör.hez</t>
  </si>
  <si>
    <t>7. melléklet a 3/2021.(III.10.)ör.hez</t>
  </si>
  <si>
    <t>8. melléklet a 3/2021.(III.10.)ör.hez</t>
  </si>
  <si>
    <t>9. melléklet a 3/2021.(III.10.)ör.hez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</si>
</sst>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Ft&quot;"/>
    <numFmt numFmtId="165" formatCode="#,###_ \f\ő"/>
    <numFmt numFmtId="166" formatCode="#,##0_ \F\ő;\-#,##0_ \F\ő"/>
  </numFmts>
  <fonts count="74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C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</font>
    <font>
      <b/>
      <sz val="16"/>
      <color theme="4" tint="-0.249977111117893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11"/>
      <color theme="9" tint="0.59999389629810485"/>
      <name val="Calibri"/>
      <family val="2"/>
      <scheme val="minor"/>
    </font>
    <font>
      <b/>
      <sz val="11"/>
      <color rgb="FFC00000"/>
      <name val="Calibri"/>
      <family val="2"/>
      <charset val="238"/>
      <scheme val="minor"/>
    </font>
    <font>
      <b/>
      <sz val="10"/>
      <color rgb="FFC00000"/>
      <name val="Arial CE"/>
      <charset val="238"/>
    </font>
    <font>
      <sz val="12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1"/>
      <name val="Arial CE"/>
      <charset val="238"/>
    </font>
    <font>
      <sz val="12"/>
      <color rgb="FFC00000"/>
      <name val="Arial CE"/>
      <charset val="238"/>
    </font>
    <font>
      <sz val="12"/>
      <color rgb="FFC00000"/>
      <name val="Times New Roman"/>
      <family val="1"/>
      <charset val="238"/>
    </font>
    <font>
      <sz val="10"/>
      <color rgb="FFC00000"/>
      <name val="Times New Roman"/>
      <family val="1"/>
      <charset val="238"/>
    </font>
    <font>
      <sz val="14"/>
      <color rgb="FFC00000"/>
      <name val="Calibri"/>
      <family val="2"/>
    </font>
    <font>
      <b/>
      <sz val="12"/>
      <color rgb="FFC00000"/>
      <name val="Arial CE"/>
      <charset val="238"/>
    </font>
    <font>
      <b/>
      <sz val="11"/>
      <color rgb="FFC00000"/>
      <name val="Arial CE"/>
      <charset val="238"/>
    </font>
    <font>
      <sz val="14"/>
      <color theme="1"/>
      <name val="Calibri"/>
      <family val="2"/>
      <scheme val="minor"/>
    </font>
    <font>
      <b/>
      <sz val="12"/>
      <name val="Calibri"/>
      <family val="2"/>
      <charset val="238"/>
    </font>
    <font>
      <b/>
      <i/>
      <sz val="12"/>
      <color rgb="FFC00000"/>
      <name val="Times New Roman"/>
      <family val="1"/>
      <charset val="238"/>
    </font>
    <font>
      <sz val="16"/>
      <name val="Times New Roman"/>
      <family val="1"/>
      <charset val="238"/>
    </font>
    <font>
      <b/>
      <sz val="12"/>
      <color rgb="FFC00000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/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 style="mediumDashed">
        <color auto="1"/>
      </right>
      <top/>
      <bottom/>
      <diagonal/>
    </border>
    <border>
      <left style="mediumDashed">
        <color auto="1"/>
      </left>
      <right style="mediumDashed">
        <color auto="1"/>
      </right>
      <top/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dashDot">
        <color auto="1"/>
      </right>
      <top style="dashDot">
        <color auto="1"/>
      </top>
      <bottom/>
      <diagonal/>
    </border>
    <border>
      <left/>
      <right style="dashDot">
        <color auto="1"/>
      </right>
      <top/>
      <bottom/>
      <diagonal/>
    </border>
    <border>
      <left/>
      <right style="dashDot">
        <color auto="1"/>
      </right>
      <top/>
      <bottom style="dashDot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0" fontId="34" fillId="0" borderId="0"/>
  </cellStyleXfs>
  <cellXfs count="501">
    <xf numFmtId="0" fontId="0" fillId="0" borderId="0" xfId="0"/>
    <xf numFmtId="0" fontId="1" fillId="0" borderId="0" xfId="2"/>
    <xf numFmtId="164" fontId="3" fillId="0" borderId="0" xfId="2" applyNumberFormat="1" applyFont="1"/>
    <xf numFmtId="164" fontId="5" fillId="0" borderId="0" xfId="2" applyNumberFormat="1" applyFont="1"/>
    <xf numFmtId="0" fontId="1" fillId="2" borderId="0" xfId="2" applyFill="1" applyAlignment="1">
      <alignment horizontal="right"/>
    </xf>
    <xf numFmtId="164" fontId="4" fillId="2" borderId="0" xfId="2" applyNumberFormat="1" applyFont="1" applyFill="1"/>
    <xf numFmtId="164" fontId="6" fillId="0" borderId="0" xfId="2" applyNumberFormat="1" applyFont="1"/>
    <xf numFmtId="0" fontId="4" fillId="0" borderId="0" xfId="2" applyFont="1" applyAlignment="1">
      <alignment horizontal="right"/>
    </xf>
    <xf numFmtId="0" fontId="1" fillId="0" borderId="1" xfId="2" applyBorder="1"/>
    <xf numFmtId="0" fontId="9" fillId="0" borderId="0" xfId="2" applyFont="1" applyAlignment="1">
      <alignment horizontal="right"/>
    </xf>
    <xf numFmtId="0" fontId="6" fillId="0" borderId="0" xfId="2" applyFont="1"/>
    <xf numFmtId="164" fontId="6" fillId="0" borderId="0" xfId="2" applyNumberFormat="1" applyFont="1" applyAlignment="1">
      <alignment shrinkToFit="1"/>
    </xf>
    <xf numFmtId="164" fontId="8" fillId="0" borderId="0" xfId="2" applyNumberFormat="1" applyFont="1"/>
    <xf numFmtId="0" fontId="11" fillId="0" borderId="2" xfId="2" applyFont="1" applyBorder="1" applyAlignment="1">
      <alignment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3" xfId="2" applyFont="1" applyBorder="1" applyAlignment="1">
      <alignment horizontal="center" vertical="top" wrapText="1"/>
    </xf>
    <xf numFmtId="0" fontId="14" fillId="0" borderId="4" xfId="2" applyFont="1" applyBorder="1" applyAlignment="1">
      <alignment horizontal="center" vertical="top" wrapText="1"/>
    </xf>
    <xf numFmtId="0" fontId="15" fillId="0" borderId="2" xfId="2" applyFont="1" applyBorder="1" applyAlignment="1">
      <alignment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3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6" fillId="0" borderId="2" xfId="2" applyFont="1" applyBorder="1" applyAlignment="1">
      <alignment horizontal="center" vertical="center" wrapText="1"/>
    </xf>
    <xf numFmtId="3" fontId="17" fillId="0" borderId="2" xfId="2" applyNumberFormat="1" applyFont="1" applyBorder="1" applyAlignment="1">
      <alignment horizontal="right" vertical="center" wrapText="1"/>
    </xf>
    <xf numFmtId="3" fontId="17" fillId="0" borderId="3" xfId="2" applyNumberFormat="1" applyFont="1" applyBorder="1" applyAlignment="1">
      <alignment horizontal="right" vertical="center" wrapText="1"/>
    </xf>
    <xf numFmtId="3" fontId="17" fillId="0" borderId="4" xfId="2" applyNumberFormat="1" applyFont="1" applyBorder="1" applyAlignment="1">
      <alignment horizontal="right" vertical="center" wrapText="1"/>
    </xf>
    <xf numFmtId="0" fontId="12" fillId="0" borderId="2" xfId="2" applyFont="1" applyBorder="1" applyAlignment="1">
      <alignment horizontal="left" vertical="center" wrapText="1"/>
    </xf>
    <xf numFmtId="3" fontId="14" fillId="0" borderId="2" xfId="2" applyNumberFormat="1" applyFont="1" applyBorder="1" applyAlignment="1">
      <alignment horizontal="right" vertical="center" wrapText="1"/>
    </xf>
    <xf numFmtId="3" fontId="14" fillId="0" borderId="4" xfId="2" applyNumberFormat="1" applyFont="1" applyBorder="1" applyAlignment="1">
      <alignment horizontal="right" vertical="center" wrapText="1"/>
    </xf>
    <xf numFmtId="0" fontId="18" fillId="0" borderId="2" xfId="2" applyFont="1" applyBorder="1" applyAlignment="1">
      <alignment vertical="center" wrapText="1"/>
    </xf>
    <xf numFmtId="3" fontId="16" fillId="0" borderId="4" xfId="2" applyNumberFormat="1" applyFont="1" applyBorder="1" applyAlignment="1">
      <alignment horizontal="right" vertical="center" wrapText="1"/>
    </xf>
    <xf numFmtId="0" fontId="12" fillId="0" borderId="2" xfId="2" applyFont="1" applyBorder="1" applyAlignment="1">
      <alignment vertical="center" wrapText="1"/>
    </xf>
    <xf numFmtId="0" fontId="18" fillId="3" borderId="5" xfId="2" applyFont="1" applyFill="1" applyBorder="1" applyAlignment="1">
      <alignment vertical="center" wrapText="1"/>
    </xf>
    <xf numFmtId="3" fontId="11" fillId="3" borderId="7" xfId="2" applyNumberFormat="1" applyFont="1" applyFill="1" applyBorder="1" applyAlignment="1">
      <alignment horizontal="right" vertical="center" wrapText="1"/>
    </xf>
    <xf numFmtId="0" fontId="12" fillId="4" borderId="8" xfId="2" applyFont="1" applyFill="1" applyBorder="1" applyAlignment="1">
      <alignment vertical="center" wrapText="1"/>
    </xf>
    <xf numFmtId="0" fontId="12" fillId="4" borderId="12" xfId="2" applyFont="1" applyFill="1" applyBorder="1" applyAlignment="1">
      <alignment vertical="center" wrapText="1"/>
    </xf>
    <xf numFmtId="0" fontId="18" fillId="3" borderId="13" xfId="2" applyFont="1" applyFill="1" applyBorder="1" applyAlignment="1">
      <alignment vertical="center" wrapText="1"/>
    </xf>
    <xf numFmtId="3" fontId="11" fillId="3" borderId="15" xfId="2" applyNumberFormat="1" applyFont="1" applyFill="1" applyBorder="1" applyAlignment="1">
      <alignment horizontal="right" vertical="center" wrapText="1"/>
    </xf>
    <xf numFmtId="3" fontId="10" fillId="0" borderId="2" xfId="2" applyNumberFormat="1" applyFont="1" applyBorder="1" applyAlignment="1">
      <alignment horizontal="right" vertical="center" wrapText="1"/>
    </xf>
    <xf numFmtId="3" fontId="17" fillId="0" borderId="2" xfId="2" applyNumberFormat="1" applyFont="1" applyBorder="1" applyAlignment="1">
      <alignment horizontal="center" vertical="center" wrapText="1"/>
    </xf>
    <xf numFmtId="3" fontId="10" fillId="0" borderId="4" xfId="2" applyNumberFormat="1" applyFont="1" applyBorder="1" applyAlignment="1">
      <alignment horizontal="right" vertical="center" wrapText="1"/>
    </xf>
    <xf numFmtId="0" fontId="18" fillId="3" borderId="2" xfId="2" applyFont="1" applyFill="1" applyBorder="1" applyAlignment="1">
      <alignment vertical="center" wrapText="1"/>
    </xf>
    <xf numFmtId="3" fontId="16" fillId="3" borderId="4" xfId="2" applyNumberFormat="1" applyFont="1" applyFill="1" applyBorder="1" applyAlignment="1">
      <alignment horizontal="right" vertical="center" wrapText="1"/>
    </xf>
    <xf numFmtId="0" fontId="18" fillId="3" borderId="2" xfId="2" applyFont="1" applyFill="1" applyBorder="1" applyAlignment="1">
      <alignment horizontal="center" vertical="center" wrapText="1"/>
    </xf>
    <xf numFmtId="3" fontId="14" fillId="3" borderId="2" xfId="2" applyNumberFormat="1" applyFont="1" applyFill="1" applyBorder="1" applyAlignment="1">
      <alignment horizontal="right" vertical="center" wrapText="1"/>
    </xf>
    <xf numFmtId="3" fontId="14" fillId="3" borderId="4" xfId="2" applyNumberFormat="1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vertical="center" wrapText="1"/>
    </xf>
    <xf numFmtId="3" fontId="11" fillId="3" borderId="2" xfId="2" applyNumberFormat="1" applyFont="1" applyFill="1" applyBorder="1" applyAlignment="1">
      <alignment horizontal="right" vertical="center" wrapText="1"/>
    </xf>
    <xf numFmtId="0" fontId="15" fillId="0" borderId="2" xfId="2" applyFont="1" applyBorder="1" applyAlignment="1">
      <alignment vertical="center" wrapText="1"/>
    </xf>
    <xf numFmtId="3" fontId="10" fillId="0" borderId="3" xfId="2" applyNumberFormat="1" applyFont="1" applyBorder="1" applyAlignment="1">
      <alignment horizontal="right" vertical="center" wrapText="1"/>
    </xf>
    <xf numFmtId="3" fontId="12" fillId="0" borderId="2" xfId="2" applyNumberFormat="1" applyFont="1" applyBorder="1" applyAlignment="1">
      <alignment horizontal="right" vertical="center" wrapText="1"/>
    </xf>
    <xf numFmtId="3" fontId="12" fillId="0" borderId="4" xfId="2" applyNumberFormat="1" applyFont="1" applyBorder="1" applyAlignment="1">
      <alignment horizontal="right" vertical="center" wrapText="1"/>
    </xf>
    <xf numFmtId="0" fontId="12" fillId="3" borderId="2" xfId="2" applyFont="1" applyFill="1" applyBorder="1" applyAlignment="1">
      <alignment vertical="center" wrapText="1"/>
    </xf>
    <xf numFmtId="3" fontId="17" fillId="3" borderId="4" xfId="2" applyNumberFormat="1" applyFont="1" applyFill="1" applyBorder="1" applyAlignment="1">
      <alignment horizontal="right" vertical="center" wrapText="1"/>
    </xf>
    <xf numFmtId="0" fontId="10" fillId="0" borderId="2" xfId="2" applyFont="1" applyBorder="1" applyAlignment="1">
      <alignment vertical="center" wrapText="1"/>
    </xf>
    <xf numFmtId="3" fontId="19" fillId="3" borderId="15" xfId="2" applyNumberFormat="1" applyFont="1" applyFill="1" applyBorder="1" applyAlignment="1">
      <alignment horizontal="right" vertical="center" wrapText="1"/>
    </xf>
    <xf numFmtId="0" fontId="10" fillId="4" borderId="16" xfId="2" applyFont="1" applyFill="1" applyBorder="1" applyAlignment="1">
      <alignment vertical="center" wrapText="1"/>
    </xf>
    <xf numFmtId="3" fontId="17" fillId="4" borderId="19" xfId="2" applyNumberFormat="1" applyFont="1" applyFill="1" applyBorder="1" applyAlignment="1">
      <alignment horizontal="right" vertical="center" wrapText="1"/>
    </xf>
    <xf numFmtId="0" fontId="12" fillId="4" borderId="20" xfId="2" applyFont="1" applyFill="1" applyBorder="1" applyAlignment="1">
      <alignment vertical="center" wrapText="1"/>
    </xf>
    <xf numFmtId="3" fontId="17" fillId="4" borderId="21" xfId="2" applyNumberFormat="1" applyFont="1" applyFill="1" applyBorder="1" applyAlignment="1">
      <alignment horizontal="right" vertical="center" wrapText="1"/>
    </xf>
    <xf numFmtId="0" fontId="10" fillId="4" borderId="20" xfId="2" applyFont="1" applyFill="1" applyBorder="1" applyAlignment="1">
      <alignment vertical="center" wrapText="1"/>
    </xf>
    <xf numFmtId="0" fontId="18" fillId="4" borderId="22" xfId="2" applyFont="1" applyFill="1" applyBorder="1" applyAlignment="1">
      <alignment vertical="center" wrapText="1"/>
    </xf>
    <xf numFmtId="0" fontId="12" fillId="3" borderId="13" xfId="2" applyFont="1" applyFill="1" applyBorder="1" applyAlignment="1">
      <alignment horizontal="center" vertical="center" wrapText="1"/>
    </xf>
    <xf numFmtId="3" fontId="17" fillId="3" borderId="26" xfId="2" applyNumberFormat="1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horizontal="left" vertical="center" wrapText="1"/>
    </xf>
    <xf numFmtId="3" fontId="19" fillId="3" borderId="4" xfId="2" applyNumberFormat="1" applyFont="1" applyFill="1" applyBorder="1" applyAlignment="1">
      <alignment horizontal="right" vertical="center" wrapText="1"/>
    </xf>
    <xf numFmtId="3" fontId="19" fillId="3" borderId="2" xfId="2" applyNumberFormat="1" applyFont="1" applyFill="1" applyBorder="1" applyAlignment="1">
      <alignment horizontal="right" vertical="center" wrapText="1"/>
    </xf>
    <xf numFmtId="3" fontId="19" fillId="0" borderId="4" xfId="2" applyNumberFormat="1" applyFont="1" applyBorder="1" applyAlignment="1">
      <alignment horizontal="center" vertical="center" wrapText="1"/>
    </xf>
    <xf numFmtId="0" fontId="22" fillId="3" borderId="2" xfId="2" applyFont="1" applyFill="1" applyBorder="1" applyAlignment="1">
      <alignment horizontal="left" vertical="center" wrapText="1"/>
    </xf>
    <xf numFmtId="3" fontId="11" fillId="5" borderId="2" xfId="2" applyNumberFormat="1" applyFont="1" applyFill="1" applyBorder="1" applyAlignment="1">
      <alignment horizontal="right" vertical="center" wrapText="1"/>
    </xf>
    <xf numFmtId="0" fontId="12" fillId="2" borderId="2" xfId="2" applyFont="1" applyFill="1" applyBorder="1" applyAlignment="1">
      <alignment vertical="center" wrapText="1"/>
    </xf>
    <xf numFmtId="165" fontId="12" fillId="2" borderId="2" xfId="2" applyNumberFormat="1" applyFont="1" applyFill="1" applyBorder="1" applyAlignment="1">
      <alignment horizontal="right" vertical="center" wrapText="1"/>
    </xf>
    <xf numFmtId="165" fontId="12" fillId="2" borderId="3" xfId="2" applyNumberFormat="1" applyFont="1" applyFill="1" applyBorder="1" applyAlignment="1">
      <alignment horizontal="right" vertical="center" wrapText="1"/>
    </xf>
    <xf numFmtId="165" fontId="12" fillId="2" borderId="4" xfId="2" applyNumberFormat="1" applyFont="1" applyFill="1" applyBorder="1" applyAlignment="1">
      <alignment horizontal="right" vertical="center" wrapText="1"/>
    </xf>
    <xf numFmtId="0" fontId="10" fillId="2" borderId="2" xfId="2" applyFont="1" applyFill="1" applyBorder="1" applyAlignment="1">
      <alignment vertical="center" wrapText="1"/>
    </xf>
    <xf numFmtId="165" fontId="10" fillId="2" borderId="2" xfId="2" applyNumberFormat="1" applyFont="1" applyFill="1" applyBorder="1" applyAlignment="1">
      <alignment horizontal="right" vertical="center" wrapText="1"/>
    </xf>
    <xf numFmtId="165" fontId="10" fillId="2" borderId="3" xfId="2" applyNumberFormat="1" applyFont="1" applyFill="1" applyBorder="1" applyAlignment="1">
      <alignment horizontal="right" vertical="center" wrapText="1"/>
    </xf>
    <xf numFmtId="165" fontId="10" fillId="2" borderId="4" xfId="2" applyNumberFormat="1" applyFont="1" applyFill="1" applyBorder="1" applyAlignment="1">
      <alignment horizontal="right" vertical="center" wrapText="1"/>
    </xf>
    <xf numFmtId="4" fontId="12" fillId="2" borderId="3" xfId="2" applyNumberFormat="1" applyFont="1" applyFill="1" applyBorder="1" applyAlignment="1">
      <alignment horizontal="right" vertical="center" wrapText="1"/>
    </xf>
    <xf numFmtId="2" fontId="12" fillId="2" borderId="4" xfId="2" applyNumberFormat="1" applyFont="1" applyFill="1" applyBorder="1" applyAlignment="1">
      <alignment horizontal="right" vertical="center" wrapText="1"/>
    </xf>
    <xf numFmtId="4" fontId="10" fillId="2" borderId="3" xfId="2" applyNumberFormat="1" applyFont="1" applyFill="1" applyBorder="1" applyAlignment="1">
      <alignment horizontal="right" vertical="center" wrapText="1"/>
    </xf>
    <xf numFmtId="2" fontId="10" fillId="2" borderId="4" xfId="2" applyNumberFormat="1" applyFont="1" applyFill="1" applyBorder="1" applyAlignment="1">
      <alignment horizontal="right" vertical="center" wrapText="1"/>
    </xf>
    <xf numFmtId="0" fontId="10" fillId="0" borderId="2" xfId="2" applyFont="1" applyBorder="1" applyAlignment="1">
      <alignment vertical="top" wrapText="1"/>
    </xf>
    <xf numFmtId="0" fontId="10" fillId="0" borderId="2" xfId="2" applyFont="1" applyBorder="1" applyAlignment="1">
      <alignment vertical="center"/>
    </xf>
    <xf numFmtId="3" fontId="17" fillId="0" borderId="2" xfId="2" applyNumberFormat="1" applyFont="1" applyBorder="1" applyAlignment="1">
      <alignment vertical="center"/>
    </xf>
    <xf numFmtId="0" fontId="12" fillId="0" borderId="28" xfId="2" applyFont="1" applyBorder="1" applyAlignment="1">
      <alignment vertical="top" wrapText="1"/>
    </xf>
    <xf numFmtId="0" fontId="12" fillId="0" borderId="28" xfId="2" applyFont="1" applyBorder="1" applyAlignment="1">
      <alignment horizontal="right" vertical="top" wrapText="1"/>
    </xf>
    <xf numFmtId="0" fontId="17" fillId="0" borderId="2" xfId="2" applyFont="1" applyBorder="1" applyAlignment="1">
      <alignment vertical="top" wrapText="1"/>
    </xf>
    <xf numFmtId="0" fontId="9" fillId="0" borderId="0" xfId="2" applyFont="1"/>
    <xf numFmtId="0" fontId="14" fillId="3" borderId="2" xfId="2" applyFont="1" applyFill="1" applyBorder="1" applyAlignment="1">
      <alignment vertical="top" wrapText="1"/>
    </xf>
    <xf numFmtId="3" fontId="14" fillId="3" borderId="2" xfId="2" applyNumberFormat="1" applyFont="1" applyFill="1" applyBorder="1" applyAlignment="1">
      <alignment horizontal="right" vertical="top" wrapText="1"/>
    </xf>
    <xf numFmtId="3" fontId="5" fillId="0" borderId="29" xfId="2" applyNumberFormat="1" applyFont="1" applyBorder="1"/>
    <xf numFmtId="0" fontId="34" fillId="0" borderId="33" xfId="4" applyBorder="1"/>
    <xf numFmtId="3" fontId="28" fillId="0" borderId="31" xfId="4" applyNumberFormat="1" applyFont="1" applyBorder="1" applyAlignment="1">
      <alignment horizontal="right"/>
    </xf>
    <xf numFmtId="0" fontId="34" fillId="0" borderId="31" xfId="4" applyBorder="1"/>
    <xf numFmtId="3" fontId="29" fillId="7" borderId="31" xfId="4" applyNumberFormat="1" applyFont="1" applyFill="1" applyBorder="1" applyAlignment="1">
      <alignment horizontal="right"/>
    </xf>
    <xf numFmtId="3" fontId="30" fillId="0" borderId="30" xfId="4" applyNumberFormat="1" applyFont="1" applyBorder="1" applyAlignment="1">
      <alignment horizontal="right"/>
    </xf>
    <xf numFmtId="3" fontId="35" fillId="0" borderId="0" xfId="0" applyNumberFormat="1" applyFont="1"/>
    <xf numFmtId="0" fontId="6" fillId="0" borderId="0" xfId="2" applyFont="1" applyAlignment="1">
      <alignment horizontal="right"/>
    </xf>
    <xf numFmtId="0" fontId="8" fillId="0" borderId="0" xfId="2" applyFont="1"/>
    <xf numFmtId="3" fontId="28" fillId="0" borderId="2" xfId="4" applyNumberFormat="1" applyFont="1" applyBorder="1" applyAlignment="1">
      <alignment horizontal="right"/>
    </xf>
    <xf numFmtId="0" fontId="36" fillId="0" borderId="0" xfId="0" applyFont="1"/>
    <xf numFmtId="3" fontId="37" fillId="0" borderId="2" xfId="2" applyNumberFormat="1" applyFont="1" applyBorder="1" applyAlignment="1">
      <alignment horizontal="right" vertical="center" wrapText="1"/>
    </xf>
    <xf numFmtId="0" fontId="37" fillId="0" borderId="2" xfId="2" applyFont="1" applyBorder="1" applyAlignment="1">
      <alignment vertical="center"/>
    </xf>
    <xf numFmtId="0" fontId="30" fillId="0" borderId="0" xfId="4" quotePrefix="1" applyFont="1" applyAlignment="1">
      <alignment shrinkToFit="1"/>
    </xf>
    <xf numFmtId="0" fontId="30" fillId="0" borderId="0" xfId="4" applyFont="1" applyAlignment="1">
      <alignment shrinkToFit="1"/>
    </xf>
    <xf numFmtId="3" fontId="30" fillId="0" borderId="0" xfId="4" applyNumberFormat="1" applyFont="1" applyAlignment="1">
      <alignment horizontal="right"/>
    </xf>
    <xf numFmtId="3" fontId="28" fillId="0" borderId="0" xfId="4" applyNumberFormat="1" applyFont="1" applyAlignment="1">
      <alignment horizontal="right"/>
    </xf>
    <xf numFmtId="0" fontId="28" fillId="0" borderId="0" xfId="4" applyFont="1"/>
    <xf numFmtId="0" fontId="34" fillId="0" borderId="0" xfId="4"/>
    <xf numFmtId="14" fontId="35" fillId="0" borderId="0" xfId="0" applyNumberFormat="1" applyFont="1" applyAlignment="1">
      <alignment horizontal="right"/>
    </xf>
    <xf numFmtId="0" fontId="38" fillId="0" borderId="0" xfId="0" applyFont="1" applyAlignment="1">
      <alignment horizontal="center"/>
    </xf>
    <xf numFmtId="0" fontId="39" fillId="0" borderId="2" xfId="2" applyFont="1" applyBorder="1" applyAlignment="1">
      <alignment vertical="top" wrapText="1"/>
    </xf>
    <xf numFmtId="164" fontId="23" fillId="2" borderId="0" xfId="2" applyNumberFormat="1" applyFont="1" applyFill="1"/>
    <xf numFmtId="0" fontId="1" fillId="8" borderId="0" xfId="2" applyFill="1" applyAlignment="1">
      <alignment horizontal="right"/>
    </xf>
    <xf numFmtId="164" fontId="4" fillId="8" borderId="0" xfId="2" applyNumberFormat="1" applyFont="1" applyFill="1"/>
    <xf numFmtId="164" fontId="23" fillId="8" borderId="0" xfId="2" applyNumberFormat="1" applyFont="1" applyFill="1"/>
    <xf numFmtId="164" fontId="9" fillId="0" borderId="0" xfId="2" applyNumberFormat="1" applyFont="1"/>
    <xf numFmtId="0" fontId="38" fillId="0" borderId="0" xfId="4" applyFont="1" applyAlignment="1">
      <alignment horizontal="center"/>
    </xf>
    <xf numFmtId="166" fontId="27" fillId="0" borderId="2" xfId="4" applyNumberFormat="1" applyFont="1" applyBorder="1" applyAlignment="1">
      <alignment horizontal="center"/>
    </xf>
    <xf numFmtId="3" fontId="29" fillId="0" borderId="2" xfId="4" applyNumberFormat="1" applyFont="1" applyBorder="1" applyAlignment="1">
      <alignment horizontal="right"/>
    </xf>
    <xf numFmtId="166" fontId="27" fillId="9" borderId="2" xfId="4" applyNumberFormat="1" applyFont="1" applyFill="1" applyBorder="1" applyAlignment="1">
      <alignment horizontal="center"/>
    </xf>
    <xf numFmtId="0" fontId="0" fillId="9" borderId="0" xfId="0" applyFill="1"/>
    <xf numFmtId="3" fontId="29" fillId="9" borderId="2" xfId="4" applyNumberFormat="1" applyFont="1" applyFill="1" applyBorder="1" applyAlignment="1">
      <alignment horizontal="right"/>
    </xf>
    <xf numFmtId="0" fontId="34" fillId="9" borderId="33" xfId="4" applyFill="1" applyBorder="1"/>
    <xf numFmtId="3" fontId="28" fillId="9" borderId="2" xfId="4" applyNumberFormat="1" applyFont="1" applyFill="1" applyBorder="1" applyAlignment="1">
      <alignment horizontal="right"/>
    </xf>
    <xf numFmtId="3" fontId="28" fillId="9" borderId="31" xfId="4" applyNumberFormat="1" applyFont="1" applyFill="1" applyBorder="1" applyAlignment="1">
      <alignment horizontal="right"/>
    </xf>
    <xf numFmtId="0" fontId="34" fillId="9" borderId="31" xfId="4" applyFill="1" applyBorder="1"/>
    <xf numFmtId="3" fontId="30" fillId="9" borderId="30" xfId="4" applyNumberFormat="1" applyFont="1" applyFill="1" applyBorder="1" applyAlignment="1">
      <alignment horizontal="right"/>
    </xf>
    <xf numFmtId="3" fontId="29" fillId="9" borderId="30" xfId="4" applyNumberFormat="1" applyFont="1" applyFill="1" applyBorder="1" applyAlignment="1">
      <alignment horizontal="right"/>
    </xf>
    <xf numFmtId="0" fontId="38" fillId="9" borderId="37" xfId="0" applyFont="1" applyFill="1" applyBorder="1" applyAlignment="1">
      <alignment horizontal="center"/>
    </xf>
    <xf numFmtId="0" fontId="38" fillId="9" borderId="38" xfId="0" applyFont="1" applyFill="1" applyBorder="1" applyAlignment="1">
      <alignment horizontal="center"/>
    </xf>
    <xf numFmtId="0" fontId="44" fillId="9" borderId="38" xfId="0" applyFont="1" applyFill="1" applyBorder="1" applyAlignment="1">
      <alignment horizontal="center"/>
    </xf>
    <xf numFmtId="0" fontId="44" fillId="9" borderId="38" xfId="0" applyFont="1" applyFill="1" applyBorder="1" applyAlignment="1">
      <alignment horizontal="center" shrinkToFit="1"/>
    </xf>
    <xf numFmtId="0" fontId="41" fillId="9" borderId="40" xfId="0" applyFont="1" applyFill="1" applyBorder="1" applyAlignment="1">
      <alignment wrapText="1"/>
    </xf>
    <xf numFmtId="3" fontId="36" fillId="9" borderId="0" xfId="0" applyNumberFormat="1" applyFont="1" applyFill="1"/>
    <xf numFmtId="0" fontId="0" fillId="9" borderId="40" xfId="0" applyFill="1" applyBorder="1"/>
    <xf numFmtId="0" fontId="36" fillId="9" borderId="0" xfId="0" applyFont="1" applyFill="1"/>
    <xf numFmtId="3" fontId="0" fillId="9" borderId="36" xfId="0" applyNumberFormat="1" applyFill="1" applyBorder="1"/>
    <xf numFmtId="3" fontId="45" fillId="9" borderId="0" xfId="0" applyNumberFormat="1" applyFont="1" applyFill="1"/>
    <xf numFmtId="3" fontId="45" fillId="0" borderId="0" xfId="0" applyNumberFormat="1" applyFont="1"/>
    <xf numFmtId="3" fontId="46" fillId="0" borderId="0" xfId="0" applyNumberFormat="1" applyFont="1"/>
    <xf numFmtId="3" fontId="47" fillId="0" borderId="41" xfId="0" applyNumberFormat="1" applyFont="1" applyBorder="1"/>
    <xf numFmtId="3" fontId="47" fillId="9" borderId="43" xfId="0" applyNumberFormat="1" applyFont="1" applyFill="1" applyBorder="1"/>
    <xf numFmtId="3" fontId="47" fillId="9" borderId="36" xfId="0" applyNumberFormat="1" applyFont="1" applyFill="1" applyBorder="1"/>
    <xf numFmtId="3" fontId="46" fillId="0" borderId="41" xfId="0" applyNumberFormat="1" applyFont="1" applyBorder="1"/>
    <xf numFmtId="0" fontId="48" fillId="9" borderId="42" xfId="0" applyFont="1" applyFill="1" applyBorder="1"/>
    <xf numFmtId="0" fontId="38" fillId="9" borderId="44" xfId="0" applyFont="1" applyFill="1" applyBorder="1" applyAlignment="1">
      <alignment horizontal="center" wrapText="1"/>
    </xf>
    <xf numFmtId="0" fontId="0" fillId="9" borderId="45" xfId="0" applyFill="1" applyBorder="1"/>
    <xf numFmtId="0" fontId="0" fillId="9" borderId="46" xfId="0" applyFill="1" applyBorder="1"/>
    <xf numFmtId="166" fontId="0" fillId="9" borderId="45" xfId="0" applyNumberFormat="1" applyFill="1" applyBorder="1" applyAlignment="1">
      <alignment horizontal="center"/>
    </xf>
    <xf numFmtId="3" fontId="39" fillId="0" borderId="2" xfId="2" applyNumberFormat="1" applyFont="1" applyBorder="1" applyAlignment="1">
      <alignment horizontal="right" vertical="top" wrapText="1"/>
    </xf>
    <xf numFmtId="0" fontId="20" fillId="0" borderId="2" xfId="2" applyFont="1" applyBorder="1" applyAlignment="1">
      <alignment horizontal="left" vertical="center" wrapText="1"/>
    </xf>
    <xf numFmtId="3" fontId="16" fillId="4" borderId="25" xfId="2" applyNumberFormat="1" applyFont="1" applyFill="1" applyBorder="1" applyAlignment="1">
      <alignment horizontal="right" vertical="center" wrapText="1"/>
    </xf>
    <xf numFmtId="3" fontId="49" fillId="0" borderId="0" xfId="0" applyNumberFormat="1" applyFont="1"/>
    <xf numFmtId="166" fontId="27" fillId="0" borderId="0" xfId="4" applyNumberFormat="1" applyFont="1" applyAlignment="1">
      <alignment horizontal="center"/>
    </xf>
    <xf numFmtId="3" fontId="14" fillId="3" borderId="3" xfId="2" applyNumberFormat="1" applyFont="1" applyFill="1" applyBorder="1" applyAlignment="1">
      <alignment horizontal="right" vertical="center" wrapText="1"/>
    </xf>
    <xf numFmtId="3" fontId="19" fillId="3" borderId="5" xfId="2" applyNumberFormat="1" applyFont="1" applyFill="1" applyBorder="1" applyAlignment="1">
      <alignment horizontal="right" vertical="center" wrapText="1"/>
    </xf>
    <xf numFmtId="3" fontId="19" fillId="3" borderId="6" xfId="2" applyNumberFormat="1" applyFont="1" applyFill="1" applyBorder="1" applyAlignment="1">
      <alignment horizontal="right" vertical="center" wrapText="1"/>
    </xf>
    <xf numFmtId="3" fontId="17" fillId="4" borderId="17" xfId="2" applyNumberFormat="1" applyFont="1" applyFill="1" applyBorder="1" applyAlignment="1">
      <alignment horizontal="right" vertical="center" wrapText="1"/>
    </xf>
    <xf numFmtId="3" fontId="17" fillId="4" borderId="18" xfId="2" applyNumberFormat="1" applyFont="1" applyFill="1" applyBorder="1" applyAlignment="1">
      <alignment horizontal="right" vertical="center" wrapText="1"/>
    </xf>
    <xf numFmtId="3" fontId="19" fillId="0" borderId="2" xfId="2" applyNumberFormat="1" applyFont="1" applyBorder="1" applyAlignment="1">
      <alignment horizontal="right" vertical="center" wrapText="1"/>
    </xf>
    <xf numFmtId="3" fontId="19" fillId="4" borderId="2" xfId="2" applyNumberFormat="1" applyFont="1" applyFill="1" applyBorder="1" applyAlignment="1">
      <alignment horizontal="right" vertical="center" wrapText="1"/>
    </xf>
    <xf numFmtId="3" fontId="19" fillId="4" borderId="3" xfId="2" applyNumberFormat="1" applyFont="1" applyFill="1" applyBorder="1" applyAlignment="1">
      <alignment horizontal="right" vertical="center" wrapText="1"/>
    </xf>
    <xf numFmtId="3" fontId="17" fillId="4" borderId="2" xfId="2" applyNumberFormat="1" applyFont="1" applyFill="1" applyBorder="1" applyAlignment="1">
      <alignment horizontal="right" vertical="center" wrapText="1"/>
    </xf>
    <xf numFmtId="3" fontId="17" fillId="4" borderId="3" xfId="2" applyNumberFormat="1" applyFont="1" applyFill="1" applyBorder="1" applyAlignment="1">
      <alignment horizontal="right" vertical="center" wrapText="1"/>
    </xf>
    <xf numFmtId="3" fontId="16" fillId="4" borderId="23" xfId="2" applyNumberFormat="1" applyFont="1" applyFill="1" applyBorder="1" applyAlignment="1">
      <alignment horizontal="right" vertical="center" wrapText="1"/>
    </xf>
    <xf numFmtId="3" fontId="16" fillId="4" borderId="24" xfId="2" applyNumberFormat="1" applyFont="1" applyFill="1" applyBorder="1" applyAlignment="1">
      <alignment horizontal="right" vertical="center" wrapText="1"/>
    </xf>
    <xf numFmtId="3" fontId="17" fillId="3" borderId="13" xfId="2" applyNumberFormat="1" applyFont="1" applyFill="1" applyBorder="1" applyAlignment="1">
      <alignment horizontal="right" vertical="center" wrapText="1"/>
    </xf>
    <xf numFmtId="3" fontId="17" fillId="6" borderId="13" xfId="2" applyNumberFormat="1" applyFont="1" applyFill="1" applyBorder="1" applyAlignment="1">
      <alignment horizontal="right" vertical="center" wrapText="1"/>
    </xf>
    <xf numFmtId="3" fontId="17" fillId="6" borderId="14" xfId="2" applyNumberFormat="1" applyFont="1" applyFill="1" applyBorder="1" applyAlignment="1">
      <alignment horizontal="right" vertical="center" wrapText="1"/>
    </xf>
    <xf numFmtId="3" fontId="17" fillId="3" borderId="2" xfId="2" applyNumberFormat="1" applyFont="1" applyFill="1" applyBorder="1" applyAlignment="1">
      <alignment horizontal="right" vertical="center" wrapText="1"/>
    </xf>
    <xf numFmtId="3" fontId="17" fillId="3" borderId="3" xfId="2" applyNumberFormat="1" applyFont="1" applyFill="1" applyBorder="1" applyAlignment="1">
      <alignment horizontal="right" vertical="center" wrapText="1"/>
    </xf>
    <xf numFmtId="3" fontId="19" fillId="0" borderId="3" xfId="2" applyNumberFormat="1" applyFont="1" applyBorder="1" applyAlignment="1">
      <alignment horizontal="right" vertical="center" wrapText="1"/>
    </xf>
    <xf numFmtId="3" fontId="19" fillId="0" borderId="2" xfId="1" applyNumberFormat="1" applyFont="1" applyBorder="1" applyAlignment="1" applyProtection="1">
      <alignment horizontal="center" vertical="center" wrapText="1"/>
    </xf>
    <xf numFmtId="3" fontId="19" fillId="0" borderId="3" xfId="1" applyNumberFormat="1" applyFont="1" applyBorder="1" applyAlignment="1" applyProtection="1">
      <alignment horizontal="center" vertical="center" wrapText="1"/>
    </xf>
    <xf numFmtId="3" fontId="16" fillId="0" borderId="2" xfId="2" applyNumberFormat="1" applyFont="1" applyBorder="1" applyAlignment="1">
      <alignment horizontal="right" vertical="center" wrapText="1"/>
    </xf>
    <xf numFmtId="3" fontId="14" fillId="0" borderId="3" xfId="2" applyNumberFormat="1" applyFont="1" applyBorder="1" applyAlignment="1">
      <alignment horizontal="right" vertical="center" wrapText="1"/>
    </xf>
    <xf numFmtId="3" fontId="16" fillId="3" borderId="5" xfId="2" applyNumberFormat="1" applyFont="1" applyFill="1" applyBorder="1" applyAlignment="1">
      <alignment horizontal="right" vertical="center" wrapText="1"/>
    </xf>
    <xf numFmtId="3" fontId="14" fillId="3" borderId="5" xfId="2" applyNumberFormat="1" applyFont="1" applyFill="1" applyBorder="1" applyAlignment="1">
      <alignment horizontal="right" vertical="center" wrapText="1"/>
    </xf>
    <xf numFmtId="3" fontId="16" fillId="3" borderId="6" xfId="2" applyNumberFormat="1" applyFont="1" applyFill="1" applyBorder="1" applyAlignment="1">
      <alignment horizontal="right" vertical="center" wrapText="1"/>
    </xf>
    <xf numFmtId="3" fontId="14" fillId="3" borderId="9" xfId="2" applyNumberFormat="1" applyFont="1" applyFill="1" applyBorder="1" applyAlignment="1">
      <alignment horizontal="right" vertical="center" wrapText="1"/>
    </xf>
    <xf numFmtId="3" fontId="14" fillId="3" borderId="10" xfId="2" applyNumberFormat="1" applyFont="1" applyFill="1" applyBorder="1" applyAlignment="1">
      <alignment horizontal="right" vertical="center" wrapText="1"/>
    </xf>
    <xf numFmtId="3" fontId="11" fillId="3" borderId="11" xfId="2" applyNumberFormat="1" applyFont="1" applyFill="1" applyBorder="1" applyAlignment="1">
      <alignment horizontal="right" vertical="center" wrapText="1"/>
    </xf>
    <xf numFmtId="3" fontId="14" fillId="3" borderId="13" xfId="2" applyNumberFormat="1" applyFont="1" applyFill="1" applyBorder="1" applyAlignment="1">
      <alignment horizontal="right" vertical="center" wrapText="1"/>
    </xf>
    <xf numFmtId="3" fontId="16" fillId="3" borderId="13" xfId="2" applyNumberFormat="1" applyFont="1" applyFill="1" applyBorder="1" applyAlignment="1">
      <alignment horizontal="center" vertical="center" wrapText="1"/>
    </xf>
    <xf numFmtId="3" fontId="16" fillId="3" borderId="14" xfId="2" applyNumberFormat="1" applyFont="1" applyFill="1" applyBorder="1" applyAlignment="1">
      <alignment horizontal="center" vertical="center" wrapText="1"/>
    </xf>
    <xf numFmtId="3" fontId="17" fillId="0" borderId="3" xfId="2" applyNumberFormat="1" applyFont="1" applyBorder="1" applyAlignment="1">
      <alignment horizontal="center" vertical="center" wrapText="1"/>
    </xf>
    <xf numFmtId="3" fontId="16" fillId="3" borderId="2" xfId="2" applyNumberFormat="1" applyFont="1" applyFill="1" applyBorder="1" applyAlignment="1">
      <alignment horizontal="right" vertical="center" wrapText="1"/>
    </xf>
    <xf numFmtId="3" fontId="16" fillId="3" borderId="2" xfId="2" applyNumberFormat="1" applyFont="1" applyFill="1" applyBorder="1" applyAlignment="1">
      <alignment horizontal="center" vertical="center" wrapText="1"/>
    </xf>
    <xf numFmtId="3" fontId="16" fillId="3" borderId="3" xfId="2" applyNumberFormat="1" applyFont="1" applyFill="1" applyBorder="1" applyAlignment="1">
      <alignment horizontal="center" vertical="center" wrapText="1"/>
    </xf>
    <xf numFmtId="3" fontId="16" fillId="3" borderId="3" xfId="2" applyNumberFormat="1" applyFont="1" applyFill="1" applyBorder="1" applyAlignment="1">
      <alignment horizontal="right" vertical="center" wrapText="1"/>
    </xf>
    <xf numFmtId="3" fontId="12" fillId="0" borderId="3" xfId="2" applyNumberFormat="1" applyFont="1" applyBorder="1" applyAlignment="1">
      <alignment horizontal="right" vertical="center" wrapText="1"/>
    </xf>
    <xf numFmtId="3" fontId="30" fillId="0" borderId="30" xfId="4" applyNumberFormat="1" applyFont="1" applyBorder="1" applyAlignment="1">
      <alignment horizontal="right" shrinkToFit="1"/>
    </xf>
    <xf numFmtId="3" fontId="53" fillId="0" borderId="0" xfId="0" applyNumberFormat="1" applyFont="1"/>
    <xf numFmtId="3" fontId="53" fillId="8" borderId="0" xfId="0" applyNumberFormat="1" applyFont="1" applyFill="1"/>
    <xf numFmtId="164" fontId="30" fillId="0" borderId="30" xfId="4" applyNumberFormat="1" applyFont="1" applyBorder="1" applyAlignment="1">
      <alignment horizontal="right" shrinkToFit="1"/>
    </xf>
    <xf numFmtId="3" fontId="54" fillId="9" borderId="39" xfId="0" applyNumberFormat="1" applyFont="1" applyFill="1" applyBorder="1" applyAlignment="1">
      <alignment horizontal="center"/>
    </xf>
    <xf numFmtId="0" fontId="1" fillId="0" borderId="0" xfId="2"/>
    <xf numFmtId="0" fontId="1" fillId="0" borderId="0" xfId="2" applyAlignment="1">
      <alignment shrinkToFit="1"/>
    </xf>
    <xf numFmtId="0" fontId="11" fillId="0" borderId="29" xfId="2" applyFont="1" applyBorder="1"/>
    <xf numFmtId="3" fontId="17" fillId="0" borderId="2" xfId="2" applyNumberFormat="1" applyFont="1" applyBorder="1" applyAlignment="1">
      <alignment horizontal="right" vertical="top" wrapText="1"/>
    </xf>
    <xf numFmtId="0" fontId="1" fillId="0" borderId="2" xfId="2" applyBorder="1"/>
    <xf numFmtId="3" fontId="0" fillId="0" borderId="0" xfId="0" applyNumberFormat="1"/>
    <xf numFmtId="0" fontId="38" fillId="9" borderId="39" xfId="0" applyFont="1" applyFill="1" applyBorder="1" applyAlignment="1">
      <alignment horizontal="center" wrapText="1"/>
    </xf>
    <xf numFmtId="0" fontId="0" fillId="0" borderId="0" xfId="0"/>
    <xf numFmtId="164" fontId="56" fillId="0" borderId="0" xfId="2" applyNumberFormat="1" applyFont="1"/>
    <xf numFmtId="164" fontId="57" fillId="8" borderId="0" xfId="2" applyNumberFormat="1" applyFont="1" applyFill="1"/>
    <xf numFmtId="164" fontId="6" fillId="8" borderId="0" xfId="2" applyNumberFormat="1" applyFont="1" applyFill="1"/>
    <xf numFmtId="0" fontId="23" fillId="0" borderId="0" xfId="2" applyFont="1" applyAlignment="1">
      <alignment horizontal="right"/>
    </xf>
    <xf numFmtId="0" fontId="0" fillId="0" borderId="0" xfId="0"/>
    <xf numFmtId="0" fontId="1" fillId="0" borderId="0" xfId="2"/>
    <xf numFmtId="0" fontId="0" fillId="0" borderId="0" xfId="0" applyAlignment="1">
      <alignment horizontal="right" shrinkToFit="1"/>
    </xf>
    <xf numFmtId="0" fontId="6" fillId="0" borderId="0" xfId="2" applyFont="1" applyAlignment="1">
      <alignment horizontal="right" shrinkToFit="1"/>
    </xf>
    <xf numFmtId="3" fontId="60" fillId="0" borderId="2" xfId="2" applyNumberFormat="1" applyFont="1" applyBorder="1" applyAlignment="1">
      <alignment horizontal="right" vertical="center" wrapText="1"/>
    </xf>
    <xf numFmtId="0" fontId="59" fillId="0" borderId="0" xfId="2" applyFont="1" applyAlignment="1">
      <alignment shrinkToFit="1"/>
    </xf>
    <xf numFmtId="0" fontId="59" fillId="0" borderId="0" xfId="2" applyFont="1"/>
    <xf numFmtId="0" fontId="37" fillId="0" borderId="2" xfId="2" applyFont="1" applyBorder="1" applyAlignment="1">
      <alignment vertical="center" shrinkToFit="1"/>
    </xf>
    <xf numFmtId="0" fontId="61" fillId="0" borderId="2" xfId="2" applyFont="1" applyBorder="1" applyAlignment="1">
      <alignment vertical="top" wrapText="1"/>
    </xf>
    <xf numFmtId="0" fontId="60" fillId="0" borderId="2" xfId="2" applyFont="1" applyBorder="1" applyAlignment="1">
      <alignment vertical="center" shrinkToFit="1"/>
    </xf>
    <xf numFmtId="0" fontId="60" fillId="0" borderId="2" xfId="2" applyFont="1" applyBorder="1" applyAlignment="1">
      <alignment vertical="center"/>
    </xf>
    <xf numFmtId="0" fontId="62" fillId="0" borderId="0" xfId="0" applyFont="1"/>
    <xf numFmtId="0" fontId="46" fillId="0" borderId="0" xfId="0" applyFont="1"/>
    <xf numFmtId="0" fontId="17" fillId="0" borderId="2" xfId="2" applyFont="1" applyBorder="1" applyAlignment="1">
      <alignment horizontal="right" vertical="top" wrapText="1"/>
    </xf>
    <xf numFmtId="0" fontId="17" fillId="0" borderId="2" xfId="2" applyFont="1" applyBorder="1" applyAlignment="1">
      <alignment vertical="center" shrinkToFit="1"/>
    </xf>
    <xf numFmtId="0" fontId="17" fillId="0" borderId="2" xfId="2" applyFont="1" applyBorder="1" applyAlignment="1">
      <alignment vertical="center"/>
    </xf>
    <xf numFmtId="0" fontId="17" fillId="0" borderId="2" xfId="2" applyFont="1" applyBorder="1"/>
    <xf numFmtId="0" fontId="17" fillId="0" borderId="2" xfId="2" applyFont="1" applyBorder="1" applyAlignment="1">
      <alignment shrinkToFi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3" fontId="17" fillId="0" borderId="2" xfId="2" applyNumberFormat="1" applyFont="1" applyBorder="1" applyAlignment="1">
      <alignment horizontal="right" vertical="top" wrapText="1"/>
    </xf>
    <xf numFmtId="164" fontId="63" fillId="0" borderId="0" xfId="2" applyNumberFormat="1" applyFont="1"/>
    <xf numFmtId="164" fontId="55" fillId="0" borderId="0" xfId="2" applyNumberFormat="1" applyFont="1"/>
    <xf numFmtId="164" fontId="64" fillId="0" borderId="0" xfId="2" applyNumberFormat="1" applyFont="1" applyAlignment="1">
      <alignment shrinkToFit="1"/>
    </xf>
    <xf numFmtId="164" fontId="1" fillId="0" borderId="0" xfId="2" applyNumberFormat="1" applyFont="1"/>
    <xf numFmtId="3" fontId="37" fillId="4" borderId="9" xfId="2" applyNumberFormat="1" applyFont="1" applyFill="1" applyBorder="1" applyAlignment="1">
      <alignment horizontal="right" vertical="center" wrapText="1"/>
    </xf>
    <xf numFmtId="3" fontId="37" fillId="4" borderId="10" xfId="2" applyNumberFormat="1" applyFont="1" applyFill="1" applyBorder="1" applyAlignment="1">
      <alignment horizontal="right" vertical="center" wrapText="1"/>
    </xf>
    <xf numFmtId="0" fontId="37" fillId="0" borderId="2" xfId="2" applyFont="1" applyBorder="1" applyAlignment="1">
      <alignment vertical="top" wrapText="1"/>
    </xf>
    <xf numFmtId="3" fontId="37" fillId="0" borderId="2" xfId="2" applyNumberFormat="1" applyFont="1" applyBorder="1" applyAlignment="1">
      <alignment horizontal="right" vertical="top" wrapText="1"/>
    </xf>
    <xf numFmtId="0" fontId="0" fillId="0" borderId="0" xfId="0" applyAlignment="1"/>
    <xf numFmtId="0" fontId="1" fillId="0" borderId="0" xfId="2"/>
    <xf numFmtId="0" fontId="40" fillId="0" borderId="0" xfId="0" applyFont="1" applyAlignment="1">
      <alignment horizontal="center" vertical="center" textRotation="90"/>
    </xf>
    <xf numFmtId="0" fontId="58" fillId="0" borderId="0" xfId="2" applyFont="1"/>
    <xf numFmtId="164" fontId="1" fillId="0" borderId="0" xfId="2" applyNumberFormat="1" applyFont="1" applyAlignment="1">
      <alignment horizontal="left" vertical="center" shrinkToFit="1"/>
    </xf>
    <xf numFmtId="0" fontId="1" fillId="8" borderId="0" xfId="2" applyFont="1" applyFill="1"/>
    <xf numFmtId="0" fontId="1" fillId="0" borderId="1" xfId="2" applyFont="1" applyBorder="1"/>
    <xf numFmtId="0" fontId="1" fillId="11" borderId="51" xfId="2" applyFont="1" applyFill="1" applyBorder="1"/>
    <xf numFmtId="164" fontId="59" fillId="0" borderId="0" xfId="2" applyNumberFormat="1" applyFont="1"/>
    <xf numFmtId="3" fontId="1" fillId="0" borderId="0" xfId="2" applyNumberFormat="1"/>
    <xf numFmtId="0" fontId="1" fillId="0" borderId="52" xfId="2" applyBorder="1"/>
    <xf numFmtId="3" fontId="1" fillId="0" borderId="52" xfId="2" applyNumberFormat="1" applyBorder="1"/>
    <xf numFmtId="0" fontId="1" fillId="0" borderId="53" xfId="2" applyBorder="1"/>
    <xf numFmtId="3" fontId="1" fillId="0" borderId="53" xfId="2" applyNumberFormat="1" applyBorder="1"/>
    <xf numFmtId="3" fontId="1" fillId="0" borderId="8" xfId="2" applyNumberFormat="1" applyBorder="1"/>
    <xf numFmtId="0" fontId="0" fillId="0" borderId="0" xfId="0"/>
    <xf numFmtId="0" fontId="7" fillId="0" borderId="0" xfId="2" applyFont="1"/>
    <xf numFmtId="0" fontId="1" fillId="2" borderId="0" xfId="2" applyFont="1" applyFill="1"/>
    <xf numFmtId="0" fontId="6" fillId="0" borderId="0" xfId="2" applyFont="1"/>
    <xf numFmtId="0" fontId="1" fillId="0" borderId="0" xfId="2" applyFont="1"/>
    <xf numFmtId="0" fontId="1" fillId="0" borderId="0" xfId="2" applyAlignment="1">
      <alignment shrinkToFit="1"/>
    </xf>
    <xf numFmtId="0" fontId="1" fillId="0" borderId="0" xfId="2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shrinkToFit="1"/>
    </xf>
    <xf numFmtId="0" fontId="28" fillId="0" borderId="32" xfId="4" applyFont="1" applyBorder="1"/>
    <xf numFmtId="0" fontId="28" fillId="0" borderId="2" xfId="4" applyFont="1" applyBorder="1"/>
    <xf numFmtId="3" fontId="29" fillId="7" borderId="2" xfId="4" applyNumberFormat="1" applyFont="1" applyFill="1" applyBorder="1" applyAlignment="1">
      <alignment horizontal="right"/>
    </xf>
    <xf numFmtId="0" fontId="28" fillId="9" borderId="32" xfId="4" applyFont="1" applyFill="1" applyBorder="1"/>
    <xf numFmtId="0" fontId="28" fillId="9" borderId="2" xfId="4" applyFont="1" applyFill="1" applyBorder="1"/>
    <xf numFmtId="3" fontId="37" fillId="8" borderId="2" xfId="2" applyNumberFormat="1" applyFont="1" applyFill="1" applyBorder="1" applyAlignment="1">
      <alignment horizontal="right" vertical="center" wrapText="1"/>
    </xf>
    <xf numFmtId="3" fontId="60" fillId="4" borderId="11" xfId="2" applyNumberFormat="1" applyFont="1" applyFill="1" applyBorder="1" applyAlignment="1">
      <alignment horizontal="center" vertical="center" wrapText="1"/>
    </xf>
    <xf numFmtId="3" fontId="37" fillId="3" borderId="9" xfId="2" applyNumberFormat="1" applyFont="1" applyFill="1" applyBorder="1" applyAlignment="1">
      <alignment horizontal="right" vertical="center" wrapText="1"/>
    </xf>
    <xf numFmtId="3" fontId="37" fillId="0" borderId="3" xfId="2" applyNumberFormat="1" applyFont="1" applyBorder="1" applyAlignment="1">
      <alignment horizontal="right" vertical="center" wrapText="1"/>
    </xf>
    <xf numFmtId="3" fontId="37" fillId="3" borderId="2" xfId="2" applyNumberFormat="1" applyFont="1" applyFill="1" applyBorder="1" applyAlignment="1">
      <alignment horizontal="right" vertical="center" wrapText="1"/>
    </xf>
    <xf numFmtId="3" fontId="37" fillId="0" borderId="17" xfId="2" applyNumberFormat="1" applyFont="1" applyBorder="1" applyAlignment="1">
      <alignment horizontal="right" vertical="center" wrapText="1"/>
    </xf>
    <xf numFmtId="3" fontId="67" fillId="0" borderId="2" xfId="2" applyNumberFormat="1" applyFont="1" applyBorder="1" applyAlignment="1">
      <alignment horizontal="right" vertical="center" wrapText="1"/>
    </xf>
    <xf numFmtId="3" fontId="67" fillId="0" borderId="23" xfId="2" applyNumberFormat="1" applyFont="1" applyBorder="1" applyAlignment="1">
      <alignment horizontal="right" vertical="center" wrapText="1"/>
    </xf>
    <xf numFmtId="3" fontId="37" fillId="3" borderId="3" xfId="2" applyNumberFormat="1" applyFont="1" applyFill="1" applyBorder="1" applyAlignment="1">
      <alignment horizontal="right" vertical="center" wrapText="1"/>
    </xf>
    <xf numFmtId="3" fontId="14" fillId="0" borderId="2" xfId="2" applyNumberFormat="1" applyFont="1" applyBorder="1" applyAlignment="1">
      <alignment vertical="center"/>
    </xf>
    <xf numFmtId="3" fontId="14" fillId="0" borderId="2" xfId="2" applyNumberFormat="1" applyFont="1" applyBorder="1" applyAlignment="1">
      <alignment horizontal="right" vertical="top" wrapText="1"/>
    </xf>
    <xf numFmtId="0" fontId="14" fillId="0" borderId="2" xfId="2" applyFont="1" applyBorder="1"/>
    <xf numFmtId="0" fontId="10" fillId="0" borderId="0" xfId="2" applyFont="1"/>
    <xf numFmtId="0" fontId="12" fillId="0" borderId="2" xfId="2" applyFont="1" applyBorder="1" applyAlignment="1">
      <alignment horizontal="center" vertical="center" wrapText="1"/>
    </xf>
    <xf numFmtId="0" fontId="17" fillId="0" borderId="2" xfId="2" applyFont="1" applyBorder="1" applyAlignment="1">
      <alignment vertical="center" wrapText="1"/>
    </xf>
    <xf numFmtId="0" fontId="14" fillId="0" borderId="2" xfId="2" applyFont="1" applyBorder="1" applyAlignment="1">
      <alignment vertical="center" wrapText="1"/>
    </xf>
    <xf numFmtId="3" fontId="11" fillId="0" borderId="2" xfId="2" applyNumberFormat="1" applyFont="1" applyBorder="1" applyAlignment="1">
      <alignment horizontal="center" vertical="center" wrapText="1"/>
    </xf>
    <xf numFmtId="3" fontId="14" fillId="12" borderId="2" xfId="2" applyNumberFormat="1" applyFont="1" applyFill="1" applyBorder="1" applyAlignment="1">
      <alignment vertical="center" wrapText="1"/>
    </xf>
    <xf numFmtId="3" fontId="14" fillId="12" borderId="2" xfId="2" applyNumberFormat="1" applyFont="1" applyFill="1" applyBorder="1" applyAlignment="1">
      <alignment horizontal="center" vertical="center" wrapText="1"/>
    </xf>
    <xf numFmtId="3" fontId="17" fillId="12" borderId="2" xfId="2" applyNumberFormat="1" applyFont="1" applyFill="1" applyBorder="1" applyAlignment="1">
      <alignment horizontal="center" vertical="center" wrapText="1"/>
    </xf>
    <xf numFmtId="3" fontId="17" fillId="12" borderId="2" xfId="2" applyNumberFormat="1" applyFont="1" applyFill="1" applyBorder="1" applyAlignment="1">
      <alignment horizontal="right" vertical="center" wrapText="1"/>
    </xf>
    <xf numFmtId="3" fontId="14" fillId="0" borderId="2" xfId="2" applyNumberFormat="1" applyFont="1" applyBorder="1" applyAlignment="1">
      <alignment horizontal="center" vertical="center" wrapText="1"/>
    </xf>
    <xf numFmtId="3" fontId="14" fillId="12" borderId="2" xfId="2" applyNumberFormat="1" applyFont="1" applyFill="1" applyBorder="1" applyAlignment="1">
      <alignment horizontal="right" vertical="center" wrapText="1"/>
    </xf>
    <xf numFmtId="3" fontId="17" fillId="12" borderId="2" xfId="2" applyNumberFormat="1" applyFont="1" applyFill="1" applyBorder="1" applyAlignment="1">
      <alignment vertical="center" wrapText="1"/>
    </xf>
    <xf numFmtId="3" fontId="11" fillId="3" borderId="2" xfId="2" applyNumberFormat="1" applyFont="1" applyFill="1" applyBorder="1" applyAlignment="1">
      <alignment horizontal="center" vertical="center" wrapText="1"/>
    </xf>
    <xf numFmtId="0" fontId="70" fillId="0" borderId="0" xfId="0" applyFont="1"/>
    <xf numFmtId="0" fontId="0" fillId="0" borderId="53" xfId="0" applyBorder="1"/>
    <xf numFmtId="0" fontId="71" fillId="0" borderId="0" xfId="0" applyFont="1"/>
    <xf numFmtId="3" fontId="0" fillId="0" borderId="53" xfId="0" applyNumberFormat="1" applyBorder="1"/>
    <xf numFmtId="0" fontId="0" fillId="0" borderId="52" xfId="0" applyBorder="1"/>
    <xf numFmtId="3" fontId="0" fillId="0" borderId="52" xfId="0" applyNumberFormat="1" applyBorder="1"/>
    <xf numFmtId="3" fontId="0" fillId="0" borderId="8" xfId="0" applyNumberFormat="1" applyBorder="1"/>
    <xf numFmtId="166" fontId="0" fillId="0" borderId="0" xfId="0" applyNumberFormat="1"/>
    <xf numFmtId="164" fontId="0" fillId="0" borderId="0" xfId="0" applyNumberFormat="1"/>
    <xf numFmtId="0" fontId="0" fillId="0" borderId="0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3" fontId="0" fillId="0" borderId="54" xfId="0" applyNumberFormat="1" applyBorder="1"/>
    <xf numFmtId="0" fontId="0" fillId="0" borderId="55" xfId="0" applyBorder="1"/>
    <xf numFmtId="3" fontId="0" fillId="0" borderId="55" xfId="0" applyNumberFormat="1" applyBorder="1"/>
    <xf numFmtId="3" fontId="0" fillId="0" borderId="56" xfId="0" applyNumberFormat="1" applyBorder="1"/>
    <xf numFmtId="0" fontId="73" fillId="0" borderId="0" xfId="2" applyFont="1"/>
    <xf numFmtId="0" fontId="14" fillId="0" borderId="61" xfId="2" applyFont="1" applyBorder="1" applyAlignment="1">
      <alignment horizontal="center" vertical="center" wrapText="1"/>
    </xf>
    <xf numFmtId="0" fontId="14" fillId="0" borderId="63" xfId="2" applyFont="1" applyBorder="1" applyAlignment="1">
      <alignment horizontal="center" vertical="center" wrapText="1"/>
    </xf>
    <xf numFmtId="0" fontId="14" fillId="0" borderId="62" xfId="2" applyFont="1" applyBorder="1" applyAlignment="1">
      <alignment vertical="top" wrapText="1"/>
    </xf>
    <xf numFmtId="0" fontId="14" fillId="0" borderId="63" xfId="2" applyFont="1" applyBorder="1" applyAlignment="1">
      <alignment horizontal="center" vertical="top" wrapText="1"/>
    </xf>
    <xf numFmtId="4" fontId="14" fillId="0" borderId="63" xfId="2" applyNumberFormat="1" applyFont="1" applyBorder="1" applyAlignment="1">
      <alignment horizontal="center" vertical="center" wrapText="1"/>
    </xf>
    <xf numFmtId="0" fontId="16" fillId="0" borderId="62" xfId="2" applyFont="1" applyBorder="1" applyAlignment="1">
      <alignment vertical="top" wrapText="1"/>
    </xf>
    <xf numFmtId="0" fontId="16" fillId="0" borderId="63" xfId="2" applyFont="1" applyBorder="1" applyAlignment="1">
      <alignment horizontal="center" vertical="center" wrapText="1"/>
    </xf>
    <xf numFmtId="0" fontId="14" fillId="0" borderId="60" xfId="2" applyFont="1" applyBorder="1" applyAlignment="1">
      <alignment vertical="center" wrapText="1"/>
    </xf>
    <xf numFmtId="4" fontId="14" fillId="0" borderId="67" xfId="2" applyNumberFormat="1" applyFont="1" applyBorder="1" applyAlignment="1">
      <alignment horizontal="center" vertical="top" wrapText="1"/>
    </xf>
    <xf numFmtId="4" fontId="14" fillId="0" borderId="60" xfId="2" applyNumberFormat="1" applyFont="1" applyBorder="1" applyAlignment="1">
      <alignment horizontal="center" vertical="center" wrapText="1"/>
    </xf>
    <xf numFmtId="4" fontId="14" fillId="0" borderId="63" xfId="2" applyNumberFormat="1" applyFont="1" applyBorder="1" applyAlignment="1">
      <alignment horizontal="center" vertical="top" wrapText="1"/>
    </xf>
    <xf numFmtId="0" fontId="14" fillId="0" borderId="60" xfId="2" applyFont="1" applyBorder="1" applyAlignment="1">
      <alignment vertical="top" wrapText="1"/>
    </xf>
    <xf numFmtId="0" fontId="14" fillId="0" borderId="68" xfId="2" applyFont="1" applyBorder="1" applyAlignment="1">
      <alignment vertical="top" wrapText="1"/>
    </xf>
    <xf numFmtId="4" fontId="14" fillId="0" borderId="68" xfId="2" applyNumberFormat="1" applyFont="1" applyBorder="1" applyAlignment="1">
      <alignment horizontal="center" vertical="center" wrapText="1"/>
    </xf>
    <xf numFmtId="4" fontId="14" fillId="0" borderId="66" xfId="2" applyNumberFormat="1" applyFont="1" applyBorder="1" applyAlignment="1">
      <alignment horizontal="center" vertical="top" wrapText="1"/>
    </xf>
    <xf numFmtId="0" fontId="16" fillId="0" borderId="62" xfId="2" applyFont="1" applyBorder="1" applyAlignment="1">
      <alignment vertical="top" shrinkToFit="1"/>
    </xf>
    <xf numFmtId="4" fontId="16" fillId="0" borderId="63" xfId="2" applyNumberFormat="1" applyFont="1" applyBorder="1" applyAlignment="1">
      <alignment horizontal="center" vertical="top" shrinkToFit="1"/>
    </xf>
    <xf numFmtId="0" fontId="14" fillId="0" borderId="69" xfId="2" applyFont="1" applyBorder="1" applyAlignment="1">
      <alignment vertical="center" wrapText="1"/>
    </xf>
    <xf numFmtId="2" fontId="14" fillId="0" borderId="60" xfId="2" applyNumberFormat="1" applyFont="1" applyBorder="1" applyAlignment="1">
      <alignment horizontal="center" vertical="top" wrapText="1"/>
    </xf>
    <xf numFmtId="4" fontId="16" fillId="0" borderId="63" xfId="2" applyNumberFormat="1" applyFont="1" applyBorder="1" applyAlignment="1">
      <alignment horizontal="center" vertical="top" wrapText="1"/>
    </xf>
    <xf numFmtId="4" fontId="14" fillId="0" borderId="61" xfId="2" applyNumberFormat="1" applyFont="1" applyBorder="1" applyAlignment="1">
      <alignment horizontal="center" vertical="center" wrapText="1"/>
    </xf>
    <xf numFmtId="4" fontId="14" fillId="0" borderId="68" xfId="2" applyNumberFormat="1" applyFont="1" applyBorder="1" applyAlignment="1">
      <alignment horizontal="center" vertical="top" wrapText="1"/>
    </xf>
    <xf numFmtId="0" fontId="14" fillId="0" borderId="63" xfId="2" applyFont="1" applyBorder="1" applyAlignment="1">
      <alignment vertical="top" wrapText="1"/>
    </xf>
    <xf numFmtId="2" fontId="14" fillId="0" borderId="63" xfId="2" applyNumberFormat="1" applyFont="1" applyBorder="1" applyAlignment="1">
      <alignment horizontal="center" vertical="top" wrapText="1"/>
    </xf>
    <xf numFmtId="0" fontId="16" fillId="0" borderId="63" xfId="2" applyFont="1" applyBorder="1" applyAlignment="1">
      <alignment horizontal="center" vertical="top" wrapText="1"/>
    </xf>
    <xf numFmtId="0" fontId="14" fillId="2" borderId="62" xfId="2" applyFont="1" applyFill="1" applyBorder="1" applyAlignment="1">
      <alignment vertical="top" wrapText="1"/>
    </xf>
    <xf numFmtId="0" fontId="14" fillId="2" borderId="63" xfId="2" applyFont="1" applyFill="1" applyBorder="1" applyAlignment="1">
      <alignment horizontal="center" vertical="top" wrapText="1"/>
    </xf>
    <xf numFmtId="0" fontId="0" fillId="0" borderId="0" xfId="0"/>
    <xf numFmtId="0" fontId="39" fillId="0" borderId="0" xfId="0" applyFont="1" applyAlignment="1">
      <alignment horizontal="right" shrinkToFit="1"/>
    </xf>
    <xf numFmtId="0" fontId="0" fillId="0" borderId="0" xfId="0"/>
    <xf numFmtId="0" fontId="30" fillId="0" borderId="0" xfId="0" applyFont="1" applyAlignment="1">
      <alignment horizontal="center" vertical="center" wrapText="1"/>
    </xf>
    <xf numFmtId="0" fontId="49" fillId="0" borderId="29" xfId="0" applyFont="1" applyBorder="1" applyAlignment="1">
      <alignment horizontal="center" vertical="center"/>
    </xf>
    <xf numFmtId="0" fontId="26" fillId="0" borderId="2" xfId="0" applyFont="1" applyBorder="1"/>
    <xf numFmtId="0" fontId="27" fillId="0" borderId="2" xfId="0" applyFont="1" applyBorder="1"/>
    <xf numFmtId="0" fontId="25" fillId="0" borderId="2" xfId="0" applyFont="1" applyBorder="1" applyAlignment="1">
      <alignment horizontal="center"/>
    </xf>
    <xf numFmtId="0" fontId="50" fillId="0" borderId="2" xfId="0" applyFont="1" applyBorder="1"/>
    <xf numFmtId="3" fontId="52" fillId="0" borderId="2" xfId="0" applyNumberFormat="1" applyFont="1" applyBorder="1" applyAlignment="1">
      <alignment horizontal="right"/>
    </xf>
    <xf numFmtId="0" fontId="50" fillId="0" borderId="2" xfId="0" applyFont="1" applyBorder="1" applyAlignment="1">
      <alignment shrinkToFit="1"/>
    </xf>
    <xf numFmtId="3" fontId="66" fillId="0" borderId="2" xfId="0" applyNumberFormat="1" applyFont="1" applyBorder="1" applyAlignment="1">
      <alignment horizontal="right"/>
    </xf>
    <xf numFmtId="0" fontId="33" fillId="0" borderId="2" xfId="0" applyFont="1" applyBorder="1"/>
    <xf numFmtId="0" fontId="51" fillId="0" borderId="2" xfId="0" applyFont="1" applyBorder="1"/>
    <xf numFmtId="3" fontId="50" fillId="0" borderId="2" xfId="0" applyNumberFormat="1" applyFont="1" applyBorder="1" applyAlignment="1">
      <alignment horizontal="right"/>
    </xf>
    <xf numFmtId="0" fontId="50" fillId="0" borderId="2" xfId="0" applyFont="1" applyBorder="1" applyAlignment="1">
      <alignment horizontal="center"/>
    </xf>
    <xf numFmtId="3" fontId="50" fillId="0" borderId="3" xfId="0" applyNumberFormat="1" applyFont="1" applyBorder="1" applyAlignment="1">
      <alignment horizontal="left"/>
    </xf>
    <xf numFmtId="3" fontId="50" fillId="0" borderId="34" xfId="0" applyNumberFormat="1" applyFont="1" applyBorder="1" applyAlignment="1">
      <alignment horizontal="left"/>
    </xf>
    <xf numFmtId="0" fontId="52" fillId="0" borderId="2" xfId="0" applyFont="1" applyBorder="1"/>
    <xf numFmtId="0" fontId="10" fillId="0" borderId="0" xfId="2" applyFont="1" applyAlignment="1">
      <alignment horizontal="left" shrinkToFit="1"/>
    </xf>
    <xf numFmtId="0" fontId="1" fillId="0" borderId="0" xfId="2" applyAlignment="1">
      <alignment horizontal="left" shrinkToFit="1"/>
    </xf>
    <xf numFmtId="0" fontId="5" fillId="0" borderId="0" xfId="2" applyFont="1" applyAlignment="1">
      <alignment horizontal="center" wrapText="1"/>
    </xf>
    <xf numFmtId="0" fontId="5" fillId="0" borderId="29" xfId="2" applyFont="1" applyBorder="1" applyAlignment="1">
      <alignment horizontal="center" wrapText="1"/>
    </xf>
    <xf numFmtId="0" fontId="4" fillId="2" borderId="0" xfId="2" applyFont="1" applyFill="1"/>
    <xf numFmtId="0" fontId="1" fillId="2" borderId="0" xfId="2" applyFont="1" applyFill="1"/>
    <xf numFmtId="0" fontId="39" fillId="0" borderId="0" xfId="0" applyFont="1" applyAlignment="1">
      <alignment horizontal="right"/>
    </xf>
    <xf numFmtId="0" fontId="2" fillId="0" borderId="0" xfId="2" applyFont="1"/>
    <xf numFmtId="0" fontId="4" fillId="0" borderId="0" xfId="2" applyFont="1" applyAlignment="1">
      <alignment horizontal="center" shrinkToFit="1"/>
    </xf>
    <xf numFmtId="0" fontId="65" fillId="0" borderId="0" xfId="0" applyFont="1" applyAlignment="1">
      <alignment horizontal="center" shrinkToFit="1"/>
    </xf>
    <xf numFmtId="0" fontId="4" fillId="0" borderId="0" xfId="2" applyFont="1"/>
    <xf numFmtId="0" fontId="1" fillId="0" borderId="0" xfId="2" applyFont="1"/>
    <xf numFmtId="0" fontId="6" fillId="0" borderId="0" xfId="2" applyFont="1"/>
    <xf numFmtId="164" fontId="1" fillId="0" borderId="49" xfId="2" applyNumberFormat="1" applyFont="1" applyBorder="1" applyAlignment="1">
      <alignment horizontal="center" vertical="center" textRotation="90" shrinkToFit="1"/>
    </xf>
    <xf numFmtId="0" fontId="40" fillId="0" borderId="50" xfId="0" applyFont="1" applyBorder="1" applyAlignment="1">
      <alignment horizontal="center" vertical="center" textRotation="90" shrinkToFit="1"/>
    </xf>
    <xf numFmtId="0" fontId="0" fillId="0" borderId="50" xfId="0" applyBorder="1" applyAlignment="1">
      <alignment horizontal="center" vertical="center" textRotation="90" shrinkToFit="1"/>
    </xf>
    <xf numFmtId="0" fontId="0" fillId="0" borderId="51" xfId="0" applyBorder="1" applyAlignment="1">
      <alignment horizontal="center" vertical="center" textRotation="90" shrinkToFit="1"/>
    </xf>
    <xf numFmtId="0" fontId="7" fillId="0" borderId="0" xfId="2" applyFont="1" applyAlignment="1">
      <alignment shrinkToFit="1"/>
    </xf>
    <xf numFmtId="0" fontId="7" fillId="0" borderId="0" xfId="2" applyFont="1"/>
    <xf numFmtId="0" fontId="6" fillId="0" borderId="0" xfId="2" applyFont="1" applyAlignment="1">
      <alignment shrinkToFit="1"/>
    </xf>
    <xf numFmtId="0" fontId="63" fillId="0" borderId="0" xfId="2" applyFont="1"/>
    <xf numFmtId="164" fontId="1" fillId="0" borderId="49" xfId="2" applyNumberFormat="1" applyFont="1" applyBorder="1" applyAlignment="1">
      <alignment textRotation="90" shrinkToFit="1"/>
    </xf>
    <xf numFmtId="0" fontId="0" fillId="0" borderId="51" xfId="0" applyBorder="1" applyAlignment="1">
      <alignment textRotation="90" shrinkToFit="1"/>
    </xf>
    <xf numFmtId="0" fontId="4" fillId="2" borderId="0" xfId="2" applyFont="1" applyFill="1" applyAlignment="1">
      <alignment wrapText="1"/>
    </xf>
    <xf numFmtId="0" fontId="1" fillId="2" borderId="0" xfId="2" applyFont="1" applyFill="1" applyAlignment="1">
      <alignment wrapText="1"/>
    </xf>
    <xf numFmtId="164" fontId="1" fillId="10" borderId="49" xfId="2" applyNumberFormat="1" applyFont="1" applyFill="1" applyBorder="1" applyAlignment="1">
      <alignment vertical="center" textRotation="90" shrinkToFit="1"/>
    </xf>
    <xf numFmtId="0" fontId="0" fillId="10" borderId="50" xfId="0" applyFill="1" applyBorder="1" applyAlignment="1">
      <alignment vertical="center" textRotation="90" shrinkToFit="1"/>
    </xf>
    <xf numFmtId="0" fontId="40" fillId="0" borderId="0" xfId="0" applyFont="1" applyAlignment="1">
      <alignment shrinkToFit="1"/>
    </xf>
    <xf numFmtId="0" fontId="63" fillId="0" borderId="0" xfId="2" applyFont="1" applyAlignment="1">
      <alignment shrinkToFit="1"/>
    </xf>
    <xf numFmtId="0" fontId="6" fillId="8" borderId="0" xfId="2" applyFont="1" applyFill="1" applyAlignment="1">
      <alignment shrinkToFit="1"/>
    </xf>
    <xf numFmtId="0" fontId="64" fillId="0" borderId="0" xfId="2" applyFont="1"/>
    <xf numFmtId="0" fontId="5" fillId="0" borderId="0" xfId="2" applyFont="1"/>
    <xf numFmtId="0" fontId="8" fillId="0" borderId="0" xfId="2" applyFont="1" applyAlignment="1">
      <alignment shrinkToFit="1"/>
    </xf>
    <xf numFmtId="0" fontId="1" fillId="0" borderId="0" xfId="2" applyAlignment="1">
      <alignment shrinkToFit="1"/>
    </xf>
    <xf numFmtId="0" fontId="6" fillId="0" borderId="0" xfId="2" applyFont="1" applyAlignment="1">
      <alignment horizontal="left"/>
    </xf>
    <xf numFmtId="0" fontId="0" fillId="0" borderId="0" xfId="0" applyAlignment="1">
      <alignment horizontal="left"/>
    </xf>
    <xf numFmtId="0" fontId="32" fillId="0" borderId="0" xfId="2" applyFont="1" applyAlignment="1">
      <alignment horizontal="center" shrinkToFit="1"/>
    </xf>
    <xf numFmtId="0" fontId="8" fillId="0" borderId="0" xfId="2" applyFont="1"/>
    <xf numFmtId="0" fontId="3" fillId="0" borderId="0" xfId="2" applyFont="1" applyAlignment="1">
      <alignment horizontal="center"/>
    </xf>
    <xf numFmtId="0" fontId="14" fillId="0" borderId="64" xfId="2" applyFont="1" applyBorder="1" applyAlignment="1">
      <alignment horizontal="center" vertical="top" wrapText="1"/>
    </xf>
    <xf numFmtId="0" fontId="14" fillId="0" borderId="65" xfId="2" applyFont="1" applyBorder="1" applyAlignment="1">
      <alignment horizontal="center" vertical="top" wrapText="1"/>
    </xf>
    <xf numFmtId="0" fontId="14" fillId="0" borderId="66" xfId="2" applyFont="1" applyBorder="1" applyAlignment="1">
      <alignment horizontal="center" vertical="top" wrapText="1"/>
    </xf>
    <xf numFmtId="0" fontId="1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4" fillId="0" borderId="60" xfId="2" applyFont="1" applyBorder="1" applyAlignment="1">
      <alignment horizontal="center" vertical="center" wrapText="1"/>
    </xf>
    <xf numFmtId="0" fontId="14" fillId="0" borderId="62" xfId="2" applyFont="1" applyBorder="1" applyAlignment="1">
      <alignment horizontal="center" vertical="center" wrapText="1"/>
    </xf>
    <xf numFmtId="0" fontId="14" fillId="0" borderId="60" xfId="2" applyFont="1" applyBorder="1" applyAlignment="1">
      <alignment vertical="top" wrapText="1"/>
    </xf>
    <xf numFmtId="0" fontId="14" fillId="0" borderId="62" xfId="2" applyFont="1" applyBorder="1" applyAlignment="1">
      <alignment vertical="top" wrapText="1"/>
    </xf>
    <xf numFmtId="4" fontId="14" fillId="0" borderId="60" xfId="2" applyNumberFormat="1" applyFont="1" applyBorder="1" applyAlignment="1">
      <alignment horizontal="center" vertical="center" wrapText="1"/>
    </xf>
    <xf numFmtId="4" fontId="14" fillId="0" borderId="62" xfId="2" applyNumberFormat="1" applyFont="1" applyBorder="1" applyAlignment="1">
      <alignment horizontal="center" vertical="center" wrapText="1"/>
    </xf>
    <xf numFmtId="4" fontId="14" fillId="0" borderId="60" xfId="2" applyNumberFormat="1" applyFont="1" applyBorder="1" applyAlignment="1">
      <alignment horizontal="center" vertical="top" wrapText="1"/>
    </xf>
    <xf numFmtId="4" fontId="14" fillId="0" borderId="62" xfId="2" applyNumberFormat="1" applyFont="1" applyBorder="1" applyAlignment="1">
      <alignment horizontal="center" vertical="top" wrapText="1"/>
    </xf>
    <xf numFmtId="0" fontId="16" fillId="0" borderId="60" xfId="2" applyFont="1" applyBorder="1" applyAlignment="1">
      <alignment vertical="top" wrapText="1"/>
    </xf>
    <xf numFmtId="0" fontId="16" fillId="0" borderId="62" xfId="2" applyFont="1" applyBorder="1" applyAlignment="1">
      <alignment vertical="top" wrapText="1"/>
    </xf>
    <xf numFmtId="4" fontId="16" fillId="0" borderId="60" xfId="2" applyNumberFormat="1" applyFont="1" applyBorder="1" applyAlignment="1">
      <alignment horizontal="center" vertical="top" wrapText="1"/>
    </xf>
    <xf numFmtId="4" fontId="16" fillId="0" borderId="62" xfId="2" applyNumberFormat="1" applyFont="1" applyBorder="1" applyAlignment="1">
      <alignment horizontal="center" vertical="top" wrapText="1"/>
    </xf>
    <xf numFmtId="0" fontId="16" fillId="2" borderId="60" xfId="2" applyFont="1" applyFill="1" applyBorder="1" applyAlignment="1">
      <alignment horizontal="center" vertical="center" wrapText="1"/>
    </xf>
    <xf numFmtId="0" fontId="16" fillId="2" borderId="62" xfId="2" applyFont="1" applyFill="1" applyBorder="1" applyAlignment="1">
      <alignment horizontal="center" vertical="center" wrapText="1"/>
    </xf>
    <xf numFmtId="0" fontId="16" fillId="0" borderId="60" xfId="2" applyFont="1" applyBorder="1" applyAlignment="1">
      <alignment horizontal="center" vertical="center" wrapText="1"/>
    </xf>
    <xf numFmtId="0" fontId="16" fillId="0" borderId="62" xfId="2" applyFont="1" applyBorder="1" applyAlignment="1">
      <alignment horizontal="center" vertical="center" wrapText="1"/>
    </xf>
    <xf numFmtId="0" fontId="16" fillId="0" borderId="60" xfId="2" applyFont="1" applyBorder="1" applyAlignment="1">
      <alignment vertical="center" wrapText="1"/>
    </xf>
    <xf numFmtId="0" fontId="16" fillId="0" borderId="62" xfId="2" applyFont="1" applyBorder="1" applyAlignment="1">
      <alignment vertical="center" wrapText="1"/>
    </xf>
    <xf numFmtId="0" fontId="14" fillId="0" borderId="70" xfId="2" applyFont="1" applyBorder="1" applyAlignment="1">
      <alignment horizontal="center" vertical="top" wrapText="1"/>
    </xf>
    <xf numFmtId="0" fontId="14" fillId="0" borderId="1" xfId="2" applyFont="1" applyBorder="1" applyAlignment="1">
      <alignment horizontal="center" vertical="top" wrapText="1"/>
    </xf>
    <xf numFmtId="0" fontId="14" fillId="0" borderId="63" xfId="2" applyFont="1" applyBorder="1" applyAlignment="1">
      <alignment horizontal="center" vertical="top" wrapText="1"/>
    </xf>
    <xf numFmtId="0" fontId="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68" fillId="0" borderId="29" xfId="2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0" fontId="0" fillId="0" borderId="29" xfId="0" applyBorder="1"/>
    <xf numFmtId="0" fontId="1" fillId="0" borderId="0" xfId="2" applyAlignment="1">
      <alignment horizontal="right"/>
    </xf>
    <xf numFmtId="0" fontId="0" fillId="0" borderId="0" xfId="0" applyAlignment="1">
      <alignment horizontal="right"/>
    </xf>
    <xf numFmtId="0" fontId="19" fillId="0" borderId="2" xfId="2" applyFont="1" applyBorder="1" applyAlignment="1">
      <alignment vertical="top" wrapText="1"/>
    </xf>
    <xf numFmtId="0" fontId="19" fillId="0" borderId="3" xfId="2" applyFont="1" applyBorder="1" applyAlignment="1">
      <alignment vertical="top" wrapText="1"/>
    </xf>
    <xf numFmtId="0" fontId="11" fillId="0" borderId="29" xfId="2" applyFont="1" applyBorder="1"/>
    <xf numFmtId="0" fontId="6" fillId="0" borderId="29" xfId="2" applyFont="1" applyBorder="1"/>
    <xf numFmtId="0" fontId="16" fillId="0" borderId="3" xfId="2" applyFont="1" applyBorder="1" applyAlignment="1">
      <alignment vertical="center" wrapText="1"/>
    </xf>
    <xf numFmtId="0" fontId="14" fillId="0" borderId="34" xfId="2" applyFont="1" applyBorder="1" applyAlignment="1">
      <alignment vertical="center" wrapText="1"/>
    </xf>
    <xf numFmtId="0" fontId="16" fillId="0" borderId="14" xfId="2" applyFont="1" applyBorder="1" applyAlignment="1">
      <alignment vertical="center" wrapText="1"/>
    </xf>
    <xf numFmtId="0" fontId="16" fillId="0" borderId="29" xfId="2" applyFont="1" applyBorder="1" applyAlignment="1">
      <alignment vertical="center" wrapText="1"/>
    </xf>
    <xf numFmtId="0" fontId="16" fillId="0" borderId="3" xfId="2" applyFont="1" applyBorder="1" applyAlignment="1">
      <alignment horizontal="right" vertical="center" wrapText="1"/>
    </xf>
    <xf numFmtId="0" fontId="14" fillId="0" borderId="34" xfId="2" applyFont="1" applyBorder="1" applyAlignment="1">
      <alignment horizontal="right" vertical="center" wrapText="1"/>
    </xf>
    <xf numFmtId="0" fontId="31" fillId="0" borderId="0" xfId="0" applyFont="1" applyAlignment="1">
      <alignment horizontal="center" vertical="center" shrinkToFit="1"/>
    </xf>
    <xf numFmtId="0" fontId="31" fillId="0" borderId="32" xfId="4" applyFont="1" applyBorder="1" applyAlignment="1">
      <alignment shrinkToFit="1"/>
    </xf>
    <xf numFmtId="0" fontId="31" fillId="0" borderId="2" xfId="4" applyFont="1" applyBorder="1" applyAlignment="1">
      <alignment shrinkToFit="1"/>
    </xf>
    <xf numFmtId="3" fontId="29" fillId="0" borderId="3" xfId="4" applyNumberFormat="1" applyFont="1" applyBorder="1" applyAlignment="1">
      <alignment horizontal="center"/>
    </xf>
    <xf numFmtId="3" fontId="29" fillId="0" borderId="34" xfId="4" applyNumberFormat="1" applyFont="1" applyBorder="1" applyAlignment="1">
      <alignment horizontal="center"/>
    </xf>
    <xf numFmtId="0" fontId="28" fillId="0" borderId="32" xfId="4" applyFont="1" applyBorder="1" applyAlignment="1">
      <alignment shrinkToFit="1"/>
    </xf>
    <xf numFmtId="0" fontId="28" fillId="0" borderId="2" xfId="4" applyFont="1" applyBorder="1" applyAlignment="1">
      <alignment shrinkToFit="1"/>
    </xf>
    <xf numFmtId="3" fontId="28" fillId="0" borderId="3" xfId="4" applyNumberFormat="1" applyFont="1" applyBorder="1" applyAlignment="1">
      <alignment horizontal="right"/>
    </xf>
    <xf numFmtId="3" fontId="28" fillId="0" borderId="34" xfId="4" applyNumberFormat="1" applyFont="1" applyBorder="1" applyAlignment="1">
      <alignment horizontal="right"/>
    </xf>
    <xf numFmtId="0" fontId="10" fillId="0" borderId="0" xfId="2" applyFont="1" applyAlignment="1">
      <alignment horizontal="right" shrinkToFit="1"/>
    </xf>
    <xf numFmtId="0" fontId="0" fillId="0" borderId="0" xfId="0" applyAlignment="1">
      <alignment shrinkToFit="1"/>
    </xf>
    <xf numFmtId="0" fontId="31" fillId="0" borderId="0" xfId="4" applyFont="1" applyAlignment="1">
      <alignment horizontal="center" vertical="center" wrapText="1"/>
    </xf>
    <xf numFmtId="0" fontId="34" fillId="0" borderId="0" xfId="4" applyAlignment="1">
      <alignment wrapText="1"/>
    </xf>
    <xf numFmtId="0" fontId="30" fillId="0" borderId="0" xfId="4" applyFont="1" applyAlignment="1">
      <alignment horizontal="center" vertical="center" wrapText="1"/>
    </xf>
    <xf numFmtId="0" fontId="42" fillId="0" borderId="3" xfId="4" applyFont="1" applyBorder="1" applyAlignment="1">
      <alignment shrinkToFit="1"/>
    </xf>
    <xf numFmtId="0" fontId="0" fillId="0" borderId="30" xfId="0" applyBorder="1" applyAlignment="1">
      <alignment shrinkToFit="1"/>
    </xf>
    <xf numFmtId="3" fontId="28" fillId="0" borderId="3" xfId="4" applyNumberFormat="1" applyFont="1" applyBorder="1" applyAlignment="1">
      <alignment horizontal="center"/>
    </xf>
    <xf numFmtId="3" fontId="28" fillId="0" borderId="34" xfId="4" applyNumberFormat="1" applyFont="1" applyBorder="1" applyAlignment="1">
      <alignment horizontal="center"/>
    </xf>
    <xf numFmtId="0" fontId="28" fillId="0" borderId="32" xfId="4" applyFont="1" applyBorder="1"/>
    <xf numFmtId="0" fontId="28" fillId="0" borderId="2" xfId="4" applyFont="1" applyBorder="1"/>
    <xf numFmtId="0" fontId="30" fillId="7" borderId="35" xfId="4" applyFont="1" applyFill="1" applyBorder="1" applyAlignment="1">
      <alignment shrinkToFit="1"/>
    </xf>
    <xf numFmtId="0" fontId="30" fillId="7" borderId="30" xfId="4" applyFont="1" applyFill="1" applyBorder="1" applyAlignment="1">
      <alignment shrinkToFit="1"/>
    </xf>
    <xf numFmtId="0" fontId="30" fillId="7" borderId="34" xfId="4" applyFont="1" applyFill="1" applyBorder="1" applyAlignment="1">
      <alignment shrinkToFit="1"/>
    </xf>
    <xf numFmtId="3" fontId="30" fillId="7" borderId="3" xfId="4" applyNumberFormat="1" applyFont="1" applyFill="1" applyBorder="1" applyAlignment="1">
      <alignment horizontal="right"/>
    </xf>
    <xf numFmtId="3" fontId="30" fillId="7" borderId="34" xfId="4" applyNumberFormat="1" applyFont="1" applyFill="1" applyBorder="1" applyAlignment="1">
      <alignment horizontal="right"/>
    </xf>
    <xf numFmtId="3" fontId="29" fillId="7" borderId="2" xfId="4" applyNumberFormat="1" applyFont="1" applyFill="1" applyBorder="1" applyAlignment="1">
      <alignment horizontal="right"/>
    </xf>
    <xf numFmtId="0" fontId="30" fillId="0" borderId="35" xfId="4" quotePrefix="1" applyFont="1" applyBorder="1" applyAlignment="1">
      <alignment shrinkToFit="1"/>
    </xf>
    <xf numFmtId="0" fontId="30" fillId="0" borderId="30" xfId="4" applyFont="1" applyBorder="1" applyAlignment="1">
      <alignment shrinkToFit="1"/>
    </xf>
    <xf numFmtId="0" fontId="30" fillId="0" borderId="34" xfId="4" applyFont="1" applyBorder="1" applyAlignment="1">
      <alignment shrinkToFit="1"/>
    </xf>
    <xf numFmtId="0" fontId="0" fillId="0" borderId="30" xfId="0" applyBorder="1" applyAlignment="1">
      <alignment horizontal="right"/>
    </xf>
    <xf numFmtId="0" fontId="0" fillId="0" borderId="34" xfId="0" applyBorder="1" applyAlignment="1">
      <alignment horizontal="right"/>
    </xf>
    <xf numFmtId="3" fontId="28" fillId="0" borderId="30" xfId="4" applyNumberFormat="1" applyFont="1" applyBorder="1" applyAlignment="1">
      <alignment horizontal="right"/>
    </xf>
    <xf numFmtId="0" fontId="69" fillId="0" borderId="32" xfId="4" applyFont="1" applyBorder="1" applyAlignment="1">
      <alignment shrinkToFit="1"/>
    </xf>
    <xf numFmtId="0" fontId="69" fillId="0" borderId="2" xfId="4" applyFont="1" applyBorder="1" applyAlignment="1">
      <alignment shrinkToFit="1"/>
    </xf>
    <xf numFmtId="0" fontId="43" fillId="9" borderId="3" xfId="4" applyFont="1" applyFill="1" applyBorder="1" applyAlignment="1">
      <alignment horizontal="center" shrinkToFit="1"/>
    </xf>
    <xf numFmtId="0" fontId="43" fillId="9" borderId="30" xfId="4" applyFont="1" applyFill="1" applyBorder="1" applyAlignment="1">
      <alignment horizontal="center" shrinkToFit="1"/>
    </xf>
    <xf numFmtId="0" fontId="43" fillId="9" borderId="34" xfId="4" applyFont="1" applyFill="1" applyBorder="1" applyAlignment="1">
      <alignment horizontal="center" shrinkToFit="1"/>
    </xf>
    <xf numFmtId="3" fontId="28" fillId="9" borderId="3" xfId="4" applyNumberFormat="1" applyFont="1" applyFill="1" applyBorder="1" applyAlignment="1">
      <alignment horizontal="center"/>
    </xf>
    <xf numFmtId="3" fontId="28" fillId="9" borderId="34" xfId="4" applyNumberFormat="1" applyFont="1" applyFill="1" applyBorder="1" applyAlignment="1">
      <alignment horizontal="center"/>
    </xf>
    <xf numFmtId="0" fontId="31" fillId="9" borderId="32" xfId="4" applyFont="1" applyFill="1" applyBorder="1" applyAlignment="1">
      <alignment shrinkToFit="1"/>
    </xf>
    <xf numFmtId="0" fontId="31" fillId="9" borderId="2" xfId="4" applyFont="1" applyFill="1" applyBorder="1" applyAlignment="1">
      <alignment shrinkToFit="1"/>
    </xf>
    <xf numFmtId="3" fontId="29" fillId="9" borderId="3" xfId="4" applyNumberFormat="1" applyFont="1" applyFill="1" applyBorder="1" applyAlignment="1">
      <alignment horizontal="center"/>
    </xf>
    <xf numFmtId="3" fontId="29" fillId="9" borderId="34" xfId="4" applyNumberFormat="1" applyFont="1" applyFill="1" applyBorder="1" applyAlignment="1">
      <alignment horizontal="center"/>
    </xf>
    <xf numFmtId="0" fontId="28" fillId="9" borderId="32" xfId="4" applyFont="1" applyFill="1" applyBorder="1"/>
    <xf numFmtId="0" fontId="28" fillId="9" borderId="2" xfId="4" applyFont="1" applyFill="1" applyBorder="1"/>
    <xf numFmtId="3" fontId="28" fillId="9" borderId="3" xfId="4" applyNumberFormat="1" applyFont="1" applyFill="1" applyBorder="1" applyAlignment="1">
      <alignment horizontal="right"/>
    </xf>
    <xf numFmtId="3" fontId="28" fillId="9" borderId="34" xfId="4" applyNumberFormat="1" applyFont="1" applyFill="1" applyBorder="1" applyAlignment="1">
      <alignment horizontal="right"/>
    </xf>
    <xf numFmtId="0" fontId="28" fillId="9" borderId="32" xfId="4" applyFont="1" applyFill="1" applyBorder="1" applyAlignment="1">
      <alignment shrinkToFit="1"/>
    </xf>
    <xf numFmtId="0" fontId="28" fillId="9" borderId="2" xfId="4" applyFont="1" applyFill="1" applyBorder="1" applyAlignment="1">
      <alignment shrinkToFit="1"/>
    </xf>
    <xf numFmtId="0" fontId="38" fillId="9" borderId="47" xfId="0" applyFont="1" applyFill="1" applyBorder="1" applyAlignment="1">
      <alignment horizontal="center" shrinkToFit="1"/>
    </xf>
    <xf numFmtId="0" fontId="0" fillId="0" borderId="48" xfId="0" applyBorder="1" applyAlignment="1">
      <alignment horizontal="center" shrinkToFit="1"/>
    </xf>
    <xf numFmtId="0" fontId="41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72" fillId="0" borderId="57" xfId="0" applyFont="1" applyBorder="1" applyAlignment="1">
      <alignment horizontal="right" shrinkToFit="1"/>
    </xf>
    <xf numFmtId="0" fontId="72" fillId="0" borderId="58" xfId="0" applyFont="1" applyBorder="1" applyAlignment="1">
      <alignment horizontal="right" shrinkToFit="1"/>
    </xf>
    <xf numFmtId="3" fontId="0" fillId="0" borderId="58" xfId="0" applyNumberFormat="1" applyBorder="1" applyAlignment="1"/>
    <xf numFmtId="0" fontId="0" fillId="0" borderId="59" xfId="0" applyBorder="1" applyAlignment="1"/>
    <xf numFmtId="0" fontId="30" fillId="9" borderId="35" xfId="4" quotePrefix="1" applyFont="1" applyFill="1" applyBorder="1" applyAlignment="1">
      <alignment shrinkToFit="1"/>
    </xf>
    <xf numFmtId="0" fontId="30" fillId="9" borderId="30" xfId="4" applyFont="1" applyFill="1" applyBorder="1" applyAlignment="1">
      <alignment shrinkToFit="1"/>
    </xf>
    <xf numFmtId="0" fontId="30" fillId="9" borderId="34" xfId="4" applyFont="1" applyFill="1" applyBorder="1" applyAlignment="1">
      <alignment shrinkToFit="1"/>
    </xf>
    <xf numFmtId="0" fontId="0" fillId="9" borderId="30" xfId="0" applyFill="1" applyBorder="1" applyAlignment="1">
      <alignment horizontal="right"/>
    </xf>
    <xf numFmtId="0" fontId="0" fillId="9" borderId="34" xfId="0" applyFill="1" applyBorder="1" applyAlignment="1">
      <alignment horizontal="right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ssne/AppData/Local/Microsoft/Windows/Temporary%20Internet%20Files/Content.IE5/3KG0SYZV/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zoomScaleNormal="100" workbookViewId="0">
      <selection activeCell="O5" sqref="O5:Q5"/>
    </sheetView>
  </sheetViews>
  <sheetFormatPr defaultRowHeight="15" x14ac:dyDescent="0.25"/>
  <cols>
    <col min="1" max="6" width="9.140625" style="253"/>
    <col min="7" max="7" width="16.5703125" style="253" customWidth="1"/>
    <col min="8" max="14" width="9.140625" style="253"/>
    <col min="15" max="15" width="12.7109375" style="253" customWidth="1"/>
    <col min="16" max="16384" width="9.140625" style="253"/>
  </cols>
  <sheetData>
    <row r="3" spans="1:17" x14ac:dyDescent="0.25">
      <c r="G3" s="100"/>
    </row>
    <row r="5" spans="1:17" ht="15.75" x14ac:dyDescent="0.25">
      <c r="O5" s="338" t="s">
        <v>415</v>
      </c>
      <c r="P5" s="338"/>
      <c r="Q5" s="338"/>
    </row>
    <row r="7" spans="1:17" x14ac:dyDescent="0.25">
      <c r="A7" s="339" t="s">
        <v>359</v>
      </c>
      <c r="B7" s="339"/>
      <c r="C7" s="339"/>
      <c r="D7" s="339"/>
      <c r="E7" s="339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</row>
    <row r="8" spans="1:17" x14ac:dyDescent="0.25">
      <c r="B8" s="340" t="s">
        <v>175</v>
      </c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0"/>
      <c r="Q8" s="340"/>
    </row>
    <row r="9" spans="1:17" x14ac:dyDescent="0.25"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340"/>
      <c r="Q9" s="340"/>
    </row>
    <row r="10" spans="1:17" ht="18.75" x14ac:dyDescent="0.25">
      <c r="H10" s="341">
        <v>2020</v>
      </c>
      <c r="I10" s="341"/>
      <c r="J10" s="341"/>
      <c r="K10" s="341"/>
    </row>
    <row r="11" spans="1:17" ht="24.95" customHeight="1" x14ac:dyDescent="0.3">
      <c r="B11" s="342" t="s">
        <v>86</v>
      </c>
      <c r="C11" s="342"/>
      <c r="D11" s="342"/>
      <c r="E11" s="342"/>
      <c r="F11" s="342"/>
      <c r="G11" s="343"/>
      <c r="H11" s="344" t="s">
        <v>87</v>
      </c>
      <c r="I11" s="344"/>
      <c r="J11" s="342" t="s">
        <v>51</v>
      </c>
      <c r="K11" s="343"/>
      <c r="L11" s="343"/>
      <c r="M11" s="343"/>
      <c r="N11" s="343"/>
      <c r="O11" s="343"/>
      <c r="P11" s="344" t="s">
        <v>87</v>
      </c>
      <c r="Q11" s="344"/>
    </row>
    <row r="12" spans="1:17" ht="24.95" customHeight="1" x14ac:dyDescent="0.25">
      <c r="B12" s="345" t="s">
        <v>98</v>
      </c>
      <c r="C12" s="345"/>
      <c r="D12" s="345"/>
      <c r="E12" s="345"/>
      <c r="F12" s="345"/>
      <c r="G12" s="345"/>
      <c r="H12" s="346">
        <v>209967</v>
      </c>
      <c r="I12" s="346"/>
      <c r="J12" s="345" t="s">
        <v>88</v>
      </c>
      <c r="K12" s="345"/>
      <c r="L12" s="345"/>
      <c r="M12" s="345"/>
      <c r="N12" s="345"/>
      <c r="O12" s="345"/>
      <c r="P12" s="346">
        <v>162946</v>
      </c>
      <c r="Q12" s="346"/>
    </row>
    <row r="13" spans="1:17" ht="24.95" customHeight="1" x14ac:dyDescent="0.25">
      <c r="B13" s="347" t="s">
        <v>99</v>
      </c>
      <c r="C13" s="347"/>
      <c r="D13" s="347"/>
      <c r="E13" s="347"/>
      <c r="F13" s="347"/>
      <c r="G13" s="347"/>
      <c r="H13" s="346">
        <v>62413</v>
      </c>
      <c r="I13" s="346"/>
      <c r="J13" s="347" t="s">
        <v>89</v>
      </c>
      <c r="K13" s="347"/>
      <c r="L13" s="347"/>
      <c r="M13" s="347"/>
      <c r="N13" s="347"/>
      <c r="O13" s="347"/>
      <c r="P13" s="346">
        <v>25642</v>
      </c>
      <c r="Q13" s="346"/>
    </row>
    <row r="14" spans="1:17" ht="24.95" customHeight="1" x14ac:dyDescent="0.25">
      <c r="B14" s="345" t="s">
        <v>100</v>
      </c>
      <c r="C14" s="345"/>
      <c r="D14" s="345"/>
      <c r="E14" s="345"/>
      <c r="F14" s="345"/>
      <c r="G14" s="345"/>
      <c r="H14" s="346">
        <v>32433</v>
      </c>
      <c r="I14" s="346"/>
      <c r="J14" s="345" t="s">
        <v>90</v>
      </c>
      <c r="K14" s="345"/>
      <c r="L14" s="345"/>
      <c r="M14" s="345"/>
      <c r="N14" s="345"/>
      <c r="O14" s="345"/>
      <c r="P14" s="346">
        <v>133580</v>
      </c>
      <c r="Q14" s="346"/>
    </row>
    <row r="15" spans="1:17" ht="24.95" customHeight="1" x14ac:dyDescent="0.25">
      <c r="B15" s="345" t="s">
        <v>101</v>
      </c>
      <c r="C15" s="345"/>
      <c r="D15" s="345"/>
      <c r="E15" s="345"/>
      <c r="F15" s="345"/>
      <c r="G15" s="345"/>
      <c r="H15" s="348">
        <v>33339</v>
      </c>
      <c r="I15" s="348"/>
      <c r="J15" s="345" t="s">
        <v>134</v>
      </c>
      <c r="K15" s="345"/>
      <c r="L15" s="345"/>
      <c r="M15" s="345"/>
      <c r="N15" s="345"/>
      <c r="O15" s="345"/>
      <c r="P15" s="348">
        <v>18380</v>
      </c>
      <c r="Q15" s="348"/>
    </row>
    <row r="16" spans="1:17" ht="24.95" customHeight="1" x14ac:dyDescent="0.25">
      <c r="B16" s="345" t="s">
        <v>102</v>
      </c>
      <c r="C16" s="345"/>
      <c r="D16" s="345"/>
      <c r="E16" s="345"/>
      <c r="F16" s="345"/>
      <c r="G16" s="345"/>
      <c r="H16" s="348">
        <v>123</v>
      </c>
      <c r="I16" s="348"/>
      <c r="J16" s="345" t="s">
        <v>91</v>
      </c>
      <c r="K16" s="345"/>
      <c r="L16" s="345"/>
      <c r="M16" s="345"/>
      <c r="N16" s="345"/>
      <c r="O16" s="345"/>
      <c r="P16" s="346">
        <v>33213</v>
      </c>
      <c r="Q16" s="346"/>
    </row>
    <row r="17" spans="2:17" ht="24.95" customHeight="1" x14ac:dyDescent="0.3">
      <c r="B17" s="349"/>
      <c r="C17" s="349"/>
      <c r="D17" s="349"/>
      <c r="E17" s="349"/>
      <c r="F17" s="349"/>
      <c r="G17" s="350"/>
      <c r="H17" s="351"/>
      <c r="I17" s="351"/>
      <c r="J17" s="352" t="s">
        <v>92</v>
      </c>
      <c r="K17" s="352"/>
      <c r="L17" s="352"/>
      <c r="M17" s="352"/>
      <c r="N17" s="352"/>
      <c r="O17" s="352"/>
      <c r="P17" s="353">
        <v>12419</v>
      </c>
      <c r="Q17" s="354"/>
    </row>
    <row r="18" spans="2:17" ht="24.95" customHeight="1" x14ac:dyDescent="0.25">
      <c r="B18" s="355" t="s">
        <v>103</v>
      </c>
      <c r="C18" s="355"/>
      <c r="D18" s="355"/>
      <c r="E18" s="355"/>
      <c r="F18" s="355"/>
      <c r="G18" s="355"/>
      <c r="H18" s="346">
        <f>SUM(H12:I17)</f>
        <v>338275</v>
      </c>
      <c r="I18" s="346"/>
      <c r="J18" s="355" t="s">
        <v>93</v>
      </c>
      <c r="K18" s="355"/>
      <c r="L18" s="355"/>
      <c r="M18" s="355"/>
      <c r="N18" s="355"/>
      <c r="O18" s="355"/>
      <c r="P18" s="346">
        <f>SUM(P12:Q16)</f>
        <v>373761</v>
      </c>
      <c r="Q18" s="346"/>
    </row>
    <row r="19" spans="2:17" ht="24.95" customHeight="1" x14ac:dyDescent="0.25">
      <c r="B19" s="345" t="s">
        <v>104</v>
      </c>
      <c r="C19" s="345"/>
      <c r="D19" s="345"/>
      <c r="E19" s="345"/>
      <c r="F19" s="345"/>
      <c r="G19" s="345"/>
      <c r="H19" s="346">
        <v>9902</v>
      </c>
      <c r="I19" s="346"/>
      <c r="J19" s="345" t="s">
        <v>94</v>
      </c>
      <c r="K19" s="345"/>
      <c r="L19" s="345"/>
      <c r="M19" s="345"/>
      <c r="N19" s="345"/>
      <c r="O19" s="345"/>
      <c r="P19" s="346">
        <v>227967</v>
      </c>
      <c r="Q19" s="346"/>
    </row>
    <row r="20" spans="2:17" ht="24.95" customHeight="1" x14ac:dyDescent="0.25">
      <c r="B20" s="345" t="s">
        <v>105</v>
      </c>
      <c r="C20" s="345"/>
      <c r="D20" s="345"/>
      <c r="E20" s="345"/>
      <c r="F20" s="345"/>
      <c r="G20" s="345"/>
      <c r="H20" s="351">
        <v>0</v>
      </c>
      <c r="I20" s="351"/>
      <c r="J20" s="345" t="s">
        <v>95</v>
      </c>
      <c r="K20" s="345"/>
      <c r="L20" s="345"/>
      <c r="M20" s="345"/>
      <c r="N20" s="345"/>
      <c r="O20" s="345"/>
      <c r="P20" s="348">
        <v>101511</v>
      </c>
      <c r="Q20" s="348"/>
    </row>
    <row r="21" spans="2:17" ht="24.95" customHeight="1" x14ac:dyDescent="0.25">
      <c r="B21" s="345" t="s">
        <v>106</v>
      </c>
      <c r="C21" s="345"/>
      <c r="D21" s="345"/>
      <c r="E21" s="345"/>
      <c r="F21" s="345"/>
      <c r="G21" s="345"/>
      <c r="H21" s="351">
        <v>0</v>
      </c>
      <c r="I21" s="351"/>
      <c r="J21" s="345" t="s">
        <v>96</v>
      </c>
      <c r="K21" s="345"/>
      <c r="L21" s="345"/>
      <c r="M21" s="345"/>
      <c r="N21" s="345"/>
      <c r="O21" s="345"/>
      <c r="P21" s="351">
        <v>0</v>
      </c>
      <c r="Q21" s="351"/>
    </row>
    <row r="22" spans="2:17" ht="24.95" customHeight="1" x14ac:dyDescent="0.25">
      <c r="B22" s="355" t="s">
        <v>107</v>
      </c>
      <c r="C22" s="355"/>
      <c r="D22" s="355"/>
      <c r="E22" s="355"/>
      <c r="F22" s="355"/>
      <c r="G22" s="355"/>
      <c r="H22" s="346">
        <f>SUM(H19:I21)</f>
        <v>9902</v>
      </c>
      <c r="I22" s="346"/>
      <c r="J22" s="345" t="s">
        <v>97</v>
      </c>
      <c r="K22" s="345"/>
      <c r="L22" s="345"/>
      <c r="M22" s="345"/>
      <c r="N22" s="345"/>
      <c r="O22" s="345"/>
      <c r="P22" s="346">
        <f>SUM(P19:Q21)</f>
        <v>329478</v>
      </c>
      <c r="Q22" s="346"/>
    </row>
    <row r="23" spans="2:17" ht="24.95" customHeight="1" x14ac:dyDescent="0.25">
      <c r="B23" s="345" t="s">
        <v>302</v>
      </c>
      <c r="C23" s="345"/>
      <c r="D23" s="345"/>
      <c r="E23" s="345"/>
      <c r="F23" s="345"/>
      <c r="G23" s="345"/>
      <c r="H23" s="348">
        <v>8263</v>
      </c>
      <c r="I23" s="348"/>
      <c r="J23" s="345" t="s">
        <v>158</v>
      </c>
      <c r="K23" s="345"/>
      <c r="L23" s="345"/>
      <c r="M23" s="345"/>
      <c r="N23" s="345"/>
      <c r="O23" s="345"/>
      <c r="P23" s="348">
        <v>15800</v>
      </c>
      <c r="Q23" s="348"/>
    </row>
    <row r="24" spans="2:17" ht="24.95" customHeight="1" x14ac:dyDescent="0.25">
      <c r="B24" s="345" t="s">
        <v>157</v>
      </c>
      <c r="C24" s="345"/>
      <c r="D24" s="345"/>
      <c r="E24" s="345"/>
      <c r="F24" s="345"/>
      <c r="G24" s="345"/>
      <c r="H24" s="348">
        <v>362599</v>
      </c>
      <c r="I24" s="348"/>
      <c r="J24" s="345" t="s">
        <v>174</v>
      </c>
      <c r="K24" s="345"/>
      <c r="L24" s="345"/>
      <c r="M24" s="345"/>
      <c r="N24" s="345"/>
      <c r="O24" s="345"/>
      <c r="P24" s="351">
        <v>0</v>
      </c>
      <c r="Q24" s="351"/>
    </row>
    <row r="25" spans="2:17" ht="24.95" customHeight="1" x14ac:dyDescent="0.25">
      <c r="B25" s="355" t="s">
        <v>108</v>
      </c>
      <c r="C25" s="355"/>
      <c r="D25" s="355"/>
      <c r="E25" s="355"/>
      <c r="F25" s="355"/>
      <c r="G25" s="355"/>
      <c r="H25" s="346">
        <f>SUM(H23:I24)</f>
        <v>370862</v>
      </c>
      <c r="I25" s="346"/>
      <c r="J25" s="355" t="s">
        <v>109</v>
      </c>
      <c r="K25" s="355"/>
      <c r="L25" s="355"/>
      <c r="M25" s="355"/>
      <c r="N25" s="355"/>
      <c r="O25" s="355"/>
      <c r="P25" s="346">
        <f>SUM(P23:Q24)</f>
        <v>15800</v>
      </c>
      <c r="Q25" s="346"/>
    </row>
    <row r="26" spans="2:17" ht="24.95" customHeight="1" x14ac:dyDescent="0.3">
      <c r="B26" s="349" t="s">
        <v>110</v>
      </c>
      <c r="C26" s="349"/>
      <c r="D26" s="349"/>
      <c r="E26" s="349"/>
      <c r="F26" s="349"/>
      <c r="G26" s="350"/>
      <c r="H26" s="346">
        <f>H18+H22+H25</f>
        <v>719039</v>
      </c>
      <c r="I26" s="346"/>
      <c r="J26" s="349" t="s">
        <v>111</v>
      </c>
      <c r="K26" s="349"/>
      <c r="L26" s="349"/>
      <c r="M26" s="349"/>
      <c r="N26" s="349"/>
      <c r="O26" s="349"/>
      <c r="P26" s="346">
        <f>P18+P22+P25</f>
        <v>719039</v>
      </c>
      <c r="Q26" s="346"/>
    </row>
    <row r="27" spans="2:17" ht="24.95" customHeight="1" x14ac:dyDescent="0.25"/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8">
    <mergeCell ref="B26:G26"/>
    <mergeCell ref="H26:I26"/>
    <mergeCell ref="J26:O26"/>
    <mergeCell ref="P26:Q26"/>
    <mergeCell ref="B24:G24"/>
    <mergeCell ref="H24:I24"/>
    <mergeCell ref="J24:O24"/>
    <mergeCell ref="P24:Q24"/>
    <mergeCell ref="B25:G25"/>
    <mergeCell ref="H25:I25"/>
    <mergeCell ref="J25:O25"/>
    <mergeCell ref="P25:Q25"/>
    <mergeCell ref="B22:G22"/>
    <mergeCell ref="H22:I22"/>
    <mergeCell ref="J22:O22"/>
    <mergeCell ref="P22:Q22"/>
    <mergeCell ref="B23:G23"/>
    <mergeCell ref="H23:I23"/>
    <mergeCell ref="J23:O23"/>
    <mergeCell ref="P23:Q23"/>
    <mergeCell ref="B20:G20"/>
    <mergeCell ref="H20:I20"/>
    <mergeCell ref="J20:O20"/>
    <mergeCell ref="P20:Q20"/>
    <mergeCell ref="B21:G21"/>
    <mergeCell ref="H21:I21"/>
    <mergeCell ref="J21:O21"/>
    <mergeCell ref="P21:Q21"/>
    <mergeCell ref="B18:G18"/>
    <mergeCell ref="H18:I18"/>
    <mergeCell ref="J18:O18"/>
    <mergeCell ref="P18:Q18"/>
    <mergeCell ref="B19:G19"/>
    <mergeCell ref="H19:I19"/>
    <mergeCell ref="J19:O19"/>
    <mergeCell ref="P19:Q19"/>
    <mergeCell ref="B16:G16"/>
    <mergeCell ref="H16:I16"/>
    <mergeCell ref="J16:O16"/>
    <mergeCell ref="P16:Q16"/>
    <mergeCell ref="B17:G17"/>
    <mergeCell ref="H17:I17"/>
    <mergeCell ref="J17:O17"/>
    <mergeCell ref="P17:Q17"/>
    <mergeCell ref="B14:G14"/>
    <mergeCell ref="H14:I14"/>
    <mergeCell ref="J14:O14"/>
    <mergeCell ref="P14:Q14"/>
    <mergeCell ref="B15:G15"/>
    <mergeCell ref="H15:I15"/>
    <mergeCell ref="J15:O15"/>
    <mergeCell ref="P15:Q15"/>
    <mergeCell ref="B12:G12"/>
    <mergeCell ref="H12:I12"/>
    <mergeCell ref="J12:O12"/>
    <mergeCell ref="P12:Q12"/>
    <mergeCell ref="B13:G13"/>
    <mergeCell ref="H13:I13"/>
    <mergeCell ref="J13:O13"/>
    <mergeCell ref="P13:Q13"/>
    <mergeCell ref="O5:Q5"/>
    <mergeCell ref="A7:E7"/>
    <mergeCell ref="B8:Q9"/>
    <mergeCell ref="H10:K10"/>
    <mergeCell ref="B11:G11"/>
    <mergeCell ref="H11:I11"/>
    <mergeCell ref="J11:O11"/>
    <mergeCell ref="P11:Q1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4"/>
  <sheetViews>
    <sheetView zoomScaleNormal="100" workbookViewId="0">
      <pane xSplit="2" ySplit="8" topLeftCell="C57" activePane="bottomRight" state="frozen"/>
      <selection pane="topRight" activeCell="C1" sqref="C1"/>
      <selection pane="bottomLeft" activeCell="A8" sqref="A8"/>
      <selection pane="bottomRight" activeCell="E2" sqref="E2:G2"/>
    </sheetView>
  </sheetViews>
  <sheetFormatPr defaultColWidth="8.85546875" defaultRowHeight="12.75" x14ac:dyDescent="0.2"/>
  <cols>
    <col min="1" max="1" width="3.5703125" style="239" customWidth="1"/>
    <col min="2" max="2" width="41.28515625" style="239" customWidth="1"/>
    <col min="3" max="7" width="25.7109375" style="239" customWidth="1"/>
    <col min="8" max="16384" width="8.85546875" style="239"/>
  </cols>
  <sheetData>
    <row r="1" spans="2:7" x14ac:dyDescent="0.2">
      <c r="B1" s="356"/>
      <c r="C1" s="357"/>
      <c r="D1" s="357"/>
      <c r="E1" s="357"/>
      <c r="F1" s="357"/>
      <c r="G1" s="357"/>
    </row>
    <row r="2" spans="2:7" ht="30.75" customHeight="1" x14ac:dyDescent="0.25">
      <c r="B2" s="211" t="s">
        <v>358</v>
      </c>
      <c r="C2" s="260"/>
      <c r="D2" s="260"/>
      <c r="E2" s="338" t="s">
        <v>416</v>
      </c>
      <c r="F2" s="338"/>
      <c r="G2" s="338"/>
    </row>
    <row r="3" spans="2:7" x14ac:dyDescent="0.2">
      <c r="B3" s="358" t="s">
        <v>222</v>
      </c>
      <c r="C3" s="358"/>
      <c r="D3" s="358"/>
      <c r="E3" s="358"/>
      <c r="F3" s="358"/>
      <c r="G3" s="358"/>
    </row>
    <row r="4" spans="2:7" x14ac:dyDescent="0.2">
      <c r="B4" s="358"/>
      <c r="C4" s="358"/>
      <c r="D4" s="358"/>
      <c r="E4" s="358"/>
      <c r="F4" s="358"/>
      <c r="G4" s="358"/>
    </row>
    <row r="5" spans="2:7" x14ac:dyDescent="0.2">
      <c r="B5" s="359"/>
      <c r="C5" s="359"/>
      <c r="D5" s="359"/>
      <c r="E5" s="359"/>
      <c r="F5" s="359"/>
      <c r="G5" s="359"/>
    </row>
    <row r="6" spans="2:7" ht="38.25" customHeight="1" x14ac:dyDescent="0.2">
      <c r="B6" s="13" t="s">
        <v>29</v>
      </c>
      <c r="C6" s="14" t="s">
        <v>30</v>
      </c>
      <c r="D6" s="14" t="s">
        <v>31</v>
      </c>
      <c r="E6" s="14" t="s">
        <v>32</v>
      </c>
      <c r="F6" s="15" t="s">
        <v>33</v>
      </c>
      <c r="G6" s="16" t="s">
        <v>34</v>
      </c>
    </row>
    <row r="7" spans="2:7" ht="35.25" customHeight="1" x14ac:dyDescent="0.2">
      <c r="B7" s="17" t="s">
        <v>35</v>
      </c>
      <c r="C7" s="18" t="s">
        <v>223</v>
      </c>
      <c r="D7" s="18" t="s">
        <v>223</v>
      </c>
      <c r="E7" s="18" t="s">
        <v>223</v>
      </c>
      <c r="F7" s="19" t="s">
        <v>223</v>
      </c>
      <c r="G7" s="20" t="s">
        <v>223</v>
      </c>
    </row>
    <row r="8" spans="2:7" ht="24.95" customHeight="1" x14ac:dyDescent="0.2">
      <c r="B8" s="21" t="s">
        <v>20</v>
      </c>
      <c r="C8" s="22"/>
      <c r="D8" s="22"/>
      <c r="E8" s="22"/>
      <c r="F8" s="23"/>
      <c r="G8" s="24"/>
    </row>
    <row r="9" spans="2:7" ht="24.95" customHeight="1" x14ac:dyDescent="0.2">
      <c r="B9" s="25" t="s">
        <v>36</v>
      </c>
      <c r="C9" s="267">
        <v>209967</v>
      </c>
      <c r="D9" s="22"/>
      <c r="E9" s="22"/>
      <c r="F9" s="23"/>
      <c r="G9" s="27">
        <f t="shared" ref="G9:G16" si="0">SUM(C9:F9)</f>
        <v>209967</v>
      </c>
    </row>
    <row r="10" spans="2:7" ht="24.95" customHeight="1" x14ac:dyDescent="0.2">
      <c r="B10" s="28" t="s">
        <v>37</v>
      </c>
      <c r="C10" s="101">
        <v>62413</v>
      </c>
      <c r="D10" s="160"/>
      <c r="E10" s="160"/>
      <c r="F10" s="172"/>
      <c r="G10" s="29">
        <f t="shared" si="0"/>
        <v>62413</v>
      </c>
    </row>
    <row r="11" spans="2:7" ht="25.15" customHeight="1" x14ac:dyDescent="0.2">
      <c r="B11" s="25" t="s">
        <v>17</v>
      </c>
      <c r="C11" s="101">
        <v>32433</v>
      </c>
      <c r="D11" s="22"/>
      <c r="E11" s="22"/>
      <c r="F11" s="23"/>
      <c r="G11" s="27">
        <f t="shared" si="0"/>
        <v>32433</v>
      </c>
    </row>
    <row r="12" spans="2:7" ht="24.95" customHeight="1" x14ac:dyDescent="0.2">
      <c r="B12" s="30" t="s">
        <v>20</v>
      </c>
      <c r="C12" s="101">
        <v>20971</v>
      </c>
      <c r="D12" s="101">
        <v>12216</v>
      </c>
      <c r="E12" s="101">
        <v>2</v>
      </c>
      <c r="F12" s="23">
        <v>150</v>
      </c>
      <c r="G12" s="27">
        <f t="shared" si="0"/>
        <v>33339</v>
      </c>
    </row>
    <row r="13" spans="2:7" ht="24.95" customHeight="1" x14ac:dyDescent="0.2">
      <c r="B13" s="25" t="s">
        <v>38</v>
      </c>
      <c r="C13" s="101">
        <v>123</v>
      </c>
      <c r="D13" s="22"/>
      <c r="E13" s="22"/>
      <c r="F13" s="23"/>
      <c r="G13" s="27">
        <f t="shared" si="0"/>
        <v>123</v>
      </c>
    </row>
    <row r="14" spans="2:7" ht="24.95" customHeight="1" thickBot="1" x14ac:dyDescent="0.25">
      <c r="B14" s="31" t="s">
        <v>39</v>
      </c>
      <c r="C14" s="177">
        <f>SUM(C9:C13)</f>
        <v>325907</v>
      </c>
      <c r="D14" s="178">
        <f>SUM(D9:D13)</f>
        <v>12216</v>
      </c>
      <c r="E14" s="177">
        <f>SUM(E9:E13)</f>
        <v>2</v>
      </c>
      <c r="F14" s="179">
        <f>SUM(F9:F13)</f>
        <v>150</v>
      </c>
      <c r="G14" s="32">
        <f t="shared" si="0"/>
        <v>338275</v>
      </c>
    </row>
    <row r="15" spans="2:7" ht="24.95" customHeight="1" thickTop="1" thickBot="1" x14ac:dyDescent="0.25">
      <c r="B15" s="33" t="s">
        <v>40</v>
      </c>
      <c r="C15" s="180"/>
      <c r="D15" s="234">
        <v>58920</v>
      </c>
      <c r="E15" s="234">
        <v>57748</v>
      </c>
      <c r="F15" s="235">
        <v>6386</v>
      </c>
      <c r="G15" s="268">
        <f t="shared" si="0"/>
        <v>123054</v>
      </c>
    </row>
    <row r="16" spans="2:7" ht="24.95" customHeight="1" thickTop="1" thickBot="1" x14ac:dyDescent="0.25">
      <c r="B16" s="34" t="s">
        <v>41</v>
      </c>
      <c r="C16" s="269">
        <v>358197</v>
      </c>
      <c r="D16" s="180">
        <v>4031</v>
      </c>
      <c r="E16" s="180">
        <v>125</v>
      </c>
      <c r="F16" s="181">
        <v>246</v>
      </c>
      <c r="G16" s="182">
        <f t="shared" si="0"/>
        <v>362599</v>
      </c>
    </row>
    <row r="17" spans="2:7" ht="24.95" customHeight="1" thickTop="1" x14ac:dyDescent="0.2">
      <c r="B17" s="35" t="s">
        <v>42</v>
      </c>
      <c r="C17" s="183">
        <f>SUM(C14:C16)</f>
        <v>684104</v>
      </c>
      <c r="D17" s="184">
        <f>SUM(D14:D16)</f>
        <v>75167</v>
      </c>
      <c r="E17" s="184">
        <f>SUM(E14:E16)</f>
        <v>57875</v>
      </c>
      <c r="F17" s="185">
        <f>SUM(F14:F16)</f>
        <v>6782</v>
      </c>
      <c r="G17" s="36">
        <f>SUM(C17:F17)-G15</f>
        <v>700874</v>
      </c>
    </row>
    <row r="18" spans="2:7" ht="24.95" customHeight="1" x14ac:dyDescent="0.2">
      <c r="B18" s="30" t="s">
        <v>43</v>
      </c>
      <c r="C18" s="37">
        <v>0</v>
      </c>
      <c r="D18" s="38">
        <v>0</v>
      </c>
      <c r="E18" s="38">
        <v>0</v>
      </c>
      <c r="F18" s="186">
        <v>0</v>
      </c>
      <c r="G18" s="39">
        <f>SUM(C18:F18)</f>
        <v>0</v>
      </c>
    </row>
    <row r="19" spans="2:7" ht="24.95" customHeight="1" x14ac:dyDescent="0.2">
      <c r="B19" s="40" t="s">
        <v>44</v>
      </c>
      <c r="C19" s="187">
        <f>C17</f>
        <v>684104</v>
      </c>
      <c r="D19" s="188">
        <f>SUM(D17:D18)</f>
        <v>75167</v>
      </c>
      <c r="E19" s="188">
        <f>SUM(E17:E18)</f>
        <v>57875</v>
      </c>
      <c r="F19" s="189">
        <f>SUM(F17:F18)</f>
        <v>6782</v>
      </c>
      <c r="G19" s="41">
        <f>SUM(G17:G18)</f>
        <v>700874</v>
      </c>
    </row>
    <row r="20" spans="2:7" ht="24.95" customHeight="1" x14ac:dyDescent="0.2">
      <c r="B20" s="42" t="s">
        <v>45</v>
      </c>
      <c r="C20" s="187">
        <f>SUM(C19)</f>
        <v>684104</v>
      </c>
      <c r="D20" s="188">
        <f>SUM(D19)</f>
        <v>75167</v>
      </c>
      <c r="E20" s="188">
        <f>SUM(E19)</f>
        <v>57875</v>
      </c>
      <c r="F20" s="189">
        <f>SUM(F19)</f>
        <v>6782</v>
      </c>
      <c r="G20" s="41">
        <f>G19</f>
        <v>700874</v>
      </c>
    </row>
    <row r="21" spans="2:7" ht="33.75" customHeight="1" x14ac:dyDescent="0.2">
      <c r="B21" s="21" t="s">
        <v>46</v>
      </c>
      <c r="C21" s="22"/>
      <c r="D21" s="22"/>
      <c r="E21" s="22"/>
      <c r="F21" s="23"/>
      <c r="G21" s="24"/>
    </row>
    <row r="22" spans="2:7" ht="24.95" customHeight="1" x14ac:dyDescent="0.2">
      <c r="B22" s="30" t="s">
        <v>25</v>
      </c>
      <c r="C22" s="101">
        <v>9902</v>
      </c>
      <c r="D22" s="26"/>
      <c r="E22" s="26"/>
      <c r="F22" s="176"/>
      <c r="G22" s="27">
        <f>SUM(C22:F22)</f>
        <v>9902</v>
      </c>
    </row>
    <row r="23" spans="2:7" ht="24.95" customHeight="1" x14ac:dyDescent="0.2">
      <c r="B23" s="30" t="s">
        <v>47</v>
      </c>
      <c r="C23" s="26"/>
      <c r="D23" s="26"/>
      <c r="E23" s="26"/>
      <c r="F23" s="176"/>
      <c r="G23" s="24">
        <f>SUM(C23:F23)</f>
        <v>0</v>
      </c>
    </row>
    <row r="24" spans="2:7" ht="24.95" customHeight="1" x14ac:dyDescent="0.2">
      <c r="B24" s="30" t="s">
        <v>48</v>
      </c>
      <c r="C24" s="26"/>
      <c r="D24" s="26"/>
      <c r="E24" s="26"/>
      <c r="F24" s="176"/>
      <c r="G24" s="24">
        <f>SUM(C24:F24)</f>
        <v>0</v>
      </c>
    </row>
    <row r="25" spans="2:7" ht="24.95" customHeight="1" x14ac:dyDescent="0.2">
      <c r="B25" s="40" t="s">
        <v>49</v>
      </c>
      <c r="C25" s="187">
        <f>SUM(C22:C24)</f>
        <v>9902</v>
      </c>
      <c r="D25" s="187">
        <f>SUM(D22:D24)</f>
        <v>0</v>
      </c>
      <c r="E25" s="187">
        <f>SUM(E22:E24)</f>
        <v>0</v>
      </c>
      <c r="F25" s="190">
        <f>SUM(F22:F24)</f>
        <v>0</v>
      </c>
      <c r="G25" s="41">
        <f>SUM(G22:G24)</f>
        <v>9902</v>
      </c>
    </row>
    <row r="26" spans="2:7" ht="24.95" customHeight="1" x14ac:dyDescent="0.2">
      <c r="B26" s="30"/>
      <c r="C26" s="26">
        <v>0</v>
      </c>
      <c r="D26" s="26"/>
      <c r="E26" s="26"/>
      <c r="F26" s="176"/>
      <c r="G26" s="27">
        <f>SUM(C26:F26)</f>
        <v>0</v>
      </c>
    </row>
    <row r="27" spans="2:7" ht="24.95" customHeight="1" x14ac:dyDescent="0.2">
      <c r="B27" s="30" t="s">
        <v>153</v>
      </c>
      <c r="C27" s="101">
        <v>8263</v>
      </c>
      <c r="D27" s="26"/>
      <c r="E27" s="26"/>
      <c r="F27" s="176"/>
      <c r="G27" s="27">
        <f>SUM(C27:F27)</f>
        <v>8263</v>
      </c>
    </row>
    <row r="28" spans="2:7" ht="24.95" customHeight="1" x14ac:dyDescent="0.2">
      <c r="B28" s="30" t="s">
        <v>154</v>
      </c>
      <c r="C28" s="26">
        <v>0</v>
      </c>
      <c r="D28" s="26"/>
      <c r="E28" s="26"/>
      <c r="F28" s="176"/>
      <c r="G28" s="27">
        <f>SUM(C28:F28)</f>
        <v>0</v>
      </c>
    </row>
    <row r="29" spans="2:7" ht="24.95" customHeight="1" x14ac:dyDescent="0.2">
      <c r="B29" s="40" t="s">
        <v>152</v>
      </c>
      <c r="C29" s="43">
        <f>SUM(C26:C28)</f>
        <v>8263</v>
      </c>
      <c r="D29" s="43"/>
      <c r="E29" s="43">
        <f>SUM(E26:E28)</f>
        <v>0</v>
      </c>
      <c r="F29" s="43">
        <f>SUM(F26:F28)</f>
        <v>0</v>
      </c>
      <c r="G29" s="44">
        <f>SUM(C29:F29)</f>
        <v>8263</v>
      </c>
    </row>
    <row r="30" spans="2:7" ht="24.95" customHeight="1" x14ac:dyDescent="0.2">
      <c r="B30" s="45" t="s">
        <v>50</v>
      </c>
      <c r="C30" s="46">
        <f>SUM(C20+C25+C29)</f>
        <v>702269</v>
      </c>
      <c r="D30" s="68">
        <f>SUM(D20+D25+D29)</f>
        <v>75167</v>
      </c>
      <c r="E30" s="68">
        <f>SUM(E20+E25+E29)</f>
        <v>57875</v>
      </c>
      <c r="F30" s="68">
        <f>SUM(F20+F25+F29)</f>
        <v>6782</v>
      </c>
      <c r="G30" s="46">
        <f>SUM(G20+G25+G29)</f>
        <v>719039</v>
      </c>
    </row>
    <row r="31" spans="2:7" ht="24.95" customHeight="1" x14ac:dyDescent="0.2">
      <c r="B31" s="47" t="s">
        <v>51</v>
      </c>
      <c r="C31" s="37"/>
      <c r="D31" s="37"/>
      <c r="E31" s="37"/>
      <c r="F31" s="48"/>
      <c r="G31" s="39"/>
    </row>
    <row r="32" spans="2:7" ht="24.95" customHeight="1" x14ac:dyDescent="0.2">
      <c r="B32" s="21" t="s">
        <v>52</v>
      </c>
      <c r="C32" s="49"/>
      <c r="D32" s="49"/>
      <c r="E32" s="49"/>
      <c r="F32" s="191"/>
      <c r="G32" s="50"/>
    </row>
    <row r="33" spans="2:7" ht="24.95" customHeight="1" x14ac:dyDescent="0.2">
      <c r="B33" s="51" t="s">
        <v>53</v>
      </c>
      <c r="C33" s="43">
        <f>SUM(C34+C35)</f>
        <v>77589</v>
      </c>
      <c r="D33" s="43">
        <f>SUM(D34+D35)</f>
        <v>37526</v>
      </c>
      <c r="E33" s="43">
        <f>SUM(E34+E35)</f>
        <v>44434</v>
      </c>
      <c r="F33" s="155">
        <f>SUM(F34+F35)</f>
        <v>3397</v>
      </c>
      <c r="G33" s="44">
        <f>SUM(G34+G35)</f>
        <v>162946</v>
      </c>
    </row>
    <row r="34" spans="2:7" ht="24.95" customHeight="1" x14ac:dyDescent="0.2">
      <c r="B34" s="53" t="s">
        <v>54</v>
      </c>
      <c r="C34" s="101">
        <v>75524</v>
      </c>
      <c r="D34" s="101">
        <v>35461</v>
      </c>
      <c r="E34" s="101">
        <v>42702</v>
      </c>
      <c r="F34" s="270">
        <v>3256</v>
      </c>
      <c r="G34" s="24">
        <f>SUM(C34:F34)</f>
        <v>156943</v>
      </c>
    </row>
    <row r="35" spans="2:7" ht="24.95" customHeight="1" x14ac:dyDescent="0.2">
      <c r="B35" s="53" t="s">
        <v>55</v>
      </c>
      <c r="C35" s="101">
        <v>2065</v>
      </c>
      <c r="D35" s="101">
        <v>2065</v>
      </c>
      <c r="E35" s="101">
        <v>1732</v>
      </c>
      <c r="F35" s="270">
        <v>141</v>
      </c>
      <c r="G35" s="24">
        <f>SUM(C35:F35)</f>
        <v>6003</v>
      </c>
    </row>
    <row r="36" spans="2:7" ht="24.95" customHeight="1" x14ac:dyDescent="0.2">
      <c r="B36" s="51" t="s">
        <v>56</v>
      </c>
      <c r="C36" s="43">
        <f>SUM(C37+C38)</f>
        <v>11188</v>
      </c>
      <c r="D36" s="43">
        <f>SUM(D37+D38)</f>
        <v>6244</v>
      </c>
      <c r="E36" s="43">
        <f>SUM(E37+E38)</f>
        <v>7621</v>
      </c>
      <c r="F36" s="155">
        <f>SUM(F37+F38)</f>
        <v>589</v>
      </c>
      <c r="G36" s="44">
        <f>SUM(G37+G38)</f>
        <v>25642</v>
      </c>
    </row>
    <row r="37" spans="2:7" ht="24.95" customHeight="1" x14ac:dyDescent="0.2">
      <c r="B37" s="53" t="s">
        <v>57</v>
      </c>
      <c r="C37" s="101">
        <v>10752</v>
      </c>
      <c r="D37" s="101">
        <v>5660</v>
      </c>
      <c r="E37" s="101">
        <v>7155</v>
      </c>
      <c r="F37" s="270">
        <v>550</v>
      </c>
      <c r="G37" s="24">
        <f>SUM(C37:F37)</f>
        <v>24117</v>
      </c>
    </row>
    <row r="38" spans="2:7" ht="24.95" customHeight="1" x14ac:dyDescent="0.2">
      <c r="B38" s="53" t="s">
        <v>58</v>
      </c>
      <c r="C38" s="101">
        <v>436</v>
      </c>
      <c r="D38" s="101">
        <v>584</v>
      </c>
      <c r="E38" s="213">
        <v>466</v>
      </c>
      <c r="F38" s="270">
        <v>39</v>
      </c>
      <c r="G38" s="24">
        <f>SUM(C38:F38)</f>
        <v>1525</v>
      </c>
    </row>
    <row r="39" spans="2:7" ht="24.95" customHeight="1" x14ac:dyDescent="0.2">
      <c r="B39" s="51" t="s">
        <v>59</v>
      </c>
      <c r="C39" s="43">
        <f>SUM(C40+C41)</f>
        <v>98604</v>
      </c>
      <c r="D39" s="43">
        <f>SUM(D40+D41)</f>
        <v>30597</v>
      </c>
      <c r="E39" s="43">
        <f>SUM(E40+E41)</f>
        <v>2894</v>
      </c>
      <c r="F39" s="155">
        <f>SUM(F40+F41)</f>
        <v>1485</v>
      </c>
      <c r="G39" s="44">
        <f>SUM(G40+G41)</f>
        <v>133580</v>
      </c>
    </row>
    <row r="40" spans="2:7" ht="24.95" customHeight="1" x14ac:dyDescent="0.2">
      <c r="B40" s="53" t="s">
        <v>60</v>
      </c>
      <c r="C40" s="101">
        <v>98604</v>
      </c>
      <c r="D40" s="101">
        <v>30597</v>
      </c>
      <c r="E40" s="101">
        <v>2894</v>
      </c>
      <c r="F40" s="270">
        <v>1485</v>
      </c>
      <c r="G40" s="24">
        <f>SUM(C40:F40)</f>
        <v>133580</v>
      </c>
    </row>
    <row r="41" spans="2:7" ht="24.95" customHeight="1" x14ac:dyDescent="0.2">
      <c r="B41" s="53"/>
      <c r="C41" s="22"/>
      <c r="D41" s="22"/>
      <c r="E41" s="22"/>
      <c r="F41" s="23"/>
      <c r="G41" s="24"/>
    </row>
    <row r="42" spans="2:7" ht="16.5" customHeight="1" x14ac:dyDescent="0.2">
      <c r="B42" s="51" t="s">
        <v>173</v>
      </c>
      <c r="C42" s="271">
        <v>18380</v>
      </c>
      <c r="D42" s="43"/>
      <c r="E42" s="170"/>
      <c r="F42" s="171"/>
      <c r="G42" s="44">
        <f>SUM(C42:F42)</f>
        <v>18380</v>
      </c>
    </row>
    <row r="43" spans="2:7" ht="24.95" customHeight="1" x14ac:dyDescent="0.2">
      <c r="B43" s="51" t="s">
        <v>61</v>
      </c>
      <c r="C43" s="271">
        <v>20794</v>
      </c>
      <c r="D43" s="170"/>
      <c r="E43" s="170"/>
      <c r="F43" s="171"/>
      <c r="G43" s="44">
        <f>SUM(C43:F43)</f>
        <v>20794</v>
      </c>
    </row>
    <row r="44" spans="2:7" ht="24.95" customHeight="1" x14ac:dyDescent="0.2">
      <c r="B44" s="51" t="s">
        <v>62</v>
      </c>
      <c r="C44" s="271">
        <f>SUM(C45+C46)</f>
        <v>12419</v>
      </c>
      <c r="D44" s="170"/>
      <c r="E44" s="170"/>
      <c r="F44" s="171"/>
      <c r="G44" s="44">
        <f>SUM(G45+G46)</f>
        <v>12419</v>
      </c>
    </row>
    <row r="45" spans="2:7" ht="24.95" customHeight="1" x14ac:dyDescent="0.2">
      <c r="B45" s="53" t="s">
        <v>190</v>
      </c>
      <c r="C45" s="101">
        <v>12419</v>
      </c>
      <c r="D45" s="22"/>
      <c r="E45" s="22"/>
      <c r="F45" s="23"/>
      <c r="G45" s="24">
        <f t="shared" ref="G45:G51" si="1">SUM(C45:F45)</f>
        <v>12419</v>
      </c>
    </row>
    <row r="46" spans="2:7" ht="24.95" customHeight="1" x14ac:dyDescent="0.2">
      <c r="B46" s="53" t="s">
        <v>253</v>
      </c>
      <c r="C46" s="26">
        <v>0</v>
      </c>
      <c r="D46" s="22"/>
      <c r="E46" s="22"/>
      <c r="F46" s="23"/>
      <c r="G46" s="24">
        <f t="shared" si="1"/>
        <v>0</v>
      </c>
    </row>
    <row r="47" spans="2:7" ht="24.95" customHeight="1" thickBot="1" x14ac:dyDescent="0.25">
      <c r="B47" s="31" t="s">
        <v>63</v>
      </c>
      <c r="C47" s="156">
        <f>SUM(C33+C36+C39+C42+C43+C44)</f>
        <v>238974</v>
      </c>
      <c r="D47" s="156">
        <f>SUM(D33+D36+D39+D42+D43+D44)</f>
        <v>74367</v>
      </c>
      <c r="E47" s="156">
        <f>SUM(E33+E36+E39+E42+E43+E44)</f>
        <v>54949</v>
      </c>
      <c r="F47" s="157">
        <f>SUM(F33+F36+F39+F42+F43+F44)</f>
        <v>5471</v>
      </c>
      <c r="G47" s="54">
        <f t="shared" si="1"/>
        <v>373761</v>
      </c>
    </row>
    <row r="48" spans="2:7" ht="33" customHeight="1" thickTop="1" x14ac:dyDescent="0.2">
      <c r="B48" s="55" t="s">
        <v>64</v>
      </c>
      <c r="C48" s="272">
        <f>D15</f>
        <v>58920</v>
      </c>
      <c r="D48" s="158"/>
      <c r="E48" s="158"/>
      <c r="F48" s="159"/>
      <c r="G48" s="56">
        <f t="shared" si="1"/>
        <v>58920</v>
      </c>
    </row>
    <row r="49" spans="2:8" ht="24.95" customHeight="1" x14ac:dyDescent="0.2">
      <c r="B49" s="57" t="s">
        <v>65</v>
      </c>
      <c r="C49" s="273">
        <f>F15</f>
        <v>6386</v>
      </c>
      <c r="D49" s="161"/>
      <c r="E49" s="161"/>
      <c r="F49" s="162"/>
      <c r="G49" s="58">
        <f t="shared" si="1"/>
        <v>6386</v>
      </c>
    </row>
    <row r="50" spans="2:8" ht="24.95" customHeight="1" x14ac:dyDescent="0.2">
      <c r="B50" s="59" t="s">
        <v>66</v>
      </c>
      <c r="C50" s="101">
        <f>E15</f>
        <v>57748</v>
      </c>
      <c r="D50" s="163"/>
      <c r="E50" s="163"/>
      <c r="F50" s="164"/>
      <c r="G50" s="58">
        <f t="shared" si="1"/>
        <v>57748</v>
      </c>
    </row>
    <row r="51" spans="2:8" ht="24.95" customHeight="1" thickBot="1" x14ac:dyDescent="0.25">
      <c r="B51" s="60" t="s">
        <v>67</v>
      </c>
      <c r="C51" s="274">
        <f>SUM(C48:C50)</f>
        <v>123054</v>
      </c>
      <c r="D51" s="165">
        <f>SUM(D48:D50)</f>
        <v>0</v>
      </c>
      <c r="E51" s="165">
        <f>SUM(E48:E50)</f>
        <v>0</v>
      </c>
      <c r="F51" s="166">
        <f>SUM(F48:F50)</f>
        <v>0</v>
      </c>
      <c r="G51" s="152">
        <f t="shared" si="1"/>
        <v>123054</v>
      </c>
    </row>
    <row r="52" spans="2:8" ht="24.95" customHeight="1" thickTop="1" x14ac:dyDescent="0.2">
      <c r="B52" s="61" t="s">
        <v>68</v>
      </c>
      <c r="C52" s="167">
        <f>SUM(C47+C51)</f>
        <v>362028</v>
      </c>
      <c r="D52" s="168">
        <f>SUM(D47+D51)</f>
        <v>74367</v>
      </c>
      <c r="E52" s="168">
        <f>SUM(E47+E51)</f>
        <v>54949</v>
      </c>
      <c r="F52" s="169">
        <f>SUM(F47+F51)</f>
        <v>5471</v>
      </c>
      <c r="G52" s="62">
        <f>SUM(G47)</f>
        <v>373761</v>
      </c>
    </row>
    <row r="53" spans="2:8" ht="24.95" customHeight="1" x14ac:dyDescent="0.2">
      <c r="B53" s="21" t="s">
        <v>69</v>
      </c>
      <c r="C53" s="22"/>
      <c r="D53" s="22"/>
      <c r="E53" s="22"/>
      <c r="F53" s="23"/>
      <c r="G53" s="24"/>
    </row>
    <row r="54" spans="2:8" ht="24.95" customHeight="1" x14ac:dyDescent="0.2">
      <c r="B54" s="63" t="s">
        <v>189</v>
      </c>
      <c r="C54" s="271">
        <v>222930</v>
      </c>
      <c r="D54" s="43">
        <v>800</v>
      </c>
      <c r="E54" s="271">
        <v>2926</v>
      </c>
      <c r="F54" s="275">
        <v>1311</v>
      </c>
      <c r="G54" s="52">
        <f t="shared" ref="G54:G59" si="2">SUM(C54:F54)</f>
        <v>227967</v>
      </c>
    </row>
    <row r="55" spans="2:8" ht="24.95" customHeight="1" x14ac:dyDescent="0.2">
      <c r="B55" s="63" t="s">
        <v>70</v>
      </c>
      <c r="C55" s="271">
        <v>101511</v>
      </c>
      <c r="D55" s="170"/>
      <c r="E55" s="170"/>
      <c r="F55" s="171"/>
      <c r="G55" s="64">
        <f t="shared" si="2"/>
        <v>101511</v>
      </c>
    </row>
    <row r="56" spans="2:8" ht="24.95" customHeight="1" x14ac:dyDescent="0.2">
      <c r="B56" s="51" t="s">
        <v>71</v>
      </c>
      <c r="C56" s="170"/>
      <c r="D56" s="170"/>
      <c r="E56" s="170"/>
      <c r="F56" s="171"/>
      <c r="G56" s="64">
        <f t="shared" si="2"/>
        <v>0</v>
      </c>
    </row>
    <row r="57" spans="2:8" ht="24.95" customHeight="1" x14ac:dyDescent="0.2">
      <c r="B57" s="40" t="s">
        <v>72</v>
      </c>
      <c r="C57" s="187">
        <f>SUM(C54:C56)</f>
        <v>324441</v>
      </c>
      <c r="D57" s="187">
        <f>SUM(D54:D56)</f>
        <v>800</v>
      </c>
      <c r="E57" s="187">
        <f>SUM(E54:E56)</f>
        <v>2926</v>
      </c>
      <c r="F57" s="190">
        <f>SUM(F54:F56)</f>
        <v>1311</v>
      </c>
      <c r="G57" s="41">
        <f t="shared" si="2"/>
        <v>329478</v>
      </c>
    </row>
    <row r="58" spans="2:8" ht="30.75" customHeight="1" x14ac:dyDescent="0.2">
      <c r="B58" s="28" t="s">
        <v>155</v>
      </c>
      <c r="C58" s="273">
        <v>15800</v>
      </c>
      <c r="D58" s="160"/>
      <c r="E58" s="160"/>
      <c r="F58" s="172"/>
      <c r="G58" s="66">
        <f t="shared" si="2"/>
        <v>15800</v>
      </c>
    </row>
    <row r="59" spans="2:8" ht="20.100000000000001" customHeight="1" x14ac:dyDescent="0.2">
      <c r="B59" s="151"/>
      <c r="C59" s="173"/>
      <c r="D59" s="173"/>
      <c r="E59" s="173"/>
      <c r="F59" s="174"/>
      <c r="G59" s="66">
        <f t="shared" si="2"/>
        <v>0</v>
      </c>
    </row>
    <row r="60" spans="2:8" ht="13.5" customHeight="1" x14ac:dyDescent="0.2">
      <c r="B60" s="67" t="s">
        <v>156</v>
      </c>
      <c r="C60" s="65">
        <f>SUM(C58:C59)</f>
        <v>15800</v>
      </c>
      <c r="D60" s="65">
        <f>SUM(D58:D59)</f>
        <v>0</v>
      </c>
      <c r="E60" s="65">
        <f>SUM(E58:E59)</f>
        <v>0</v>
      </c>
      <c r="F60" s="65">
        <f>SUM(F58:F59)</f>
        <v>0</v>
      </c>
      <c r="G60" s="65">
        <f>SUM(G58:G59)</f>
        <v>15800</v>
      </c>
    </row>
    <row r="61" spans="2:8" ht="24.95" customHeight="1" x14ac:dyDescent="0.2">
      <c r="B61" s="28"/>
      <c r="C61" s="175"/>
      <c r="D61" s="37"/>
      <c r="E61" s="37"/>
      <c r="F61" s="48"/>
      <c r="G61" s="66">
        <f>SUM(C61:F61)</f>
        <v>0</v>
      </c>
      <c r="H61" s="259"/>
    </row>
    <row r="62" spans="2:8" ht="15" customHeight="1" x14ac:dyDescent="0.2">
      <c r="B62" s="45" t="s">
        <v>73</v>
      </c>
      <c r="C62" s="46">
        <f>C52+C57+C60</f>
        <v>702269</v>
      </c>
      <c r="D62" s="68">
        <f>D52+D57+D60</f>
        <v>75167</v>
      </c>
      <c r="E62" s="68">
        <f>E52+E57+E60</f>
        <v>57875</v>
      </c>
      <c r="F62" s="68">
        <f>F52+F57+F60</f>
        <v>6782</v>
      </c>
      <c r="G62" s="46">
        <f>G52+G57+G60</f>
        <v>719039</v>
      </c>
    </row>
    <row r="63" spans="2:8" ht="24.95" customHeight="1" x14ac:dyDescent="0.2">
      <c r="B63" s="30"/>
      <c r="C63" s="37"/>
      <c r="D63" s="37"/>
      <c r="E63" s="37"/>
      <c r="F63" s="48"/>
      <c r="G63" s="37"/>
    </row>
    <row r="64" spans="2:8" ht="24.95" customHeight="1" x14ac:dyDescent="0.2">
      <c r="B64" s="227"/>
      <c r="C64" s="227"/>
      <c r="D64" s="227"/>
      <c r="E64" s="227"/>
      <c r="F64" s="227"/>
      <c r="G64" s="228"/>
    </row>
    <row r="65" spans="2:7" ht="24.95" customHeight="1" x14ac:dyDescent="0.2">
      <c r="B65" s="69" t="s">
        <v>74</v>
      </c>
      <c r="C65" s="70">
        <v>11.5</v>
      </c>
      <c r="D65" s="70">
        <v>13</v>
      </c>
      <c r="E65" s="70">
        <v>12</v>
      </c>
      <c r="F65" s="71">
        <v>1</v>
      </c>
      <c r="G65" s="72">
        <f>SUM(C65:F65)</f>
        <v>37.5</v>
      </c>
    </row>
    <row r="66" spans="2:7" ht="24.95" customHeight="1" x14ac:dyDescent="0.2">
      <c r="B66" s="73" t="s">
        <v>75</v>
      </c>
      <c r="C66" s="74">
        <v>10</v>
      </c>
      <c r="D66" s="74">
        <v>8</v>
      </c>
      <c r="E66" s="74">
        <v>12</v>
      </c>
      <c r="F66" s="75">
        <v>1</v>
      </c>
      <c r="G66" s="76">
        <f>SUM(C66:F66)</f>
        <v>31</v>
      </c>
    </row>
    <row r="67" spans="2:7" ht="24.95" customHeight="1" x14ac:dyDescent="0.2">
      <c r="B67" s="69" t="s">
        <v>127</v>
      </c>
      <c r="C67" s="70">
        <v>12</v>
      </c>
      <c r="D67" s="70">
        <v>13</v>
      </c>
      <c r="E67" s="70">
        <v>12</v>
      </c>
      <c r="F67" s="77">
        <v>1</v>
      </c>
      <c r="G67" s="78">
        <f>SUM(C67:F67)</f>
        <v>38</v>
      </c>
    </row>
    <row r="68" spans="2:7" ht="24.95" customHeight="1" x14ac:dyDescent="0.2">
      <c r="B68" s="73" t="s">
        <v>75</v>
      </c>
      <c r="C68" s="74">
        <v>10</v>
      </c>
      <c r="D68" s="74">
        <v>8</v>
      </c>
      <c r="E68" s="74">
        <v>12</v>
      </c>
      <c r="F68" s="79">
        <v>1</v>
      </c>
      <c r="G68" s="80">
        <f>SUM(C68:F68)</f>
        <v>31</v>
      </c>
    </row>
    <row r="69" spans="2:7" ht="24.95" customHeight="1" x14ac:dyDescent="0.2">
      <c r="B69" s="69" t="s">
        <v>76</v>
      </c>
      <c r="C69" s="70">
        <v>55</v>
      </c>
      <c r="D69" s="70">
        <v>0</v>
      </c>
      <c r="E69" s="70">
        <v>0</v>
      </c>
      <c r="F69" s="71">
        <v>0</v>
      </c>
      <c r="G69" s="72">
        <f>SUM(C69:F69)</f>
        <v>55</v>
      </c>
    </row>
    <row r="70" spans="2:7" ht="24.95" customHeight="1" x14ac:dyDescent="0.2">
      <c r="B70" s="257"/>
      <c r="C70" s="257"/>
      <c r="D70" s="257"/>
      <c r="E70" s="257"/>
      <c r="F70" s="257"/>
      <c r="G70" s="257"/>
    </row>
    <row r="71" spans="2:7" ht="24.95" customHeight="1" x14ac:dyDescent="0.2">
      <c r="B71" s="257"/>
      <c r="C71" s="257"/>
      <c r="D71" s="257"/>
      <c r="E71" s="257"/>
      <c r="F71" s="257"/>
      <c r="G71" s="257"/>
    </row>
    <row r="72" spans="2:7" ht="24.95" customHeight="1" x14ac:dyDescent="0.2"/>
    <row r="73" spans="2:7" ht="24.95" customHeight="1" x14ac:dyDescent="0.2"/>
    <row r="74" spans="2:7" ht="24.95" customHeight="1" x14ac:dyDescent="0.2"/>
  </sheetData>
  <mergeCells count="3">
    <mergeCell ref="B1:G1"/>
    <mergeCell ref="E2:G2"/>
    <mergeCell ref="B3:G5"/>
  </mergeCells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0" max="16383" man="1"/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zoomScaleNormal="100" workbookViewId="0">
      <selection activeCell="L1" sqref="L1:N1"/>
    </sheetView>
  </sheetViews>
  <sheetFormatPr defaultColWidth="8.85546875" defaultRowHeight="12.75" x14ac:dyDescent="0.2"/>
  <cols>
    <col min="1" max="7" width="8.85546875" style="239" customWidth="1"/>
    <col min="8" max="8" width="10.5703125" style="239" customWidth="1"/>
    <col min="9" max="9" width="16" style="239" customWidth="1"/>
    <col min="10" max="10" width="20.140625" style="239" customWidth="1"/>
    <col min="11" max="11" width="4" style="239" customWidth="1"/>
    <col min="12" max="12" width="21.7109375" style="239" customWidth="1"/>
    <col min="13" max="14" width="22.5703125" style="239" customWidth="1"/>
    <col min="15" max="17" width="8.85546875" style="239"/>
    <col min="18" max="20" width="10.7109375" style="239" customWidth="1"/>
    <col min="21" max="21" width="9" style="239" bestFit="1" customWidth="1"/>
    <col min="22" max="22" width="9.140625" style="239" bestFit="1" customWidth="1"/>
    <col min="23" max="16384" width="8.85546875" style="239"/>
  </cols>
  <sheetData>
    <row r="1" spans="1:22" ht="15.75" x14ac:dyDescent="0.25">
      <c r="L1" s="362" t="s">
        <v>417</v>
      </c>
      <c r="M1" s="362"/>
      <c r="N1" s="362"/>
    </row>
    <row r="2" spans="1:22" ht="15" x14ac:dyDescent="0.25">
      <c r="A2" s="339" t="s">
        <v>247</v>
      </c>
      <c r="B2" s="339"/>
      <c r="C2" s="339"/>
      <c r="D2" s="339"/>
      <c r="E2" s="339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</row>
    <row r="3" spans="1:22" ht="25.15" customHeight="1" x14ac:dyDescent="0.3">
      <c r="B3" s="363" t="s">
        <v>203</v>
      </c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257"/>
      <c r="N3" s="2">
        <f>SUM(M4:M52)</f>
        <v>209967397</v>
      </c>
      <c r="R3" s="364" t="s">
        <v>273</v>
      </c>
      <c r="S3" s="365"/>
      <c r="T3" s="365"/>
    </row>
    <row r="4" spans="1:22" ht="25.15" customHeight="1" x14ac:dyDescent="0.25">
      <c r="B4" s="366" t="s">
        <v>0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">
        <f>SUM(L5:L49)</f>
        <v>209967397</v>
      </c>
      <c r="R4" s="239" t="s">
        <v>275</v>
      </c>
      <c r="S4" s="239" t="s">
        <v>274</v>
      </c>
      <c r="T4" s="239" t="s">
        <v>276</v>
      </c>
      <c r="V4" s="250" t="s">
        <v>121</v>
      </c>
    </row>
    <row r="5" spans="1:22" ht="25.15" customHeight="1" x14ac:dyDescent="0.25">
      <c r="A5" s="4" t="s">
        <v>1</v>
      </c>
      <c r="B5" s="360" t="s">
        <v>138</v>
      </c>
      <c r="C5" s="361"/>
      <c r="D5" s="361"/>
      <c r="E5" s="361"/>
      <c r="F5" s="361"/>
      <c r="G5" s="361"/>
      <c r="H5" s="361"/>
      <c r="I5" s="361"/>
      <c r="J5" s="361"/>
      <c r="K5" s="255"/>
      <c r="L5" s="112">
        <f>SUM(J6:J17)</f>
        <v>90223087</v>
      </c>
      <c r="M5" s="257"/>
      <c r="Q5" s="239" t="s">
        <v>277</v>
      </c>
      <c r="R5" s="247">
        <v>77726</v>
      </c>
      <c r="S5" s="247">
        <v>11164</v>
      </c>
      <c r="T5" s="247"/>
      <c r="U5" s="247"/>
      <c r="V5" s="251">
        <f t="shared" ref="V5:V16" si="0">SUM(R5:U5)</f>
        <v>88890</v>
      </c>
    </row>
    <row r="6" spans="1:22" ht="25.15" customHeight="1" x14ac:dyDescent="0.25">
      <c r="A6" s="239" t="s">
        <v>144</v>
      </c>
      <c r="B6" s="368" t="s">
        <v>206</v>
      </c>
      <c r="C6" s="368"/>
      <c r="D6" s="368"/>
      <c r="E6" s="368"/>
      <c r="F6" s="368"/>
      <c r="G6" s="368"/>
      <c r="H6" s="368"/>
      <c r="I6" s="368"/>
      <c r="J6" s="3">
        <v>44612475</v>
      </c>
      <c r="K6" s="369">
        <f>SUM(J6:J15)</f>
        <v>89973511</v>
      </c>
      <c r="L6" s="257"/>
      <c r="M6" s="257"/>
      <c r="Q6" s="239" t="s">
        <v>278</v>
      </c>
      <c r="R6" s="247">
        <v>77726</v>
      </c>
      <c r="S6" s="247">
        <v>11165</v>
      </c>
      <c r="T6" s="247"/>
      <c r="U6" s="247"/>
      <c r="V6" s="251">
        <f t="shared" si="0"/>
        <v>88891</v>
      </c>
    </row>
    <row r="7" spans="1:22" ht="25.15" customHeight="1" x14ac:dyDescent="0.2">
      <c r="A7" s="239" t="s">
        <v>144</v>
      </c>
      <c r="B7" s="368" t="s">
        <v>3</v>
      </c>
      <c r="C7" s="368"/>
      <c r="D7" s="368"/>
      <c r="E7" s="368"/>
      <c r="F7" s="368"/>
      <c r="G7" s="368"/>
      <c r="H7" s="368"/>
      <c r="I7" s="368"/>
      <c r="J7" s="6">
        <f>SUM(I8:I12)</f>
        <v>28433166</v>
      </c>
      <c r="K7" s="370"/>
      <c r="L7" s="257"/>
      <c r="M7" s="257"/>
      <c r="Q7" s="239" t="s">
        <v>279</v>
      </c>
      <c r="R7" s="247">
        <v>126984</v>
      </c>
      <c r="S7" s="247">
        <v>41785</v>
      </c>
      <c r="T7" s="247"/>
      <c r="U7" s="247"/>
      <c r="V7" s="251">
        <f t="shared" si="0"/>
        <v>168769</v>
      </c>
    </row>
    <row r="8" spans="1:22" ht="25.15" customHeight="1" x14ac:dyDescent="0.25">
      <c r="B8" s="7" t="s">
        <v>4</v>
      </c>
      <c r="C8" s="373" t="s">
        <v>205</v>
      </c>
      <c r="D8" s="373"/>
      <c r="E8" s="373"/>
      <c r="F8" s="373"/>
      <c r="G8" s="373"/>
      <c r="H8" s="373"/>
      <c r="I8" s="233">
        <v>6710760</v>
      </c>
      <c r="J8" s="87"/>
      <c r="K8" s="370"/>
      <c r="L8" s="257"/>
      <c r="M8" s="257"/>
      <c r="Q8" s="239" t="s">
        <v>280</v>
      </c>
      <c r="R8" s="247">
        <v>102356</v>
      </c>
      <c r="S8" s="247">
        <v>26474</v>
      </c>
      <c r="T8" s="247"/>
      <c r="U8" s="247"/>
      <c r="V8" s="251">
        <f t="shared" si="0"/>
        <v>128830</v>
      </c>
    </row>
    <row r="9" spans="1:22" ht="25.15" customHeight="1" x14ac:dyDescent="0.25">
      <c r="B9" s="7" t="s">
        <v>5</v>
      </c>
      <c r="C9" s="374" t="s">
        <v>181</v>
      </c>
      <c r="D9" s="374"/>
      <c r="E9" s="374"/>
      <c r="F9" s="374"/>
      <c r="G9" s="374"/>
      <c r="H9" s="374"/>
      <c r="I9" s="233">
        <v>15616000</v>
      </c>
      <c r="J9" s="87"/>
      <c r="K9" s="370"/>
      <c r="L9" s="257"/>
      <c r="M9" s="257"/>
      <c r="Q9" s="239" t="s">
        <v>281</v>
      </c>
      <c r="R9" s="247">
        <v>102356</v>
      </c>
      <c r="S9" s="247">
        <v>26475</v>
      </c>
      <c r="T9" s="247"/>
      <c r="U9" s="247"/>
      <c r="V9" s="251">
        <f t="shared" si="0"/>
        <v>128831</v>
      </c>
    </row>
    <row r="10" spans="1:22" ht="25.15" customHeight="1" x14ac:dyDescent="0.25">
      <c r="B10" s="7" t="s">
        <v>6</v>
      </c>
      <c r="C10" s="373" t="s">
        <v>207</v>
      </c>
      <c r="D10" s="373"/>
      <c r="E10" s="373"/>
      <c r="F10" s="373"/>
      <c r="G10" s="373"/>
      <c r="H10" s="373"/>
      <c r="I10" s="233">
        <v>1309896</v>
      </c>
      <c r="J10" s="87"/>
      <c r="K10" s="370"/>
      <c r="L10" s="257"/>
      <c r="M10" s="257"/>
      <c r="Q10" s="239" t="s">
        <v>282</v>
      </c>
      <c r="R10" s="247">
        <v>102356</v>
      </c>
      <c r="S10" s="247">
        <v>26475</v>
      </c>
      <c r="T10" s="247"/>
      <c r="U10" s="247"/>
      <c r="V10" s="251">
        <f t="shared" si="0"/>
        <v>128831</v>
      </c>
    </row>
    <row r="11" spans="1:22" ht="25.15" customHeight="1" x14ac:dyDescent="0.25">
      <c r="B11" s="7" t="s">
        <v>7</v>
      </c>
      <c r="C11" s="374" t="s">
        <v>172</v>
      </c>
      <c r="D11" s="374"/>
      <c r="E11" s="374"/>
      <c r="F11" s="374"/>
      <c r="G11" s="374"/>
      <c r="H11" s="374"/>
      <c r="I11" s="233">
        <v>4796510</v>
      </c>
      <c r="J11" s="87"/>
      <c r="K11" s="370"/>
      <c r="L11" s="233"/>
      <c r="M11" s="257"/>
      <c r="Q11" s="239" t="s">
        <v>283</v>
      </c>
      <c r="R11" s="247">
        <v>102356</v>
      </c>
      <c r="S11" s="247">
        <v>26475</v>
      </c>
      <c r="T11" s="247"/>
      <c r="U11" s="247"/>
      <c r="V11" s="251">
        <f t="shared" si="0"/>
        <v>128831</v>
      </c>
    </row>
    <row r="12" spans="1:22" ht="25.15" customHeight="1" x14ac:dyDescent="0.25">
      <c r="B12" s="7" t="s">
        <v>10</v>
      </c>
      <c r="C12" s="373" t="s">
        <v>209</v>
      </c>
      <c r="D12" s="373"/>
      <c r="E12" s="373"/>
      <c r="F12" s="373"/>
      <c r="G12" s="373"/>
      <c r="H12" s="373"/>
      <c r="I12" s="233"/>
      <c r="J12" s="205">
        <v>734400</v>
      </c>
      <c r="K12" s="370"/>
      <c r="L12" s="257"/>
      <c r="M12" s="257"/>
      <c r="Q12" s="239" t="s">
        <v>284</v>
      </c>
      <c r="R12" s="247">
        <v>100613</v>
      </c>
      <c r="S12" s="247">
        <v>26025</v>
      </c>
      <c r="T12" s="247"/>
      <c r="U12" s="247"/>
      <c r="V12" s="251">
        <f t="shared" si="0"/>
        <v>126638</v>
      </c>
    </row>
    <row r="13" spans="1:22" ht="25.15" customHeight="1" x14ac:dyDescent="0.2">
      <c r="A13" s="239" t="s">
        <v>144</v>
      </c>
      <c r="B13" s="375" t="s">
        <v>208</v>
      </c>
      <c r="C13" s="375"/>
      <c r="D13" s="375"/>
      <c r="E13" s="375"/>
      <c r="F13" s="375"/>
      <c r="G13" s="375"/>
      <c r="H13" s="375"/>
      <c r="I13" s="375"/>
      <c r="J13" s="6">
        <v>7000000</v>
      </c>
      <c r="K13" s="370"/>
      <c r="L13" s="257"/>
      <c r="M13" s="257"/>
      <c r="Q13" s="239" t="s">
        <v>285</v>
      </c>
      <c r="R13" s="247">
        <v>100615</v>
      </c>
      <c r="S13" s="247">
        <v>26025</v>
      </c>
      <c r="T13" s="247">
        <v>36106</v>
      </c>
      <c r="U13" s="247"/>
      <c r="V13" s="251">
        <f t="shared" si="0"/>
        <v>162746</v>
      </c>
    </row>
    <row r="14" spans="1:22" ht="25.15" customHeight="1" x14ac:dyDescent="0.2">
      <c r="B14" s="375" t="s">
        <v>211</v>
      </c>
      <c r="C14" s="375"/>
      <c r="D14" s="375"/>
      <c r="E14" s="375"/>
      <c r="F14" s="375"/>
      <c r="G14" s="375"/>
      <c r="H14" s="375"/>
      <c r="I14" s="375"/>
      <c r="J14" s="6">
        <v>8352670</v>
      </c>
      <c r="K14" s="371"/>
      <c r="L14" s="257"/>
      <c r="M14" s="257"/>
      <c r="Q14" s="239" t="s">
        <v>286</v>
      </c>
      <c r="R14" s="247">
        <v>100613</v>
      </c>
      <c r="S14" s="247">
        <v>26025</v>
      </c>
      <c r="T14" s="247">
        <v>36106</v>
      </c>
      <c r="U14" s="247"/>
      <c r="V14" s="251">
        <f t="shared" si="0"/>
        <v>162744</v>
      </c>
    </row>
    <row r="15" spans="1:22" ht="25.15" customHeight="1" x14ac:dyDescent="0.2">
      <c r="A15" s="239" t="s">
        <v>144</v>
      </c>
      <c r="B15" s="368" t="s">
        <v>210</v>
      </c>
      <c r="C15" s="368"/>
      <c r="D15" s="368"/>
      <c r="E15" s="368"/>
      <c r="F15" s="368"/>
      <c r="G15" s="368"/>
      <c r="H15" s="368"/>
      <c r="I15" s="368"/>
      <c r="J15" s="6">
        <v>840800</v>
      </c>
      <c r="K15" s="372"/>
      <c r="L15" s="257"/>
      <c r="M15" s="257"/>
      <c r="Q15" s="239" t="s">
        <v>287</v>
      </c>
      <c r="R15" s="247">
        <v>100613</v>
      </c>
      <c r="S15" s="247">
        <v>26025</v>
      </c>
      <c r="T15" s="247">
        <v>36106</v>
      </c>
      <c r="U15" s="247"/>
      <c r="V15" s="251">
        <f t="shared" si="0"/>
        <v>162744</v>
      </c>
    </row>
    <row r="16" spans="1:22" ht="25.15" customHeight="1" thickBot="1" x14ac:dyDescent="0.3">
      <c r="B16" s="368" t="s">
        <v>241</v>
      </c>
      <c r="C16" s="368"/>
      <c r="D16" s="368"/>
      <c r="E16" s="368"/>
      <c r="F16" s="368"/>
      <c r="G16" s="368"/>
      <c r="H16" s="368"/>
      <c r="I16" s="368"/>
      <c r="J16" s="206">
        <v>44931</v>
      </c>
      <c r="K16" s="240"/>
      <c r="L16" s="257"/>
      <c r="M16" s="257"/>
      <c r="Q16" s="239" t="s">
        <v>288</v>
      </c>
      <c r="R16" s="247">
        <v>100613</v>
      </c>
      <c r="S16" s="247">
        <v>26025</v>
      </c>
      <c r="T16" s="247">
        <v>36106</v>
      </c>
      <c r="U16" s="247"/>
      <c r="V16" s="251">
        <f t="shared" si="0"/>
        <v>162744</v>
      </c>
    </row>
    <row r="17" spans="1:22" ht="25.15" customHeight="1" thickTop="1" x14ac:dyDescent="0.25">
      <c r="B17" s="376" t="s">
        <v>256</v>
      </c>
      <c r="C17" s="376"/>
      <c r="D17" s="376"/>
      <c r="E17" s="376"/>
      <c r="F17" s="376"/>
      <c r="G17" s="376"/>
      <c r="H17" s="376"/>
      <c r="I17" s="376"/>
      <c r="J17" s="206">
        <v>204645</v>
      </c>
      <c r="K17" s="240"/>
      <c r="L17" s="257"/>
      <c r="M17" s="257"/>
      <c r="Q17" s="248" t="s">
        <v>289</v>
      </c>
      <c r="R17" s="249">
        <f>SUM(R5:R16)</f>
        <v>1194927</v>
      </c>
      <c r="S17" s="249">
        <f>SUM(S5:S16)</f>
        <v>300138</v>
      </c>
      <c r="T17" s="249">
        <f>SUM(T5:T16)</f>
        <v>144424</v>
      </c>
      <c r="U17" s="249">
        <f>SUM(U5:U16)</f>
        <v>0</v>
      </c>
      <c r="V17" s="252">
        <f>SUM(V5:V16)</f>
        <v>1639489</v>
      </c>
    </row>
    <row r="18" spans="1:22" ht="25.15" customHeight="1" x14ac:dyDescent="0.25">
      <c r="A18" s="4" t="s">
        <v>8</v>
      </c>
      <c r="B18" s="360" t="s">
        <v>176</v>
      </c>
      <c r="C18" s="361"/>
      <c r="D18" s="361"/>
      <c r="E18" s="361"/>
      <c r="F18" s="361"/>
      <c r="G18" s="361"/>
      <c r="H18" s="361"/>
      <c r="I18" s="361"/>
      <c r="J18" s="361"/>
      <c r="K18" s="361"/>
      <c r="L18" s="5">
        <f>SUM(J19:J21)</f>
        <v>56685250</v>
      </c>
      <c r="M18" s="257"/>
      <c r="R18" s="247"/>
      <c r="S18" s="247"/>
      <c r="T18" s="247"/>
      <c r="U18" s="247"/>
      <c r="V18" s="247">
        <f>SUM(R17:U17)</f>
        <v>1639489</v>
      </c>
    </row>
    <row r="19" spans="1:22" ht="25.15" customHeight="1" x14ac:dyDescent="0.25">
      <c r="A19" s="239" t="s">
        <v>145</v>
      </c>
      <c r="B19" s="368" t="s">
        <v>259</v>
      </c>
      <c r="C19" s="368"/>
      <c r="D19" s="368"/>
      <c r="E19" s="368"/>
      <c r="F19" s="368"/>
      <c r="G19" s="368"/>
      <c r="H19" s="368"/>
      <c r="I19" s="368"/>
      <c r="J19" s="230">
        <v>45256350</v>
      </c>
      <c r="K19" s="377">
        <f>SUM(J19:J20)</f>
        <v>52756150</v>
      </c>
      <c r="L19" s="257"/>
      <c r="M19" s="257"/>
      <c r="R19" s="247"/>
      <c r="S19" s="247"/>
      <c r="T19" s="247"/>
    </row>
    <row r="20" spans="1:22" ht="25.15" customHeight="1" x14ac:dyDescent="0.25">
      <c r="A20" s="239" t="s">
        <v>145</v>
      </c>
      <c r="B20" s="368" t="s">
        <v>260</v>
      </c>
      <c r="C20" s="368"/>
      <c r="D20" s="368"/>
      <c r="E20" s="368"/>
      <c r="F20" s="368"/>
      <c r="G20" s="368"/>
      <c r="H20" s="368"/>
      <c r="I20" s="368"/>
      <c r="J20" s="230">
        <v>7499800</v>
      </c>
      <c r="K20" s="378"/>
      <c r="L20" s="257"/>
      <c r="M20" s="257"/>
      <c r="R20" s="247"/>
      <c r="S20" s="247"/>
      <c r="T20" s="247"/>
    </row>
    <row r="21" spans="1:22" ht="25.15" customHeight="1" x14ac:dyDescent="0.25">
      <c r="B21" s="376" t="s">
        <v>258</v>
      </c>
      <c r="C21" s="376"/>
      <c r="D21" s="376"/>
      <c r="E21" s="376"/>
      <c r="F21" s="376"/>
      <c r="G21" s="376"/>
      <c r="H21" s="376"/>
      <c r="I21" s="376"/>
      <c r="J21" s="206">
        <v>3929100</v>
      </c>
      <c r="K21" s="257"/>
      <c r="L21" s="257"/>
      <c r="M21" s="257"/>
      <c r="R21" s="247"/>
      <c r="S21" s="247"/>
      <c r="T21" s="247"/>
    </row>
    <row r="22" spans="1:22" ht="35.1" customHeight="1" x14ac:dyDescent="0.25">
      <c r="A22" s="4" t="s">
        <v>9</v>
      </c>
      <c r="B22" s="379" t="s">
        <v>147</v>
      </c>
      <c r="C22" s="380"/>
      <c r="D22" s="380"/>
      <c r="E22" s="380"/>
      <c r="F22" s="380"/>
      <c r="G22" s="380"/>
      <c r="H22" s="380"/>
      <c r="I22" s="380"/>
      <c r="J22" s="380"/>
      <c r="K22" s="380"/>
      <c r="L22" s="5">
        <f>SUM(J23:J32)</f>
        <v>53370916</v>
      </c>
      <c r="M22" s="257"/>
      <c r="R22" s="247"/>
      <c r="S22" s="247"/>
      <c r="T22" s="247"/>
    </row>
    <row r="23" spans="1:22" ht="25.15" customHeight="1" x14ac:dyDescent="0.25">
      <c r="A23" s="239" t="s">
        <v>254</v>
      </c>
      <c r="B23" s="375" t="s">
        <v>184</v>
      </c>
      <c r="C23" s="375"/>
      <c r="D23" s="375"/>
      <c r="E23" s="375"/>
      <c r="F23" s="375"/>
      <c r="G23" s="375"/>
      <c r="H23" s="375"/>
      <c r="I23" s="375"/>
      <c r="J23" s="3">
        <v>20030000</v>
      </c>
      <c r="K23" s="381">
        <f>SUM(J23:J24)+J32</f>
        <v>53370916</v>
      </c>
      <c r="L23" s="242"/>
      <c r="M23" s="257"/>
    </row>
    <row r="24" spans="1:22" ht="25.15" customHeight="1" x14ac:dyDescent="0.2">
      <c r="A24" s="239" t="s">
        <v>254</v>
      </c>
      <c r="B24" s="375" t="s">
        <v>204</v>
      </c>
      <c r="C24" s="375"/>
      <c r="D24" s="375"/>
      <c r="E24" s="375"/>
      <c r="F24" s="375"/>
      <c r="G24" s="375"/>
      <c r="H24" s="375"/>
      <c r="I24" s="375"/>
      <c r="J24" s="6">
        <f>SUM(I25:I28)</f>
        <v>31425659</v>
      </c>
      <c r="K24" s="382"/>
      <c r="L24" s="257"/>
      <c r="M24" s="257"/>
    </row>
    <row r="25" spans="1:22" ht="25.15" customHeight="1" x14ac:dyDescent="0.25">
      <c r="A25" s="239" t="s">
        <v>254</v>
      </c>
      <c r="B25" s="7" t="s">
        <v>4</v>
      </c>
      <c r="C25" s="373" t="s">
        <v>272</v>
      </c>
      <c r="D25" s="373"/>
      <c r="E25" s="373"/>
      <c r="F25" s="373"/>
      <c r="G25" s="373"/>
      <c r="H25" s="373"/>
      <c r="I25" s="233">
        <v>5294927</v>
      </c>
      <c r="J25" s="6"/>
      <c r="K25" s="382"/>
      <c r="L25" s="257"/>
      <c r="M25" s="257"/>
    </row>
    <row r="26" spans="1:22" ht="25.15" customHeight="1" x14ac:dyDescent="0.25">
      <c r="A26" s="239" t="s">
        <v>254</v>
      </c>
      <c r="B26" s="7" t="s">
        <v>5</v>
      </c>
      <c r="C26" s="374" t="s">
        <v>268</v>
      </c>
      <c r="D26" s="374"/>
      <c r="E26" s="374"/>
      <c r="F26" s="374"/>
      <c r="G26" s="374"/>
      <c r="H26" s="374"/>
      <c r="I26" s="231">
        <v>3006560</v>
      </c>
      <c r="J26" s="257"/>
      <c r="K26" s="382"/>
      <c r="L26" s="257"/>
      <c r="M26" s="257"/>
    </row>
    <row r="27" spans="1:22" ht="25.15" customHeight="1" x14ac:dyDescent="0.25">
      <c r="A27" s="239" t="s">
        <v>254</v>
      </c>
      <c r="B27" s="7" t="s">
        <v>6</v>
      </c>
      <c r="C27" s="374" t="s">
        <v>269</v>
      </c>
      <c r="D27" s="374"/>
      <c r="E27" s="374"/>
      <c r="F27" s="374"/>
      <c r="G27" s="374"/>
      <c r="H27" s="374"/>
      <c r="I27" s="116">
        <v>756138</v>
      </c>
      <c r="J27" s="257"/>
      <c r="K27" s="382"/>
      <c r="L27" s="257"/>
      <c r="M27" s="257"/>
    </row>
    <row r="28" spans="1:22" ht="25.15" customHeight="1" x14ac:dyDescent="0.25">
      <c r="A28" s="239" t="s">
        <v>255</v>
      </c>
      <c r="B28" s="7" t="s">
        <v>7</v>
      </c>
      <c r="C28" s="373" t="s">
        <v>186</v>
      </c>
      <c r="D28" s="373"/>
      <c r="E28" s="373"/>
      <c r="F28" s="373"/>
      <c r="G28" s="373"/>
      <c r="H28" s="373"/>
      <c r="I28" s="116">
        <f>SUM(H29:H31)</f>
        <v>22368034</v>
      </c>
      <c r="J28" s="257"/>
      <c r="K28" s="382"/>
      <c r="L28" s="233"/>
      <c r="M28" s="257"/>
    </row>
    <row r="29" spans="1:22" ht="25.15" customHeight="1" x14ac:dyDescent="0.25">
      <c r="A29" s="239" t="s">
        <v>255</v>
      </c>
      <c r="B29" s="7"/>
      <c r="C29" s="373" t="s">
        <v>261</v>
      </c>
      <c r="D29" s="383"/>
      <c r="E29" s="383"/>
      <c r="F29" s="383"/>
      <c r="G29" s="383"/>
      <c r="H29" s="232">
        <v>20531034</v>
      </c>
      <c r="I29" s="116"/>
      <c r="J29" s="257"/>
      <c r="K29" s="382"/>
      <c r="L29" s="257"/>
      <c r="M29" s="257"/>
    </row>
    <row r="30" spans="1:22" ht="25.15" customHeight="1" x14ac:dyDescent="0.25">
      <c r="A30" s="239" t="s">
        <v>255</v>
      </c>
      <c r="B30" s="7"/>
      <c r="C30" s="373" t="s">
        <v>270</v>
      </c>
      <c r="D30" s="383"/>
      <c r="E30" s="383"/>
      <c r="F30" s="383"/>
      <c r="G30" s="383"/>
      <c r="H30" s="232">
        <v>978120</v>
      </c>
      <c r="I30" s="116"/>
      <c r="J30" s="257"/>
      <c r="K30" s="382"/>
      <c r="L30" s="257"/>
      <c r="M30" s="257"/>
    </row>
    <row r="31" spans="1:22" ht="25.15" customHeight="1" x14ac:dyDescent="0.25">
      <c r="A31" s="239" t="s">
        <v>254</v>
      </c>
      <c r="B31" s="7"/>
      <c r="C31" s="373" t="s">
        <v>271</v>
      </c>
      <c r="D31" s="383"/>
      <c r="E31" s="383"/>
      <c r="F31" s="383"/>
      <c r="G31" s="383"/>
      <c r="H31" s="232">
        <v>858880</v>
      </c>
      <c r="I31" s="116"/>
      <c r="J31" s="257"/>
      <c r="K31" s="257"/>
      <c r="L31" s="257"/>
      <c r="M31" s="257"/>
    </row>
    <row r="32" spans="1:22" ht="25.15" customHeight="1" x14ac:dyDescent="0.25">
      <c r="B32" s="384" t="s">
        <v>290</v>
      </c>
      <c r="C32" s="384"/>
      <c r="D32" s="384"/>
      <c r="E32" s="384"/>
      <c r="F32" s="384"/>
      <c r="G32" s="384"/>
      <c r="H32" s="384"/>
      <c r="I32" s="384"/>
      <c r="J32" s="206">
        <v>1915257</v>
      </c>
      <c r="K32" s="245"/>
      <c r="L32" s="257"/>
      <c r="M32" s="257"/>
    </row>
    <row r="33" spans="1:13" ht="25.15" customHeight="1" x14ac:dyDescent="0.25">
      <c r="A33" s="4" t="s">
        <v>146</v>
      </c>
      <c r="B33" s="360" t="s">
        <v>185</v>
      </c>
      <c r="C33" s="361"/>
      <c r="D33" s="361"/>
      <c r="E33" s="361"/>
      <c r="F33" s="361"/>
      <c r="G33" s="361"/>
      <c r="H33" s="361"/>
      <c r="I33" s="361"/>
      <c r="J33" s="361"/>
      <c r="K33" s="361"/>
      <c r="L33" s="112">
        <f>SUM(J34:J37)</f>
        <v>5076564</v>
      </c>
      <c r="M33" s="257"/>
    </row>
    <row r="34" spans="1:13" ht="25.15" customHeight="1" x14ac:dyDescent="0.25">
      <c r="A34" s="113"/>
      <c r="B34" s="385" t="s">
        <v>414</v>
      </c>
      <c r="C34" s="385"/>
      <c r="D34" s="385"/>
      <c r="E34" s="385"/>
      <c r="F34" s="385"/>
      <c r="G34" s="385"/>
      <c r="H34" s="385"/>
      <c r="I34" s="385"/>
      <c r="J34" s="207">
        <v>2906073</v>
      </c>
      <c r="K34" s="243"/>
      <c r="L34" s="115"/>
      <c r="M34" s="257"/>
    </row>
    <row r="35" spans="1:13" ht="25.15" customHeight="1" x14ac:dyDescent="0.25">
      <c r="A35" s="113"/>
      <c r="B35" s="375" t="s">
        <v>246</v>
      </c>
      <c r="C35" s="375"/>
      <c r="D35" s="375"/>
      <c r="E35" s="375"/>
      <c r="F35" s="375"/>
      <c r="G35" s="375"/>
      <c r="H35" s="375"/>
      <c r="I35" s="375"/>
      <c r="J35" s="3">
        <v>886000</v>
      </c>
      <c r="K35" s="243"/>
      <c r="L35" s="114"/>
      <c r="M35" s="257"/>
    </row>
    <row r="36" spans="1:13" ht="25.15" customHeight="1" x14ac:dyDescent="0.25">
      <c r="A36" s="113"/>
      <c r="B36" s="375" t="s">
        <v>413</v>
      </c>
      <c r="C36" s="375"/>
      <c r="D36" s="375"/>
      <c r="E36" s="375"/>
      <c r="F36" s="375"/>
      <c r="G36" s="375"/>
      <c r="H36" s="375"/>
      <c r="I36" s="375"/>
      <c r="J36" s="230">
        <v>285601</v>
      </c>
      <c r="K36" s="243"/>
      <c r="L36" s="114"/>
      <c r="M36" s="257"/>
    </row>
    <row r="37" spans="1:13" ht="25.15" customHeight="1" x14ac:dyDescent="0.25">
      <c r="A37" s="113"/>
      <c r="B37" s="376" t="s">
        <v>257</v>
      </c>
      <c r="C37" s="376"/>
      <c r="D37" s="376"/>
      <c r="E37" s="376"/>
      <c r="F37" s="376"/>
      <c r="G37" s="376"/>
      <c r="H37" s="376"/>
      <c r="I37" s="376"/>
      <c r="J37" s="206">
        <v>998890</v>
      </c>
      <c r="K37" s="243"/>
      <c r="L37" s="114"/>
      <c r="M37" s="233"/>
    </row>
    <row r="38" spans="1:13" ht="25.15" customHeight="1" x14ac:dyDescent="0.25">
      <c r="A38" s="4" t="s">
        <v>177</v>
      </c>
      <c r="B38" s="360" t="s">
        <v>139</v>
      </c>
      <c r="C38" s="361"/>
      <c r="D38" s="361"/>
      <c r="E38" s="361"/>
      <c r="F38" s="361"/>
      <c r="G38" s="361"/>
      <c r="H38" s="361"/>
      <c r="I38" s="361"/>
      <c r="J38" s="361"/>
      <c r="K38" s="361"/>
      <c r="L38" s="112">
        <f>SUM(I39:I47)</f>
        <v>3962400</v>
      </c>
      <c r="M38" s="257"/>
    </row>
    <row r="39" spans="1:13" ht="25.15" customHeight="1" x14ac:dyDescent="0.25">
      <c r="A39" s="113"/>
      <c r="B39" s="208" t="s">
        <v>4</v>
      </c>
      <c r="C39" s="386" t="s">
        <v>262</v>
      </c>
      <c r="D39" s="386"/>
      <c r="E39" s="386"/>
      <c r="F39" s="386"/>
      <c r="G39" s="386"/>
      <c r="H39" s="386"/>
      <c r="I39" s="231">
        <v>3962400</v>
      </c>
      <c r="J39" s="243"/>
      <c r="K39" s="243"/>
      <c r="L39" s="115"/>
      <c r="M39" s="257"/>
    </row>
    <row r="40" spans="1:13" ht="25.15" hidden="1" customHeight="1" x14ac:dyDescent="0.25">
      <c r="A40" s="113"/>
      <c r="B40" s="208" t="s">
        <v>5</v>
      </c>
      <c r="C40" s="387"/>
      <c r="D40" s="387"/>
      <c r="E40" s="387"/>
      <c r="F40" s="387"/>
      <c r="G40" s="387"/>
      <c r="H40" s="387"/>
      <c r="I40" s="3"/>
      <c r="J40" s="243"/>
      <c r="K40" s="243"/>
      <c r="L40" s="115"/>
      <c r="M40" s="257"/>
    </row>
    <row r="41" spans="1:13" ht="25.15" hidden="1" customHeight="1" x14ac:dyDescent="0.25">
      <c r="A41" s="113"/>
      <c r="B41" s="208"/>
      <c r="C41" s="241"/>
      <c r="D41" s="241"/>
      <c r="E41" s="241"/>
      <c r="F41" s="241"/>
      <c r="G41" s="241"/>
      <c r="H41" s="241"/>
      <c r="I41" s="116"/>
      <c r="J41" s="243"/>
      <c r="K41" s="243"/>
      <c r="L41" s="115"/>
      <c r="M41" s="257"/>
    </row>
    <row r="42" spans="1:13" ht="25.15" hidden="1" customHeight="1" x14ac:dyDescent="0.25">
      <c r="A42" s="113"/>
      <c r="B42" s="208"/>
      <c r="C42" s="241"/>
      <c r="D42" s="241"/>
      <c r="E42" s="241"/>
      <c r="F42" s="241"/>
      <c r="G42" s="241"/>
      <c r="H42" s="241"/>
      <c r="I42" s="116"/>
      <c r="J42" s="243"/>
      <c r="K42" s="243"/>
      <c r="L42" s="115"/>
      <c r="M42" s="257"/>
    </row>
    <row r="43" spans="1:13" ht="25.15" hidden="1" customHeight="1" x14ac:dyDescent="0.25">
      <c r="A43" s="113"/>
      <c r="B43" s="208"/>
      <c r="C43" s="241"/>
      <c r="D43" s="241"/>
      <c r="E43" s="241"/>
      <c r="F43" s="241"/>
      <c r="G43" s="241"/>
      <c r="H43" s="241"/>
      <c r="I43" s="116"/>
      <c r="J43" s="243"/>
      <c r="K43" s="243"/>
      <c r="L43" s="115"/>
      <c r="M43" s="257"/>
    </row>
    <row r="44" spans="1:13" ht="25.15" hidden="1" customHeight="1" x14ac:dyDescent="0.25">
      <c r="A44" s="113"/>
      <c r="B44" s="208"/>
      <c r="C44" s="241"/>
      <c r="D44" s="241"/>
      <c r="E44" s="241"/>
      <c r="F44" s="241"/>
      <c r="G44" s="241"/>
      <c r="H44" s="241"/>
      <c r="I44" s="116"/>
      <c r="J44" s="243"/>
      <c r="K44" s="243"/>
      <c r="L44" s="115"/>
      <c r="M44" s="257"/>
    </row>
    <row r="45" spans="1:13" ht="25.15" hidden="1" customHeight="1" x14ac:dyDescent="0.25">
      <c r="A45" s="113"/>
      <c r="B45" s="7" t="s">
        <v>5</v>
      </c>
      <c r="C45" s="374" t="s">
        <v>214</v>
      </c>
      <c r="D45" s="374"/>
      <c r="E45" s="374"/>
      <c r="F45" s="374"/>
      <c r="G45" s="374"/>
      <c r="H45" s="374"/>
      <c r="I45" s="233">
        <v>0</v>
      </c>
      <c r="J45" s="243"/>
      <c r="K45" s="243"/>
      <c r="L45" s="115"/>
      <c r="M45" s="257"/>
    </row>
    <row r="46" spans="1:13" ht="25.15" hidden="1" customHeight="1" x14ac:dyDescent="0.25">
      <c r="A46" s="113"/>
      <c r="B46" s="7" t="s">
        <v>6</v>
      </c>
      <c r="C46" s="374"/>
      <c r="D46" s="374"/>
      <c r="E46" s="374"/>
      <c r="F46" s="374"/>
      <c r="G46" s="374"/>
      <c r="H46" s="374"/>
      <c r="I46" s="233">
        <v>0</v>
      </c>
      <c r="J46" s="243"/>
      <c r="K46" s="243"/>
      <c r="L46" s="115"/>
      <c r="M46" s="257"/>
    </row>
    <row r="47" spans="1:13" ht="25.15" hidden="1" customHeight="1" x14ac:dyDescent="0.25">
      <c r="A47" s="113"/>
      <c r="B47" s="7"/>
      <c r="C47" s="374"/>
      <c r="D47" s="374"/>
      <c r="E47" s="374"/>
      <c r="F47" s="374"/>
      <c r="G47" s="374"/>
      <c r="H47" s="374"/>
      <c r="I47" s="233"/>
      <c r="J47" s="243"/>
      <c r="K47" s="243"/>
      <c r="L47" s="115"/>
      <c r="M47" s="257"/>
    </row>
    <row r="48" spans="1:13" ht="25.15" hidden="1" customHeight="1" x14ac:dyDescent="0.25">
      <c r="A48" s="113"/>
      <c r="B48" s="7"/>
      <c r="C48" s="254"/>
      <c r="D48" s="254"/>
      <c r="E48" s="254"/>
      <c r="F48" s="254"/>
      <c r="G48" s="254"/>
      <c r="H48" s="254"/>
      <c r="I48" s="233"/>
      <c r="J48" s="243"/>
      <c r="K48" s="243"/>
      <c r="L48" s="115"/>
      <c r="M48" s="257"/>
    </row>
    <row r="49" spans="1:16" ht="25.15" customHeight="1" x14ac:dyDescent="0.25">
      <c r="A49" s="4" t="s">
        <v>182</v>
      </c>
      <c r="B49" s="360" t="s">
        <v>136</v>
      </c>
      <c r="C49" s="361"/>
      <c r="D49" s="361"/>
      <c r="E49" s="361"/>
      <c r="F49" s="361"/>
      <c r="G49" s="361"/>
      <c r="H49" s="361"/>
      <c r="I49" s="361"/>
      <c r="J49" s="361"/>
      <c r="K49" s="361"/>
      <c r="L49" s="112">
        <f>SUM(J50:J52)</f>
        <v>649180</v>
      </c>
      <c r="M49" s="257"/>
    </row>
    <row r="50" spans="1:16" ht="25.35" customHeight="1" x14ac:dyDescent="0.25">
      <c r="B50" s="7" t="s">
        <v>4</v>
      </c>
      <c r="C50" s="374" t="s">
        <v>245</v>
      </c>
      <c r="D50" s="374"/>
      <c r="E50" s="374"/>
      <c r="F50" s="374"/>
      <c r="G50" s="374"/>
      <c r="H50" s="374"/>
      <c r="I50" s="233"/>
      <c r="J50" s="3">
        <v>649180</v>
      </c>
      <c r="K50" s="257"/>
      <c r="L50" s="257"/>
      <c r="M50" s="257"/>
    </row>
    <row r="51" spans="1:16" ht="25.35" hidden="1" customHeight="1" x14ac:dyDescent="0.25">
      <c r="B51" s="7" t="s">
        <v>5</v>
      </c>
      <c r="C51" s="374"/>
      <c r="D51" s="374"/>
      <c r="E51" s="374"/>
      <c r="F51" s="374"/>
      <c r="G51" s="374"/>
      <c r="H51" s="374"/>
      <c r="I51" s="233"/>
      <c r="J51" s="6"/>
      <c r="K51" s="257"/>
      <c r="L51" s="257"/>
      <c r="M51" s="257"/>
    </row>
    <row r="52" spans="1:16" ht="25.35" hidden="1" customHeight="1" x14ac:dyDescent="0.25">
      <c r="B52" s="7" t="s">
        <v>6</v>
      </c>
      <c r="C52" s="374"/>
      <c r="D52" s="374"/>
      <c r="E52" s="374"/>
      <c r="F52" s="374"/>
      <c r="G52" s="374"/>
      <c r="H52" s="374"/>
      <c r="I52" s="233"/>
      <c r="J52" s="257"/>
      <c r="K52" s="257"/>
      <c r="L52" s="257"/>
      <c r="M52" s="257"/>
    </row>
    <row r="53" spans="1:16" ht="25.35" customHeight="1" thickBot="1" x14ac:dyDescent="0.25"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8"/>
      <c r="O53" s="8"/>
      <c r="P53" s="8"/>
    </row>
  </sheetData>
  <mergeCells count="51">
    <mergeCell ref="C52:H52"/>
    <mergeCell ref="B36:I36"/>
    <mergeCell ref="B37:I37"/>
    <mergeCell ref="B38:K38"/>
    <mergeCell ref="C39:H39"/>
    <mergeCell ref="C40:H40"/>
    <mergeCell ref="C45:H45"/>
    <mergeCell ref="C46:H46"/>
    <mergeCell ref="C47:H47"/>
    <mergeCell ref="B49:K49"/>
    <mergeCell ref="C50:H50"/>
    <mergeCell ref="C51:H51"/>
    <mergeCell ref="B35:I35"/>
    <mergeCell ref="B21:I21"/>
    <mergeCell ref="B22:K22"/>
    <mergeCell ref="B23:I23"/>
    <mergeCell ref="K23:K30"/>
    <mergeCell ref="B24:I24"/>
    <mergeCell ref="C25:H25"/>
    <mergeCell ref="C26:H26"/>
    <mergeCell ref="C27:H27"/>
    <mergeCell ref="C28:H28"/>
    <mergeCell ref="C29:G29"/>
    <mergeCell ref="C30:G30"/>
    <mergeCell ref="C31:G31"/>
    <mergeCell ref="B32:I32"/>
    <mergeCell ref="B33:K33"/>
    <mergeCell ref="B34:I34"/>
    <mergeCell ref="B16:I16"/>
    <mergeCell ref="B17:I17"/>
    <mergeCell ref="B18:K18"/>
    <mergeCell ref="B19:I19"/>
    <mergeCell ref="K19:K20"/>
    <mergeCell ref="B20:I20"/>
    <mergeCell ref="B6:I6"/>
    <mergeCell ref="K6:K15"/>
    <mergeCell ref="B7:I7"/>
    <mergeCell ref="C8:H8"/>
    <mergeCell ref="C9:H9"/>
    <mergeCell ref="C10:H10"/>
    <mergeCell ref="C11:H11"/>
    <mergeCell ref="C12:H12"/>
    <mergeCell ref="B13:I13"/>
    <mergeCell ref="B14:I14"/>
    <mergeCell ref="B15:I15"/>
    <mergeCell ref="B5:J5"/>
    <mergeCell ref="L1:N1"/>
    <mergeCell ref="A2:E2"/>
    <mergeCell ref="B3:L3"/>
    <mergeCell ref="R3:T3"/>
    <mergeCell ref="B4:L4"/>
  </mergeCells>
  <printOptions horizontalCentered="1" verticalCentered="1"/>
  <pageMargins left="0" right="0" top="0.98425196850393704" bottom="0.59055118110236227" header="0.51181102362204722" footer="0.11811023622047245"/>
  <pageSetup paperSize="9" scale="4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zoomScaleNormal="100" workbookViewId="0">
      <selection activeCell="I1" sqref="I1:K1"/>
    </sheetView>
  </sheetViews>
  <sheetFormatPr defaultColWidth="8.85546875" defaultRowHeight="12.75" x14ac:dyDescent="0.2"/>
  <cols>
    <col min="1" max="1" width="5.85546875" style="1" customWidth="1"/>
    <col min="2" max="5" width="8.85546875" style="1" customWidth="1"/>
    <col min="6" max="6" width="11.85546875" style="1" customWidth="1"/>
    <col min="7" max="7" width="8.85546875" style="1" customWidth="1"/>
    <col min="8" max="8" width="17.5703125" style="1" customWidth="1"/>
    <col min="9" max="9" width="19" style="1" bestFit="1" customWidth="1"/>
    <col min="10" max="10" width="31.85546875" style="1" bestFit="1" customWidth="1"/>
    <col min="11" max="16384" width="8.85546875" style="1"/>
  </cols>
  <sheetData>
    <row r="1" spans="1:22" ht="15.75" x14ac:dyDescent="0.25">
      <c r="I1" s="362" t="s">
        <v>418</v>
      </c>
      <c r="J1" s="362"/>
      <c r="K1" s="362"/>
    </row>
    <row r="2" spans="1:22" ht="15.75" x14ac:dyDescent="0.25">
      <c r="A2" s="390" t="s">
        <v>357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</row>
    <row r="3" spans="1:22" ht="26.25" x14ac:dyDescent="0.4">
      <c r="B3" s="392" t="s">
        <v>124</v>
      </c>
      <c r="C3" s="392"/>
      <c r="D3" s="392"/>
      <c r="E3" s="392"/>
      <c r="F3" s="392"/>
      <c r="G3" s="392"/>
      <c r="H3" s="392"/>
      <c r="I3" s="392"/>
      <c r="J3" s="392"/>
      <c r="K3" s="392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</row>
    <row r="4" spans="1:22" ht="25.5" customHeight="1" x14ac:dyDescent="0.3">
      <c r="B4" s="394" t="s">
        <v>212</v>
      </c>
      <c r="C4" s="394"/>
      <c r="D4" s="394"/>
      <c r="E4" s="394"/>
      <c r="F4" s="394"/>
      <c r="G4" s="394"/>
      <c r="H4" s="394"/>
      <c r="I4" s="394"/>
      <c r="J4" s="394"/>
      <c r="K4" s="394"/>
    </row>
    <row r="5" spans="1:22" ht="24.95" customHeight="1" x14ac:dyDescent="0.25">
      <c r="A5" s="9" t="s">
        <v>1</v>
      </c>
      <c r="B5" s="387" t="s">
        <v>12</v>
      </c>
      <c r="C5" s="387"/>
      <c r="D5" s="387"/>
      <c r="E5" s="387"/>
      <c r="F5" s="387"/>
      <c r="G5" s="387"/>
      <c r="H5" s="387"/>
      <c r="I5" s="387"/>
      <c r="J5" s="3">
        <f>SUM(I6:I11)</f>
        <v>209967397</v>
      </c>
    </row>
    <row r="6" spans="1:22" ht="24.95" customHeight="1" x14ac:dyDescent="0.25">
      <c r="B6" s="10">
        <v>1</v>
      </c>
      <c r="C6" s="375" t="s">
        <v>2</v>
      </c>
      <c r="D6" s="375"/>
      <c r="E6" s="375"/>
      <c r="F6" s="375"/>
      <c r="G6" s="375"/>
      <c r="H6" s="375"/>
      <c r="I6" s="230">
        <f>'államházt.belüli tám.3  '!L5</f>
        <v>90223087</v>
      </c>
    </row>
    <row r="7" spans="1:22" ht="24.95" customHeight="1" x14ac:dyDescent="0.25">
      <c r="B7" s="10">
        <v>2</v>
      </c>
      <c r="C7" s="375" t="s">
        <v>13</v>
      </c>
      <c r="D7" s="375"/>
      <c r="E7" s="375"/>
      <c r="F7" s="375"/>
      <c r="G7" s="375"/>
      <c r="H7" s="375"/>
      <c r="I7" s="230">
        <f>'államházt.belüli tám.3  '!L18</f>
        <v>56685250</v>
      </c>
    </row>
    <row r="8" spans="1:22" ht="24.95" customHeight="1" x14ac:dyDescent="0.25">
      <c r="B8" s="10">
        <v>3</v>
      </c>
      <c r="C8" s="375" t="s">
        <v>14</v>
      </c>
      <c r="D8" s="375"/>
      <c r="E8" s="375"/>
      <c r="F8" s="375"/>
      <c r="G8" s="375"/>
      <c r="H8" s="375"/>
      <c r="I8" s="230">
        <f>'államházt.belüli tám.3  '!L22</f>
        <v>53370916</v>
      </c>
      <c r="N8" s="1">
        <v>4</v>
      </c>
    </row>
    <row r="9" spans="1:22" ht="24.95" customHeight="1" x14ac:dyDescent="0.25">
      <c r="B9" s="10">
        <v>4</v>
      </c>
      <c r="C9" s="375" t="s">
        <v>15</v>
      </c>
      <c r="D9" s="375"/>
      <c r="E9" s="375"/>
      <c r="F9" s="375"/>
      <c r="G9" s="375"/>
      <c r="H9" s="375"/>
      <c r="I9" s="230">
        <f>'államházt.belüli tám.3  '!L33</f>
        <v>5076564</v>
      </c>
    </row>
    <row r="10" spans="1:22" ht="24.95" customHeight="1" x14ac:dyDescent="0.25">
      <c r="B10" s="10">
        <v>5</v>
      </c>
      <c r="C10" s="375" t="s">
        <v>188</v>
      </c>
      <c r="D10" s="375"/>
      <c r="E10" s="375"/>
      <c r="F10" s="375"/>
      <c r="G10" s="375"/>
      <c r="H10" s="375"/>
      <c r="I10" s="230">
        <f>'államházt.belüli tám.3  '!L38</f>
        <v>3962400</v>
      </c>
    </row>
    <row r="11" spans="1:22" ht="24.95" customHeight="1" x14ac:dyDescent="0.25">
      <c r="B11" s="10">
        <v>6</v>
      </c>
      <c r="C11" s="375" t="s">
        <v>136</v>
      </c>
      <c r="D11" s="375"/>
      <c r="E11" s="375"/>
      <c r="F11" s="375"/>
      <c r="G11" s="375"/>
      <c r="H11" s="375"/>
      <c r="I11" s="230">
        <f>'államházt.belüli tám.3  '!L49</f>
        <v>649180</v>
      </c>
    </row>
    <row r="12" spans="1:22" ht="24.95" customHeight="1" x14ac:dyDescent="0.25">
      <c r="A12" s="9" t="s">
        <v>8</v>
      </c>
      <c r="B12" s="387" t="s">
        <v>16</v>
      </c>
      <c r="C12" s="387"/>
      <c r="D12" s="387"/>
      <c r="E12" s="387"/>
      <c r="F12" s="387"/>
      <c r="G12" s="387"/>
      <c r="H12" s="387"/>
      <c r="I12" s="387"/>
      <c r="J12" s="3">
        <f>SUM(I13:I18)</f>
        <v>62413000</v>
      </c>
    </row>
    <row r="13" spans="1:22" ht="24.95" customHeight="1" x14ac:dyDescent="0.25">
      <c r="B13" s="10">
        <v>1</v>
      </c>
      <c r="C13" s="375" t="s">
        <v>266</v>
      </c>
      <c r="D13" s="375"/>
      <c r="E13" s="375"/>
      <c r="F13" s="375"/>
      <c r="G13" s="375"/>
      <c r="H13" s="375"/>
      <c r="I13" s="230">
        <v>17172000</v>
      </c>
    </row>
    <row r="14" spans="1:22" ht="24.95" customHeight="1" x14ac:dyDescent="0.2">
      <c r="B14" s="10">
        <v>2</v>
      </c>
      <c r="C14" s="375" t="s">
        <v>148</v>
      </c>
      <c r="D14" s="375"/>
      <c r="E14" s="375"/>
      <c r="F14" s="375"/>
      <c r="G14" s="375"/>
      <c r="H14" s="375"/>
      <c r="I14" s="6">
        <v>38072000</v>
      </c>
    </row>
    <row r="15" spans="1:22" ht="24.95" customHeight="1" x14ac:dyDescent="0.2">
      <c r="B15" s="10">
        <v>3</v>
      </c>
      <c r="C15" s="375" t="s">
        <v>291</v>
      </c>
      <c r="D15" s="375"/>
      <c r="E15" s="375"/>
      <c r="F15" s="375"/>
      <c r="G15" s="375"/>
      <c r="H15" s="375"/>
      <c r="I15" s="6">
        <v>3221000</v>
      </c>
    </row>
    <row r="16" spans="1:22" ht="24.95" customHeight="1" x14ac:dyDescent="0.25">
      <c r="B16" s="10">
        <v>4</v>
      </c>
      <c r="C16" s="384" t="s">
        <v>264</v>
      </c>
      <c r="D16" s="384"/>
      <c r="E16" s="384"/>
      <c r="F16" s="384"/>
      <c r="G16" s="384"/>
      <c r="H16" s="384"/>
      <c r="I16" s="230">
        <v>3363000</v>
      </c>
    </row>
    <row r="17" spans="1:10" ht="24.95" customHeight="1" x14ac:dyDescent="0.25">
      <c r="B17" s="10">
        <v>5</v>
      </c>
      <c r="C17" s="384" t="s">
        <v>265</v>
      </c>
      <c r="D17" s="384"/>
      <c r="E17" s="384"/>
      <c r="F17" s="384"/>
      <c r="G17" s="384"/>
      <c r="H17" s="384"/>
      <c r="I17" s="230">
        <v>585000</v>
      </c>
    </row>
    <row r="18" spans="1:10" ht="24.95" hidden="1" customHeight="1" x14ac:dyDescent="0.2">
      <c r="B18" s="10">
        <v>6</v>
      </c>
      <c r="C18" s="375"/>
      <c r="D18" s="375"/>
      <c r="E18" s="375"/>
      <c r="F18" s="375"/>
      <c r="G18" s="375"/>
      <c r="H18" s="375"/>
      <c r="I18" s="6"/>
    </row>
    <row r="19" spans="1:10" ht="24.95" customHeight="1" x14ac:dyDescent="0.25">
      <c r="A19" s="9" t="s">
        <v>9</v>
      </c>
      <c r="B19" s="387" t="s">
        <v>17</v>
      </c>
      <c r="C19" s="387"/>
      <c r="D19" s="387"/>
      <c r="E19" s="387"/>
      <c r="F19" s="387"/>
      <c r="G19" s="387"/>
      <c r="H19" s="387"/>
      <c r="I19" s="387"/>
      <c r="J19" s="3">
        <f>SUM(I20:I24)</f>
        <v>32433000</v>
      </c>
    </row>
    <row r="20" spans="1:10" ht="24.95" customHeight="1" x14ac:dyDescent="0.25">
      <c r="B20" s="10">
        <v>1</v>
      </c>
      <c r="C20" s="375" t="s">
        <v>18</v>
      </c>
      <c r="D20" s="375"/>
      <c r="E20" s="375"/>
      <c r="F20" s="375"/>
      <c r="G20" s="375"/>
      <c r="H20" s="375"/>
      <c r="I20" s="230">
        <v>0</v>
      </c>
    </row>
    <row r="21" spans="1:10" ht="24.95" customHeight="1" x14ac:dyDescent="0.25">
      <c r="B21" s="10">
        <v>2</v>
      </c>
      <c r="C21" s="375" t="s">
        <v>294</v>
      </c>
      <c r="D21" s="375"/>
      <c r="E21" s="375"/>
      <c r="F21" s="375"/>
      <c r="G21" s="375"/>
      <c r="H21" s="375"/>
      <c r="I21" s="230">
        <v>32338000</v>
      </c>
    </row>
    <row r="22" spans="1:10" ht="24.95" customHeight="1" x14ac:dyDescent="0.2">
      <c r="B22" s="10">
        <v>3</v>
      </c>
      <c r="C22" s="375" t="s">
        <v>295</v>
      </c>
      <c r="D22" s="375"/>
      <c r="E22" s="375"/>
      <c r="F22" s="375"/>
      <c r="G22" s="375"/>
      <c r="H22" s="375"/>
      <c r="I22" s="246">
        <v>0</v>
      </c>
    </row>
    <row r="23" spans="1:10" ht="24.95" customHeight="1" x14ac:dyDescent="0.2">
      <c r="B23" s="10">
        <v>4</v>
      </c>
      <c r="C23" s="375" t="s">
        <v>19</v>
      </c>
      <c r="D23" s="375"/>
      <c r="E23" s="375"/>
      <c r="F23" s="375"/>
      <c r="G23" s="375"/>
      <c r="H23" s="375"/>
      <c r="I23" s="6">
        <v>50000</v>
      </c>
    </row>
    <row r="24" spans="1:10" ht="24.95" customHeight="1" x14ac:dyDescent="0.25">
      <c r="B24" s="10">
        <v>5</v>
      </c>
      <c r="C24" s="375" t="s">
        <v>296</v>
      </c>
      <c r="D24" s="375"/>
      <c r="E24" s="375"/>
      <c r="F24" s="375"/>
      <c r="G24" s="375"/>
      <c r="H24" s="375"/>
      <c r="I24" s="230">
        <v>45000</v>
      </c>
    </row>
    <row r="25" spans="1:10" ht="24.95" customHeight="1" x14ac:dyDescent="0.25">
      <c r="A25" s="9" t="s">
        <v>11</v>
      </c>
      <c r="B25" s="387" t="s">
        <v>20</v>
      </c>
      <c r="C25" s="387"/>
      <c r="D25" s="387"/>
      <c r="E25" s="387"/>
      <c r="F25" s="387"/>
      <c r="G25" s="387"/>
      <c r="H25" s="387"/>
      <c r="I25" s="387"/>
      <c r="J25" s="3">
        <f>SUM(I26:I38)</f>
        <v>20971000</v>
      </c>
    </row>
    <row r="26" spans="1:10" ht="24.95" customHeight="1" x14ac:dyDescent="0.2">
      <c r="B26" s="10">
        <v>1</v>
      </c>
      <c r="C26" s="375" t="s">
        <v>21</v>
      </c>
      <c r="D26" s="375"/>
      <c r="E26" s="375"/>
      <c r="F26" s="375"/>
      <c r="G26" s="375"/>
      <c r="H26" s="375"/>
      <c r="I26" s="6">
        <v>236000</v>
      </c>
    </row>
    <row r="27" spans="1:10" ht="24.95" customHeight="1" x14ac:dyDescent="0.25">
      <c r="B27" s="10">
        <v>2</v>
      </c>
      <c r="C27" s="375" t="s">
        <v>297</v>
      </c>
      <c r="D27" s="375"/>
      <c r="E27" s="375"/>
      <c r="F27" s="375"/>
      <c r="G27" s="375"/>
      <c r="H27" s="375"/>
      <c r="I27" s="230">
        <v>9354000</v>
      </c>
    </row>
    <row r="28" spans="1:10" ht="24.95" customHeight="1" x14ac:dyDescent="0.25">
      <c r="B28" s="10">
        <v>3</v>
      </c>
      <c r="C28" s="375" t="s">
        <v>298</v>
      </c>
      <c r="D28" s="375"/>
      <c r="E28" s="375"/>
      <c r="F28" s="375"/>
      <c r="G28" s="375"/>
      <c r="H28" s="375"/>
      <c r="I28" s="230">
        <v>1157000</v>
      </c>
    </row>
    <row r="29" spans="1:10" ht="24.95" customHeight="1" x14ac:dyDescent="0.2">
      <c r="B29" s="10">
        <v>4</v>
      </c>
      <c r="C29" s="375" t="s">
        <v>22</v>
      </c>
      <c r="D29" s="375"/>
      <c r="E29" s="375"/>
      <c r="F29" s="375"/>
      <c r="G29" s="375"/>
      <c r="H29" s="375"/>
      <c r="I29" s="6">
        <v>0</v>
      </c>
    </row>
    <row r="30" spans="1:10" ht="24.95" customHeight="1" x14ac:dyDescent="0.2">
      <c r="B30" s="10">
        <v>5</v>
      </c>
      <c r="C30" s="375" t="s">
        <v>23</v>
      </c>
      <c r="D30" s="375"/>
      <c r="E30" s="375"/>
      <c r="F30" s="375"/>
      <c r="G30" s="375"/>
      <c r="H30" s="375"/>
      <c r="I30" s="6">
        <f>SUM(H31:H34)</f>
        <v>4692000</v>
      </c>
    </row>
    <row r="31" spans="1:10" ht="24.95" customHeight="1" x14ac:dyDescent="0.2">
      <c r="B31" s="10"/>
      <c r="C31" s="97" t="s">
        <v>4</v>
      </c>
      <c r="D31" s="375" t="s">
        <v>132</v>
      </c>
      <c r="E31" s="375"/>
      <c r="F31" s="375"/>
      <c r="G31" s="375"/>
      <c r="H31" s="11">
        <v>4305000</v>
      </c>
      <c r="I31" s="6"/>
    </row>
    <row r="32" spans="1:10" ht="24.95" customHeight="1" x14ac:dyDescent="0.2">
      <c r="B32" s="10"/>
      <c r="C32" s="97" t="s">
        <v>5</v>
      </c>
      <c r="D32" s="375" t="s">
        <v>133</v>
      </c>
      <c r="E32" s="375"/>
      <c r="F32" s="375"/>
      <c r="G32" s="375"/>
      <c r="H32" s="11">
        <v>387000</v>
      </c>
      <c r="I32" s="6"/>
    </row>
    <row r="33" spans="1:10" ht="24.95" hidden="1" customHeight="1" x14ac:dyDescent="0.2">
      <c r="B33" s="10"/>
      <c r="C33" s="97" t="s">
        <v>6</v>
      </c>
      <c r="D33" s="375"/>
      <c r="E33" s="375"/>
      <c r="F33" s="375"/>
      <c r="G33" s="375"/>
      <c r="H33" s="11"/>
      <c r="I33" s="6"/>
    </row>
    <row r="34" spans="1:10" ht="24.95" hidden="1" customHeight="1" x14ac:dyDescent="0.2">
      <c r="B34" s="10"/>
      <c r="C34" s="97"/>
      <c r="D34" s="375"/>
      <c r="E34" s="375"/>
      <c r="F34" s="375"/>
      <c r="G34" s="375"/>
      <c r="H34" s="11"/>
      <c r="I34" s="6"/>
    </row>
    <row r="35" spans="1:10" ht="24.95" customHeight="1" x14ac:dyDescent="0.25">
      <c r="B35" s="1">
        <v>6</v>
      </c>
      <c r="C35" s="375" t="s">
        <v>263</v>
      </c>
      <c r="D35" s="375"/>
      <c r="E35" s="375"/>
      <c r="F35" s="375"/>
      <c r="G35" s="375"/>
      <c r="H35" s="375"/>
      <c r="I35" s="230">
        <v>2596000</v>
      </c>
    </row>
    <row r="36" spans="1:10" ht="24.95" customHeight="1" x14ac:dyDescent="0.25">
      <c r="B36" s="1">
        <v>7</v>
      </c>
      <c r="C36" s="375" t="s">
        <v>299</v>
      </c>
      <c r="D36" s="375"/>
      <c r="E36" s="375"/>
      <c r="F36" s="375"/>
      <c r="G36" s="375"/>
      <c r="H36" s="375"/>
      <c r="I36" s="230">
        <v>497000</v>
      </c>
    </row>
    <row r="37" spans="1:10" ht="24.95" customHeight="1" x14ac:dyDescent="0.25">
      <c r="B37" s="10">
        <v>8</v>
      </c>
      <c r="C37" s="375" t="s">
        <v>300</v>
      </c>
      <c r="D37" s="375"/>
      <c r="E37" s="375"/>
      <c r="F37" s="375"/>
      <c r="G37" s="375"/>
      <c r="H37" s="375"/>
      <c r="I37" s="230">
        <v>1244000</v>
      </c>
    </row>
    <row r="38" spans="1:10" ht="24.95" customHeight="1" x14ac:dyDescent="0.25">
      <c r="B38" s="256">
        <v>9</v>
      </c>
      <c r="C38" s="375" t="s">
        <v>301</v>
      </c>
      <c r="D38" s="375"/>
      <c r="E38" s="375"/>
      <c r="F38" s="375"/>
      <c r="G38" s="375"/>
      <c r="H38" s="375"/>
      <c r="I38" s="230">
        <v>1195000</v>
      </c>
    </row>
    <row r="39" spans="1:10" ht="24.95" customHeight="1" x14ac:dyDescent="0.25">
      <c r="A39" s="9" t="s">
        <v>24</v>
      </c>
      <c r="B39" s="387" t="s">
        <v>25</v>
      </c>
      <c r="C39" s="387"/>
      <c r="D39" s="387"/>
      <c r="E39" s="387"/>
      <c r="F39" s="387"/>
      <c r="G39" s="387"/>
      <c r="H39" s="387"/>
      <c r="I39" s="387"/>
      <c r="J39" s="3">
        <f>SUM(I40:I45)</f>
        <v>9902000</v>
      </c>
    </row>
    <row r="40" spans="1:10" ht="24.95" customHeight="1" x14ac:dyDescent="0.25">
      <c r="B40" s="10">
        <v>1</v>
      </c>
      <c r="C40" s="375" t="s">
        <v>292</v>
      </c>
      <c r="D40" s="375"/>
      <c r="E40" s="375"/>
      <c r="F40" s="375"/>
      <c r="G40" s="375"/>
      <c r="H40" s="375"/>
      <c r="I40" s="3">
        <v>5535000</v>
      </c>
    </row>
    <row r="41" spans="1:10" ht="24.95" customHeight="1" x14ac:dyDescent="0.25">
      <c r="B41" s="10">
        <v>2</v>
      </c>
      <c r="C41" s="375" t="s">
        <v>224</v>
      </c>
      <c r="D41" s="375"/>
      <c r="E41" s="375"/>
      <c r="F41" s="375"/>
      <c r="G41" s="375"/>
      <c r="H41" s="375"/>
      <c r="I41" s="3">
        <v>2000000</v>
      </c>
    </row>
    <row r="42" spans="1:10" ht="24.95" customHeight="1" x14ac:dyDescent="0.2">
      <c r="B42" s="10">
        <v>3</v>
      </c>
      <c r="C42" s="375" t="s">
        <v>225</v>
      </c>
      <c r="D42" s="375"/>
      <c r="E42" s="375"/>
      <c r="F42" s="375"/>
      <c r="G42" s="375"/>
      <c r="H42" s="375"/>
      <c r="I42" s="6">
        <v>0</v>
      </c>
    </row>
    <row r="43" spans="1:10" ht="24.95" customHeight="1" x14ac:dyDescent="0.25">
      <c r="B43" s="10">
        <v>4</v>
      </c>
      <c r="C43" s="375" t="s">
        <v>242</v>
      </c>
      <c r="D43" s="375"/>
      <c r="E43" s="375"/>
      <c r="F43" s="375"/>
      <c r="G43" s="375"/>
      <c r="H43" s="375"/>
      <c r="I43" s="3">
        <v>2367000</v>
      </c>
    </row>
    <row r="44" spans="1:10" ht="24.95" hidden="1" customHeight="1" x14ac:dyDescent="0.2">
      <c r="B44" s="10">
        <v>5</v>
      </c>
      <c r="C44" s="375"/>
      <c r="D44" s="375"/>
      <c r="E44" s="375"/>
      <c r="F44" s="375"/>
      <c r="G44" s="375"/>
      <c r="H44" s="375"/>
      <c r="I44" s="6">
        <v>0</v>
      </c>
    </row>
    <row r="45" spans="1:10" ht="24.95" hidden="1" customHeight="1" x14ac:dyDescent="0.2">
      <c r="B45" s="10">
        <v>6</v>
      </c>
      <c r="I45" s="6">
        <v>0</v>
      </c>
    </row>
    <row r="46" spans="1:10" ht="24.95" customHeight="1" x14ac:dyDescent="0.25">
      <c r="A46" s="9" t="s">
        <v>26</v>
      </c>
      <c r="B46" s="387" t="s">
        <v>267</v>
      </c>
      <c r="C46" s="387"/>
      <c r="D46" s="387"/>
      <c r="E46" s="387"/>
      <c r="F46" s="387"/>
      <c r="G46" s="387"/>
      <c r="H46" s="387"/>
      <c r="I46" s="387"/>
      <c r="J46" s="230">
        <v>123000</v>
      </c>
    </row>
    <row r="47" spans="1:10" ht="24.95" hidden="1" customHeight="1" x14ac:dyDescent="0.2">
      <c r="B47" s="10">
        <v>1</v>
      </c>
      <c r="C47" s="375"/>
      <c r="D47" s="375"/>
      <c r="E47" s="375"/>
      <c r="F47" s="375"/>
      <c r="G47" s="375"/>
      <c r="H47" s="375"/>
      <c r="I47" s="6"/>
    </row>
    <row r="48" spans="1:10" ht="24.95" hidden="1" customHeight="1" x14ac:dyDescent="0.2">
      <c r="B48" s="10">
        <v>2</v>
      </c>
      <c r="C48" s="375"/>
      <c r="D48" s="375"/>
      <c r="E48" s="375"/>
      <c r="F48" s="375"/>
      <c r="G48" s="375"/>
      <c r="H48" s="375"/>
      <c r="I48" s="6"/>
    </row>
    <row r="49" spans="1:11" ht="24.95" hidden="1" customHeight="1" x14ac:dyDescent="0.2">
      <c r="B49" s="10">
        <v>3</v>
      </c>
      <c r="C49" s="375"/>
      <c r="D49" s="375"/>
      <c r="E49" s="375"/>
      <c r="F49" s="375"/>
      <c r="G49" s="375"/>
      <c r="H49" s="375"/>
      <c r="I49" s="6">
        <v>0</v>
      </c>
    </row>
    <row r="50" spans="1:11" ht="24.95" hidden="1" customHeight="1" x14ac:dyDescent="0.2"/>
    <row r="51" spans="1:11" ht="24.95" customHeight="1" x14ac:dyDescent="0.25">
      <c r="A51" s="9" t="s">
        <v>27</v>
      </c>
      <c r="B51" s="387" t="s">
        <v>28</v>
      </c>
      <c r="C51" s="387"/>
      <c r="D51" s="387"/>
      <c r="E51" s="387"/>
      <c r="F51" s="387"/>
      <c r="G51" s="387"/>
      <c r="H51" s="387"/>
      <c r="I51" s="387"/>
      <c r="J51" s="230">
        <f>SUM(I52:I55)</f>
        <v>366459920</v>
      </c>
    </row>
    <row r="52" spans="1:11" ht="24.95" customHeight="1" x14ac:dyDescent="0.2">
      <c r="B52" s="10">
        <v>1</v>
      </c>
      <c r="C52" s="375" t="s">
        <v>149</v>
      </c>
      <c r="D52" s="375"/>
      <c r="E52" s="375"/>
      <c r="F52" s="375"/>
      <c r="G52" s="375"/>
      <c r="H52" s="375"/>
      <c r="I52" s="6">
        <v>358196629</v>
      </c>
    </row>
    <row r="53" spans="1:11" ht="24.95" customHeight="1" x14ac:dyDescent="0.25">
      <c r="B53" s="10">
        <v>2</v>
      </c>
      <c r="C53" s="375" t="s">
        <v>293</v>
      </c>
      <c r="D53" s="375"/>
      <c r="E53" s="375"/>
      <c r="F53" s="375"/>
      <c r="G53" s="375"/>
      <c r="H53" s="375"/>
      <c r="I53" s="230">
        <v>8263291</v>
      </c>
    </row>
    <row r="54" spans="1:11" ht="24.95" hidden="1" customHeight="1" x14ac:dyDescent="0.2">
      <c r="B54" s="10">
        <v>3</v>
      </c>
      <c r="C54" s="375"/>
      <c r="D54" s="375"/>
      <c r="E54" s="375"/>
      <c r="F54" s="375"/>
      <c r="G54" s="375"/>
      <c r="H54" s="375"/>
      <c r="I54" s="6"/>
    </row>
    <row r="55" spans="1:11" ht="24.95" hidden="1" customHeight="1" x14ac:dyDescent="0.2">
      <c r="B55" s="10">
        <v>4</v>
      </c>
      <c r="I55" s="6">
        <v>0</v>
      </c>
    </row>
    <row r="56" spans="1:11" ht="24.95" customHeight="1" x14ac:dyDescent="0.35">
      <c r="A56" s="388" t="s">
        <v>213</v>
      </c>
      <c r="B56" s="389"/>
      <c r="C56" s="389"/>
      <c r="D56" s="389"/>
      <c r="E56" s="389"/>
      <c r="F56" s="389"/>
      <c r="G56" s="389"/>
      <c r="H56" s="389"/>
      <c r="I56" s="389"/>
      <c r="J56" s="12">
        <f>SUM(J5:J55)</f>
        <v>702269317</v>
      </c>
      <c r="K56" s="98"/>
    </row>
    <row r="57" spans="1:11" ht="24.95" customHeight="1" x14ac:dyDescent="0.2">
      <c r="A57" s="375" t="s">
        <v>135</v>
      </c>
      <c r="B57" s="375"/>
      <c r="C57" s="375"/>
      <c r="D57" s="375"/>
      <c r="E57" s="375"/>
      <c r="F57" s="375"/>
    </row>
    <row r="58" spans="1:11" ht="24.95" customHeight="1" x14ac:dyDescent="0.2"/>
    <row r="59" spans="1:11" ht="24.95" customHeight="1" x14ac:dyDescent="0.2"/>
    <row r="60" spans="1:11" ht="24.95" customHeight="1" x14ac:dyDescent="0.2"/>
    <row r="61" spans="1:11" ht="24.95" customHeight="1" x14ac:dyDescent="0.2"/>
    <row r="62" spans="1:11" ht="24.95" customHeight="1" x14ac:dyDescent="0.2"/>
    <row r="63" spans="1:11" ht="24.95" customHeight="1" x14ac:dyDescent="0.2"/>
    <row r="64" spans="1:11" ht="24.95" customHeight="1" x14ac:dyDescent="0.2"/>
    <row r="65" ht="24.95" customHeight="1" x14ac:dyDescent="0.2"/>
    <row r="66" ht="24.95" customHeight="1" x14ac:dyDescent="0.2"/>
  </sheetData>
  <mergeCells count="55">
    <mergeCell ref="I1:K1"/>
    <mergeCell ref="C6:H6"/>
    <mergeCell ref="A2:K2"/>
    <mergeCell ref="B3:K3"/>
    <mergeCell ref="L3:V3"/>
    <mergeCell ref="B4:K4"/>
    <mergeCell ref="B5:I5"/>
    <mergeCell ref="C17:H17"/>
    <mergeCell ref="C7:H7"/>
    <mergeCell ref="C8:H8"/>
    <mergeCell ref="C9:H9"/>
    <mergeCell ref="C10:H10"/>
    <mergeCell ref="C11:H11"/>
    <mergeCell ref="B12:I12"/>
    <mergeCell ref="C13:H13"/>
    <mergeCell ref="C14:H14"/>
    <mergeCell ref="C15:H15"/>
    <mergeCell ref="C16:H16"/>
    <mergeCell ref="C29:H29"/>
    <mergeCell ref="C18:H18"/>
    <mergeCell ref="B19:I19"/>
    <mergeCell ref="C20:H20"/>
    <mergeCell ref="C21:H21"/>
    <mergeCell ref="C22:H22"/>
    <mergeCell ref="C23:H23"/>
    <mergeCell ref="C24:H24"/>
    <mergeCell ref="B25:I25"/>
    <mergeCell ref="C26:H26"/>
    <mergeCell ref="C27:H27"/>
    <mergeCell ref="C28:H28"/>
    <mergeCell ref="C42:H42"/>
    <mergeCell ref="C30:H30"/>
    <mergeCell ref="D31:G31"/>
    <mergeCell ref="D33:G33"/>
    <mergeCell ref="D34:G34"/>
    <mergeCell ref="C35:H35"/>
    <mergeCell ref="C36:H36"/>
    <mergeCell ref="B39:I39"/>
    <mergeCell ref="C40:H40"/>
    <mergeCell ref="C41:H41"/>
    <mergeCell ref="D32:G32"/>
    <mergeCell ref="C37:H37"/>
    <mergeCell ref="C38:H38"/>
    <mergeCell ref="A57:F57"/>
    <mergeCell ref="C43:H43"/>
    <mergeCell ref="C44:H44"/>
    <mergeCell ref="B46:I46"/>
    <mergeCell ref="C47:H47"/>
    <mergeCell ref="C48:H48"/>
    <mergeCell ref="C49:H49"/>
    <mergeCell ref="B51:I51"/>
    <mergeCell ref="C52:H52"/>
    <mergeCell ref="C53:H53"/>
    <mergeCell ref="C54:H54"/>
    <mergeCell ref="A56:I56"/>
  </mergeCells>
  <pageMargins left="0.75" right="0.75" top="1" bottom="1" header="0.5" footer="0.5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zoomScaleNormal="100" workbookViewId="0">
      <pane xSplit="2" ySplit="8" topLeftCell="C48" activePane="bottomRight" state="frozen"/>
      <selection pane="topRight" activeCell="C1" sqref="C1"/>
      <selection pane="bottomLeft" activeCell="A10" sqref="A10"/>
      <selection pane="bottomRight" activeCell="F1" sqref="F1"/>
    </sheetView>
  </sheetViews>
  <sheetFormatPr defaultColWidth="8.85546875" defaultRowHeight="12.75" x14ac:dyDescent="0.2"/>
  <cols>
    <col min="1" max="1" width="4.42578125" style="239" customWidth="1"/>
    <col min="2" max="2" width="48" style="239" customWidth="1"/>
    <col min="3" max="3" width="20.5703125" style="239" customWidth="1"/>
    <col min="4" max="4" width="16.5703125" style="239" customWidth="1"/>
    <col min="5" max="5" width="16.28515625" style="239" customWidth="1"/>
    <col min="6" max="6" width="19.42578125" style="239" customWidth="1"/>
    <col min="7" max="16384" width="8.85546875" style="239"/>
  </cols>
  <sheetData>
    <row r="1" spans="1:21" ht="15.75" x14ac:dyDescent="0.25">
      <c r="B1" s="253" t="s">
        <v>411</v>
      </c>
      <c r="C1" s="253"/>
      <c r="D1" s="253"/>
      <c r="E1" s="253"/>
      <c r="F1" s="212" t="s">
        <v>419</v>
      </c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</row>
    <row r="2" spans="1:21" ht="15.75" x14ac:dyDescent="0.25">
      <c r="C2" s="212"/>
      <c r="D2" s="211"/>
      <c r="E2" s="211"/>
    </row>
    <row r="3" spans="1:21" x14ac:dyDescent="0.2">
      <c r="B3" s="398" t="s">
        <v>360</v>
      </c>
      <c r="C3" s="399"/>
      <c r="D3" s="399"/>
      <c r="E3" s="399"/>
      <c r="F3" s="399"/>
    </row>
    <row r="4" spans="1:21" ht="26.25" customHeight="1" thickBot="1" x14ac:dyDescent="0.3">
      <c r="A4" s="309"/>
      <c r="B4" s="399"/>
      <c r="C4" s="399"/>
      <c r="D4" s="399"/>
      <c r="E4" s="399"/>
      <c r="F4" s="399"/>
    </row>
    <row r="5" spans="1:21" ht="27.75" customHeight="1" x14ac:dyDescent="0.2">
      <c r="B5" s="400" t="s">
        <v>361</v>
      </c>
      <c r="C5" s="310" t="s">
        <v>362</v>
      </c>
      <c r="D5" s="400" t="s">
        <v>363</v>
      </c>
      <c r="E5" s="400" t="s">
        <v>364</v>
      </c>
      <c r="F5" s="400" t="s">
        <v>365</v>
      </c>
      <c r="H5" s="259"/>
    </row>
    <row r="6" spans="1:21" ht="16.5" thickBot="1" x14ac:dyDescent="0.25">
      <c r="B6" s="401"/>
      <c r="C6" s="311" t="s">
        <v>366</v>
      </c>
      <c r="D6" s="401"/>
      <c r="E6" s="401"/>
      <c r="F6" s="401"/>
    </row>
    <row r="7" spans="1:21" ht="16.5" thickBot="1" x14ac:dyDescent="0.25">
      <c r="B7" s="395"/>
      <c r="C7" s="396"/>
      <c r="D7" s="396"/>
      <c r="E7" s="396"/>
      <c r="F7" s="397"/>
    </row>
    <row r="8" spans="1:21" ht="16.5" thickBot="1" x14ac:dyDescent="0.25">
      <c r="B8" s="395" t="s">
        <v>367</v>
      </c>
      <c r="C8" s="396"/>
      <c r="D8" s="396"/>
      <c r="E8" s="396"/>
      <c r="F8" s="397"/>
    </row>
    <row r="9" spans="1:21" ht="20.100000000000001" customHeight="1" thickBot="1" x14ac:dyDescent="0.25">
      <c r="B9" s="312" t="s">
        <v>368</v>
      </c>
      <c r="C9" s="313">
        <v>2</v>
      </c>
      <c r="D9" s="313">
        <v>0</v>
      </c>
      <c r="E9" s="313">
        <v>0</v>
      </c>
      <c r="F9" s="313">
        <f t="shared" ref="F9:F17" si="0">C9+D9+E9</f>
        <v>2</v>
      </c>
    </row>
    <row r="10" spans="1:21" ht="20.100000000000001" customHeight="1" thickBot="1" x14ac:dyDescent="0.25">
      <c r="B10" s="312" t="s">
        <v>369</v>
      </c>
      <c r="C10" s="313">
        <v>1</v>
      </c>
      <c r="D10" s="313">
        <v>0</v>
      </c>
      <c r="E10" s="313">
        <v>0</v>
      </c>
      <c r="F10" s="313">
        <f t="shared" si="0"/>
        <v>1</v>
      </c>
    </row>
    <row r="11" spans="1:21" ht="20.100000000000001" customHeight="1" thickBot="1" x14ac:dyDescent="0.25">
      <c r="B11" s="312" t="s">
        <v>370</v>
      </c>
      <c r="C11" s="313">
        <v>1</v>
      </c>
      <c r="D11" s="313">
        <v>0</v>
      </c>
      <c r="E11" s="313">
        <v>0</v>
      </c>
      <c r="F11" s="313">
        <f t="shared" si="0"/>
        <v>1</v>
      </c>
    </row>
    <row r="12" spans="1:21" ht="20.100000000000001" customHeight="1" thickBot="1" x14ac:dyDescent="0.25">
      <c r="B12" s="312" t="s">
        <v>371</v>
      </c>
      <c r="C12" s="313">
        <v>1</v>
      </c>
      <c r="D12" s="313">
        <v>0</v>
      </c>
      <c r="E12" s="313">
        <v>0</v>
      </c>
      <c r="F12" s="313">
        <f t="shared" si="0"/>
        <v>1</v>
      </c>
    </row>
    <row r="13" spans="1:21" ht="20.100000000000001" customHeight="1" thickBot="1" x14ac:dyDescent="0.25">
      <c r="B13" s="312" t="s">
        <v>372</v>
      </c>
      <c r="C13" s="313">
        <v>2</v>
      </c>
      <c r="D13" s="313">
        <v>0</v>
      </c>
      <c r="E13" s="313">
        <v>0</v>
      </c>
      <c r="F13" s="313">
        <f t="shared" si="0"/>
        <v>2</v>
      </c>
    </row>
    <row r="14" spans="1:21" ht="20.100000000000001" customHeight="1" thickBot="1" x14ac:dyDescent="0.25">
      <c r="B14" s="312" t="s">
        <v>373</v>
      </c>
      <c r="C14" s="313">
        <v>2</v>
      </c>
      <c r="D14" s="313">
        <v>0</v>
      </c>
      <c r="E14" s="313">
        <v>0</v>
      </c>
      <c r="F14" s="313">
        <f t="shared" si="0"/>
        <v>2</v>
      </c>
    </row>
    <row r="15" spans="1:21" ht="20.100000000000001" customHeight="1" thickBot="1" x14ac:dyDescent="0.25">
      <c r="B15" s="312" t="s">
        <v>374</v>
      </c>
      <c r="C15" s="313">
        <v>1</v>
      </c>
      <c r="D15" s="313">
        <v>0</v>
      </c>
      <c r="E15" s="313">
        <v>0</v>
      </c>
      <c r="F15" s="313">
        <f t="shared" si="0"/>
        <v>1</v>
      </c>
    </row>
    <row r="16" spans="1:21" ht="20.100000000000001" customHeight="1" thickBot="1" x14ac:dyDescent="0.25">
      <c r="B16" s="312" t="s">
        <v>375</v>
      </c>
      <c r="C16" s="313">
        <v>1</v>
      </c>
      <c r="D16" s="313">
        <v>0</v>
      </c>
      <c r="E16" s="313">
        <v>0</v>
      </c>
      <c r="F16" s="313">
        <f t="shared" si="0"/>
        <v>1</v>
      </c>
    </row>
    <row r="17" spans="2:6" ht="20.100000000000001" customHeight="1" thickBot="1" x14ac:dyDescent="0.25">
      <c r="B17" s="312" t="s">
        <v>376</v>
      </c>
      <c r="C17" s="313">
        <v>0.5</v>
      </c>
      <c r="D17" s="313">
        <v>0.5</v>
      </c>
      <c r="E17" s="313">
        <v>0</v>
      </c>
      <c r="F17" s="313">
        <f t="shared" si="0"/>
        <v>1</v>
      </c>
    </row>
    <row r="18" spans="2:6" ht="20.100000000000001" customHeight="1" thickBot="1" x14ac:dyDescent="0.25">
      <c r="B18" s="312" t="s">
        <v>377</v>
      </c>
      <c r="C18" s="311">
        <f>SUM(C9:C17)</f>
        <v>11.5</v>
      </c>
      <c r="D18" s="311">
        <f>SUM(D9:D17)</f>
        <v>0.5</v>
      </c>
      <c r="E18" s="311">
        <f>SUM(E9:E17)</f>
        <v>0</v>
      </c>
      <c r="F18" s="314">
        <f>SUM(C18:E18)</f>
        <v>12</v>
      </c>
    </row>
    <row r="19" spans="2:6" ht="20.100000000000001" customHeight="1" thickBot="1" x14ac:dyDescent="0.25">
      <c r="B19" s="315" t="s">
        <v>378</v>
      </c>
      <c r="C19" s="316">
        <f>C18</f>
        <v>11.5</v>
      </c>
      <c r="D19" s="316">
        <v>0.5</v>
      </c>
      <c r="E19" s="316">
        <v>0</v>
      </c>
      <c r="F19" s="314">
        <f>SUM(C19:E19)</f>
        <v>12</v>
      </c>
    </row>
    <row r="20" spans="2:6" ht="20.100000000000001" customHeight="1" x14ac:dyDescent="0.2">
      <c r="B20" s="402" t="s">
        <v>379</v>
      </c>
      <c r="C20" s="400">
        <v>55</v>
      </c>
      <c r="D20" s="400">
        <v>0</v>
      </c>
      <c r="E20" s="400">
        <v>0</v>
      </c>
      <c r="F20" s="404">
        <f>SUM(C20:E21)</f>
        <v>55</v>
      </c>
    </row>
    <row r="21" spans="2:6" ht="20.100000000000001" customHeight="1" thickBot="1" x14ac:dyDescent="0.25">
      <c r="B21" s="403"/>
      <c r="C21" s="401"/>
      <c r="D21" s="401"/>
      <c r="E21" s="401"/>
      <c r="F21" s="405"/>
    </row>
    <row r="22" spans="2:6" ht="20.100000000000001" customHeight="1" thickBot="1" x14ac:dyDescent="0.25">
      <c r="B22" s="312" t="s">
        <v>380</v>
      </c>
      <c r="C22" s="311">
        <v>50</v>
      </c>
      <c r="D22" s="311">
        <v>0</v>
      </c>
      <c r="E22" s="311">
        <v>0</v>
      </c>
      <c r="F22" s="314">
        <f>SUM(C22:E22)</f>
        <v>50</v>
      </c>
    </row>
    <row r="23" spans="2:6" ht="20.100000000000001" customHeight="1" thickBot="1" x14ac:dyDescent="0.25">
      <c r="B23" s="395" t="s">
        <v>381</v>
      </c>
      <c r="C23" s="396"/>
      <c r="D23" s="396"/>
      <c r="E23" s="396"/>
      <c r="F23" s="397"/>
    </row>
    <row r="24" spans="2:6" ht="20.100000000000001" customHeight="1" x14ac:dyDescent="0.2">
      <c r="B24" s="317" t="s">
        <v>382</v>
      </c>
      <c r="C24" s="318">
        <v>7</v>
      </c>
      <c r="D24" s="318">
        <v>0</v>
      </c>
      <c r="E24" s="318">
        <v>0</v>
      </c>
      <c r="F24" s="319">
        <f>C24+D24+E24</f>
        <v>7</v>
      </c>
    </row>
    <row r="25" spans="2:6" ht="20.100000000000001" customHeight="1" thickBot="1" x14ac:dyDescent="0.25">
      <c r="B25" s="312" t="s">
        <v>383</v>
      </c>
      <c r="C25" s="320">
        <v>1</v>
      </c>
      <c r="D25" s="320">
        <v>0</v>
      </c>
      <c r="E25" s="320">
        <v>0</v>
      </c>
      <c r="F25" s="320">
        <f>C25+D25+E25</f>
        <v>1</v>
      </c>
    </row>
    <row r="26" spans="2:6" ht="20.100000000000001" customHeight="1" thickBot="1" x14ac:dyDescent="0.25">
      <c r="B26" s="321" t="s">
        <v>384</v>
      </c>
      <c r="C26" s="319">
        <v>8</v>
      </c>
      <c r="D26" s="319">
        <v>0</v>
      </c>
      <c r="E26" s="319">
        <v>0</v>
      </c>
      <c r="F26" s="319">
        <v>8</v>
      </c>
    </row>
    <row r="27" spans="2:6" ht="20.100000000000001" customHeight="1" thickBot="1" x14ac:dyDescent="0.25">
      <c r="B27" s="322" t="s">
        <v>385</v>
      </c>
      <c r="C27" s="323">
        <v>4</v>
      </c>
      <c r="D27" s="323">
        <v>1</v>
      </c>
      <c r="E27" s="323">
        <f>SUM(E24:E25)</f>
        <v>0</v>
      </c>
      <c r="F27" s="324">
        <f>C27+D27+E27</f>
        <v>5</v>
      </c>
    </row>
    <row r="28" spans="2:6" s="258" customFormat="1" ht="20.100000000000001" customHeight="1" thickBot="1" x14ac:dyDescent="0.25">
      <c r="B28" s="325" t="s">
        <v>386</v>
      </c>
      <c r="C28" s="326">
        <f>SUM(C26:C27)</f>
        <v>12</v>
      </c>
      <c r="D28" s="326">
        <f>SUM(D26:D27)</f>
        <v>1</v>
      </c>
      <c r="E28" s="326">
        <f>SUM(E26:E27)</f>
        <v>0</v>
      </c>
      <c r="F28" s="326">
        <f>SUM(F26:F27)</f>
        <v>13</v>
      </c>
    </row>
    <row r="29" spans="2:6" ht="20.100000000000001" customHeight="1" thickBot="1" x14ac:dyDescent="0.25">
      <c r="B29" s="312" t="s">
        <v>387</v>
      </c>
      <c r="C29" s="320">
        <v>0</v>
      </c>
      <c r="D29" s="320">
        <v>0</v>
      </c>
      <c r="E29" s="320">
        <v>0</v>
      </c>
      <c r="F29" s="320">
        <f>C29+D29+E29</f>
        <v>0</v>
      </c>
    </row>
    <row r="30" spans="2:6" ht="20.100000000000001" customHeight="1" thickBot="1" x14ac:dyDescent="0.25">
      <c r="B30" s="312" t="s">
        <v>388</v>
      </c>
      <c r="C30" s="320">
        <v>0</v>
      </c>
      <c r="D30" s="320">
        <v>0</v>
      </c>
      <c r="E30" s="320">
        <v>0</v>
      </c>
      <c r="F30" s="320">
        <f>C30+D30+E30</f>
        <v>0</v>
      </c>
    </row>
    <row r="31" spans="2:6" ht="20.100000000000001" customHeight="1" thickBot="1" x14ac:dyDescent="0.25">
      <c r="B31" s="395" t="s">
        <v>389</v>
      </c>
      <c r="C31" s="396"/>
      <c r="D31" s="396"/>
      <c r="E31" s="396"/>
      <c r="F31" s="397"/>
    </row>
    <row r="32" spans="2:6" ht="20.100000000000001" customHeight="1" x14ac:dyDescent="0.2">
      <c r="B32" s="327" t="s">
        <v>390</v>
      </c>
      <c r="C32" s="328">
        <v>1</v>
      </c>
      <c r="D32" s="328">
        <v>0</v>
      </c>
      <c r="E32" s="328">
        <v>0</v>
      </c>
      <c r="F32" s="319">
        <f>SUM(C32:E32)</f>
        <v>1</v>
      </c>
    </row>
    <row r="33" spans="2:6" ht="20.100000000000001" customHeight="1" thickBot="1" x14ac:dyDescent="0.25">
      <c r="B33" s="312" t="s">
        <v>391</v>
      </c>
      <c r="C33" s="320">
        <v>1</v>
      </c>
      <c r="D33" s="320">
        <v>0</v>
      </c>
      <c r="E33" s="320">
        <v>0</v>
      </c>
      <c r="F33" s="320">
        <f>SUM(C33:E33)</f>
        <v>1</v>
      </c>
    </row>
    <row r="34" spans="2:6" ht="20.100000000000001" customHeight="1" thickBot="1" x14ac:dyDescent="0.25">
      <c r="B34" s="315" t="s">
        <v>392</v>
      </c>
      <c r="C34" s="329">
        <v>1</v>
      </c>
      <c r="D34" s="329">
        <v>0</v>
      </c>
      <c r="E34" s="329">
        <v>0</v>
      </c>
      <c r="F34" s="329">
        <f>SUM(C34:E34)</f>
        <v>1</v>
      </c>
    </row>
    <row r="35" spans="2:6" ht="20.100000000000001" customHeight="1" thickBot="1" x14ac:dyDescent="0.25">
      <c r="B35" s="312" t="s">
        <v>393</v>
      </c>
      <c r="C35" s="320">
        <v>0</v>
      </c>
      <c r="D35" s="320">
        <v>0</v>
      </c>
      <c r="E35" s="320">
        <v>0</v>
      </c>
      <c r="F35" s="320">
        <f>SUM(C35:E35)</f>
        <v>0</v>
      </c>
    </row>
    <row r="36" spans="2:6" ht="20.100000000000001" customHeight="1" thickBot="1" x14ac:dyDescent="0.25">
      <c r="B36" s="312" t="s">
        <v>394</v>
      </c>
      <c r="C36" s="320">
        <v>0</v>
      </c>
      <c r="D36" s="320">
        <v>0</v>
      </c>
      <c r="E36" s="320">
        <v>0</v>
      </c>
      <c r="F36" s="320">
        <f>SUM(C36:E36)</f>
        <v>0</v>
      </c>
    </row>
    <row r="37" spans="2:6" ht="20.100000000000001" customHeight="1" thickBot="1" x14ac:dyDescent="0.25">
      <c r="B37" s="395" t="s">
        <v>395</v>
      </c>
      <c r="C37" s="396"/>
      <c r="D37" s="396"/>
      <c r="E37" s="396"/>
      <c r="F37" s="397"/>
    </row>
    <row r="38" spans="2:6" ht="20.100000000000001" customHeight="1" thickBot="1" x14ac:dyDescent="0.25">
      <c r="B38" s="312" t="s">
        <v>396</v>
      </c>
      <c r="C38" s="319">
        <v>8</v>
      </c>
      <c r="D38" s="319">
        <v>0</v>
      </c>
      <c r="E38" s="319">
        <v>0</v>
      </c>
      <c r="F38" s="330">
        <f>SUM(C38:E38)</f>
        <v>8</v>
      </c>
    </row>
    <row r="39" spans="2:6" ht="20.100000000000001" customHeight="1" thickBot="1" x14ac:dyDescent="0.25">
      <c r="B39" s="312" t="s">
        <v>397</v>
      </c>
      <c r="C39" s="331">
        <v>5</v>
      </c>
      <c r="D39" s="324">
        <v>-1</v>
      </c>
      <c r="E39" s="324">
        <v>0</v>
      </c>
      <c r="F39" s="330">
        <f>SUM(C39:E39)</f>
        <v>4</v>
      </c>
    </row>
    <row r="40" spans="2:6" ht="20.100000000000001" customHeight="1" thickBot="1" x14ac:dyDescent="0.25">
      <c r="B40" s="312" t="s">
        <v>398</v>
      </c>
      <c r="C40" s="320">
        <v>0</v>
      </c>
      <c r="D40" s="320">
        <v>0</v>
      </c>
      <c r="E40" s="320">
        <v>0</v>
      </c>
      <c r="F40" s="330">
        <f>SUM(C40:E40)</f>
        <v>0</v>
      </c>
    </row>
    <row r="41" spans="2:6" ht="20.100000000000001" customHeight="1" x14ac:dyDescent="0.2">
      <c r="B41" s="402" t="s">
        <v>399</v>
      </c>
      <c r="C41" s="406">
        <f>SUM(C38:C40)</f>
        <v>13</v>
      </c>
      <c r="D41" s="406">
        <f>SUM(D38:D40)</f>
        <v>-1</v>
      </c>
      <c r="E41" s="406">
        <f>SUM(E38:E40)</f>
        <v>0</v>
      </c>
      <c r="F41" s="406">
        <f>SUM(F38:F40)</f>
        <v>12</v>
      </c>
    </row>
    <row r="42" spans="2:6" ht="20.100000000000001" customHeight="1" thickBot="1" x14ac:dyDescent="0.25">
      <c r="B42" s="403"/>
      <c r="C42" s="407"/>
      <c r="D42" s="407"/>
      <c r="E42" s="407"/>
      <c r="F42" s="407"/>
    </row>
    <row r="43" spans="2:6" ht="20.100000000000001" customHeight="1" x14ac:dyDescent="0.2">
      <c r="B43" s="408" t="s">
        <v>400</v>
      </c>
      <c r="C43" s="410">
        <v>13</v>
      </c>
      <c r="D43" s="410">
        <v>-1</v>
      </c>
      <c r="E43" s="410">
        <v>0</v>
      </c>
      <c r="F43" s="410">
        <f>SUM(C43:E44)</f>
        <v>12</v>
      </c>
    </row>
    <row r="44" spans="2:6" ht="20.100000000000001" customHeight="1" thickBot="1" x14ac:dyDescent="0.25">
      <c r="B44" s="409"/>
      <c r="C44" s="411"/>
      <c r="D44" s="411"/>
      <c r="E44" s="411"/>
      <c r="F44" s="411"/>
    </row>
    <row r="45" spans="2:6" ht="20.100000000000001" customHeight="1" thickBot="1" x14ac:dyDescent="0.25">
      <c r="B45" s="312" t="s">
        <v>401</v>
      </c>
      <c r="C45" s="320">
        <v>0</v>
      </c>
      <c r="D45" s="320">
        <v>0</v>
      </c>
      <c r="E45" s="320">
        <v>0</v>
      </c>
      <c r="F45" s="320">
        <v>0</v>
      </c>
    </row>
    <row r="46" spans="2:6" ht="20.100000000000001" customHeight="1" thickBot="1" x14ac:dyDescent="0.25">
      <c r="B46" s="312" t="s">
        <v>402</v>
      </c>
      <c r="C46" s="320">
        <v>0</v>
      </c>
      <c r="D46" s="320">
        <v>0</v>
      </c>
      <c r="E46" s="320">
        <v>0</v>
      </c>
      <c r="F46" s="320">
        <v>0</v>
      </c>
    </row>
    <row r="47" spans="2:6" ht="20.100000000000001" customHeight="1" thickBot="1" x14ac:dyDescent="0.25">
      <c r="B47" s="312"/>
      <c r="C47" s="313"/>
      <c r="D47" s="313"/>
      <c r="E47" s="332"/>
      <c r="F47" s="313"/>
    </row>
    <row r="48" spans="2:6" ht="20.100000000000001" customHeight="1" thickBot="1" x14ac:dyDescent="0.25">
      <c r="B48" s="395" t="s">
        <v>403</v>
      </c>
      <c r="C48" s="396"/>
      <c r="D48" s="396"/>
      <c r="E48" s="396"/>
      <c r="F48" s="397"/>
    </row>
    <row r="49" spans="2:6" ht="20.100000000000001" customHeight="1" thickBot="1" x14ac:dyDescent="0.25">
      <c r="B49" s="312" t="s">
        <v>377</v>
      </c>
      <c r="C49" s="333">
        <v>11.5</v>
      </c>
      <c r="D49" s="333">
        <f>D18</f>
        <v>0.5</v>
      </c>
      <c r="E49" s="333">
        <f>E18</f>
        <v>0</v>
      </c>
      <c r="F49" s="333">
        <f>F18</f>
        <v>12</v>
      </c>
    </row>
    <row r="50" spans="2:6" ht="20.100000000000001" customHeight="1" thickBot="1" x14ac:dyDescent="0.25">
      <c r="B50" s="312" t="s">
        <v>384</v>
      </c>
      <c r="C50" s="320">
        <f>C28</f>
        <v>12</v>
      </c>
      <c r="D50" s="320">
        <f>D28</f>
        <v>1</v>
      </c>
      <c r="E50" s="320">
        <f>E28</f>
        <v>0</v>
      </c>
      <c r="F50" s="320">
        <f>F28</f>
        <v>13</v>
      </c>
    </row>
    <row r="51" spans="2:6" ht="20.100000000000001" customHeight="1" thickBot="1" x14ac:dyDescent="0.25">
      <c r="B51" s="312" t="s">
        <v>391</v>
      </c>
      <c r="C51" s="320">
        <f>C33</f>
        <v>1</v>
      </c>
      <c r="D51" s="320">
        <f>D33</f>
        <v>0</v>
      </c>
      <c r="E51" s="320">
        <f>E33</f>
        <v>0</v>
      </c>
      <c r="F51" s="320">
        <f>F33</f>
        <v>1</v>
      </c>
    </row>
    <row r="52" spans="2:6" ht="20.100000000000001" customHeight="1" thickBot="1" x14ac:dyDescent="0.25">
      <c r="B52" s="312" t="s">
        <v>399</v>
      </c>
      <c r="C52" s="320">
        <f>C41</f>
        <v>13</v>
      </c>
      <c r="D52" s="320">
        <f>D41</f>
        <v>-1</v>
      </c>
      <c r="E52" s="320">
        <f>E41</f>
        <v>0</v>
      </c>
      <c r="F52" s="320">
        <f>F41</f>
        <v>12</v>
      </c>
    </row>
    <row r="53" spans="2:6" ht="20.100000000000001" customHeight="1" x14ac:dyDescent="0.2">
      <c r="B53" s="412" t="s">
        <v>404</v>
      </c>
      <c r="C53" s="412">
        <f>SUM(C49:C52)</f>
        <v>37.5</v>
      </c>
      <c r="D53" s="412">
        <f>SUM(D49:D52)</f>
        <v>0.5</v>
      </c>
      <c r="E53" s="412">
        <f>SUM(E49:E52)</f>
        <v>0</v>
      </c>
      <c r="F53" s="412">
        <f>SUM(F49:F52)</f>
        <v>38</v>
      </c>
    </row>
    <row r="54" spans="2:6" ht="20.100000000000001" customHeight="1" thickBot="1" x14ac:dyDescent="0.25">
      <c r="B54" s="413"/>
      <c r="C54" s="413"/>
      <c r="D54" s="413"/>
      <c r="E54" s="413"/>
      <c r="F54" s="413"/>
    </row>
    <row r="55" spans="2:6" ht="20.100000000000001" customHeight="1" thickBot="1" x14ac:dyDescent="0.25">
      <c r="B55" s="395" t="s">
        <v>405</v>
      </c>
      <c r="C55" s="396"/>
      <c r="D55" s="396"/>
      <c r="E55" s="396"/>
      <c r="F55" s="397"/>
    </row>
    <row r="56" spans="2:6" ht="20.100000000000001" customHeight="1" x14ac:dyDescent="0.2">
      <c r="B56" s="416" t="s">
        <v>406</v>
      </c>
      <c r="C56" s="414">
        <v>55</v>
      </c>
      <c r="D56" s="414">
        <v>0</v>
      </c>
      <c r="E56" s="414">
        <v>0</v>
      </c>
      <c r="F56" s="414">
        <f>SUM(C56:E57)</f>
        <v>55</v>
      </c>
    </row>
    <row r="57" spans="2:6" ht="20.100000000000001" customHeight="1" thickBot="1" x14ac:dyDescent="0.25">
      <c r="B57" s="417"/>
      <c r="C57" s="415"/>
      <c r="D57" s="415"/>
      <c r="E57" s="415"/>
      <c r="F57" s="415"/>
    </row>
    <row r="58" spans="2:6" ht="20.100000000000001" customHeight="1" thickBot="1" x14ac:dyDescent="0.25">
      <c r="B58" s="315"/>
      <c r="C58" s="334"/>
      <c r="D58" s="334"/>
      <c r="E58" s="334"/>
      <c r="F58" s="334"/>
    </row>
    <row r="59" spans="2:6" ht="20.100000000000001" customHeight="1" thickBot="1" x14ac:dyDescent="0.25">
      <c r="B59" s="418" t="s">
        <v>407</v>
      </c>
      <c r="C59" s="419"/>
      <c r="D59" s="419"/>
      <c r="E59" s="419"/>
      <c r="F59" s="420"/>
    </row>
    <row r="60" spans="2:6" ht="20.100000000000001" customHeight="1" thickBot="1" x14ac:dyDescent="0.25">
      <c r="B60" s="312" t="s">
        <v>408</v>
      </c>
      <c r="C60" s="313">
        <v>11</v>
      </c>
      <c r="D60" s="313">
        <v>0</v>
      </c>
      <c r="E60" s="313">
        <v>0</v>
      </c>
      <c r="F60" s="414">
        <f>SUM(C60:E61)</f>
        <v>11</v>
      </c>
    </row>
    <row r="61" spans="2:6" ht="20.100000000000001" customHeight="1" thickBot="1" x14ac:dyDescent="0.25">
      <c r="B61" s="312" t="s">
        <v>409</v>
      </c>
      <c r="C61" s="313">
        <v>0</v>
      </c>
      <c r="D61" s="313">
        <v>0</v>
      </c>
      <c r="E61" s="313">
        <v>0</v>
      </c>
      <c r="F61" s="415"/>
    </row>
    <row r="62" spans="2:6" ht="20.100000000000001" customHeight="1" thickBot="1" x14ac:dyDescent="0.25">
      <c r="B62" s="335" t="s">
        <v>410</v>
      </c>
      <c r="C62" s="336">
        <f>SUM(C60:C61)</f>
        <v>11</v>
      </c>
      <c r="D62" s="336">
        <f>SUM(D60:D61)</f>
        <v>0</v>
      </c>
      <c r="E62" s="336">
        <f>SUM(E60:E61)</f>
        <v>0</v>
      </c>
      <c r="F62" s="336">
        <f>SUM(F60:F61)</f>
        <v>11</v>
      </c>
    </row>
  </sheetData>
  <mergeCells count="39">
    <mergeCell ref="F60:F61"/>
    <mergeCell ref="B56:B57"/>
    <mergeCell ref="C56:C57"/>
    <mergeCell ref="D56:D57"/>
    <mergeCell ref="E56:E57"/>
    <mergeCell ref="F56:F57"/>
    <mergeCell ref="B59:F59"/>
    <mergeCell ref="B55:F55"/>
    <mergeCell ref="B43:B44"/>
    <mergeCell ref="C43:C44"/>
    <mergeCell ref="D43:D44"/>
    <mergeCell ref="E43:E44"/>
    <mergeCell ref="F43:F44"/>
    <mergeCell ref="B48:F48"/>
    <mergeCell ref="B53:B54"/>
    <mergeCell ref="C53:C54"/>
    <mergeCell ref="D53:D54"/>
    <mergeCell ref="E53:E54"/>
    <mergeCell ref="F53:F54"/>
    <mergeCell ref="B23:F23"/>
    <mergeCell ref="B31:F31"/>
    <mergeCell ref="B37:F37"/>
    <mergeCell ref="B41:B42"/>
    <mergeCell ref="C41:C42"/>
    <mergeCell ref="D41:D42"/>
    <mergeCell ref="E41:E42"/>
    <mergeCell ref="F41:F42"/>
    <mergeCell ref="B8:F8"/>
    <mergeCell ref="B20:B21"/>
    <mergeCell ref="C20:C21"/>
    <mergeCell ref="D20:D21"/>
    <mergeCell ref="E20:E21"/>
    <mergeCell ref="F20:F21"/>
    <mergeCell ref="B7:F7"/>
    <mergeCell ref="B3:F4"/>
    <mergeCell ref="B5:B6"/>
    <mergeCell ref="D5:D6"/>
    <mergeCell ref="E5:E6"/>
    <mergeCell ref="F5:F6"/>
  </mergeCells>
  <printOptions horizontalCentered="1"/>
  <pageMargins left="0" right="0" top="0.19685039370078741" bottom="0.19685039370078741" header="0.11811023622047245" footer="0.11811023622047245"/>
  <pageSetup paperSize="9" scale="57" orientation="portrait" horizontalDpi="4294967295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zoomScaleNormal="100" workbookViewId="0">
      <selection activeCell="B2" sqref="B2:G3"/>
    </sheetView>
  </sheetViews>
  <sheetFormatPr defaultColWidth="8.85546875" defaultRowHeight="12.75" x14ac:dyDescent="0.2"/>
  <cols>
    <col min="1" max="1" width="3.5703125" style="239" customWidth="1"/>
    <col min="2" max="2" width="41.140625" style="239" customWidth="1"/>
    <col min="3" max="3" width="23.42578125" style="239" customWidth="1"/>
    <col min="4" max="4" width="22.42578125" style="239" customWidth="1"/>
    <col min="5" max="5" width="19.28515625" style="239" customWidth="1"/>
    <col min="6" max="6" width="10.5703125" style="239" customWidth="1"/>
    <col min="7" max="7" width="1.7109375" style="239" customWidth="1"/>
    <col min="8" max="16384" width="8.85546875" style="239"/>
  </cols>
  <sheetData>
    <row r="2" spans="1:7" x14ac:dyDescent="0.2">
      <c r="B2" s="421" t="s">
        <v>420</v>
      </c>
      <c r="C2" s="422"/>
      <c r="D2" s="422"/>
      <c r="E2" s="422"/>
      <c r="F2" s="423"/>
      <c r="G2" s="423"/>
    </row>
    <row r="3" spans="1:7" ht="12.75" customHeight="1" x14ac:dyDescent="0.2">
      <c r="B3" s="423"/>
      <c r="C3" s="423"/>
      <c r="D3" s="423"/>
      <c r="E3" s="423"/>
      <c r="F3" s="423"/>
      <c r="G3" s="423"/>
    </row>
    <row r="4" spans="1:7" ht="12.75" customHeight="1" x14ac:dyDescent="0.2">
      <c r="B4" s="356" t="s">
        <v>356</v>
      </c>
      <c r="C4" s="357"/>
      <c r="D4" s="356"/>
      <c r="E4" s="357"/>
      <c r="F4" s="356"/>
      <c r="G4" s="357"/>
    </row>
    <row r="5" spans="1:7" ht="15" x14ac:dyDescent="0.2">
      <c r="B5" s="279"/>
      <c r="C5" s="279"/>
      <c r="E5" s="212" t="s">
        <v>307</v>
      </c>
    </row>
    <row r="6" spans="1:7" ht="33" customHeight="1" x14ac:dyDescent="0.25">
      <c r="B6" s="424" t="s">
        <v>308</v>
      </c>
      <c r="C6" s="425"/>
      <c r="D6" s="425"/>
      <c r="E6" s="426"/>
    </row>
    <row r="7" spans="1:7" ht="52.5" customHeight="1" x14ac:dyDescent="0.2">
      <c r="B7" s="280" t="s">
        <v>309</v>
      </c>
      <c r="C7" s="280" t="s">
        <v>310</v>
      </c>
      <c r="D7" s="280" t="s">
        <v>311</v>
      </c>
      <c r="E7" s="280" t="s">
        <v>312</v>
      </c>
    </row>
    <row r="8" spans="1:7" ht="32.25" customHeight="1" x14ac:dyDescent="0.2">
      <c r="B8" s="281"/>
      <c r="C8" s="280" t="s">
        <v>313</v>
      </c>
      <c r="D8" s="280" t="s">
        <v>314</v>
      </c>
      <c r="E8" s="280" t="s">
        <v>313</v>
      </c>
    </row>
    <row r="9" spans="1:7" ht="24.95" customHeight="1" x14ac:dyDescent="0.2">
      <c r="A9" s="87"/>
      <c r="B9" s="282" t="s">
        <v>315</v>
      </c>
      <c r="C9" s="283">
        <f>SUM(C10:C17)</f>
        <v>13535</v>
      </c>
      <c r="D9" s="284"/>
      <c r="E9" s="283">
        <f>SUM(E10:E17)</f>
        <v>13535</v>
      </c>
    </row>
    <row r="10" spans="1:7" ht="34.5" customHeight="1" x14ac:dyDescent="0.2">
      <c r="B10" s="281" t="s">
        <v>316</v>
      </c>
      <c r="C10" s="22">
        <v>3450</v>
      </c>
      <c r="D10" s="285"/>
      <c r="E10" s="22">
        <f>SUM(C10:D10)</f>
        <v>3450</v>
      </c>
    </row>
    <row r="11" spans="1:7" ht="34.5" customHeight="1" x14ac:dyDescent="0.2">
      <c r="B11" s="281" t="s">
        <v>317</v>
      </c>
      <c r="C11" s="22">
        <v>1370</v>
      </c>
      <c r="D11" s="285"/>
      <c r="E11" s="22">
        <f t="shared" ref="E11:E16" si="0">SUM(C11:D11)</f>
        <v>1370</v>
      </c>
    </row>
    <row r="12" spans="1:7" ht="34.5" customHeight="1" x14ac:dyDescent="0.2">
      <c r="B12" s="281" t="s">
        <v>318</v>
      </c>
      <c r="C12" s="22">
        <v>60</v>
      </c>
      <c r="D12" s="285"/>
      <c r="E12" s="22">
        <f t="shared" si="0"/>
        <v>60</v>
      </c>
    </row>
    <row r="13" spans="1:7" ht="34.5" customHeight="1" x14ac:dyDescent="0.2">
      <c r="B13" s="281" t="s">
        <v>319</v>
      </c>
      <c r="C13" s="22">
        <v>300</v>
      </c>
      <c r="D13" s="285"/>
      <c r="E13" s="22">
        <f t="shared" si="0"/>
        <v>300</v>
      </c>
    </row>
    <row r="14" spans="1:7" ht="34.5" customHeight="1" x14ac:dyDescent="0.2">
      <c r="B14" s="281" t="s">
        <v>320</v>
      </c>
      <c r="C14" s="22">
        <v>170</v>
      </c>
      <c r="D14" s="285"/>
      <c r="E14" s="22">
        <f t="shared" si="0"/>
        <v>170</v>
      </c>
    </row>
    <row r="15" spans="1:7" ht="33.75" customHeight="1" x14ac:dyDescent="0.2">
      <c r="B15" s="281" t="s">
        <v>321</v>
      </c>
      <c r="C15" s="22">
        <v>7735</v>
      </c>
      <c r="D15" s="286"/>
      <c r="E15" s="22">
        <f t="shared" si="0"/>
        <v>7735</v>
      </c>
    </row>
    <row r="16" spans="1:7" ht="33.75" customHeight="1" x14ac:dyDescent="0.2">
      <c r="B16" s="281" t="s">
        <v>322</v>
      </c>
      <c r="C16" s="22">
        <v>450</v>
      </c>
      <c r="D16" s="286"/>
      <c r="E16" s="22">
        <f t="shared" si="0"/>
        <v>450</v>
      </c>
    </row>
    <row r="17" spans="1:5" ht="33.75" hidden="1" customHeight="1" x14ac:dyDescent="0.2">
      <c r="B17" s="281"/>
      <c r="C17" s="22"/>
      <c r="D17" s="286"/>
      <c r="E17" s="26"/>
    </row>
    <row r="18" spans="1:5" ht="33.75" customHeight="1" x14ac:dyDescent="0.2">
      <c r="B18" s="282" t="s">
        <v>323</v>
      </c>
      <c r="C18" s="283">
        <v>125</v>
      </c>
      <c r="D18" s="286"/>
      <c r="E18" s="283">
        <f>SUM(C18:D18)</f>
        <v>125</v>
      </c>
    </row>
    <row r="19" spans="1:5" ht="33.75" hidden="1" customHeight="1" x14ac:dyDescent="0.2">
      <c r="B19" s="281"/>
      <c r="C19" s="22"/>
      <c r="D19" s="286"/>
      <c r="E19" s="49">
        <f t="shared" ref="E19" si="1">C19+D19</f>
        <v>0</v>
      </c>
    </row>
    <row r="20" spans="1:5" ht="30" customHeight="1" x14ac:dyDescent="0.2">
      <c r="A20" s="87"/>
      <c r="B20" s="282" t="s">
        <v>324</v>
      </c>
      <c r="C20" s="283">
        <f>SUM(C21:C23)</f>
        <v>170</v>
      </c>
      <c r="D20" s="287"/>
      <c r="E20" s="283">
        <f>SUM(C20:D20)</f>
        <v>170</v>
      </c>
    </row>
    <row r="21" spans="1:5" ht="38.25" customHeight="1" x14ac:dyDescent="0.2">
      <c r="B21" s="281" t="s">
        <v>325</v>
      </c>
      <c r="C21" s="22">
        <v>50</v>
      </c>
      <c r="D21" s="286"/>
      <c r="E21" s="22">
        <f t="shared" ref="E21:E29" si="2">SUM(C21:D21)</f>
        <v>50</v>
      </c>
    </row>
    <row r="22" spans="1:5" ht="30" customHeight="1" x14ac:dyDescent="0.2">
      <c r="B22" s="281" t="s">
        <v>326</v>
      </c>
      <c r="C22" s="22">
        <v>120</v>
      </c>
      <c r="D22" s="286"/>
      <c r="E22" s="22">
        <f t="shared" si="2"/>
        <v>120</v>
      </c>
    </row>
    <row r="23" spans="1:5" ht="30" hidden="1" customHeight="1" x14ac:dyDescent="0.2">
      <c r="B23" s="281"/>
      <c r="C23" s="22"/>
      <c r="D23" s="286"/>
      <c r="E23" s="26">
        <f t="shared" si="2"/>
        <v>0</v>
      </c>
    </row>
    <row r="24" spans="1:5" ht="30" customHeight="1" x14ac:dyDescent="0.2">
      <c r="B24" s="282" t="s">
        <v>327</v>
      </c>
      <c r="C24" s="288">
        <f>SUM(C25:C30)</f>
        <v>4550</v>
      </c>
      <c r="D24" s="289"/>
      <c r="E24" s="288">
        <f>SUM(E25:E30)</f>
        <v>4550</v>
      </c>
    </row>
    <row r="25" spans="1:5" ht="30" customHeight="1" x14ac:dyDescent="0.2">
      <c r="B25" s="281" t="s">
        <v>328</v>
      </c>
      <c r="C25" s="22">
        <v>1360</v>
      </c>
      <c r="D25" s="289"/>
      <c r="E25" s="22">
        <f t="shared" si="2"/>
        <v>1360</v>
      </c>
    </row>
    <row r="26" spans="1:5" ht="30" customHeight="1" x14ac:dyDescent="0.2">
      <c r="B26" s="281" t="s">
        <v>329</v>
      </c>
      <c r="C26" s="22">
        <v>250</v>
      </c>
      <c r="D26" s="289"/>
      <c r="E26" s="22">
        <f t="shared" si="2"/>
        <v>250</v>
      </c>
    </row>
    <row r="27" spans="1:5" ht="30" customHeight="1" x14ac:dyDescent="0.2">
      <c r="B27" s="281" t="s">
        <v>330</v>
      </c>
      <c r="C27" s="22">
        <v>1780</v>
      </c>
      <c r="D27" s="289"/>
      <c r="E27" s="22">
        <f t="shared" si="2"/>
        <v>1780</v>
      </c>
    </row>
    <row r="28" spans="1:5" ht="30" customHeight="1" x14ac:dyDescent="0.2">
      <c r="B28" s="281" t="s">
        <v>331</v>
      </c>
      <c r="C28" s="22">
        <v>660</v>
      </c>
      <c r="D28" s="286"/>
      <c r="E28" s="22">
        <f t="shared" si="2"/>
        <v>660</v>
      </c>
    </row>
    <row r="29" spans="1:5" ht="30" customHeight="1" x14ac:dyDescent="0.2">
      <c r="B29" s="281" t="s">
        <v>332</v>
      </c>
      <c r="C29" s="22">
        <v>500</v>
      </c>
      <c r="D29" s="290"/>
      <c r="E29" s="22">
        <f t="shared" si="2"/>
        <v>500</v>
      </c>
    </row>
    <row r="30" spans="1:5" ht="30" hidden="1" customHeight="1" x14ac:dyDescent="0.2">
      <c r="B30" s="281"/>
      <c r="C30" s="22"/>
      <c r="D30" s="290"/>
      <c r="E30" s="22"/>
    </row>
    <row r="31" spans="1:5" ht="35.1" customHeight="1" x14ac:dyDescent="0.2">
      <c r="B31" s="45" t="s">
        <v>333</v>
      </c>
      <c r="C31" s="291">
        <f>C9+C18+C20+C24</f>
        <v>18380</v>
      </c>
      <c r="D31" s="68">
        <f>D9+D20</f>
        <v>0</v>
      </c>
      <c r="E31" s="291">
        <f>SUM(C31:D31)</f>
        <v>18380</v>
      </c>
    </row>
  </sheetData>
  <mergeCells count="5">
    <mergeCell ref="B2:G3"/>
    <mergeCell ref="B4:C4"/>
    <mergeCell ref="D4:E4"/>
    <mergeCell ref="F4:G4"/>
    <mergeCell ref="B6:E6"/>
  </mergeCells>
  <printOptions horizontalCentered="1" verticalCentered="1"/>
  <pageMargins left="0" right="0" top="0.19685039370078741" bottom="0.19685039370078741" header="0.11811023622047245" footer="0.11811023622047245"/>
  <pageSetup paperSize="9" scale="8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zoomScaleNormal="100" workbookViewId="0">
      <selection activeCell="B1" sqref="B1:C1"/>
    </sheetView>
  </sheetViews>
  <sheetFormatPr defaultColWidth="8.85546875" defaultRowHeight="12.75" x14ac:dyDescent="0.2"/>
  <cols>
    <col min="1" max="1" width="8.85546875" style="197" customWidth="1"/>
    <col min="2" max="2" width="61" style="197" customWidth="1"/>
    <col min="3" max="3" width="34.28515625" style="197" customWidth="1"/>
    <col min="4" max="16384" width="8.85546875" style="197"/>
  </cols>
  <sheetData>
    <row r="1" spans="2:4" ht="15" x14ac:dyDescent="0.25">
      <c r="B1" s="427" t="s">
        <v>421</v>
      </c>
      <c r="C1" s="428"/>
    </row>
    <row r="2" spans="2:4" x14ac:dyDescent="0.2">
      <c r="B2" s="356" t="s">
        <v>355</v>
      </c>
      <c r="C2" s="357"/>
      <c r="D2" s="198"/>
    </row>
    <row r="5" spans="2:4" ht="24.95" customHeight="1" x14ac:dyDescent="0.3">
      <c r="B5" s="431" t="s">
        <v>248</v>
      </c>
      <c r="C5" s="432"/>
    </row>
    <row r="6" spans="2:4" ht="24.95" customHeight="1" x14ac:dyDescent="0.2">
      <c r="B6" s="433" t="s">
        <v>77</v>
      </c>
      <c r="C6" s="434"/>
    </row>
    <row r="7" spans="2:4" ht="24.95" customHeight="1" x14ac:dyDescent="0.2">
      <c r="B7" s="81"/>
      <c r="C7" s="18" t="s">
        <v>215</v>
      </c>
    </row>
    <row r="8" spans="2:4" ht="24.95" customHeight="1" x14ac:dyDescent="0.2">
      <c r="B8" s="53" t="s">
        <v>78</v>
      </c>
      <c r="C8" s="26">
        <v>4001</v>
      </c>
    </row>
    <row r="9" spans="2:4" ht="24.95" customHeight="1" x14ac:dyDescent="0.2">
      <c r="B9" s="82" t="s">
        <v>150</v>
      </c>
      <c r="C9" s="83">
        <v>232</v>
      </c>
    </row>
    <row r="10" spans="2:4" ht="24.95" customHeight="1" x14ac:dyDescent="0.2">
      <c r="B10" s="53" t="s">
        <v>151</v>
      </c>
      <c r="C10" s="22">
        <v>128</v>
      </c>
    </row>
    <row r="11" spans="2:4" ht="24.95" customHeight="1" x14ac:dyDescent="0.2">
      <c r="B11" s="82" t="s">
        <v>79</v>
      </c>
      <c r="C11" s="22">
        <v>303</v>
      </c>
    </row>
    <row r="12" spans="2:4" ht="24.95" customHeight="1" x14ac:dyDescent="0.2">
      <c r="B12" s="82" t="s">
        <v>143</v>
      </c>
      <c r="C12" s="83">
        <v>20</v>
      </c>
    </row>
    <row r="13" spans="2:4" ht="24.95" customHeight="1" x14ac:dyDescent="0.2">
      <c r="B13" s="53" t="s">
        <v>226</v>
      </c>
      <c r="C13" s="83">
        <v>1000</v>
      </c>
    </row>
    <row r="14" spans="2:4" ht="24.95" customHeight="1" x14ac:dyDescent="0.2">
      <c r="B14" s="53" t="s">
        <v>227</v>
      </c>
      <c r="C14" s="276">
        <v>0</v>
      </c>
    </row>
    <row r="15" spans="2:4" s="210" customFormat="1" ht="24.95" customHeight="1" x14ac:dyDescent="0.2">
      <c r="B15" s="53" t="s">
        <v>303</v>
      </c>
      <c r="C15" s="276">
        <v>13340</v>
      </c>
    </row>
    <row r="16" spans="2:4" ht="24.95" customHeight="1" x14ac:dyDescent="0.2">
      <c r="B16" s="51" t="s">
        <v>80</v>
      </c>
      <c r="C16" s="43">
        <f>SUM(C8:C15)</f>
        <v>19024</v>
      </c>
    </row>
    <row r="17" spans="2:10" ht="24.95" customHeight="1" x14ac:dyDescent="0.2">
      <c r="B17" s="84"/>
      <c r="C17" s="85"/>
    </row>
    <row r="18" spans="2:10" ht="24.95" customHeight="1" x14ac:dyDescent="0.2">
      <c r="B18" s="435" t="s">
        <v>81</v>
      </c>
      <c r="C18" s="436"/>
    </row>
    <row r="19" spans="2:10" ht="24.95" customHeight="1" x14ac:dyDescent="0.2">
      <c r="B19" s="86" t="s">
        <v>130</v>
      </c>
      <c r="C19" s="277">
        <v>283</v>
      </c>
    </row>
    <row r="20" spans="2:10" ht="24.95" customHeight="1" x14ac:dyDescent="0.2">
      <c r="B20" s="111" t="s">
        <v>82</v>
      </c>
      <c r="C20" s="200"/>
    </row>
    <row r="21" spans="2:10" ht="24.95" customHeight="1" x14ac:dyDescent="0.2">
      <c r="B21" s="86" t="s">
        <v>83</v>
      </c>
      <c r="C21" s="200">
        <v>0</v>
      </c>
    </row>
    <row r="22" spans="2:10" ht="24.95" customHeight="1" x14ac:dyDescent="0.2">
      <c r="B22" s="86" t="s">
        <v>84</v>
      </c>
      <c r="C22" s="200">
        <v>0</v>
      </c>
    </row>
    <row r="23" spans="2:10" ht="24.95" customHeight="1" x14ac:dyDescent="0.2">
      <c r="B23" s="86" t="s">
        <v>198</v>
      </c>
      <c r="C23" s="201">
        <v>0</v>
      </c>
    </row>
    <row r="24" spans="2:10" ht="24.95" customHeight="1" x14ac:dyDescent="0.2">
      <c r="B24" s="86" t="s">
        <v>228</v>
      </c>
      <c r="C24" s="277">
        <v>800</v>
      </c>
    </row>
    <row r="25" spans="2:10" ht="24.95" customHeight="1" x14ac:dyDescent="0.2">
      <c r="B25" s="86" t="s">
        <v>229</v>
      </c>
      <c r="C25" s="150">
        <v>0</v>
      </c>
      <c r="J25" s="87"/>
    </row>
    <row r="26" spans="2:10" ht="24.95" customHeight="1" x14ac:dyDescent="0.2">
      <c r="B26" s="86" t="s">
        <v>199</v>
      </c>
      <c r="C26" s="200">
        <v>0</v>
      </c>
    </row>
    <row r="27" spans="2:10" ht="24.95" customHeight="1" x14ac:dyDescent="0.2">
      <c r="B27" s="86"/>
      <c r="C27" s="201"/>
    </row>
    <row r="28" spans="2:10" ht="24.95" customHeight="1" x14ac:dyDescent="0.2">
      <c r="B28" s="88" t="s">
        <v>85</v>
      </c>
      <c r="C28" s="89">
        <f>SUM(C19:C26)</f>
        <v>1083</v>
      </c>
    </row>
    <row r="29" spans="2:10" ht="33" customHeight="1" x14ac:dyDescent="0.2">
      <c r="B29" s="236" t="s">
        <v>249</v>
      </c>
      <c r="C29" s="237">
        <v>687</v>
      </c>
    </row>
    <row r="30" spans="2:10" ht="24.95" customHeight="1" x14ac:dyDescent="0.2">
      <c r="B30" s="86"/>
      <c r="C30" s="229"/>
    </row>
    <row r="31" spans="2:10" ht="24.95" customHeight="1" x14ac:dyDescent="0.2">
      <c r="B31" s="429"/>
      <c r="C31" s="430"/>
    </row>
    <row r="32" spans="2:10" ht="24.95" customHeight="1" x14ac:dyDescent="0.2">
      <c r="B32" s="88" t="s">
        <v>250</v>
      </c>
      <c r="C32" s="89">
        <f>SUM(B29:C31)</f>
        <v>687</v>
      </c>
    </row>
    <row r="33" spans="2:3" ht="24.95" customHeight="1" x14ac:dyDescent="0.3">
      <c r="B33" s="199" t="s">
        <v>125</v>
      </c>
      <c r="C33" s="90">
        <f>C32+C28+C16</f>
        <v>20794</v>
      </c>
    </row>
  </sheetData>
  <mergeCells count="6">
    <mergeCell ref="B1:C1"/>
    <mergeCell ref="B31:C31"/>
    <mergeCell ref="B2:C2"/>
    <mergeCell ref="B5:C5"/>
    <mergeCell ref="B6:C6"/>
    <mergeCell ref="B18:C18"/>
  </mergeCells>
  <pageMargins left="0.75" right="0.75" top="1" bottom="1" header="0.5" footer="0.5"/>
  <pageSetup paperSize="9" scale="8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zoomScaleNormal="100" zoomScaleSheetLayoutView="100" workbookViewId="0">
      <selection activeCell="C1" sqref="C1"/>
    </sheetView>
  </sheetViews>
  <sheetFormatPr defaultRowHeight="15" x14ac:dyDescent="0.25"/>
  <cols>
    <col min="1" max="1" width="9.140625" style="204"/>
    <col min="2" max="2" width="80" style="204" customWidth="1"/>
    <col min="3" max="3" width="46.42578125" style="204" customWidth="1"/>
    <col min="4" max="16384" width="9.140625" style="204"/>
  </cols>
  <sheetData>
    <row r="1" spans="1:18" ht="15.75" x14ac:dyDescent="0.25">
      <c r="C1" s="212" t="s">
        <v>422</v>
      </c>
    </row>
    <row r="2" spans="1:18" x14ac:dyDescent="0.25">
      <c r="B2" s="238" t="s">
        <v>354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</row>
    <row r="3" spans="1:18" ht="28.5" customHeight="1" x14ac:dyDescent="0.25">
      <c r="B3" s="439" t="s">
        <v>216</v>
      </c>
      <c r="C3" s="439"/>
    </row>
    <row r="4" spans="1:18" ht="18.75" x14ac:dyDescent="0.3">
      <c r="B4" s="431" t="s">
        <v>217</v>
      </c>
      <c r="C4" s="432"/>
    </row>
    <row r="5" spans="1:18" ht="15.75" x14ac:dyDescent="0.25">
      <c r="B5" s="433"/>
      <c r="C5" s="434"/>
    </row>
    <row r="6" spans="1:18" ht="15.75" x14ac:dyDescent="0.25">
      <c r="B6" s="217"/>
      <c r="C6" s="222" t="s">
        <v>221</v>
      </c>
    </row>
    <row r="7" spans="1:18" ht="24.95" customHeight="1" x14ac:dyDescent="0.25">
      <c r="A7" s="204">
        <v>1</v>
      </c>
      <c r="B7" s="223" t="s">
        <v>230</v>
      </c>
      <c r="C7" s="22">
        <v>49907</v>
      </c>
    </row>
    <row r="8" spans="1:18" ht="24.95" customHeight="1" x14ac:dyDescent="0.25">
      <c r="A8" s="204">
        <v>2</v>
      </c>
      <c r="B8" s="223" t="s">
        <v>251</v>
      </c>
      <c r="C8" s="83">
        <v>2340</v>
      </c>
    </row>
    <row r="9" spans="1:18" ht="24.95" customHeight="1" x14ac:dyDescent="0.25">
      <c r="A9" s="204">
        <v>3</v>
      </c>
      <c r="B9" s="224" t="s">
        <v>231</v>
      </c>
      <c r="C9" s="26">
        <v>67822</v>
      </c>
    </row>
    <row r="10" spans="1:18" ht="24.95" customHeight="1" x14ac:dyDescent="0.25">
      <c r="A10" s="204">
        <v>4</v>
      </c>
      <c r="B10" s="223" t="s">
        <v>235</v>
      </c>
      <c r="C10" s="26">
        <v>95864</v>
      </c>
    </row>
    <row r="11" spans="1:18" ht="24.95" customHeight="1" x14ac:dyDescent="0.25">
      <c r="A11" s="204">
        <v>5</v>
      </c>
      <c r="B11" s="223" t="s">
        <v>236</v>
      </c>
      <c r="C11" s="22">
        <v>4000</v>
      </c>
    </row>
    <row r="12" spans="1:18" ht="24.95" customHeight="1" x14ac:dyDescent="0.25">
      <c r="A12" s="204">
        <v>6</v>
      </c>
      <c r="B12" s="224" t="s">
        <v>232</v>
      </c>
      <c r="C12" s="22">
        <v>0</v>
      </c>
    </row>
    <row r="13" spans="1:18" ht="24.95" customHeight="1" x14ac:dyDescent="0.25">
      <c r="A13" s="204">
        <v>7</v>
      </c>
      <c r="B13" s="225" t="s">
        <v>304</v>
      </c>
      <c r="C13" s="278">
        <v>0</v>
      </c>
    </row>
    <row r="14" spans="1:18" ht="24.95" customHeight="1" x14ac:dyDescent="0.25">
      <c r="A14" s="204">
        <v>8</v>
      </c>
      <c r="B14" s="226" t="s">
        <v>233</v>
      </c>
      <c r="C14" s="226">
        <v>5000</v>
      </c>
      <c r="D14" s="214"/>
      <c r="E14" s="214"/>
      <c r="F14" s="214"/>
      <c r="G14" s="214"/>
    </row>
    <row r="15" spans="1:18" ht="24.95" customHeight="1" x14ac:dyDescent="0.25">
      <c r="A15" s="204">
        <v>9</v>
      </c>
      <c r="B15" s="225" t="s">
        <v>243</v>
      </c>
      <c r="C15" s="278">
        <v>2414</v>
      </c>
      <c r="D15" s="215"/>
      <c r="E15" s="215"/>
      <c r="F15" s="215"/>
      <c r="G15" s="215"/>
    </row>
    <row r="16" spans="1:18" ht="24.95" customHeight="1" x14ac:dyDescent="0.25">
      <c r="A16" s="204">
        <v>10</v>
      </c>
      <c r="B16" s="219" t="s">
        <v>305</v>
      </c>
      <c r="C16" s="101">
        <v>620</v>
      </c>
    </row>
    <row r="17" spans="1:7" ht="24.95" hidden="1" customHeight="1" x14ac:dyDescent="0.25">
      <c r="A17" s="204">
        <v>11</v>
      </c>
      <c r="B17" s="219"/>
      <c r="C17" s="213"/>
    </row>
    <row r="18" spans="1:7" ht="24.95" hidden="1" customHeight="1" x14ac:dyDescent="0.25">
      <c r="B18" s="219"/>
      <c r="C18" s="101"/>
    </row>
    <row r="19" spans="1:7" ht="24.95" hidden="1" customHeight="1" x14ac:dyDescent="0.25">
      <c r="B19" s="102"/>
      <c r="C19" s="101"/>
    </row>
    <row r="20" spans="1:7" ht="30" customHeight="1" x14ac:dyDescent="0.25">
      <c r="B20" s="45" t="s">
        <v>126</v>
      </c>
      <c r="C20" s="46">
        <f>SUM(C7:C19)</f>
        <v>227967</v>
      </c>
    </row>
    <row r="21" spans="1:7" ht="18.75" x14ac:dyDescent="0.3">
      <c r="B21" s="220"/>
      <c r="C21" s="220"/>
    </row>
    <row r="22" spans="1:7" ht="18.75" x14ac:dyDescent="0.3">
      <c r="B22" s="431" t="s">
        <v>234</v>
      </c>
      <c r="C22" s="432"/>
    </row>
    <row r="23" spans="1:7" ht="15.75" x14ac:dyDescent="0.25">
      <c r="B23" s="437" t="s">
        <v>244</v>
      </c>
      <c r="C23" s="438"/>
    </row>
    <row r="24" spans="1:7" ht="15.75" x14ac:dyDescent="0.25">
      <c r="A24" s="204">
        <v>1</v>
      </c>
      <c r="B24" s="224" t="s">
        <v>197</v>
      </c>
      <c r="C24" s="22">
        <v>42200</v>
      </c>
    </row>
    <row r="25" spans="1:7" ht="15.75" x14ac:dyDescent="0.25">
      <c r="A25" s="204">
        <v>2</v>
      </c>
      <c r="B25" s="224" t="s">
        <v>187</v>
      </c>
      <c r="C25" s="276">
        <v>10291</v>
      </c>
    </row>
    <row r="26" spans="1:7" ht="15.75" x14ac:dyDescent="0.25">
      <c r="A26" s="209">
        <v>3</v>
      </c>
      <c r="B26" s="226" t="s">
        <v>218</v>
      </c>
      <c r="C26" s="276">
        <v>5000</v>
      </c>
      <c r="D26" s="214"/>
      <c r="E26" s="214"/>
      <c r="F26" s="214"/>
      <c r="G26" s="214"/>
    </row>
    <row r="27" spans="1:7" ht="15.75" x14ac:dyDescent="0.25">
      <c r="A27" s="209">
        <v>4</v>
      </c>
      <c r="B27" s="225" t="s">
        <v>306</v>
      </c>
      <c r="C27" s="276">
        <v>7368</v>
      </c>
      <c r="D27" s="214"/>
      <c r="E27" s="214"/>
      <c r="F27" s="214"/>
      <c r="G27" s="214"/>
    </row>
    <row r="28" spans="1:7" ht="15.75" x14ac:dyDescent="0.25">
      <c r="A28" s="209">
        <v>5</v>
      </c>
      <c r="B28" s="225" t="s">
        <v>219</v>
      </c>
      <c r="C28" s="83">
        <v>14927</v>
      </c>
      <c r="D28" s="214"/>
      <c r="E28" s="214"/>
      <c r="F28" s="214"/>
      <c r="G28" s="214"/>
    </row>
    <row r="29" spans="1:7" ht="15.75" x14ac:dyDescent="0.25">
      <c r="A29" s="209">
        <v>6</v>
      </c>
      <c r="B29" s="223" t="s">
        <v>220</v>
      </c>
      <c r="C29" s="22">
        <v>21725</v>
      </c>
      <c r="D29" s="214"/>
      <c r="E29" s="214"/>
      <c r="F29" s="214"/>
      <c r="G29" s="214"/>
    </row>
    <row r="30" spans="1:7" ht="15.75" hidden="1" x14ac:dyDescent="0.25">
      <c r="A30" s="209">
        <v>7</v>
      </c>
      <c r="B30" s="218"/>
      <c r="C30" s="213"/>
    </row>
    <row r="31" spans="1:7" ht="15.75" hidden="1" x14ac:dyDescent="0.25">
      <c r="A31" s="209">
        <v>8</v>
      </c>
      <c r="B31" s="218"/>
      <c r="C31" s="213"/>
    </row>
    <row r="32" spans="1:7" ht="15.75" hidden="1" x14ac:dyDescent="0.25">
      <c r="A32" s="209">
        <v>9</v>
      </c>
      <c r="B32" s="216"/>
      <c r="C32" s="101"/>
    </row>
    <row r="33" spans="2:3" ht="18.75" x14ac:dyDescent="0.25">
      <c r="B33" s="45" t="s">
        <v>137</v>
      </c>
      <c r="C33" s="46">
        <f>SUM(C24:C32)</f>
        <v>101511</v>
      </c>
    </row>
    <row r="34" spans="2:3" x14ac:dyDescent="0.25">
      <c r="B34" s="221"/>
      <c r="C34" s="221"/>
    </row>
    <row r="35" spans="2:3" x14ac:dyDescent="0.25">
      <c r="B35" s="221"/>
      <c r="C35" s="140">
        <f>C20+C33</f>
        <v>329478</v>
      </c>
    </row>
  </sheetData>
  <mergeCells count="5">
    <mergeCell ref="B23:C23"/>
    <mergeCell ref="B3:C3"/>
    <mergeCell ref="B4:C4"/>
    <mergeCell ref="B5:C5"/>
    <mergeCell ref="B22:C22"/>
  </mergeCells>
  <printOptions horizontalCentered="1" verticalCentered="1"/>
  <pageMargins left="0.15748031496062992" right="0.15748031496062992" top="0.19685039370078741" bottom="0.19685039370078741" header="0.51181102362204722" footer="0.51181102362204722"/>
  <pageSetup paperSize="9" scale="80" orientation="landscape" horizontalDpi="300" verticalDpi="300" r:id="rId1"/>
  <headerFooter alignWithMargins="0"/>
  <colBreaks count="1" manualBreakCount="1">
    <brk id="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tabSelected="1" zoomScale="80" zoomScaleNormal="80" workbookViewId="0"/>
  </sheetViews>
  <sheetFormatPr defaultRowHeight="15" x14ac:dyDescent="0.25"/>
  <cols>
    <col min="1" max="1" width="27.5703125" style="253" customWidth="1"/>
    <col min="2" max="3" width="9.140625" style="253"/>
    <col min="4" max="4" width="16.42578125" style="253" customWidth="1"/>
    <col min="5" max="5" width="1.5703125" style="253" customWidth="1"/>
    <col min="6" max="6" width="13.140625" style="253" customWidth="1"/>
    <col min="7" max="7" width="14.5703125" style="253" customWidth="1"/>
    <col min="8" max="8" width="15" style="253" customWidth="1"/>
    <col min="9" max="9" width="12.28515625" style="253" bestFit="1" customWidth="1"/>
    <col min="10" max="10" width="19.85546875" style="253" bestFit="1" customWidth="1"/>
    <col min="11" max="11" width="12.140625" style="253" customWidth="1"/>
    <col min="12" max="12" width="13.140625" style="253" customWidth="1"/>
    <col min="13" max="13" width="11.85546875" style="253" customWidth="1"/>
    <col min="14" max="14" width="11.140625" style="253" customWidth="1"/>
    <col min="15" max="15" width="12" style="253" bestFit="1" customWidth="1"/>
    <col min="16" max="18" width="12.5703125" style="253" bestFit="1" customWidth="1"/>
    <col min="19" max="19" width="12" style="253" bestFit="1" customWidth="1"/>
    <col min="20" max="20" width="14.28515625" style="253" bestFit="1" customWidth="1"/>
    <col min="21" max="21" width="12.7109375" style="253" bestFit="1" customWidth="1"/>
    <col min="22" max="22" width="10" style="253" customWidth="1"/>
    <col min="23" max="16384" width="9.140625" style="253"/>
  </cols>
  <sheetData>
    <row r="1" spans="1:22" x14ac:dyDescent="0.25">
      <c r="A1" s="337" t="s">
        <v>423</v>
      </c>
    </row>
    <row r="2" spans="1:22" ht="1.5" customHeight="1" x14ac:dyDescent="0.25"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R2" s="428"/>
      <c r="S2" s="428"/>
      <c r="T2" s="428"/>
      <c r="U2" s="428"/>
      <c r="V2" s="428"/>
    </row>
    <row r="3" spans="1:22" x14ac:dyDescent="0.25">
      <c r="D3" s="238" t="s">
        <v>252</v>
      </c>
      <c r="O3" s="448" t="s">
        <v>412</v>
      </c>
      <c r="P3" s="389"/>
      <c r="Q3" s="389"/>
      <c r="R3" s="389"/>
      <c r="S3" s="389"/>
      <c r="T3" s="389"/>
      <c r="U3" s="449"/>
    </row>
    <row r="4" spans="1:22" x14ac:dyDescent="0.25">
      <c r="A4" s="450" t="s">
        <v>131</v>
      </c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  <c r="S4" s="450"/>
      <c r="T4" s="450"/>
      <c r="U4" s="451"/>
    </row>
    <row r="5" spans="1:22" x14ac:dyDescent="0.25">
      <c r="A5" s="450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0"/>
      <c r="U5" s="451"/>
    </row>
    <row r="6" spans="1:22" x14ac:dyDescent="0.25">
      <c r="A6" s="452" t="s">
        <v>120</v>
      </c>
      <c r="B6" s="452"/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1"/>
    </row>
    <row r="7" spans="1:22" x14ac:dyDescent="0.25">
      <c r="A7" s="452"/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51"/>
    </row>
    <row r="8" spans="1:22" ht="18.75" x14ac:dyDescent="0.3">
      <c r="A8" s="103"/>
      <c r="B8" s="104"/>
      <c r="C8" s="104"/>
      <c r="D8" s="104"/>
      <c r="E8" s="104"/>
      <c r="F8" s="104"/>
      <c r="G8" s="105"/>
      <c r="H8" s="105"/>
      <c r="I8" s="106"/>
      <c r="J8" s="106"/>
      <c r="K8" s="107"/>
      <c r="L8" s="107"/>
      <c r="M8" s="107"/>
      <c r="N8" s="107"/>
      <c r="O8" s="107"/>
      <c r="P8" s="107"/>
      <c r="Q8" s="106"/>
      <c r="R8" s="106"/>
      <c r="S8" s="106"/>
      <c r="T8" s="106"/>
      <c r="U8" s="117"/>
    </row>
    <row r="9" spans="1:22" ht="18.75" x14ac:dyDescent="0.3">
      <c r="A9" s="103"/>
      <c r="B9" s="104"/>
      <c r="C9" s="104"/>
      <c r="D9" s="104"/>
      <c r="E9" s="104"/>
      <c r="F9" s="104"/>
      <c r="G9" s="105"/>
      <c r="H9" s="105"/>
      <c r="I9" s="106"/>
      <c r="J9" s="106"/>
      <c r="K9" s="107"/>
      <c r="L9" s="107"/>
      <c r="M9" s="107"/>
      <c r="N9" s="107"/>
      <c r="O9" s="107"/>
      <c r="P9" s="107"/>
      <c r="Q9" s="106"/>
      <c r="R9" s="106"/>
      <c r="S9" s="106"/>
      <c r="T9" s="106"/>
      <c r="U9" s="108"/>
    </row>
    <row r="10" spans="1:22" ht="18.75" x14ac:dyDescent="0.3">
      <c r="A10" s="453" t="s">
        <v>195</v>
      </c>
      <c r="B10" s="454"/>
      <c r="C10" s="454"/>
      <c r="D10" s="454"/>
      <c r="E10" s="454"/>
      <c r="F10" s="454"/>
      <c r="G10" s="454"/>
      <c r="H10" s="454"/>
      <c r="I10" s="454"/>
      <c r="J10" s="454"/>
      <c r="K10" s="454"/>
      <c r="L10" s="454"/>
      <c r="M10" s="454"/>
      <c r="N10" s="454"/>
      <c r="O10" s="454"/>
      <c r="P10" s="454"/>
      <c r="Q10" s="455" t="s">
        <v>159</v>
      </c>
      <c r="R10" s="456"/>
      <c r="S10" s="118">
        <v>0</v>
      </c>
      <c r="T10" s="118">
        <v>2</v>
      </c>
    </row>
    <row r="11" spans="1:22" ht="21" x14ac:dyDescent="0.35">
      <c r="A11" s="440" t="s">
        <v>122</v>
      </c>
      <c r="B11" s="441"/>
      <c r="C11" s="441"/>
      <c r="D11" s="441"/>
      <c r="E11" s="441"/>
      <c r="F11" s="441"/>
      <c r="G11" s="442" t="s">
        <v>121</v>
      </c>
      <c r="H11" s="443"/>
      <c r="I11" s="119">
        <v>2021</v>
      </c>
      <c r="J11" s="119">
        <v>2020</v>
      </c>
      <c r="K11" s="440" t="s">
        <v>123</v>
      </c>
      <c r="L11" s="441"/>
      <c r="M11" s="441"/>
      <c r="N11" s="441"/>
      <c r="O11" s="441"/>
      <c r="P11" s="441"/>
      <c r="Q11" s="442" t="s">
        <v>121</v>
      </c>
      <c r="R11" s="443"/>
      <c r="S11" s="119" t="s">
        <v>183</v>
      </c>
      <c r="T11" s="119" t="s">
        <v>193</v>
      </c>
      <c r="U11" s="91"/>
    </row>
    <row r="12" spans="1:22" ht="15.75" x14ac:dyDescent="0.25">
      <c r="A12" s="444" t="s">
        <v>113</v>
      </c>
      <c r="B12" s="445"/>
      <c r="C12" s="445"/>
      <c r="D12" s="445"/>
      <c r="E12" s="445"/>
      <c r="F12" s="445"/>
      <c r="G12" s="446">
        <f>I12+J12</f>
        <v>2154604</v>
      </c>
      <c r="H12" s="447"/>
      <c r="I12" s="99"/>
      <c r="J12" s="99">
        <f>T12+T13</f>
        <v>2154604</v>
      </c>
      <c r="K12" s="444" t="s">
        <v>116</v>
      </c>
      <c r="L12" s="445"/>
      <c r="M12" s="445"/>
      <c r="N12" s="445"/>
      <c r="O12" s="445"/>
      <c r="P12" s="445"/>
      <c r="Q12" s="446">
        <f>S12+T12</f>
        <v>1981245</v>
      </c>
      <c r="R12" s="447"/>
      <c r="S12" s="99"/>
      <c r="T12" s="99">
        <v>1981245</v>
      </c>
      <c r="U12" s="93"/>
    </row>
    <row r="13" spans="1:22" ht="15.75" x14ac:dyDescent="0.25">
      <c r="A13" s="444" t="s">
        <v>115</v>
      </c>
      <c r="B13" s="445"/>
      <c r="C13" s="445"/>
      <c r="D13" s="445"/>
      <c r="E13" s="445"/>
      <c r="F13" s="445"/>
      <c r="G13" s="446">
        <f>I13+J13</f>
        <v>0</v>
      </c>
      <c r="H13" s="447"/>
      <c r="I13" s="99"/>
      <c r="J13" s="92"/>
      <c r="K13" s="457" t="s">
        <v>117</v>
      </c>
      <c r="L13" s="458"/>
      <c r="M13" s="458"/>
      <c r="N13" s="458"/>
      <c r="O13" s="458"/>
      <c r="P13" s="458"/>
      <c r="Q13" s="446">
        <f>S13+T13</f>
        <v>173359</v>
      </c>
      <c r="R13" s="447"/>
      <c r="S13" s="99"/>
      <c r="T13" s="99">
        <v>173359</v>
      </c>
      <c r="U13" s="93"/>
    </row>
    <row r="14" spans="1:22" ht="15.75" x14ac:dyDescent="0.25">
      <c r="A14" s="457" t="s">
        <v>112</v>
      </c>
      <c r="B14" s="458"/>
      <c r="C14" s="458"/>
      <c r="D14" s="458"/>
      <c r="E14" s="458"/>
      <c r="F14" s="458"/>
      <c r="G14" s="446">
        <f>I14+J14</f>
        <v>0</v>
      </c>
      <c r="H14" s="447"/>
      <c r="I14" s="99"/>
      <c r="J14" s="92"/>
      <c r="K14" s="457" t="s">
        <v>118</v>
      </c>
      <c r="L14" s="458"/>
      <c r="M14" s="458"/>
      <c r="N14" s="458"/>
      <c r="O14" s="458"/>
      <c r="P14" s="458"/>
      <c r="Q14" s="446">
        <f>S14+T14</f>
        <v>0</v>
      </c>
      <c r="R14" s="447"/>
      <c r="S14" s="99"/>
      <c r="T14" s="99"/>
      <c r="U14" s="93"/>
    </row>
    <row r="15" spans="1:22" ht="15.75" x14ac:dyDescent="0.25">
      <c r="A15" s="262" t="s">
        <v>114</v>
      </c>
      <c r="B15" s="263"/>
      <c r="C15" s="263"/>
      <c r="D15" s="263"/>
      <c r="E15" s="263"/>
      <c r="F15" s="263"/>
      <c r="G15" s="446">
        <f>I15+J15</f>
        <v>0</v>
      </c>
      <c r="H15" s="447"/>
      <c r="I15" s="99"/>
      <c r="J15" s="92"/>
      <c r="K15" s="457" t="s">
        <v>119</v>
      </c>
      <c r="L15" s="458"/>
      <c r="M15" s="458"/>
      <c r="N15" s="458"/>
      <c r="O15" s="458"/>
      <c r="P15" s="458"/>
      <c r="Q15" s="446">
        <f>S15+T15</f>
        <v>0</v>
      </c>
      <c r="R15" s="447"/>
      <c r="S15" s="99"/>
      <c r="T15" s="99"/>
      <c r="U15" s="93"/>
    </row>
    <row r="16" spans="1:22" ht="18.75" x14ac:dyDescent="0.3">
      <c r="A16" s="459" t="s">
        <v>160</v>
      </c>
      <c r="B16" s="460"/>
      <c r="C16" s="460"/>
      <c r="D16" s="460"/>
      <c r="E16" s="460"/>
      <c r="F16" s="461"/>
      <c r="G16" s="462">
        <f>SUM(G12:H15)</f>
        <v>2154604</v>
      </c>
      <c r="H16" s="463"/>
      <c r="I16" s="264">
        <f>SUM(I12:I15)</f>
        <v>0</v>
      </c>
      <c r="J16" s="94">
        <f>G16-I16</f>
        <v>2154604</v>
      </c>
      <c r="K16" s="459" t="s">
        <v>161</v>
      </c>
      <c r="L16" s="460"/>
      <c r="M16" s="460"/>
      <c r="N16" s="460"/>
      <c r="O16" s="460"/>
      <c r="P16" s="461"/>
      <c r="Q16" s="464">
        <f>SUM(Q12:R15)</f>
        <v>2154604</v>
      </c>
      <c r="R16" s="464"/>
      <c r="S16" s="264">
        <f>SUM(S11:S15)</f>
        <v>0</v>
      </c>
      <c r="T16" s="264">
        <f>SUM(T12:T15)</f>
        <v>2154604</v>
      </c>
      <c r="U16" s="93"/>
    </row>
    <row r="17" spans="1:21" ht="18.75" x14ac:dyDescent="0.3">
      <c r="A17" s="465" t="s">
        <v>140</v>
      </c>
      <c r="B17" s="466"/>
      <c r="C17" s="466"/>
      <c r="D17" s="466"/>
      <c r="E17" s="466"/>
      <c r="F17" s="467"/>
      <c r="G17" s="192" t="s">
        <v>194</v>
      </c>
      <c r="H17" s="95">
        <v>0</v>
      </c>
      <c r="I17" s="99">
        <v>0</v>
      </c>
      <c r="J17" s="92"/>
      <c r="K17" s="457"/>
      <c r="L17" s="458"/>
      <c r="M17" s="458"/>
      <c r="N17" s="458"/>
      <c r="O17" s="458"/>
      <c r="P17" s="458"/>
      <c r="Q17" s="446" t="s">
        <v>162</v>
      </c>
      <c r="R17" s="468"/>
      <c r="S17" s="468"/>
      <c r="T17" s="469"/>
      <c r="U17" s="118">
        <v>8</v>
      </c>
    </row>
    <row r="18" spans="1:21" ht="18.75" x14ac:dyDescent="0.3">
      <c r="A18" s="103"/>
      <c r="B18" s="104"/>
      <c r="C18" s="104"/>
      <c r="D18" s="104"/>
      <c r="E18" s="104"/>
      <c r="F18" s="104"/>
      <c r="G18" s="105"/>
      <c r="H18" s="105"/>
      <c r="I18" s="106"/>
      <c r="J18" s="106"/>
      <c r="K18" s="107"/>
      <c r="L18" s="107"/>
      <c r="M18" s="107"/>
      <c r="N18" s="107"/>
      <c r="O18" s="107"/>
      <c r="P18" s="107"/>
      <c r="Q18" s="106"/>
      <c r="R18" s="106"/>
      <c r="S18" s="106"/>
      <c r="T18" s="106"/>
      <c r="U18" s="108"/>
    </row>
    <row r="19" spans="1:21" ht="18.75" x14ac:dyDescent="0.3">
      <c r="A19" s="453" t="s">
        <v>201</v>
      </c>
      <c r="B19" s="454"/>
      <c r="C19" s="454"/>
      <c r="D19" s="454"/>
      <c r="E19" s="454"/>
      <c r="F19" s="454"/>
      <c r="G19" s="454"/>
      <c r="H19" s="454"/>
      <c r="I19" s="454"/>
      <c r="J19" s="454"/>
      <c r="K19" s="454"/>
      <c r="L19" s="454"/>
      <c r="M19" s="454"/>
      <c r="N19" s="454"/>
      <c r="O19" s="454"/>
      <c r="P19" s="454"/>
      <c r="Q19" s="455" t="s">
        <v>159</v>
      </c>
      <c r="R19" s="456"/>
      <c r="S19" s="118">
        <v>0</v>
      </c>
      <c r="T19" s="118">
        <v>3</v>
      </c>
    </row>
    <row r="20" spans="1:21" ht="21" x14ac:dyDescent="0.35">
      <c r="A20" s="440" t="s">
        <v>122</v>
      </c>
      <c r="B20" s="441"/>
      <c r="C20" s="441"/>
      <c r="D20" s="441"/>
      <c r="E20" s="441"/>
      <c r="F20" s="441"/>
      <c r="G20" s="442" t="s">
        <v>121</v>
      </c>
      <c r="H20" s="443"/>
      <c r="I20" s="119">
        <v>2021</v>
      </c>
      <c r="J20" s="119">
        <v>2020</v>
      </c>
      <c r="K20" s="440" t="s">
        <v>123</v>
      </c>
      <c r="L20" s="441"/>
      <c r="M20" s="441"/>
      <c r="N20" s="441"/>
      <c r="O20" s="441"/>
      <c r="P20" s="441"/>
      <c r="Q20" s="442" t="s">
        <v>121</v>
      </c>
      <c r="R20" s="443"/>
      <c r="S20" s="119" t="s">
        <v>183</v>
      </c>
      <c r="T20" s="119" t="s">
        <v>193</v>
      </c>
      <c r="U20" s="91"/>
    </row>
    <row r="21" spans="1:21" ht="15.75" x14ac:dyDescent="0.25">
      <c r="A21" s="444" t="s">
        <v>113</v>
      </c>
      <c r="B21" s="445"/>
      <c r="C21" s="445"/>
      <c r="D21" s="445"/>
      <c r="E21" s="445"/>
      <c r="F21" s="445"/>
      <c r="G21" s="446">
        <f>I21+J21</f>
        <v>3484562</v>
      </c>
      <c r="H21" s="447"/>
      <c r="I21" s="92"/>
      <c r="J21" s="92">
        <f>T21+T22</f>
        <v>3484562</v>
      </c>
      <c r="K21" s="444" t="s">
        <v>116</v>
      </c>
      <c r="L21" s="445"/>
      <c r="M21" s="445"/>
      <c r="N21" s="445"/>
      <c r="O21" s="445"/>
      <c r="P21" s="445"/>
      <c r="Q21" s="446">
        <f>S21+T21</f>
        <v>3204195</v>
      </c>
      <c r="R21" s="447"/>
      <c r="S21" s="99"/>
      <c r="T21" s="99">
        <v>3204195</v>
      </c>
      <c r="U21" s="93"/>
    </row>
    <row r="22" spans="1:21" ht="15.75" x14ac:dyDescent="0.25">
      <c r="A22" s="444" t="s">
        <v>115</v>
      </c>
      <c r="B22" s="445"/>
      <c r="C22" s="445"/>
      <c r="D22" s="445"/>
      <c r="E22" s="445"/>
      <c r="F22" s="445"/>
      <c r="G22" s="446">
        <f>I22+J22</f>
        <v>0</v>
      </c>
      <c r="H22" s="447"/>
      <c r="I22" s="99"/>
      <c r="J22" s="92"/>
      <c r="K22" s="457" t="s">
        <v>117</v>
      </c>
      <c r="L22" s="458"/>
      <c r="M22" s="458"/>
      <c r="N22" s="458"/>
      <c r="O22" s="458"/>
      <c r="P22" s="458"/>
      <c r="Q22" s="446">
        <f>S22+T22</f>
        <v>280367</v>
      </c>
      <c r="R22" s="447"/>
      <c r="S22" s="99"/>
      <c r="T22" s="99">
        <v>280367</v>
      </c>
      <c r="U22" s="93"/>
    </row>
    <row r="23" spans="1:21" ht="15.75" x14ac:dyDescent="0.25">
      <c r="A23" s="457" t="s">
        <v>112</v>
      </c>
      <c r="B23" s="458"/>
      <c r="C23" s="458"/>
      <c r="D23" s="458"/>
      <c r="E23" s="458"/>
      <c r="F23" s="458"/>
      <c r="G23" s="446">
        <f>I23+J23</f>
        <v>0</v>
      </c>
      <c r="H23" s="447"/>
      <c r="I23" s="99"/>
      <c r="J23" s="92"/>
      <c r="K23" s="457" t="s">
        <v>118</v>
      </c>
      <c r="L23" s="458"/>
      <c r="M23" s="458"/>
      <c r="N23" s="458"/>
      <c r="O23" s="458"/>
      <c r="P23" s="458"/>
      <c r="Q23" s="446">
        <f>S23+T23</f>
        <v>0</v>
      </c>
      <c r="R23" s="447"/>
      <c r="S23" s="99"/>
      <c r="T23" s="99"/>
      <c r="U23" s="93"/>
    </row>
    <row r="24" spans="1:21" ht="15.75" x14ac:dyDescent="0.25">
      <c r="A24" s="262" t="s">
        <v>114</v>
      </c>
      <c r="B24" s="263"/>
      <c r="C24" s="263"/>
      <c r="D24" s="263"/>
      <c r="E24" s="263"/>
      <c r="F24" s="263"/>
      <c r="G24" s="446">
        <f>I24+J24</f>
        <v>0</v>
      </c>
      <c r="H24" s="447"/>
      <c r="I24" s="99"/>
      <c r="J24" s="92"/>
      <c r="K24" s="457" t="s">
        <v>119</v>
      </c>
      <c r="L24" s="458"/>
      <c r="M24" s="458"/>
      <c r="N24" s="458"/>
      <c r="O24" s="458"/>
      <c r="P24" s="458"/>
      <c r="Q24" s="446">
        <f>S24+T24</f>
        <v>0</v>
      </c>
      <c r="R24" s="447"/>
      <c r="S24" s="99"/>
      <c r="T24" s="99"/>
      <c r="U24" s="93"/>
    </row>
    <row r="25" spans="1:21" ht="18.75" x14ac:dyDescent="0.3">
      <c r="A25" s="459" t="s">
        <v>160</v>
      </c>
      <c r="B25" s="460"/>
      <c r="C25" s="460"/>
      <c r="D25" s="460"/>
      <c r="E25" s="460"/>
      <c r="F25" s="461"/>
      <c r="G25" s="462">
        <f>SUM(G21:H24)</f>
        <v>3484562</v>
      </c>
      <c r="H25" s="463"/>
      <c r="I25" s="264">
        <f>SUM(I21:I24)</f>
        <v>0</v>
      </c>
      <c r="J25" s="94">
        <f>G25-I25</f>
        <v>3484562</v>
      </c>
      <c r="K25" s="459" t="s">
        <v>161</v>
      </c>
      <c r="L25" s="460"/>
      <c r="M25" s="460"/>
      <c r="N25" s="460"/>
      <c r="O25" s="460"/>
      <c r="P25" s="461"/>
      <c r="Q25" s="464">
        <f>SUM(Q21:R24)</f>
        <v>3484562</v>
      </c>
      <c r="R25" s="464"/>
      <c r="S25" s="264">
        <f>SUM(S20:S24)</f>
        <v>0</v>
      </c>
      <c r="T25" s="264">
        <f>SUM(T21:T24)</f>
        <v>3484562</v>
      </c>
      <c r="U25" s="118"/>
    </row>
    <row r="26" spans="1:21" ht="18.75" x14ac:dyDescent="0.3">
      <c r="A26" s="465" t="s">
        <v>140</v>
      </c>
      <c r="B26" s="466"/>
      <c r="C26" s="466"/>
      <c r="D26" s="466"/>
      <c r="E26" s="466"/>
      <c r="F26" s="467"/>
      <c r="G26" s="192" t="s">
        <v>194</v>
      </c>
      <c r="H26" s="95"/>
      <c r="I26" s="99">
        <v>0</v>
      </c>
      <c r="J26" s="92"/>
      <c r="K26" s="457"/>
      <c r="L26" s="458"/>
      <c r="M26" s="458"/>
      <c r="N26" s="458"/>
      <c r="O26" s="458"/>
      <c r="P26" s="458"/>
      <c r="Q26" s="446" t="s">
        <v>162</v>
      </c>
      <c r="R26" s="468"/>
      <c r="S26" s="468"/>
      <c r="T26" s="469"/>
      <c r="U26" s="118">
        <v>13</v>
      </c>
    </row>
    <row r="27" spans="1:21" ht="18.75" x14ac:dyDescent="0.3">
      <c r="A27" s="103"/>
      <c r="B27" s="104"/>
      <c r="C27" s="104"/>
      <c r="D27" s="104"/>
      <c r="E27" s="104"/>
      <c r="F27" s="104"/>
      <c r="G27" s="105"/>
      <c r="H27" s="105"/>
      <c r="I27" s="106"/>
      <c r="J27" s="106"/>
      <c r="K27" s="107"/>
      <c r="L27" s="107"/>
      <c r="M27" s="107"/>
      <c r="N27" s="107"/>
      <c r="O27" s="107"/>
      <c r="P27" s="107"/>
      <c r="Q27" s="106"/>
      <c r="R27" s="106"/>
      <c r="S27" s="106"/>
      <c r="T27" s="106"/>
      <c r="U27" s="108"/>
    </row>
    <row r="28" spans="1:21" ht="18.75" x14ac:dyDescent="0.3">
      <c r="A28" s="453" t="s">
        <v>202</v>
      </c>
      <c r="B28" s="454"/>
      <c r="C28" s="454"/>
      <c r="D28" s="454"/>
      <c r="E28" s="454"/>
      <c r="F28" s="454"/>
      <c r="G28" s="454"/>
      <c r="H28" s="454"/>
      <c r="I28" s="454"/>
      <c r="J28" s="454"/>
      <c r="K28" s="454"/>
      <c r="L28" s="454"/>
      <c r="M28" s="454"/>
      <c r="N28" s="454"/>
      <c r="O28" s="454"/>
      <c r="P28" s="454"/>
      <c r="Q28" s="455" t="s">
        <v>159</v>
      </c>
      <c r="R28" s="456"/>
      <c r="S28" s="118">
        <v>0</v>
      </c>
      <c r="T28" s="118">
        <v>2</v>
      </c>
    </row>
    <row r="29" spans="1:21" ht="21" x14ac:dyDescent="0.35">
      <c r="A29" s="440" t="s">
        <v>122</v>
      </c>
      <c r="B29" s="441"/>
      <c r="C29" s="441"/>
      <c r="D29" s="441"/>
      <c r="E29" s="441"/>
      <c r="F29" s="441"/>
      <c r="G29" s="442" t="s">
        <v>121</v>
      </c>
      <c r="H29" s="443"/>
      <c r="I29" s="119" t="s">
        <v>183</v>
      </c>
      <c r="J29" s="119" t="s">
        <v>193</v>
      </c>
      <c r="K29" s="440" t="s">
        <v>123</v>
      </c>
      <c r="L29" s="441"/>
      <c r="M29" s="441"/>
      <c r="N29" s="441"/>
      <c r="O29" s="441"/>
      <c r="P29" s="441"/>
      <c r="Q29" s="442" t="s">
        <v>121</v>
      </c>
      <c r="R29" s="443"/>
      <c r="S29" s="119" t="s">
        <v>183</v>
      </c>
      <c r="T29" s="119" t="s">
        <v>193</v>
      </c>
      <c r="U29" s="91"/>
    </row>
    <row r="30" spans="1:21" ht="15.75" x14ac:dyDescent="0.25">
      <c r="A30" s="444" t="s">
        <v>113</v>
      </c>
      <c r="B30" s="445"/>
      <c r="C30" s="445"/>
      <c r="D30" s="445"/>
      <c r="E30" s="445"/>
      <c r="F30" s="445"/>
      <c r="G30" s="446">
        <f>I30+J30</f>
        <v>1939143.6</v>
      </c>
      <c r="H30" s="447"/>
      <c r="I30" s="92"/>
      <c r="J30" s="92">
        <f>(T30+T31)*0.9</f>
        <v>1939143.6</v>
      </c>
      <c r="K30" s="444" t="s">
        <v>116</v>
      </c>
      <c r="L30" s="445"/>
      <c r="M30" s="445"/>
      <c r="N30" s="445"/>
      <c r="O30" s="445"/>
      <c r="P30" s="445"/>
      <c r="Q30" s="446">
        <f>S30+T30</f>
        <v>1981245</v>
      </c>
      <c r="R30" s="447"/>
      <c r="S30" s="99"/>
      <c r="T30" s="99">
        <v>1981245</v>
      </c>
      <c r="U30" s="93"/>
    </row>
    <row r="31" spans="1:21" ht="15.75" x14ac:dyDescent="0.25">
      <c r="A31" s="444" t="s">
        <v>115</v>
      </c>
      <c r="B31" s="445"/>
      <c r="C31" s="445"/>
      <c r="D31" s="445"/>
      <c r="E31" s="445"/>
      <c r="F31" s="445"/>
      <c r="G31" s="446">
        <f>I31+J31</f>
        <v>0</v>
      </c>
      <c r="H31" s="447"/>
      <c r="I31" s="99"/>
      <c r="J31" s="92"/>
      <c r="K31" s="457" t="s">
        <v>117</v>
      </c>
      <c r="L31" s="458"/>
      <c r="M31" s="458"/>
      <c r="N31" s="458"/>
      <c r="O31" s="458"/>
      <c r="P31" s="458"/>
      <c r="Q31" s="446">
        <f>S31+T31</f>
        <v>173359</v>
      </c>
      <c r="R31" s="447"/>
      <c r="S31" s="99"/>
      <c r="T31" s="99">
        <v>173359</v>
      </c>
      <c r="U31" s="93"/>
    </row>
    <row r="32" spans="1:21" ht="15.75" x14ac:dyDescent="0.25">
      <c r="A32" s="457" t="s">
        <v>112</v>
      </c>
      <c r="B32" s="458"/>
      <c r="C32" s="458"/>
      <c r="D32" s="458"/>
      <c r="E32" s="458"/>
      <c r="F32" s="458"/>
      <c r="G32" s="446">
        <f>I32+J32</f>
        <v>0</v>
      </c>
      <c r="H32" s="447"/>
      <c r="I32" s="99"/>
      <c r="J32" s="92"/>
      <c r="K32" s="457" t="s">
        <v>118</v>
      </c>
      <c r="L32" s="458"/>
      <c r="M32" s="458"/>
      <c r="N32" s="458"/>
      <c r="O32" s="458"/>
      <c r="P32" s="458"/>
      <c r="Q32" s="446">
        <f>S32+T32</f>
        <v>0</v>
      </c>
      <c r="R32" s="447"/>
      <c r="S32" s="99"/>
      <c r="T32" s="99"/>
      <c r="U32" s="93"/>
    </row>
    <row r="33" spans="1:21" ht="15.75" x14ac:dyDescent="0.25">
      <c r="A33" s="262" t="s">
        <v>114</v>
      </c>
      <c r="B33" s="263"/>
      <c r="C33" s="263"/>
      <c r="D33" s="263"/>
      <c r="E33" s="263"/>
      <c r="F33" s="263"/>
      <c r="G33" s="446">
        <f>I33+J33</f>
        <v>0</v>
      </c>
      <c r="H33" s="447"/>
      <c r="I33" s="99"/>
      <c r="J33" s="92"/>
      <c r="K33" s="457" t="s">
        <v>119</v>
      </c>
      <c r="L33" s="458"/>
      <c r="M33" s="458"/>
      <c r="N33" s="458"/>
      <c r="O33" s="458"/>
      <c r="P33" s="458"/>
      <c r="Q33" s="446">
        <f>S33+T33</f>
        <v>0</v>
      </c>
      <c r="R33" s="447"/>
      <c r="S33" s="99"/>
      <c r="T33" s="99"/>
      <c r="U33" s="93"/>
    </row>
    <row r="34" spans="1:21" ht="18.75" x14ac:dyDescent="0.3">
      <c r="A34" s="459" t="s">
        <v>160</v>
      </c>
      <c r="B34" s="460"/>
      <c r="C34" s="460"/>
      <c r="D34" s="460"/>
      <c r="E34" s="460"/>
      <c r="F34" s="461"/>
      <c r="G34" s="462">
        <f>SUM(G30:H33)</f>
        <v>1939143.6</v>
      </c>
      <c r="H34" s="463"/>
      <c r="I34" s="264">
        <f>SUM(I29:I33)</f>
        <v>0</v>
      </c>
      <c r="J34" s="94">
        <f>G34-I34</f>
        <v>1939143.6</v>
      </c>
      <c r="K34" s="459" t="s">
        <v>161</v>
      </c>
      <c r="L34" s="460"/>
      <c r="M34" s="460"/>
      <c r="N34" s="460"/>
      <c r="O34" s="460"/>
      <c r="P34" s="461"/>
      <c r="Q34" s="464">
        <f>SUM(Q30:R33)</f>
        <v>2154604</v>
      </c>
      <c r="R34" s="464"/>
      <c r="S34" s="264">
        <f>SUM(S29:S33)</f>
        <v>0</v>
      </c>
      <c r="T34" s="264">
        <f>SUM(T30:T33)</f>
        <v>2154604</v>
      </c>
      <c r="U34" s="118"/>
    </row>
    <row r="35" spans="1:21" ht="18.75" x14ac:dyDescent="0.3">
      <c r="A35" s="465" t="s">
        <v>140</v>
      </c>
      <c r="B35" s="466"/>
      <c r="C35" s="466"/>
      <c r="D35" s="466"/>
      <c r="E35" s="466"/>
      <c r="F35" s="467"/>
      <c r="G35" s="192" t="s">
        <v>192</v>
      </c>
      <c r="H35" s="192">
        <v>-1304646</v>
      </c>
      <c r="I35" s="99">
        <v>0</v>
      </c>
      <c r="J35" s="92"/>
      <c r="K35" s="457"/>
      <c r="L35" s="458"/>
      <c r="M35" s="458"/>
      <c r="N35" s="458"/>
      <c r="O35" s="458"/>
      <c r="P35" s="458"/>
      <c r="Q35" s="446" t="s">
        <v>162</v>
      </c>
      <c r="R35" s="468"/>
      <c r="S35" s="468"/>
      <c r="T35" s="469"/>
      <c r="U35" s="118">
        <v>8</v>
      </c>
    </row>
    <row r="36" spans="1:21" ht="18.75" x14ac:dyDescent="0.3">
      <c r="A36" s="103"/>
      <c r="B36" s="104"/>
      <c r="C36" s="104"/>
      <c r="D36" s="104"/>
      <c r="E36" s="104"/>
      <c r="F36" s="104"/>
      <c r="G36" s="105"/>
      <c r="H36" s="105"/>
      <c r="I36" s="106"/>
      <c r="J36" s="106"/>
      <c r="K36" s="107"/>
      <c r="L36" s="107"/>
      <c r="M36" s="107"/>
      <c r="N36" s="107"/>
      <c r="O36" s="107"/>
      <c r="P36" s="107"/>
      <c r="Q36" s="106"/>
      <c r="R36" s="106"/>
      <c r="S36" s="106"/>
      <c r="T36" s="106"/>
      <c r="U36" s="108"/>
    </row>
    <row r="37" spans="1:21" ht="18.75" x14ac:dyDescent="0.3">
      <c r="A37" s="453" t="s">
        <v>238</v>
      </c>
      <c r="B37" s="454"/>
      <c r="C37" s="454"/>
      <c r="D37" s="454"/>
      <c r="E37" s="454"/>
      <c r="F37" s="454"/>
      <c r="G37" s="454"/>
      <c r="H37" s="454"/>
      <c r="I37" s="454"/>
      <c r="J37" s="454"/>
      <c r="K37" s="454"/>
      <c r="L37" s="454"/>
      <c r="M37" s="454"/>
      <c r="N37" s="454"/>
      <c r="O37" s="454"/>
      <c r="P37" s="454"/>
      <c r="Q37" s="455" t="s">
        <v>159</v>
      </c>
      <c r="R37" s="456"/>
      <c r="S37" s="118">
        <v>1</v>
      </c>
      <c r="T37" s="118">
        <v>7</v>
      </c>
    </row>
    <row r="38" spans="1:21" ht="21" x14ac:dyDescent="0.35">
      <c r="A38" s="440" t="s">
        <v>122</v>
      </c>
      <c r="B38" s="441"/>
      <c r="C38" s="441"/>
      <c r="D38" s="441"/>
      <c r="E38" s="441"/>
      <c r="F38" s="441"/>
      <c r="G38" s="442" t="s">
        <v>121</v>
      </c>
      <c r="H38" s="443"/>
      <c r="I38" s="119" t="s">
        <v>183</v>
      </c>
      <c r="J38" s="119" t="s">
        <v>193</v>
      </c>
      <c r="K38" s="440" t="s">
        <v>123</v>
      </c>
      <c r="L38" s="441"/>
      <c r="M38" s="441"/>
      <c r="N38" s="441"/>
      <c r="O38" s="441"/>
      <c r="P38" s="441"/>
      <c r="Q38" s="442" t="s">
        <v>121</v>
      </c>
      <c r="R38" s="443"/>
      <c r="S38" s="119" t="s">
        <v>183</v>
      </c>
      <c r="T38" s="119" t="s">
        <v>193</v>
      </c>
      <c r="U38" s="91"/>
    </row>
    <row r="39" spans="1:21" ht="15.75" x14ac:dyDescent="0.25">
      <c r="A39" s="444" t="s">
        <v>113</v>
      </c>
      <c r="B39" s="445"/>
      <c r="C39" s="445"/>
      <c r="D39" s="445"/>
      <c r="E39" s="445"/>
      <c r="F39" s="445"/>
      <c r="G39" s="446">
        <f>I39+J39</f>
        <v>8618424</v>
      </c>
      <c r="H39" s="447"/>
      <c r="I39" s="99">
        <v>2154606</v>
      </c>
      <c r="J39" s="92">
        <v>6463818</v>
      </c>
      <c r="K39" s="444" t="s">
        <v>116</v>
      </c>
      <c r="L39" s="445"/>
      <c r="M39" s="445"/>
      <c r="N39" s="445"/>
      <c r="O39" s="445"/>
      <c r="P39" s="445"/>
      <c r="Q39" s="446">
        <f>S39+T39</f>
        <v>7924980</v>
      </c>
      <c r="R39" s="447"/>
      <c r="S39" s="99">
        <v>1981245</v>
      </c>
      <c r="T39" s="99">
        <v>5943735</v>
      </c>
      <c r="U39" s="93"/>
    </row>
    <row r="40" spans="1:21" ht="15.75" x14ac:dyDescent="0.25">
      <c r="A40" s="444" t="s">
        <v>191</v>
      </c>
      <c r="B40" s="445"/>
      <c r="C40" s="445"/>
      <c r="D40" s="445"/>
      <c r="E40" s="445"/>
      <c r="F40" s="445"/>
      <c r="G40" s="446">
        <f>I40+J40</f>
        <v>0</v>
      </c>
      <c r="H40" s="447"/>
      <c r="I40" s="99"/>
      <c r="J40" s="92"/>
      <c r="K40" s="457" t="s">
        <v>117</v>
      </c>
      <c r="L40" s="458"/>
      <c r="M40" s="458"/>
      <c r="N40" s="458"/>
      <c r="O40" s="458"/>
      <c r="P40" s="458"/>
      <c r="Q40" s="446">
        <f>S40+T40</f>
        <v>693444</v>
      </c>
      <c r="R40" s="447"/>
      <c r="S40" s="99">
        <v>173361</v>
      </c>
      <c r="T40" s="99">
        <v>520083</v>
      </c>
      <c r="U40" s="93"/>
    </row>
    <row r="41" spans="1:21" ht="15.75" x14ac:dyDescent="0.25">
      <c r="A41" s="457" t="s">
        <v>112</v>
      </c>
      <c r="B41" s="458"/>
      <c r="C41" s="458"/>
      <c r="D41" s="458"/>
      <c r="E41" s="458"/>
      <c r="F41" s="458"/>
      <c r="G41" s="446">
        <f>I41+J41</f>
        <v>5631209</v>
      </c>
      <c r="H41" s="447"/>
      <c r="I41" s="99"/>
      <c r="J41" s="92">
        <v>5631209</v>
      </c>
      <c r="K41" s="457" t="s">
        <v>118</v>
      </c>
      <c r="L41" s="458"/>
      <c r="M41" s="458"/>
      <c r="N41" s="458"/>
      <c r="O41" s="458"/>
      <c r="P41" s="458"/>
      <c r="Q41" s="446">
        <f>S41+T41</f>
        <v>5631209</v>
      </c>
      <c r="R41" s="447"/>
      <c r="S41" s="99"/>
      <c r="T41" s="99">
        <v>5631209</v>
      </c>
      <c r="U41" s="93"/>
    </row>
    <row r="42" spans="1:21" ht="15.75" x14ac:dyDescent="0.25">
      <c r="A42" s="262" t="s">
        <v>114</v>
      </c>
      <c r="B42" s="263"/>
      <c r="C42" s="263"/>
      <c r="D42" s="263"/>
      <c r="E42" s="263"/>
      <c r="F42" s="263"/>
      <c r="G42" s="446">
        <f>I42+J42</f>
        <v>2366774</v>
      </c>
      <c r="H42" s="447"/>
      <c r="I42" s="99"/>
      <c r="J42" s="92">
        <v>2366774</v>
      </c>
      <c r="K42" s="457" t="s">
        <v>119</v>
      </c>
      <c r="L42" s="458"/>
      <c r="M42" s="458"/>
      <c r="N42" s="458"/>
      <c r="O42" s="458"/>
      <c r="P42" s="458"/>
      <c r="Q42" s="446">
        <f>S42+T42</f>
        <v>2366774</v>
      </c>
      <c r="R42" s="447"/>
      <c r="S42" s="99"/>
      <c r="T42" s="99">
        <v>2366774</v>
      </c>
      <c r="U42" s="93"/>
    </row>
    <row r="43" spans="1:21" ht="18.75" x14ac:dyDescent="0.3">
      <c r="A43" s="459" t="s">
        <v>160</v>
      </c>
      <c r="B43" s="460"/>
      <c r="C43" s="460"/>
      <c r="D43" s="460"/>
      <c r="E43" s="460"/>
      <c r="F43" s="461"/>
      <c r="G43" s="462">
        <f>SUM(G39:H42)</f>
        <v>16616407</v>
      </c>
      <c r="H43" s="463"/>
      <c r="I43" s="264">
        <f>SUM(I38:I42)</f>
        <v>2154606</v>
      </c>
      <c r="J43" s="94">
        <f>G43-I43</f>
        <v>14461801</v>
      </c>
      <c r="K43" s="459" t="s">
        <v>161</v>
      </c>
      <c r="L43" s="460"/>
      <c r="M43" s="460"/>
      <c r="N43" s="460"/>
      <c r="O43" s="460"/>
      <c r="P43" s="461"/>
      <c r="Q43" s="464">
        <f>SUM(Q39:R42)</f>
        <v>16616407</v>
      </c>
      <c r="R43" s="464"/>
      <c r="S43" s="264">
        <f>SUM(S38:S42)</f>
        <v>2154606</v>
      </c>
      <c r="T43" s="264">
        <f>SUM(T39:T42)</f>
        <v>14461801</v>
      </c>
      <c r="U43" s="118"/>
    </row>
    <row r="44" spans="1:21" ht="18.75" x14ac:dyDescent="0.3">
      <c r="A44" s="465" t="s">
        <v>140</v>
      </c>
      <c r="B44" s="466"/>
      <c r="C44" s="466"/>
      <c r="D44" s="466"/>
      <c r="E44" s="466"/>
      <c r="F44" s="467"/>
      <c r="G44" s="192" t="s">
        <v>194</v>
      </c>
      <c r="H44" s="195">
        <v>-1435404</v>
      </c>
      <c r="I44" s="99">
        <v>0</v>
      </c>
      <c r="J44" s="92"/>
      <c r="K44" s="457"/>
      <c r="L44" s="458"/>
      <c r="M44" s="458"/>
      <c r="N44" s="458"/>
      <c r="O44" s="458"/>
      <c r="P44" s="458"/>
      <c r="Q44" s="446" t="s">
        <v>162</v>
      </c>
      <c r="R44" s="470"/>
      <c r="S44" s="468"/>
      <c r="T44" s="469"/>
      <c r="U44" s="118">
        <v>8</v>
      </c>
    </row>
    <row r="45" spans="1:21" ht="18.75" x14ac:dyDescent="0.3">
      <c r="A45" s="103"/>
      <c r="B45" s="104"/>
      <c r="C45" s="104"/>
      <c r="D45" s="104"/>
      <c r="E45" s="104"/>
      <c r="F45" s="104"/>
      <c r="G45" s="105"/>
      <c r="H45" s="105"/>
      <c r="I45" s="106"/>
      <c r="J45" s="106"/>
      <c r="K45" s="107"/>
      <c r="L45" s="107"/>
      <c r="M45" s="107"/>
      <c r="N45" s="107"/>
      <c r="O45" s="107"/>
      <c r="P45" s="107"/>
      <c r="Q45" s="106"/>
      <c r="R45" s="106"/>
      <c r="S45" s="106"/>
      <c r="T45" s="106"/>
      <c r="U45" s="108"/>
    </row>
    <row r="46" spans="1:21" ht="18.75" x14ac:dyDescent="0.3">
      <c r="A46" s="453" t="s">
        <v>237</v>
      </c>
      <c r="B46" s="454"/>
      <c r="C46" s="454"/>
      <c r="D46" s="454"/>
      <c r="E46" s="454"/>
      <c r="F46" s="454"/>
      <c r="G46" s="454"/>
      <c r="H46" s="454"/>
      <c r="I46" s="454"/>
      <c r="J46" s="454"/>
      <c r="K46" s="454"/>
      <c r="L46" s="454"/>
      <c r="M46" s="454"/>
      <c r="N46" s="454"/>
      <c r="O46" s="454"/>
      <c r="P46" s="454"/>
      <c r="Q46" s="455" t="s">
        <v>159</v>
      </c>
      <c r="R46" s="456"/>
      <c r="S46" s="118">
        <v>2</v>
      </c>
      <c r="T46" s="118">
        <v>11</v>
      </c>
    </row>
    <row r="47" spans="1:21" ht="21" x14ac:dyDescent="0.35">
      <c r="A47" s="440" t="s">
        <v>122</v>
      </c>
      <c r="B47" s="441"/>
      <c r="C47" s="441"/>
      <c r="D47" s="441"/>
      <c r="E47" s="441"/>
      <c r="F47" s="441"/>
      <c r="G47" s="442" t="s">
        <v>121</v>
      </c>
      <c r="H47" s="443"/>
      <c r="I47" s="119" t="s">
        <v>183</v>
      </c>
      <c r="J47" s="119" t="s">
        <v>193</v>
      </c>
      <c r="K47" s="440" t="s">
        <v>123</v>
      </c>
      <c r="L47" s="441"/>
      <c r="M47" s="441"/>
      <c r="N47" s="441"/>
      <c r="O47" s="441"/>
      <c r="P47" s="441"/>
      <c r="Q47" s="442" t="s">
        <v>121</v>
      </c>
      <c r="R47" s="443"/>
      <c r="S47" s="119" t="s">
        <v>183</v>
      </c>
      <c r="T47" s="119" t="s">
        <v>193</v>
      </c>
      <c r="U47" s="91"/>
    </row>
    <row r="48" spans="1:21" ht="15.75" x14ac:dyDescent="0.25">
      <c r="A48" s="444" t="s">
        <v>113</v>
      </c>
      <c r="B48" s="445"/>
      <c r="C48" s="445"/>
      <c r="D48" s="445"/>
      <c r="E48" s="445"/>
      <c r="F48" s="445"/>
      <c r="G48" s="446">
        <f>I48+J48</f>
        <v>14044944</v>
      </c>
      <c r="H48" s="447"/>
      <c r="I48" s="99">
        <f>S48+S49</f>
        <v>1682730</v>
      </c>
      <c r="J48" s="92">
        <f>T48+T49</f>
        <v>12362214</v>
      </c>
      <c r="K48" s="444" t="s">
        <v>116</v>
      </c>
      <c r="L48" s="445"/>
      <c r="M48" s="445"/>
      <c r="N48" s="445"/>
      <c r="O48" s="445"/>
      <c r="P48" s="445"/>
      <c r="Q48" s="446">
        <f>S48+T48</f>
        <v>12914880</v>
      </c>
      <c r="R48" s="447"/>
      <c r="S48" s="99">
        <v>1645598</v>
      </c>
      <c r="T48" s="99">
        <v>11269282</v>
      </c>
      <c r="U48" s="93"/>
    </row>
    <row r="49" spans="1:21" ht="15.75" x14ac:dyDescent="0.25">
      <c r="A49" s="444" t="s">
        <v>191</v>
      </c>
      <c r="B49" s="445"/>
      <c r="C49" s="445"/>
      <c r="D49" s="445"/>
      <c r="E49" s="445"/>
      <c r="F49" s="445"/>
      <c r="G49" s="446">
        <f>I49+J49</f>
        <v>3894857</v>
      </c>
      <c r="H49" s="447"/>
      <c r="I49" s="99"/>
      <c r="J49" s="92">
        <v>3894857</v>
      </c>
      <c r="K49" s="457" t="s">
        <v>117</v>
      </c>
      <c r="L49" s="458"/>
      <c r="M49" s="458"/>
      <c r="N49" s="458"/>
      <c r="O49" s="458"/>
      <c r="P49" s="458"/>
      <c r="Q49" s="446">
        <f>S49+T49</f>
        <v>1130064</v>
      </c>
      <c r="R49" s="447"/>
      <c r="S49" s="99">
        <v>37132</v>
      </c>
      <c r="T49" s="99">
        <v>1092932</v>
      </c>
      <c r="U49" s="93"/>
    </row>
    <row r="50" spans="1:21" ht="15.75" x14ac:dyDescent="0.25">
      <c r="A50" s="457" t="s">
        <v>112</v>
      </c>
      <c r="B50" s="458"/>
      <c r="C50" s="458"/>
      <c r="D50" s="458"/>
      <c r="E50" s="458"/>
      <c r="F50" s="458"/>
      <c r="G50" s="446">
        <f>I50+J50</f>
        <v>0</v>
      </c>
      <c r="H50" s="447"/>
      <c r="I50" s="99"/>
      <c r="J50" s="92"/>
      <c r="K50" s="457" t="s">
        <v>118</v>
      </c>
      <c r="L50" s="458"/>
      <c r="M50" s="458"/>
      <c r="N50" s="458"/>
      <c r="O50" s="458"/>
      <c r="P50" s="458"/>
      <c r="Q50" s="446">
        <f>S50+T50</f>
        <v>3894857</v>
      </c>
      <c r="R50" s="447"/>
      <c r="S50" s="99"/>
      <c r="T50" s="99">
        <v>3894857</v>
      </c>
      <c r="U50" s="93"/>
    </row>
    <row r="51" spans="1:21" ht="15.75" x14ac:dyDescent="0.25">
      <c r="A51" s="262" t="s">
        <v>114</v>
      </c>
      <c r="B51" s="263"/>
      <c r="C51" s="263"/>
      <c r="D51" s="263"/>
      <c r="E51" s="263"/>
      <c r="F51" s="263"/>
      <c r="G51" s="446">
        <f>I51+J51</f>
        <v>0</v>
      </c>
      <c r="H51" s="447"/>
      <c r="I51" s="99"/>
      <c r="J51" s="92"/>
      <c r="K51" s="457" t="s">
        <v>119</v>
      </c>
      <c r="L51" s="458"/>
      <c r="M51" s="458"/>
      <c r="N51" s="458"/>
      <c r="O51" s="458"/>
      <c r="P51" s="458"/>
      <c r="Q51" s="446">
        <f>S51+T51</f>
        <v>0</v>
      </c>
      <c r="R51" s="447"/>
      <c r="S51" s="99"/>
      <c r="T51" s="99"/>
      <c r="U51" s="93"/>
    </row>
    <row r="52" spans="1:21" ht="18.75" x14ac:dyDescent="0.3">
      <c r="A52" s="459" t="s">
        <v>160</v>
      </c>
      <c r="B52" s="460"/>
      <c r="C52" s="460"/>
      <c r="D52" s="460"/>
      <c r="E52" s="460"/>
      <c r="F52" s="461"/>
      <c r="G52" s="462">
        <f>SUM(G48:H51)</f>
        <v>17939801</v>
      </c>
      <c r="H52" s="463"/>
      <c r="I52" s="264">
        <f>SUM(I47:I51)</f>
        <v>1682730</v>
      </c>
      <c r="J52" s="94">
        <f>G52-I52</f>
        <v>16257071</v>
      </c>
      <c r="K52" s="459" t="s">
        <v>161</v>
      </c>
      <c r="L52" s="460"/>
      <c r="M52" s="460"/>
      <c r="N52" s="460"/>
      <c r="O52" s="460"/>
      <c r="P52" s="461"/>
      <c r="Q52" s="464">
        <f>SUM(Q48:R51)</f>
        <v>17939801</v>
      </c>
      <c r="R52" s="464"/>
      <c r="S52" s="264">
        <f>SUM(S47:S51)</f>
        <v>1682730</v>
      </c>
      <c r="T52" s="264">
        <f>SUM(T48:T51)</f>
        <v>16257071</v>
      </c>
      <c r="U52" s="93"/>
    </row>
    <row r="53" spans="1:21" ht="18.75" x14ac:dyDescent="0.3">
      <c r="A53" s="465" t="s">
        <v>140</v>
      </c>
      <c r="B53" s="466"/>
      <c r="C53" s="466"/>
      <c r="D53" s="466"/>
      <c r="E53" s="466"/>
      <c r="F53" s="467"/>
      <c r="G53" s="192" t="s">
        <v>194</v>
      </c>
      <c r="H53" s="195">
        <v>0</v>
      </c>
      <c r="I53" s="99">
        <v>0</v>
      </c>
      <c r="J53" s="92"/>
      <c r="K53" s="457"/>
      <c r="L53" s="458"/>
      <c r="M53" s="458"/>
      <c r="N53" s="458"/>
      <c r="O53" s="458"/>
      <c r="P53" s="458"/>
      <c r="Q53" s="446" t="s">
        <v>162</v>
      </c>
      <c r="R53" s="470"/>
      <c r="S53" s="468"/>
      <c r="T53" s="469"/>
      <c r="U53" s="118">
        <v>13</v>
      </c>
    </row>
    <row r="54" spans="1:21" ht="18.75" x14ac:dyDescent="0.3">
      <c r="A54" s="103"/>
      <c r="B54" s="104"/>
      <c r="C54" s="104"/>
      <c r="D54" s="104"/>
      <c r="E54" s="104"/>
      <c r="F54" s="104"/>
      <c r="G54" s="105"/>
      <c r="H54" s="105"/>
      <c r="I54" s="106"/>
      <c r="J54" s="106"/>
      <c r="K54" s="107"/>
      <c r="L54" s="107"/>
      <c r="M54" s="107"/>
      <c r="N54" s="107"/>
      <c r="O54" s="107"/>
      <c r="P54" s="107"/>
      <c r="Q54" s="106"/>
      <c r="R54" s="106"/>
      <c r="S54" s="106"/>
      <c r="T54" s="106"/>
      <c r="U54" s="108"/>
    </row>
    <row r="55" spans="1:21" ht="18.75" x14ac:dyDescent="0.3">
      <c r="A55" s="453" t="s">
        <v>334</v>
      </c>
      <c r="B55" s="454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54"/>
      <c r="Q55" s="455" t="s">
        <v>159</v>
      </c>
      <c r="R55" s="456"/>
      <c r="S55" s="118">
        <v>1</v>
      </c>
      <c r="T55" s="118">
        <v>1</v>
      </c>
    </row>
    <row r="56" spans="1:21" ht="21" x14ac:dyDescent="0.35">
      <c r="A56" s="440" t="s">
        <v>122</v>
      </c>
      <c r="B56" s="441"/>
      <c r="C56" s="441"/>
      <c r="D56" s="441"/>
      <c r="E56" s="441"/>
      <c r="F56" s="441"/>
      <c r="G56" s="442" t="s">
        <v>121</v>
      </c>
      <c r="H56" s="443"/>
      <c r="I56" s="119" t="s">
        <v>183</v>
      </c>
      <c r="J56" s="119" t="s">
        <v>193</v>
      </c>
      <c r="K56" s="440" t="s">
        <v>123</v>
      </c>
      <c r="L56" s="441"/>
      <c r="M56" s="441"/>
      <c r="N56" s="441"/>
      <c r="O56" s="441"/>
      <c r="P56" s="441"/>
      <c r="Q56" s="442" t="s">
        <v>121</v>
      </c>
      <c r="R56" s="443"/>
      <c r="S56" s="119" t="s">
        <v>183</v>
      </c>
      <c r="T56" s="119" t="s">
        <v>193</v>
      </c>
      <c r="U56" s="91"/>
    </row>
    <row r="57" spans="1:21" ht="15.75" x14ac:dyDescent="0.25">
      <c r="A57" s="444" t="s">
        <v>113</v>
      </c>
      <c r="B57" s="445"/>
      <c r="C57" s="445"/>
      <c r="D57" s="445"/>
      <c r="E57" s="445"/>
      <c r="F57" s="445"/>
      <c r="G57" s="446">
        <f>I57+J57</f>
        <v>1031596</v>
      </c>
      <c r="H57" s="447"/>
      <c r="I57" s="99">
        <v>158128</v>
      </c>
      <c r="J57" s="92">
        <v>873468</v>
      </c>
      <c r="K57" s="444" t="s">
        <v>116</v>
      </c>
      <c r="L57" s="445"/>
      <c r="M57" s="445"/>
      <c r="N57" s="445"/>
      <c r="O57" s="445"/>
      <c r="P57" s="445"/>
      <c r="Q57" s="446">
        <f>S57+T57</f>
        <v>1063772</v>
      </c>
      <c r="R57" s="447"/>
      <c r="S57" s="99">
        <v>489180</v>
      </c>
      <c r="T57" s="99">
        <v>574592</v>
      </c>
      <c r="U57" s="93"/>
    </row>
    <row r="58" spans="1:21" ht="15.75" x14ac:dyDescent="0.25">
      <c r="A58" s="471" t="s">
        <v>335</v>
      </c>
      <c r="B58" s="472"/>
      <c r="C58" s="472"/>
      <c r="D58" s="472"/>
      <c r="E58" s="472"/>
      <c r="F58" s="472"/>
      <c r="G58" s="446">
        <f>I58+J58</f>
        <v>0</v>
      </c>
      <c r="H58" s="447"/>
      <c r="I58" s="99"/>
      <c r="J58" s="92"/>
      <c r="K58" s="457" t="s">
        <v>117</v>
      </c>
      <c r="L58" s="458"/>
      <c r="M58" s="458"/>
      <c r="N58" s="458"/>
      <c r="O58" s="458"/>
      <c r="P58" s="458"/>
      <c r="Q58" s="446">
        <f>S58+T58</f>
        <v>82448</v>
      </c>
      <c r="R58" s="447"/>
      <c r="S58" s="99">
        <v>37914</v>
      </c>
      <c r="T58" s="99">
        <v>44534</v>
      </c>
      <c r="U58" s="93"/>
    </row>
    <row r="59" spans="1:21" ht="15.75" x14ac:dyDescent="0.25">
      <c r="A59" s="457" t="s">
        <v>336</v>
      </c>
      <c r="B59" s="458"/>
      <c r="C59" s="458"/>
      <c r="D59" s="458"/>
      <c r="E59" s="458"/>
      <c r="F59" s="458"/>
      <c r="G59" s="446">
        <f>I59+J59</f>
        <v>206319</v>
      </c>
      <c r="H59" s="447"/>
      <c r="I59" s="99"/>
      <c r="J59" s="92">
        <v>206319</v>
      </c>
      <c r="K59" s="457" t="s">
        <v>118</v>
      </c>
      <c r="L59" s="458"/>
      <c r="M59" s="458"/>
      <c r="N59" s="458"/>
      <c r="O59" s="458"/>
      <c r="P59" s="458"/>
      <c r="Q59" s="446">
        <f>S59+T59</f>
        <v>206319</v>
      </c>
      <c r="R59" s="447"/>
      <c r="S59" s="99"/>
      <c r="T59" s="99">
        <v>206319</v>
      </c>
      <c r="U59" s="93"/>
    </row>
    <row r="60" spans="1:21" ht="15.75" x14ac:dyDescent="0.25">
      <c r="A60" s="262" t="s">
        <v>114</v>
      </c>
      <c r="B60" s="263"/>
      <c r="C60" s="263"/>
      <c r="D60" s="263"/>
      <c r="E60" s="263"/>
      <c r="F60" s="263"/>
      <c r="G60" s="446">
        <f>I60+J60</f>
        <v>0</v>
      </c>
      <c r="H60" s="447"/>
      <c r="I60" s="99"/>
      <c r="J60" s="92"/>
      <c r="K60" s="457" t="s">
        <v>119</v>
      </c>
      <c r="L60" s="458"/>
      <c r="M60" s="458"/>
      <c r="N60" s="458"/>
      <c r="O60" s="458"/>
      <c r="P60" s="458"/>
      <c r="Q60" s="446">
        <f>S60+T60</f>
        <v>0</v>
      </c>
      <c r="R60" s="447"/>
      <c r="S60" s="99"/>
      <c r="T60" s="99"/>
      <c r="U60" s="93"/>
    </row>
    <row r="61" spans="1:21" ht="18.75" x14ac:dyDescent="0.3">
      <c r="A61" s="459" t="s">
        <v>160</v>
      </c>
      <c r="B61" s="460"/>
      <c r="C61" s="460"/>
      <c r="D61" s="460"/>
      <c r="E61" s="460"/>
      <c r="F61" s="461"/>
      <c r="G61" s="462">
        <f>SUM(G57:H60)</f>
        <v>1237915</v>
      </c>
      <c r="H61" s="463"/>
      <c r="I61" s="264">
        <f>SUM(I56:I60)</f>
        <v>158128</v>
      </c>
      <c r="J61" s="94">
        <f>G61-I61</f>
        <v>1079787</v>
      </c>
      <c r="K61" s="459" t="s">
        <v>161</v>
      </c>
      <c r="L61" s="460"/>
      <c r="M61" s="460"/>
      <c r="N61" s="460"/>
      <c r="O61" s="460"/>
      <c r="P61" s="461"/>
      <c r="Q61" s="464">
        <f>SUM(Q57:R60)</f>
        <v>1352539</v>
      </c>
      <c r="R61" s="464"/>
      <c r="S61" s="264">
        <f>SUM(S56:S60)</f>
        <v>527094</v>
      </c>
      <c r="T61" s="264">
        <f>SUM(T57:T60)</f>
        <v>825445</v>
      </c>
      <c r="U61" s="93"/>
    </row>
    <row r="62" spans="1:21" ht="18.75" x14ac:dyDescent="0.3">
      <c r="A62" s="465" t="s">
        <v>140</v>
      </c>
      <c r="B62" s="466"/>
      <c r="C62" s="466"/>
      <c r="D62" s="466"/>
      <c r="E62" s="466"/>
      <c r="F62" s="467"/>
      <c r="G62" s="192" t="s">
        <v>194</v>
      </c>
      <c r="H62" s="195">
        <v>-316256</v>
      </c>
      <c r="I62" s="99"/>
      <c r="J62" s="92"/>
      <c r="K62" s="457"/>
      <c r="L62" s="458"/>
      <c r="M62" s="458"/>
      <c r="N62" s="458"/>
      <c r="O62" s="458"/>
      <c r="P62" s="458"/>
      <c r="Q62" s="446" t="s">
        <v>162</v>
      </c>
      <c r="R62" s="468"/>
      <c r="S62" s="468"/>
      <c r="T62" s="469"/>
      <c r="U62" s="118">
        <v>2</v>
      </c>
    </row>
    <row r="63" spans="1:21" ht="18.75" x14ac:dyDescent="0.3">
      <c r="A63" s="103"/>
      <c r="B63" s="104"/>
      <c r="C63" s="104"/>
      <c r="D63" s="104"/>
      <c r="E63" s="104"/>
      <c r="F63" s="104"/>
      <c r="G63" s="105"/>
      <c r="H63" s="105"/>
      <c r="I63" s="106"/>
      <c r="J63" s="106"/>
      <c r="K63" s="107"/>
      <c r="L63" s="107"/>
      <c r="M63" s="107"/>
      <c r="N63" s="107"/>
      <c r="O63" s="107"/>
      <c r="P63" s="107"/>
      <c r="Q63" s="106"/>
      <c r="R63" s="260"/>
      <c r="S63" s="260"/>
      <c r="T63" s="260"/>
      <c r="U63" s="154"/>
    </row>
    <row r="64" spans="1:21" ht="18.75" hidden="1" x14ac:dyDescent="0.3">
      <c r="A64" s="453"/>
      <c r="B64" s="454"/>
      <c r="C64" s="454"/>
      <c r="D64" s="454"/>
      <c r="E64" s="454"/>
      <c r="F64" s="454"/>
      <c r="G64" s="454"/>
      <c r="H64" s="454"/>
      <c r="I64" s="454"/>
      <c r="J64" s="454"/>
      <c r="K64" s="454"/>
      <c r="L64" s="454"/>
      <c r="M64" s="454"/>
      <c r="N64" s="454"/>
      <c r="O64" s="454"/>
      <c r="P64" s="454"/>
      <c r="Q64" s="455" t="s">
        <v>159</v>
      </c>
      <c r="R64" s="456"/>
      <c r="S64" s="118"/>
      <c r="T64" s="118"/>
    </row>
    <row r="65" spans="1:21" ht="21" hidden="1" x14ac:dyDescent="0.35">
      <c r="A65" s="440" t="s">
        <v>122</v>
      </c>
      <c r="B65" s="441"/>
      <c r="C65" s="441"/>
      <c r="D65" s="441"/>
      <c r="E65" s="441"/>
      <c r="F65" s="441"/>
      <c r="G65" s="442" t="s">
        <v>121</v>
      </c>
      <c r="H65" s="443"/>
      <c r="I65" s="119" t="s">
        <v>193</v>
      </c>
      <c r="J65" s="119" t="s">
        <v>180</v>
      </c>
      <c r="K65" s="440" t="s">
        <v>123</v>
      </c>
      <c r="L65" s="441"/>
      <c r="M65" s="441"/>
      <c r="N65" s="441"/>
      <c r="O65" s="441"/>
      <c r="P65" s="441"/>
      <c r="Q65" s="442" t="s">
        <v>121</v>
      </c>
      <c r="R65" s="443"/>
      <c r="S65" s="119" t="s">
        <v>178</v>
      </c>
      <c r="T65" s="119" t="s">
        <v>180</v>
      </c>
      <c r="U65" s="91"/>
    </row>
    <row r="66" spans="1:21" ht="15.75" hidden="1" x14ac:dyDescent="0.25">
      <c r="A66" s="444" t="s">
        <v>113</v>
      </c>
      <c r="B66" s="445"/>
      <c r="C66" s="445"/>
      <c r="D66" s="445"/>
      <c r="E66" s="445"/>
      <c r="F66" s="445"/>
      <c r="G66" s="446">
        <f>I66+J66</f>
        <v>0</v>
      </c>
      <c r="H66" s="447"/>
      <c r="I66" s="99"/>
      <c r="J66" s="92"/>
      <c r="K66" s="444" t="s">
        <v>116</v>
      </c>
      <c r="L66" s="445"/>
      <c r="M66" s="445"/>
      <c r="N66" s="445"/>
      <c r="O66" s="445"/>
      <c r="P66" s="445"/>
      <c r="Q66" s="446">
        <f>S66+T66</f>
        <v>0</v>
      </c>
      <c r="R66" s="447"/>
      <c r="S66" s="99"/>
      <c r="T66" s="99"/>
      <c r="U66" s="93"/>
    </row>
    <row r="67" spans="1:21" ht="15.75" hidden="1" x14ac:dyDescent="0.25">
      <c r="A67" s="444" t="s">
        <v>115</v>
      </c>
      <c r="B67" s="445"/>
      <c r="C67" s="445"/>
      <c r="D67" s="445"/>
      <c r="E67" s="445"/>
      <c r="F67" s="445"/>
      <c r="G67" s="446">
        <f>I67+J67</f>
        <v>0</v>
      </c>
      <c r="H67" s="447"/>
      <c r="I67" s="99"/>
      <c r="J67" s="92"/>
      <c r="K67" s="457" t="s">
        <v>117</v>
      </c>
      <c r="L67" s="458"/>
      <c r="M67" s="458"/>
      <c r="N67" s="458"/>
      <c r="O67" s="458"/>
      <c r="P67" s="458"/>
      <c r="Q67" s="446">
        <f>S67+T67</f>
        <v>0</v>
      </c>
      <c r="R67" s="447"/>
      <c r="S67" s="99"/>
      <c r="T67" s="99"/>
      <c r="U67" s="93"/>
    </row>
    <row r="68" spans="1:21" ht="15.75" hidden="1" x14ac:dyDescent="0.25">
      <c r="A68" s="457" t="s">
        <v>112</v>
      </c>
      <c r="B68" s="458"/>
      <c r="C68" s="458"/>
      <c r="D68" s="458"/>
      <c r="E68" s="458"/>
      <c r="F68" s="458"/>
      <c r="G68" s="446">
        <f>I68+J68</f>
        <v>0</v>
      </c>
      <c r="H68" s="447"/>
      <c r="I68" s="99"/>
      <c r="J68" s="92"/>
      <c r="K68" s="457" t="s">
        <v>118</v>
      </c>
      <c r="L68" s="458"/>
      <c r="M68" s="458"/>
      <c r="N68" s="458"/>
      <c r="O68" s="458"/>
      <c r="P68" s="458"/>
      <c r="Q68" s="446">
        <f>S68+T68</f>
        <v>0</v>
      </c>
      <c r="R68" s="447"/>
      <c r="S68" s="99"/>
      <c r="T68" s="99"/>
      <c r="U68" s="93"/>
    </row>
    <row r="69" spans="1:21" ht="15.75" hidden="1" x14ac:dyDescent="0.25">
      <c r="A69" s="262" t="s">
        <v>114</v>
      </c>
      <c r="B69" s="263"/>
      <c r="C69" s="263"/>
      <c r="D69" s="263"/>
      <c r="E69" s="263"/>
      <c r="F69" s="263"/>
      <c r="G69" s="446">
        <f>I69+J69</f>
        <v>0</v>
      </c>
      <c r="H69" s="447"/>
      <c r="I69" s="99"/>
      <c r="J69" s="92"/>
      <c r="K69" s="457" t="s">
        <v>119</v>
      </c>
      <c r="L69" s="458"/>
      <c r="M69" s="458"/>
      <c r="N69" s="458"/>
      <c r="O69" s="458"/>
      <c r="P69" s="458"/>
      <c r="Q69" s="446">
        <f>S69+T69</f>
        <v>0</v>
      </c>
      <c r="R69" s="447"/>
      <c r="S69" s="99"/>
      <c r="T69" s="99"/>
      <c r="U69" s="93"/>
    </row>
    <row r="70" spans="1:21" ht="18.75" hidden="1" x14ac:dyDescent="0.3">
      <c r="A70" s="459" t="s">
        <v>160</v>
      </c>
      <c r="B70" s="460"/>
      <c r="C70" s="460"/>
      <c r="D70" s="460"/>
      <c r="E70" s="460"/>
      <c r="F70" s="461"/>
      <c r="G70" s="462">
        <f>SUM(G66:H69)</f>
        <v>0</v>
      </c>
      <c r="H70" s="463"/>
      <c r="I70" s="264">
        <f>SUM(I65:I69)</f>
        <v>0</v>
      </c>
      <c r="J70" s="94">
        <f>G70-I70</f>
        <v>0</v>
      </c>
      <c r="K70" s="459" t="s">
        <v>161</v>
      </c>
      <c r="L70" s="460"/>
      <c r="M70" s="460"/>
      <c r="N70" s="460"/>
      <c r="O70" s="460"/>
      <c r="P70" s="461"/>
      <c r="Q70" s="464">
        <f>SUM(Q66:R69)</f>
        <v>0</v>
      </c>
      <c r="R70" s="464"/>
      <c r="S70" s="264">
        <f>SUM(S65:S69)</f>
        <v>0</v>
      </c>
      <c r="T70" s="264">
        <f>SUM(T66:T69)</f>
        <v>0</v>
      </c>
      <c r="U70" s="93"/>
    </row>
    <row r="71" spans="1:21" ht="18.75" hidden="1" x14ac:dyDescent="0.3">
      <c r="A71" s="465" t="s">
        <v>140</v>
      </c>
      <c r="B71" s="466"/>
      <c r="C71" s="466"/>
      <c r="D71" s="466"/>
      <c r="E71" s="466"/>
      <c r="F71" s="467"/>
      <c r="G71" s="192"/>
      <c r="H71" s="192"/>
      <c r="I71" s="99">
        <v>0</v>
      </c>
      <c r="J71" s="92"/>
      <c r="K71" s="457"/>
      <c r="L71" s="458"/>
      <c r="M71" s="458"/>
      <c r="N71" s="458"/>
      <c r="O71" s="458"/>
      <c r="P71" s="458"/>
      <c r="Q71" s="446" t="s">
        <v>162</v>
      </c>
      <c r="R71" s="468"/>
      <c r="S71" s="468"/>
      <c r="T71" s="469"/>
      <c r="U71" s="118"/>
    </row>
    <row r="72" spans="1:21" ht="18.75" hidden="1" x14ac:dyDescent="0.3">
      <c r="A72" s="103"/>
      <c r="B72" s="104"/>
      <c r="C72" s="104"/>
      <c r="D72" s="104"/>
      <c r="E72" s="104"/>
      <c r="F72" s="104"/>
      <c r="G72" s="105"/>
      <c r="H72" s="105"/>
      <c r="I72" s="106"/>
      <c r="J72" s="106"/>
      <c r="K72" s="107"/>
      <c r="L72" s="107"/>
      <c r="M72" s="107"/>
      <c r="N72" s="107"/>
      <c r="O72" s="107"/>
      <c r="P72" s="107"/>
      <c r="Q72" s="106"/>
      <c r="R72" s="260"/>
      <c r="S72" s="260"/>
      <c r="T72" s="260"/>
      <c r="U72" s="154"/>
    </row>
    <row r="73" spans="1:21" ht="18.75" hidden="1" x14ac:dyDescent="0.3">
      <c r="A73" s="453"/>
      <c r="B73" s="454"/>
      <c r="C73" s="454"/>
      <c r="D73" s="454"/>
      <c r="E73" s="454"/>
      <c r="F73" s="454"/>
      <c r="G73" s="454"/>
      <c r="H73" s="454"/>
      <c r="I73" s="454"/>
      <c r="J73" s="454"/>
      <c r="K73" s="454"/>
      <c r="L73" s="454"/>
      <c r="M73" s="454"/>
      <c r="N73" s="454"/>
      <c r="O73" s="454"/>
      <c r="P73" s="454"/>
      <c r="Q73" s="455" t="s">
        <v>159</v>
      </c>
      <c r="R73" s="456"/>
      <c r="S73" s="118"/>
      <c r="T73" s="118"/>
    </row>
    <row r="74" spans="1:21" ht="21" hidden="1" x14ac:dyDescent="0.35">
      <c r="A74" s="440" t="s">
        <v>122</v>
      </c>
      <c r="B74" s="441"/>
      <c r="C74" s="441"/>
      <c r="D74" s="441"/>
      <c r="E74" s="441"/>
      <c r="F74" s="441"/>
      <c r="G74" s="442" t="s">
        <v>121</v>
      </c>
      <c r="H74" s="443"/>
      <c r="I74" s="119" t="s">
        <v>178</v>
      </c>
      <c r="J74" s="119" t="s">
        <v>180</v>
      </c>
      <c r="K74" s="440" t="s">
        <v>123</v>
      </c>
      <c r="L74" s="441"/>
      <c r="M74" s="441"/>
      <c r="N74" s="441"/>
      <c r="O74" s="441"/>
      <c r="P74" s="441"/>
      <c r="Q74" s="442" t="s">
        <v>121</v>
      </c>
      <c r="R74" s="443"/>
      <c r="S74" s="119" t="s">
        <v>178</v>
      </c>
      <c r="T74" s="119" t="s">
        <v>180</v>
      </c>
      <c r="U74" s="91"/>
    </row>
    <row r="75" spans="1:21" ht="15.75" hidden="1" x14ac:dyDescent="0.25">
      <c r="A75" s="444" t="s">
        <v>113</v>
      </c>
      <c r="B75" s="445"/>
      <c r="C75" s="445"/>
      <c r="D75" s="445"/>
      <c r="E75" s="445"/>
      <c r="F75" s="445"/>
      <c r="G75" s="446">
        <f>I75+J75</f>
        <v>0</v>
      </c>
      <c r="H75" s="447"/>
      <c r="I75" s="99"/>
      <c r="J75" s="92"/>
      <c r="K75" s="444" t="s">
        <v>116</v>
      </c>
      <c r="L75" s="445"/>
      <c r="M75" s="445"/>
      <c r="N75" s="445"/>
      <c r="O75" s="445"/>
      <c r="P75" s="445"/>
      <c r="Q75" s="446">
        <f>S75+T75</f>
        <v>0</v>
      </c>
      <c r="R75" s="447"/>
      <c r="S75" s="99"/>
      <c r="T75" s="99"/>
      <c r="U75" s="93"/>
    </row>
    <row r="76" spans="1:21" ht="15.75" hidden="1" x14ac:dyDescent="0.25">
      <c r="A76" s="444" t="s">
        <v>115</v>
      </c>
      <c r="B76" s="445"/>
      <c r="C76" s="445"/>
      <c r="D76" s="445"/>
      <c r="E76" s="445"/>
      <c r="F76" s="445"/>
      <c r="G76" s="446">
        <f>I76+J76</f>
        <v>0</v>
      </c>
      <c r="H76" s="447"/>
      <c r="I76" s="99"/>
      <c r="J76" s="92"/>
      <c r="K76" s="457" t="s">
        <v>117</v>
      </c>
      <c r="L76" s="458"/>
      <c r="M76" s="458"/>
      <c r="N76" s="458"/>
      <c r="O76" s="458"/>
      <c r="P76" s="458"/>
      <c r="Q76" s="446">
        <f>S76+T76</f>
        <v>0</v>
      </c>
      <c r="R76" s="447"/>
      <c r="S76" s="99"/>
      <c r="T76" s="99"/>
      <c r="U76" s="93"/>
    </row>
    <row r="77" spans="1:21" ht="15.75" hidden="1" x14ac:dyDescent="0.25">
      <c r="A77" s="457" t="s">
        <v>112</v>
      </c>
      <c r="B77" s="458"/>
      <c r="C77" s="458"/>
      <c r="D77" s="458"/>
      <c r="E77" s="458"/>
      <c r="F77" s="458"/>
      <c r="G77" s="446">
        <f>I77+J77</f>
        <v>0</v>
      </c>
      <c r="H77" s="447"/>
      <c r="I77" s="99"/>
      <c r="J77" s="92"/>
      <c r="K77" s="457" t="s">
        <v>118</v>
      </c>
      <c r="L77" s="458"/>
      <c r="M77" s="458"/>
      <c r="N77" s="458"/>
      <c r="O77" s="458"/>
      <c r="P77" s="458"/>
      <c r="Q77" s="446">
        <f>S77+T77</f>
        <v>0</v>
      </c>
      <c r="R77" s="447"/>
      <c r="S77" s="99"/>
      <c r="T77" s="99"/>
      <c r="U77" s="93"/>
    </row>
    <row r="78" spans="1:21" ht="15.75" hidden="1" x14ac:dyDescent="0.25">
      <c r="A78" s="262" t="s">
        <v>114</v>
      </c>
      <c r="B78" s="263"/>
      <c r="C78" s="263"/>
      <c r="D78" s="263"/>
      <c r="E78" s="263"/>
      <c r="F78" s="263"/>
      <c r="G78" s="446">
        <f>I78+J78</f>
        <v>0</v>
      </c>
      <c r="H78" s="447"/>
      <c r="I78" s="99"/>
      <c r="J78" s="92"/>
      <c r="K78" s="457" t="s">
        <v>119</v>
      </c>
      <c r="L78" s="458"/>
      <c r="M78" s="458"/>
      <c r="N78" s="458"/>
      <c r="O78" s="458"/>
      <c r="P78" s="458"/>
      <c r="Q78" s="446">
        <f>S78+T78</f>
        <v>0</v>
      </c>
      <c r="R78" s="447"/>
      <c r="S78" s="99"/>
      <c r="T78" s="99"/>
      <c r="U78" s="93"/>
    </row>
    <row r="79" spans="1:21" ht="18.75" hidden="1" x14ac:dyDescent="0.3">
      <c r="A79" s="459" t="s">
        <v>160</v>
      </c>
      <c r="B79" s="460"/>
      <c r="C79" s="460"/>
      <c r="D79" s="460"/>
      <c r="E79" s="460"/>
      <c r="F79" s="461"/>
      <c r="G79" s="462">
        <f>SUM(G75:H78)</f>
        <v>0</v>
      </c>
      <c r="H79" s="463"/>
      <c r="I79" s="264">
        <f>SUM(I74:I78)</f>
        <v>0</v>
      </c>
      <c r="J79" s="94">
        <f>G79-I79</f>
        <v>0</v>
      </c>
      <c r="K79" s="459" t="s">
        <v>161</v>
      </c>
      <c r="L79" s="460"/>
      <c r="M79" s="460"/>
      <c r="N79" s="460"/>
      <c r="O79" s="460"/>
      <c r="P79" s="461"/>
      <c r="Q79" s="464">
        <f>SUM(Q75:R78)</f>
        <v>0</v>
      </c>
      <c r="R79" s="464"/>
      <c r="S79" s="264">
        <f>SUM(S74:S78)</f>
        <v>0</v>
      </c>
      <c r="T79" s="264">
        <f>SUM(T75:T78)</f>
        <v>0</v>
      </c>
      <c r="U79" s="93"/>
    </row>
    <row r="80" spans="1:21" ht="18.75" hidden="1" x14ac:dyDescent="0.3">
      <c r="A80" s="465" t="s">
        <v>140</v>
      </c>
      <c r="B80" s="466"/>
      <c r="C80" s="466"/>
      <c r="D80" s="466"/>
      <c r="E80" s="466"/>
      <c r="F80" s="467"/>
      <c r="G80" s="95"/>
      <c r="H80" s="95"/>
      <c r="I80" s="99">
        <v>0</v>
      </c>
      <c r="J80" s="92"/>
      <c r="K80" s="457"/>
      <c r="L80" s="458"/>
      <c r="M80" s="458"/>
      <c r="N80" s="458"/>
      <c r="O80" s="458"/>
      <c r="P80" s="458"/>
      <c r="Q80" s="446" t="s">
        <v>162</v>
      </c>
      <c r="R80" s="468"/>
      <c r="S80" s="468"/>
      <c r="T80" s="469"/>
      <c r="U80" s="118"/>
    </row>
    <row r="81" spans="1:21" ht="18.75" hidden="1" x14ac:dyDescent="0.3">
      <c r="A81" s="103"/>
      <c r="B81" s="104"/>
      <c r="C81" s="104"/>
      <c r="D81" s="104"/>
      <c r="E81" s="104"/>
      <c r="F81" s="104"/>
      <c r="G81" s="105"/>
      <c r="H81" s="105"/>
      <c r="I81" s="106"/>
      <c r="J81" s="106"/>
      <c r="K81" s="107"/>
      <c r="L81" s="107"/>
      <c r="M81" s="107"/>
      <c r="N81" s="107"/>
      <c r="O81" s="107"/>
      <c r="P81" s="107"/>
      <c r="Q81" s="106"/>
      <c r="R81" s="260"/>
      <c r="S81" s="260"/>
      <c r="T81" s="260"/>
      <c r="U81" s="154"/>
    </row>
    <row r="82" spans="1:21" ht="18.75" hidden="1" x14ac:dyDescent="0.3">
      <c r="A82" s="453"/>
      <c r="B82" s="454"/>
      <c r="C82" s="454"/>
      <c r="D82" s="454"/>
      <c r="E82" s="454"/>
      <c r="F82" s="454"/>
      <c r="G82" s="454"/>
      <c r="H82" s="454"/>
      <c r="I82" s="454"/>
      <c r="J82" s="454"/>
      <c r="K82" s="454"/>
      <c r="L82" s="454"/>
      <c r="M82" s="454"/>
      <c r="N82" s="454"/>
      <c r="O82" s="454"/>
      <c r="P82" s="454"/>
      <c r="Q82" s="455" t="s">
        <v>159</v>
      </c>
      <c r="R82" s="456"/>
      <c r="S82" s="118"/>
      <c r="T82" s="118"/>
    </row>
    <row r="83" spans="1:21" ht="21" hidden="1" x14ac:dyDescent="0.35">
      <c r="A83" s="440" t="s">
        <v>122</v>
      </c>
      <c r="B83" s="441"/>
      <c r="C83" s="441"/>
      <c r="D83" s="441"/>
      <c r="E83" s="441"/>
      <c r="F83" s="441"/>
      <c r="G83" s="442" t="s">
        <v>121</v>
      </c>
      <c r="H83" s="443"/>
      <c r="I83" s="119" t="s">
        <v>178</v>
      </c>
      <c r="J83" s="119" t="s">
        <v>180</v>
      </c>
      <c r="K83" s="440" t="s">
        <v>123</v>
      </c>
      <c r="L83" s="441"/>
      <c r="M83" s="441"/>
      <c r="N83" s="441"/>
      <c r="O83" s="441"/>
      <c r="P83" s="441"/>
      <c r="Q83" s="442" t="s">
        <v>121</v>
      </c>
      <c r="R83" s="443"/>
      <c r="S83" s="119" t="s">
        <v>178</v>
      </c>
      <c r="T83" s="119" t="s">
        <v>180</v>
      </c>
      <c r="U83" s="91"/>
    </row>
    <row r="84" spans="1:21" ht="15.75" hidden="1" x14ac:dyDescent="0.25">
      <c r="A84" s="444" t="s">
        <v>113</v>
      </c>
      <c r="B84" s="445"/>
      <c r="C84" s="445"/>
      <c r="D84" s="445"/>
      <c r="E84" s="445"/>
      <c r="F84" s="445"/>
      <c r="G84" s="446">
        <f>I84+J84</f>
        <v>0</v>
      </c>
      <c r="H84" s="447"/>
      <c r="I84" s="99"/>
      <c r="J84" s="92"/>
      <c r="K84" s="444" t="s">
        <v>116</v>
      </c>
      <c r="L84" s="445"/>
      <c r="M84" s="445"/>
      <c r="N84" s="445"/>
      <c r="O84" s="445"/>
      <c r="P84" s="445"/>
      <c r="Q84" s="446">
        <f>S84+T84</f>
        <v>0</v>
      </c>
      <c r="R84" s="447"/>
      <c r="S84" s="99"/>
      <c r="T84" s="99"/>
      <c r="U84" s="93"/>
    </row>
    <row r="85" spans="1:21" ht="15.75" hidden="1" x14ac:dyDescent="0.25">
      <c r="A85" s="444" t="s">
        <v>115</v>
      </c>
      <c r="B85" s="445"/>
      <c r="C85" s="445"/>
      <c r="D85" s="445"/>
      <c r="E85" s="445"/>
      <c r="F85" s="445"/>
      <c r="G85" s="446">
        <f>I85+J85</f>
        <v>0</v>
      </c>
      <c r="H85" s="447"/>
      <c r="I85" s="99"/>
      <c r="J85" s="92"/>
      <c r="K85" s="457" t="s">
        <v>117</v>
      </c>
      <c r="L85" s="458"/>
      <c r="M85" s="458"/>
      <c r="N85" s="458"/>
      <c r="O85" s="458"/>
      <c r="P85" s="458"/>
      <c r="Q85" s="446">
        <f>S85+T85</f>
        <v>0</v>
      </c>
      <c r="R85" s="447"/>
      <c r="S85" s="99"/>
      <c r="T85" s="99"/>
      <c r="U85" s="93"/>
    </row>
    <row r="86" spans="1:21" ht="15.75" hidden="1" x14ac:dyDescent="0.25">
      <c r="A86" s="457" t="s">
        <v>179</v>
      </c>
      <c r="B86" s="458"/>
      <c r="C86" s="458"/>
      <c r="D86" s="458"/>
      <c r="E86" s="458"/>
      <c r="F86" s="458"/>
      <c r="G86" s="446">
        <f>I86+J86</f>
        <v>0</v>
      </c>
      <c r="H86" s="447"/>
      <c r="I86" s="99"/>
      <c r="J86" s="92"/>
      <c r="K86" s="457" t="s">
        <v>118</v>
      </c>
      <c r="L86" s="458"/>
      <c r="M86" s="458"/>
      <c r="N86" s="458"/>
      <c r="O86" s="458"/>
      <c r="P86" s="458"/>
      <c r="Q86" s="446">
        <f>S86+T86</f>
        <v>0</v>
      </c>
      <c r="R86" s="447"/>
      <c r="S86" s="99"/>
      <c r="T86" s="99"/>
      <c r="U86" s="93"/>
    </row>
    <row r="87" spans="1:21" ht="15.75" hidden="1" x14ac:dyDescent="0.25">
      <c r="A87" s="262" t="s">
        <v>114</v>
      </c>
      <c r="B87" s="263"/>
      <c r="C87" s="263"/>
      <c r="D87" s="263"/>
      <c r="E87" s="263"/>
      <c r="F87" s="263"/>
      <c r="G87" s="446">
        <f>I87+J87</f>
        <v>0</v>
      </c>
      <c r="H87" s="447"/>
      <c r="I87" s="99"/>
      <c r="J87" s="92"/>
      <c r="K87" s="457" t="s">
        <v>119</v>
      </c>
      <c r="L87" s="458"/>
      <c r="M87" s="458"/>
      <c r="N87" s="458"/>
      <c r="O87" s="458"/>
      <c r="P87" s="458"/>
      <c r="Q87" s="446">
        <f>S87+T87</f>
        <v>0</v>
      </c>
      <c r="R87" s="447"/>
      <c r="S87" s="99"/>
      <c r="T87" s="99"/>
      <c r="U87" s="93"/>
    </row>
    <row r="88" spans="1:21" ht="18.75" hidden="1" x14ac:dyDescent="0.3">
      <c r="A88" s="459" t="s">
        <v>160</v>
      </c>
      <c r="B88" s="460"/>
      <c r="C88" s="460"/>
      <c r="D88" s="460"/>
      <c r="E88" s="460"/>
      <c r="F88" s="461"/>
      <c r="G88" s="462">
        <f>SUM(G84:H87)</f>
        <v>0</v>
      </c>
      <c r="H88" s="463"/>
      <c r="I88" s="264">
        <f>SUM(I83:I87)</f>
        <v>0</v>
      </c>
      <c r="J88" s="94">
        <f>G88-I88</f>
        <v>0</v>
      </c>
      <c r="K88" s="459" t="s">
        <v>161</v>
      </c>
      <c r="L88" s="460"/>
      <c r="M88" s="460"/>
      <c r="N88" s="460"/>
      <c r="O88" s="460"/>
      <c r="P88" s="461"/>
      <c r="Q88" s="464">
        <f>SUM(Q84:R87)</f>
        <v>0</v>
      </c>
      <c r="R88" s="464"/>
      <c r="S88" s="264">
        <f>SUM(S83:S87)</f>
        <v>0</v>
      </c>
      <c r="T88" s="264">
        <f>SUM(T84:T87)</f>
        <v>0</v>
      </c>
      <c r="U88" s="93"/>
    </row>
    <row r="89" spans="1:21" ht="18.75" hidden="1" x14ac:dyDescent="0.3">
      <c r="A89" s="465" t="s">
        <v>140</v>
      </c>
      <c r="B89" s="466"/>
      <c r="C89" s="466"/>
      <c r="D89" s="466"/>
      <c r="E89" s="466"/>
      <c r="F89" s="467"/>
      <c r="G89" s="95"/>
      <c r="H89" s="95"/>
      <c r="I89" s="99">
        <v>0</v>
      </c>
      <c r="J89" s="92"/>
      <c r="K89" s="457"/>
      <c r="L89" s="458"/>
      <c r="M89" s="458"/>
      <c r="N89" s="458"/>
      <c r="O89" s="458"/>
      <c r="P89" s="458"/>
      <c r="Q89" s="446" t="s">
        <v>162</v>
      </c>
      <c r="R89" s="468"/>
      <c r="S89" s="468"/>
      <c r="T89" s="469"/>
      <c r="U89" s="118"/>
    </row>
    <row r="90" spans="1:21" ht="18.75" hidden="1" x14ac:dyDescent="0.3">
      <c r="A90" s="103"/>
      <c r="B90" s="104"/>
      <c r="C90" s="104"/>
      <c r="D90" s="104"/>
      <c r="E90" s="104"/>
      <c r="F90" s="104"/>
      <c r="G90" s="105"/>
      <c r="H90" s="105"/>
      <c r="I90" s="106"/>
      <c r="J90" s="106"/>
      <c r="K90" s="107"/>
      <c r="L90" s="107"/>
      <c r="M90" s="107"/>
      <c r="N90" s="107"/>
      <c r="O90" s="107"/>
      <c r="P90" s="107"/>
      <c r="Q90" s="106"/>
      <c r="R90" s="260"/>
      <c r="S90" s="260"/>
      <c r="T90" s="260"/>
      <c r="U90" s="154"/>
    </row>
    <row r="91" spans="1:21" ht="18.75" hidden="1" x14ac:dyDescent="0.3">
      <c r="A91" s="453"/>
      <c r="B91" s="454"/>
      <c r="C91" s="454"/>
      <c r="D91" s="454"/>
      <c r="E91" s="454"/>
      <c r="F91" s="454"/>
      <c r="G91" s="454"/>
      <c r="H91" s="454"/>
      <c r="I91" s="454"/>
      <c r="J91" s="454"/>
      <c r="K91" s="454"/>
      <c r="L91" s="454"/>
      <c r="M91" s="454"/>
      <c r="N91" s="454"/>
      <c r="O91" s="454"/>
      <c r="P91" s="454"/>
      <c r="Q91" s="455" t="s">
        <v>159</v>
      </c>
      <c r="R91" s="456"/>
      <c r="S91" s="118"/>
      <c r="T91" s="118"/>
    </row>
    <row r="92" spans="1:21" ht="21" hidden="1" x14ac:dyDescent="0.35">
      <c r="A92" s="440" t="s">
        <v>122</v>
      </c>
      <c r="B92" s="441"/>
      <c r="C92" s="441"/>
      <c r="D92" s="441"/>
      <c r="E92" s="441"/>
      <c r="F92" s="441"/>
      <c r="G92" s="442" t="s">
        <v>121</v>
      </c>
      <c r="H92" s="443"/>
      <c r="I92" s="119" t="s">
        <v>178</v>
      </c>
      <c r="J92" s="119" t="s">
        <v>180</v>
      </c>
      <c r="K92" s="440" t="s">
        <v>123</v>
      </c>
      <c r="L92" s="441"/>
      <c r="M92" s="441"/>
      <c r="N92" s="441"/>
      <c r="O92" s="441"/>
      <c r="P92" s="441"/>
      <c r="Q92" s="442" t="s">
        <v>121</v>
      </c>
      <c r="R92" s="443"/>
      <c r="S92" s="119" t="s">
        <v>178</v>
      </c>
      <c r="T92" s="119" t="s">
        <v>180</v>
      </c>
      <c r="U92" s="91"/>
    </row>
    <row r="93" spans="1:21" ht="15.75" hidden="1" x14ac:dyDescent="0.25">
      <c r="A93" s="444" t="s">
        <v>113</v>
      </c>
      <c r="B93" s="445"/>
      <c r="C93" s="445"/>
      <c r="D93" s="445"/>
      <c r="E93" s="445"/>
      <c r="F93" s="445"/>
      <c r="G93" s="446">
        <f>I93+J93</f>
        <v>0</v>
      </c>
      <c r="H93" s="447"/>
      <c r="I93" s="99"/>
      <c r="J93" s="92"/>
      <c r="K93" s="444" t="s">
        <v>116</v>
      </c>
      <c r="L93" s="445"/>
      <c r="M93" s="445"/>
      <c r="N93" s="445"/>
      <c r="O93" s="445"/>
      <c r="P93" s="445"/>
      <c r="Q93" s="446">
        <f>S93+T93</f>
        <v>0</v>
      </c>
      <c r="R93" s="447"/>
      <c r="S93" s="99"/>
      <c r="T93" s="99"/>
      <c r="U93" s="93"/>
    </row>
    <row r="94" spans="1:21" ht="15.75" hidden="1" x14ac:dyDescent="0.25">
      <c r="A94" s="444" t="s">
        <v>115</v>
      </c>
      <c r="B94" s="445"/>
      <c r="C94" s="445"/>
      <c r="D94" s="445"/>
      <c r="E94" s="445"/>
      <c r="F94" s="445"/>
      <c r="G94" s="446">
        <f>I94+J94</f>
        <v>0</v>
      </c>
      <c r="H94" s="447"/>
      <c r="I94" s="99"/>
      <c r="J94" s="92"/>
      <c r="K94" s="457" t="s">
        <v>117</v>
      </c>
      <c r="L94" s="458"/>
      <c r="M94" s="458"/>
      <c r="N94" s="458"/>
      <c r="O94" s="458"/>
      <c r="P94" s="458"/>
      <c r="Q94" s="446">
        <f>S94+T94</f>
        <v>0</v>
      </c>
      <c r="R94" s="447"/>
      <c r="S94" s="99"/>
      <c r="T94" s="99"/>
      <c r="U94" s="93"/>
    </row>
    <row r="95" spans="1:21" ht="15.75" hidden="1" x14ac:dyDescent="0.25">
      <c r="A95" s="457" t="s">
        <v>112</v>
      </c>
      <c r="B95" s="458"/>
      <c r="C95" s="458"/>
      <c r="D95" s="458"/>
      <c r="E95" s="458"/>
      <c r="F95" s="458"/>
      <c r="G95" s="446">
        <f>I95+J95</f>
        <v>0</v>
      </c>
      <c r="H95" s="447"/>
      <c r="I95" s="99"/>
      <c r="J95" s="92"/>
      <c r="K95" s="457" t="s">
        <v>118</v>
      </c>
      <c r="L95" s="458"/>
      <c r="M95" s="458"/>
      <c r="N95" s="458"/>
      <c r="O95" s="458"/>
      <c r="P95" s="458"/>
      <c r="Q95" s="446">
        <f>S95+T95</f>
        <v>0</v>
      </c>
      <c r="R95" s="447"/>
      <c r="S95" s="99"/>
      <c r="T95" s="99"/>
      <c r="U95" s="93"/>
    </row>
    <row r="96" spans="1:21" ht="15.75" hidden="1" x14ac:dyDescent="0.25">
      <c r="A96" s="262" t="s">
        <v>114</v>
      </c>
      <c r="B96" s="263"/>
      <c r="C96" s="263"/>
      <c r="D96" s="263"/>
      <c r="E96" s="263"/>
      <c r="F96" s="263"/>
      <c r="G96" s="446">
        <f>I96+J96</f>
        <v>0</v>
      </c>
      <c r="H96" s="447"/>
      <c r="I96" s="99"/>
      <c r="J96" s="92"/>
      <c r="K96" s="457" t="s">
        <v>119</v>
      </c>
      <c r="L96" s="458"/>
      <c r="M96" s="458"/>
      <c r="N96" s="458"/>
      <c r="O96" s="458"/>
      <c r="P96" s="458"/>
      <c r="Q96" s="446">
        <f>S96+T96</f>
        <v>0</v>
      </c>
      <c r="R96" s="447"/>
      <c r="S96" s="99"/>
      <c r="T96" s="99"/>
      <c r="U96" s="93"/>
    </row>
    <row r="97" spans="1:21" ht="18.75" hidden="1" x14ac:dyDescent="0.3">
      <c r="A97" s="459" t="s">
        <v>160</v>
      </c>
      <c r="B97" s="460"/>
      <c r="C97" s="460"/>
      <c r="D97" s="460"/>
      <c r="E97" s="460"/>
      <c r="F97" s="461"/>
      <c r="G97" s="462">
        <f>SUM(G93:H96)</f>
        <v>0</v>
      </c>
      <c r="H97" s="463"/>
      <c r="I97" s="264">
        <f>SUM(I92:I96)</f>
        <v>0</v>
      </c>
      <c r="J97" s="94">
        <f>G97-I97</f>
        <v>0</v>
      </c>
      <c r="K97" s="459" t="s">
        <v>161</v>
      </c>
      <c r="L97" s="460"/>
      <c r="M97" s="460"/>
      <c r="N97" s="460"/>
      <c r="O97" s="460"/>
      <c r="P97" s="461"/>
      <c r="Q97" s="464">
        <f>SUM(Q93:R96)</f>
        <v>0</v>
      </c>
      <c r="R97" s="464"/>
      <c r="S97" s="264">
        <f>SUM(S92:S96)</f>
        <v>0</v>
      </c>
      <c r="T97" s="264">
        <f>SUM(T93:T96)</f>
        <v>0</v>
      </c>
      <c r="U97" s="93"/>
    </row>
    <row r="98" spans="1:21" ht="18.75" hidden="1" x14ac:dyDescent="0.3">
      <c r="A98" s="465" t="s">
        <v>140</v>
      </c>
      <c r="B98" s="466"/>
      <c r="C98" s="466"/>
      <c r="D98" s="466"/>
      <c r="E98" s="466"/>
      <c r="F98" s="467"/>
      <c r="G98" s="95"/>
      <c r="H98" s="95"/>
      <c r="I98" s="99">
        <v>0</v>
      </c>
      <c r="J98" s="92"/>
      <c r="K98" s="457"/>
      <c r="L98" s="458"/>
      <c r="M98" s="458"/>
      <c r="N98" s="458"/>
      <c r="O98" s="458"/>
      <c r="P98" s="458"/>
      <c r="Q98" s="446" t="s">
        <v>162</v>
      </c>
      <c r="R98" s="468"/>
      <c r="S98" s="468"/>
      <c r="T98" s="469"/>
      <c r="U98" s="118"/>
    </row>
    <row r="99" spans="1:21" ht="18.75" x14ac:dyDescent="0.3">
      <c r="A99" s="103"/>
      <c r="B99" s="104"/>
      <c r="C99" s="104"/>
      <c r="D99" s="104"/>
      <c r="E99" s="104"/>
      <c r="F99" s="104"/>
      <c r="G99" s="105"/>
      <c r="H99" s="105"/>
      <c r="I99" s="106"/>
      <c r="J99" s="106"/>
      <c r="K99" s="107"/>
      <c r="L99" s="107"/>
      <c r="M99" s="107"/>
      <c r="N99" s="107"/>
      <c r="O99" s="107"/>
      <c r="P99" s="107"/>
      <c r="Q99" s="106"/>
      <c r="R99" s="106"/>
      <c r="S99" s="106"/>
      <c r="T99" s="106"/>
      <c r="U99" s="108"/>
    </row>
    <row r="100" spans="1:21" ht="21" x14ac:dyDescent="0.35">
      <c r="A100" s="473" t="s">
        <v>240</v>
      </c>
      <c r="B100" s="474"/>
      <c r="C100" s="474"/>
      <c r="D100" s="474"/>
      <c r="E100" s="474"/>
      <c r="F100" s="474"/>
      <c r="G100" s="474"/>
      <c r="H100" s="474"/>
      <c r="I100" s="474"/>
      <c r="J100" s="474"/>
      <c r="K100" s="474"/>
      <c r="L100" s="474"/>
      <c r="M100" s="474"/>
      <c r="N100" s="474"/>
      <c r="O100" s="474"/>
      <c r="P100" s="475"/>
      <c r="Q100" s="476" t="s">
        <v>159</v>
      </c>
      <c r="R100" s="477"/>
      <c r="S100" s="120">
        <f>S10+S19+S28+S37+S46+S55+S64+S73+S82+S91</f>
        <v>4</v>
      </c>
      <c r="T100" s="120">
        <f>T10+T19+T28+T37+T46+T55+T64+T73+T82+T91</f>
        <v>26</v>
      </c>
      <c r="U100" s="121"/>
    </row>
    <row r="101" spans="1:21" ht="21" x14ac:dyDescent="0.35">
      <c r="A101" s="478" t="s">
        <v>122</v>
      </c>
      <c r="B101" s="479"/>
      <c r="C101" s="479"/>
      <c r="D101" s="479"/>
      <c r="E101" s="479"/>
      <c r="F101" s="479"/>
      <c r="G101" s="480" t="s">
        <v>121</v>
      </c>
      <c r="H101" s="481"/>
      <c r="I101" s="122" t="s">
        <v>183</v>
      </c>
      <c r="J101" s="122" t="s">
        <v>193</v>
      </c>
      <c r="K101" s="478" t="s">
        <v>123</v>
      </c>
      <c r="L101" s="479"/>
      <c r="M101" s="479"/>
      <c r="N101" s="479"/>
      <c r="O101" s="479"/>
      <c r="P101" s="479"/>
      <c r="Q101" s="480" t="s">
        <v>121</v>
      </c>
      <c r="R101" s="481"/>
      <c r="S101" s="122" t="s">
        <v>183</v>
      </c>
      <c r="T101" s="122" t="s">
        <v>193</v>
      </c>
      <c r="U101" s="123"/>
    </row>
    <row r="102" spans="1:21" ht="15.75" x14ac:dyDescent="0.25">
      <c r="A102" s="486" t="s">
        <v>113</v>
      </c>
      <c r="B102" s="487"/>
      <c r="C102" s="487"/>
      <c r="D102" s="487"/>
      <c r="E102" s="487"/>
      <c r="F102" s="487"/>
      <c r="G102" s="484">
        <f>I102+J102</f>
        <v>31273273.600000001</v>
      </c>
      <c r="H102" s="485"/>
      <c r="I102" s="124">
        <f t="shared" ref="I102:J105" si="0">I12+I21+I30+I39+I48+I57+I66+I75+I84+I93</f>
        <v>3995464</v>
      </c>
      <c r="J102" s="124">
        <f t="shared" si="0"/>
        <v>27277809.600000001</v>
      </c>
      <c r="K102" s="486" t="s">
        <v>116</v>
      </c>
      <c r="L102" s="487"/>
      <c r="M102" s="487"/>
      <c r="N102" s="487"/>
      <c r="O102" s="487"/>
      <c r="P102" s="487"/>
      <c r="Q102" s="484">
        <f>S102+T102</f>
        <v>29070317</v>
      </c>
      <c r="R102" s="485"/>
      <c r="S102" s="124">
        <f t="shared" ref="S102:T105" si="1">S12+S21+S30+S39+S48+S57+S66+S75+S84+S93</f>
        <v>4116023</v>
      </c>
      <c r="T102" s="124">
        <f t="shared" si="1"/>
        <v>24954294</v>
      </c>
      <c r="U102" s="126"/>
    </row>
    <row r="103" spans="1:21" ht="15.75" x14ac:dyDescent="0.25">
      <c r="A103" s="486" t="s">
        <v>115</v>
      </c>
      <c r="B103" s="487"/>
      <c r="C103" s="487"/>
      <c r="D103" s="487"/>
      <c r="E103" s="487"/>
      <c r="F103" s="487"/>
      <c r="G103" s="484">
        <f>I103+J103</f>
        <v>3894857</v>
      </c>
      <c r="H103" s="485"/>
      <c r="I103" s="124">
        <f t="shared" si="0"/>
        <v>0</v>
      </c>
      <c r="J103" s="124">
        <f t="shared" si="0"/>
        <v>3894857</v>
      </c>
      <c r="K103" s="482" t="s">
        <v>117</v>
      </c>
      <c r="L103" s="483"/>
      <c r="M103" s="483"/>
      <c r="N103" s="483"/>
      <c r="O103" s="483"/>
      <c r="P103" s="483"/>
      <c r="Q103" s="484">
        <f>S103+T103</f>
        <v>2533041</v>
      </c>
      <c r="R103" s="485"/>
      <c r="S103" s="124">
        <f t="shared" si="1"/>
        <v>248407</v>
      </c>
      <c r="T103" s="124">
        <f t="shared" si="1"/>
        <v>2284634</v>
      </c>
      <c r="U103" s="126"/>
    </row>
    <row r="104" spans="1:21" ht="15.75" x14ac:dyDescent="0.25">
      <c r="A104" s="482" t="s">
        <v>112</v>
      </c>
      <c r="B104" s="483"/>
      <c r="C104" s="483"/>
      <c r="D104" s="483"/>
      <c r="E104" s="483"/>
      <c r="F104" s="483"/>
      <c r="G104" s="484">
        <f>I104+J104</f>
        <v>5837528</v>
      </c>
      <c r="H104" s="485"/>
      <c r="I104" s="124">
        <f t="shared" si="0"/>
        <v>0</v>
      </c>
      <c r="J104" s="124">
        <f t="shared" si="0"/>
        <v>5837528</v>
      </c>
      <c r="K104" s="482" t="s">
        <v>118</v>
      </c>
      <c r="L104" s="483"/>
      <c r="M104" s="483"/>
      <c r="N104" s="483"/>
      <c r="O104" s="483"/>
      <c r="P104" s="483"/>
      <c r="Q104" s="484">
        <f>S104+T104</f>
        <v>9732385</v>
      </c>
      <c r="R104" s="485"/>
      <c r="S104" s="124">
        <f t="shared" si="1"/>
        <v>0</v>
      </c>
      <c r="T104" s="124">
        <f t="shared" si="1"/>
        <v>9732385</v>
      </c>
      <c r="U104" s="126"/>
    </row>
    <row r="105" spans="1:21" ht="15.75" x14ac:dyDescent="0.25">
      <c r="A105" s="265" t="s">
        <v>114</v>
      </c>
      <c r="B105" s="266"/>
      <c r="C105" s="266"/>
      <c r="D105" s="266"/>
      <c r="E105" s="266"/>
      <c r="F105" s="266"/>
      <c r="G105" s="484">
        <f>I105+J105</f>
        <v>2366774</v>
      </c>
      <c r="H105" s="485"/>
      <c r="I105" s="124">
        <f t="shared" si="0"/>
        <v>0</v>
      </c>
      <c r="J105" s="124">
        <f t="shared" si="0"/>
        <v>2366774</v>
      </c>
      <c r="K105" s="482" t="s">
        <v>119</v>
      </c>
      <c r="L105" s="483"/>
      <c r="M105" s="483"/>
      <c r="N105" s="483"/>
      <c r="O105" s="483"/>
      <c r="P105" s="483"/>
      <c r="Q105" s="484">
        <f>S105+T105</f>
        <v>2366774</v>
      </c>
      <c r="R105" s="485"/>
      <c r="S105" s="124">
        <f t="shared" si="1"/>
        <v>0</v>
      </c>
      <c r="T105" s="124">
        <f t="shared" si="1"/>
        <v>2366774</v>
      </c>
      <c r="U105" s="126"/>
    </row>
    <row r="106" spans="1:21" ht="18.75" x14ac:dyDescent="0.3">
      <c r="A106" s="459" t="s">
        <v>160</v>
      </c>
      <c r="B106" s="460"/>
      <c r="C106" s="460"/>
      <c r="D106" s="460"/>
      <c r="E106" s="460"/>
      <c r="F106" s="461"/>
      <c r="G106" s="462">
        <f>SUM(G102:H105)</f>
        <v>43372432.600000001</v>
      </c>
      <c r="H106" s="463"/>
      <c r="I106" s="264">
        <f>SUM(I101:I105)</f>
        <v>3995464</v>
      </c>
      <c r="J106" s="94">
        <f>G106-I106</f>
        <v>39376968.600000001</v>
      </c>
      <c r="K106" s="459" t="s">
        <v>161</v>
      </c>
      <c r="L106" s="460"/>
      <c r="M106" s="460"/>
      <c r="N106" s="460"/>
      <c r="O106" s="460"/>
      <c r="P106" s="461"/>
      <c r="Q106" s="464">
        <f>SUM(Q102:R105)</f>
        <v>43702517</v>
      </c>
      <c r="R106" s="464"/>
      <c r="S106" s="264">
        <f>SUM(S101:S105)</f>
        <v>4364430</v>
      </c>
      <c r="T106" s="264">
        <f>SUM(T102:T105)</f>
        <v>39338087</v>
      </c>
      <c r="U106" s="126"/>
    </row>
    <row r="107" spans="1:21" ht="18.75" x14ac:dyDescent="0.3">
      <c r="A107" s="496" t="s">
        <v>140</v>
      </c>
      <c r="B107" s="497"/>
      <c r="C107" s="497"/>
      <c r="D107" s="497"/>
      <c r="E107" s="497"/>
      <c r="F107" s="498"/>
      <c r="G107" s="127"/>
      <c r="H107" s="128">
        <f>H17+H26+H35+H44+H53+H62+H71+H80+H89+H98</f>
        <v>-3056306</v>
      </c>
      <c r="I107" s="124">
        <v>0</v>
      </c>
      <c r="J107" s="125"/>
      <c r="K107" s="482"/>
      <c r="L107" s="483"/>
      <c r="M107" s="483"/>
      <c r="N107" s="483"/>
      <c r="O107" s="483"/>
      <c r="P107" s="483"/>
      <c r="Q107" s="484" t="s">
        <v>162</v>
      </c>
      <c r="R107" s="499"/>
      <c r="S107" s="499"/>
      <c r="T107" s="500"/>
      <c r="U107" s="120">
        <f>U17+U26+U35+U44+U53+U62+U71+U80+U89+U98</f>
        <v>52</v>
      </c>
    </row>
    <row r="108" spans="1:21" ht="19.5" thickBot="1" x14ac:dyDescent="0.35">
      <c r="A108" s="103"/>
      <c r="B108" s="104"/>
      <c r="C108" s="104"/>
      <c r="D108" s="104"/>
      <c r="E108" s="104"/>
      <c r="F108" s="104"/>
      <c r="G108" s="105"/>
      <c r="H108" s="105"/>
      <c r="I108" s="106"/>
      <c r="J108" s="106"/>
      <c r="K108" s="107"/>
      <c r="L108" s="107"/>
      <c r="M108" s="107"/>
      <c r="N108" s="107"/>
      <c r="O108" s="107"/>
      <c r="P108" s="107"/>
      <c r="Q108" s="106"/>
      <c r="R108" s="106"/>
      <c r="S108" s="106"/>
      <c r="T108" s="106"/>
      <c r="U108" s="108"/>
    </row>
    <row r="109" spans="1:21" ht="19.5" thickBot="1" x14ac:dyDescent="0.35">
      <c r="A109" s="103"/>
      <c r="B109" s="104"/>
      <c r="C109" s="104"/>
      <c r="D109" s="104"/>
      <c r="E109" s="104"/>
      <c r="F109" s="104"/>
      <c r="G109" s="105"/>
      <c r="H109" s="488" t="s">
        <v>239</v>
      </c>
      <c r="I109" s="489"/>
      <c r="J109" s="489"/>
      <c r="K109" s="489"/>
      <c r="L109" s="489"/>
      <c r="M109" s="489"/>
      <c r="N109" s="489"/>
      <c r="O109" s="489"/>
      <c r="P109" s="489"/>
      <c r="Q109" s="489"/>
      <c r="R109" s="196">
        <f>D110</f>
        <v>-1304646</v>
      </c>
      <c r="S109" s="146"/>
      <c r="T109" s="106"/>
      <c r="U109" s="108"/>
    </row>
    <row r="110" spans="1:21" ht="39" customHeight="1" x14ac:dyDescent="0.35">
      <c r="A110" s="109" t="s">
        <v>200</v>
      </c>
      <c r="B110" s="490" t="s">
        <v>164</v>
      </c>
      <c r="C110" s="490"/>
      <c r="D110" s="96">
        <f>H17+H26+H35</f>
        <v>-1304646</v>
      </c>
      <c r="H110" s="129"/>
      <c r="I110" s="130" t="s">
        <v>167</v>
      </c>
      <c r="J110" s="131" t="s">
        <v>196</v>
      </c>
      <c r="K110" s="132" t="s">
        <v>166</v>
      </c>
      <c r="L110" s="132" t="s">
        <v>166</v>
      </c>
      <c r="M110" s="132" t="s">
        <v>166</v>
      </c>
      <c r="N110" s="132" t="s">
        <v>166</v>
      </c>
      <c r="O110" s="132" t="s">
        <v>166</v>
      </c>
      <c r="P110" s="132" t="s">
        <v>166</v>
      </c>
      <c r="Q110" s="132" t="s">
        <v>166</v>
      </c>
      <c r="R110" s="203" t="s">
        <v>170</v>
      </c>
      <c r="S110" s="146" t="s">
        <v>171</v>
      </c>
      <c r="T110" s="110"/>
    </row>
    <row r="111" spans="1:21" ht="39.950000000000003" customHeight="1" x14ac:dyDescent="0.35">
      <c r="A111" s="109" t="s">
        <v>163</v>
      </c>
      <c r="B111" s="490" t="s">
        <v>165</v>
      </c>
      <c r="C111" s="490"/>
      <c r="D111" s="153">
        <f>H107-D110</f>
        <v>-1751660</v>
      </c>
      <c r="F111" s="202"/>
      <c r="H111" s="133" t="s">
        <v>168</v>
      </c>
      <c r="I111" s="140">
        <f>J16+J25+J34+H17+H26+H35</f>
        <v>6273663.5999999996</v>
      </c>
      <c r="J111" s="134">
        <f>J43+J52</f>
        <v>30718872</v>
      </c>
      <c r="K111" s="134">
        <f>J61</f>
        <v>1079787</v>
      </c>
      <c r="L111" s="134">
        <v>0</v>
      </c>
      <c r="M111" s="134">
        <v>0</v>
      </c>
      <c r="N111" s="134">
        <v>0</v>
      </c>
      <c r="O111" s="134">
        <v>0</v>
      </c>
      <c r="P111" s="134">
        <v>0</v>
      </c>
      <c r="Q111" s="134">
        <v>0</v>
      </c>
      <c r="R111" s="144">
        <f>J106+D110</f>
        <v>38072322.600000001</v>
      </c>
      <c r="S111" s="149">
        <f>T100</f>
        <v>26</v>
      </c>
      <c r="T111" s="193">
        <f>J43+J52+J61+J70+J79+J88+J97</f>
        <v>31798659</v>
      </c>
    </row>
    <row r="112" spans="1:21" ht="35.1" customHeight="1" x14ac:dyDescent="0.25">
      <c r="H112" s="135" t="s">
        <v>128</v>
      </c>
      <c r="I112" s="139">
        <f>T12+T21+T30</f>
        <v>7166685</v>
      </c>
      <c r="J112" s="138">
        <f>T39+T48</f>
        <v>17213017</v>
      </c>
      <c r="K112" s="138">
        <f>T57</f>
        <v>574592</v>
      </c>
      <c r="L112" s="138">
        <v>0</v>
      </c>
      <c r="M112" s="138">
        <v>0</v>
      </c>
      <c r="N112" s="138">
        <v>0</v>
      </c>
      <c r="O112" s="138">
        <v>0</v>
      </c>
      <c r="P112" s="138">
        <v>0</v>
      </c>
      <c r="Q112" s="138">
        <v>0</v>
      </c>
      <c r="R112" s="141">
        <f>SUM(I112:Q112)</f>
        <v>24954294</v>
      </c>
      <c r="S112" s="147"/>
      <c r="T112" s="194">
        <f>T12+T21+T30+T39+T48+T57+T66+T75+T84+T93</f>
        <v>24954294</v>
      </c>
    </row>
    <row r="113" spans="1:20" x14ac:dyDescent="0.25">
      <c r="H113" s="135" t="s">
        <v>129</v>
      </c>
      <c r="I113" s="139">
        <f>T13+T22+T31</f>
        <v>627085</v>
      </c>
      <c r="J113" s="138">
        <f>T40+T49</f>
        <v>1613015</v>
      </c>
      <c r="K113" s="138">
        <f>T58</f>
        <v>44534</v>
      </c>
      <c r="L113" s="138">
        <v>0</v>
      </c>
      <c r="M113" s="138">
        <v>0</v>
      </c>
      <c r="N113" s="138">
        <v>0</v>
      </c>
      <c r="O113" s="138">
        <v>0</v>
      </c>
      <c r="P113" s="138">
        <v>0</v>
      </c>
      <c r="Q113" s="138">
        <v>0</v>
      </c>
      <c r="R113" s="141">
        <f t="shared" ref="R113:R116" si="2">SUM(I113:Q113)</f>
        <v>2284634</v>
      </c>
      <c r="S113" s="147"/>
      <c r="T113" s="194">
        <f>T13+T22+T31+T40+T49+T58+T67+T76+T85+T94</f>
        <v>2284634</v>
      </c>
    </row>
    <row r="114" spans="1:20" x14ac:dyDescent="0.25">
      <c r="H114" s="135" t="s">
        <v>141</v>
      </c>
      <c r="I114" s="139">
        <f>T14+T23+T32</f>
        <v>0</v>
      </c>
      <c r="J114" s="138">
        <f>T41+T50</f>
        <v>9526066</v>
      </c>
      <c r="K114" s="138">
        <f>T59</f>
        <v>206319</v>
      </c>
      <c r="L114" s="138">
        <v>0</v>
      </c>
      <c r="M114" s="138">
        <v>0</v>
      </c>
      <c r="N114" s="138">
        <v>0</v>
      </c>
      <c r="O114" s="138">
        <v>0</v>
      </c>
      <c r="P114" s="138">
        <v>0</v>
      </c>
      <c r="Q114" s="138">
        <v>0</v>
      </c>
      <c r="R114" s="141">
        <f t="shared" si="2"/>
        <v>9732385</v>
      </c>
      <c r="S114" s="147"/>
      <c r="T114" s="194">
        <f>T14+T23+T32+T41+T50+T59+T68+T77+T86+T95</f>
        <v>9732385</v>
      </c>
    </row>
    <row r="115" spans="1:20" x14ac:dyDescent="0.25">
      <c r="H115" s="135" t="s">
        <v>142</v>
      </c>
      <c r="I115" s="139">
        <f>T15+T24+T33</f>
        <v>0</v>
      </c>
      <c r="J115" s="138">
        <f>T42+T51</f>
        <v>2366774</v>
      </c>
      <c r="K115" s="138">
        <v>0</v>
      </c>
      <c r="L115" s="138">
        <v>0</v>
      </c>
      <c r="M115" s="138">
        <v>0</v>
      </c>
      <c r="N115" s="138">
        <v>0</v>
      </c>
      <c r="O115" s="138">
        <v>0</v>
      </c>
      <c r="P115" s="138">
        <v>0</v>
      </c>
      <c r="Q115" s="138">
        <v>0</v>
      </c>
      <c r="R115" s="141">
        <f t="shared" si="2"/>
        <v>2366774</v>
      </c>
      <c r="S115" s="147"/>
      <c r="T115" s="194">
        <f>T15+T24+T33+T42+T51+T60+T69+T78+T87+T96</f>
        <v>2366774</v>
      </c>
    </row>
    <row r="116" spans="1:20" x14ac:dyDescent="0.25">
      <c r="H116" s="135"/>
      <c r="I116" s="202"/>
      <c r="J116" s="136"/>
      <c r="K116" s="121"/>
      <c r="L116" s="121"/>
      <c r="M116" s="121"/>
      <c r="N116" s="121"/>
      <c r="O116" s="121"/>
      <c r="P116" s="121"/>
      <c r="Q116" s="121"/>
      <c r="R116" s="141">
        <f t="shared" si="2"/>
        <v>0</v>
      </c>
      <c r="S116" s="147"/>
      <c r="T116" s="194"/>
    </row>
    <row r="117" spans="1:20" ht="15.75" thickBot="1" x14ac:dyDescent="0.3">
      <c r="H117" s="145" t="s">
        <v>169</v>
      </c>
      <c r="I117" s="143">
        <f t="shared" ref="I117:R117" si="3">SUM(I112:I115)</f>
        <v>7793770</v>
      </c>
      <c r="J117" s="137">
        <f t="shared" si="3"/>
        <v>30718872</v>
      </c>
      <c r="K117" s="137">
        <f t="shared" si="3"/>
        <v>825445</v>
      </c>
      <c r="L117" s="137">
        <f t="shared" si="3"/>
        <v>0</v>
      </c>
      <c r="M117" s="137">
        <f t="shared" si="3"/>
        <v>0</v>
      </c>
      <c r="N117" s="137">
        <f t="shared" si="3"/>
        <v>0</v>
      </c>
      <c r="O117" s="137">
        <f t="shared" si="3"/>
        <v>0</v>
      </c>
      <c r="P117" s="137">
        <f t="shared" si="3"/>
        <v>0</v>
      </c>
      <c r="Q117" s="137">
        <f t="shared" si="3"/>
        <v>0</v>
      </c>
      <c r="R117" s="142">
        <f t="shared" si="3"/>
        <v>39338087</v>
      </c>
      <c r="S117" s="148"/>
    </row>
    <row r="118" spans="1:20" x14ac:dyDescent="0.25">
      <c r="K118" s="202"/>
      <c r="L118" s="202"/>
    </row>
    <row r="119" spans="1:20" x14ac:dyDescent="0.25">
      <c r="D119" s="253" t="s">
        <v>337</v>
      </c>
    </row>
    <row r="120" spans="1:20" x14ac:dyDescent="0.25">
      <c r="D120" s="292" t="s">
        <v>338</v>
      </c>
      <c r="E120" s="261" t="s">
        <v>339</v>
      </c>
      <c r="F120" s="261" t="s">
        <v>340</v>
      </c>
      <c r="G120" s="261" t="s">
        <v>341</v>
      </c>
      <c r="H120" s="261" t="s">
        <v>342</v>
      </c>
      <c r="I120" s="293" t="s">
        <v>343</v>
      </c>
    </row>
    <row r="121" spans="1:20" ht="28.5" x14ac:dyDescent="0.45">
      <c r="A121" s="294" t="s">
        <v>344</v>
      </c>
      <c r="C121" s="260" t="s">
        <v>345</v>
      </c>
      <c r="D121" s="253" t="s">
        <v>346</v>
      </c>
      <c r="E121" s="202">
        <v>1372250</v>
      </c>
      <c r="F121" s="202">
        <v>1569750</v>
      </c>
      <c r="G121" s="202">
        <v>92000</v>
      </c>
      <c r="H121" s="202">
        <v>-120750</v>
      </c>
      <c r="I121" s="295">
        <f>SUM(E121:H121)</f>
        <v>2913250</v>
      </c>
    </row>
    <row r="122" spans="1:20" ht="15.75" thickBot="1" x14ac:dyDescent="0.3">
      <c r="C122" s="260" t="s">
        <v>345</v>
      </c>
      <c r="D122" s="253" t="s">
        <v>347</v>
      </c>
      <c r="E122" s="202">
        <v>212696</v>
      </c>
      <c r="F122" s="202">
        <v>243308</v>
      </c>
      <c r="G122" s="202">
        <v>14260</v>
      </c>
      <c r="H122" s="202">
        <v>-18716</v>
      </c>
      <c r="I122" s="295">
        <f>SUM(E122:H122)</f>
        <v>451548</v>
      </c>
    </row>
    <row r="123" spans="1:20" ht="15.75" thickTop="1" x14ac:dyDescent="0.25">
      <c r="D123" s="296" t="s">
        <v>289</v>
      </c>
      <c r="E123" s="297">
        <f>SUM(E121:E122)</f>
        <v>1584946</v>
      </c>
      <c r="F123" s="297">
        <f>SUM(F121:F122)</f>
        <v>1813058</v>
      </c>
      <c r="G123" s="297">
        <f>SUM(G121:G122)</f>
        <v>106260</v>
      </c>
      <c r="H123" s="297">
        <f>SUM(H121:H122)</f>
        <v>-139466</v>
      </c>
      <c r="I123" s="298">
        <f t="shared" ref="I123" si="4">SUM(I121:I122)</f>
        <v>3364798</v>
      </c>
    </row>
    <row r="124" spans="1:20" x14ac:dyDescent="0.25">
      <c r="I124" s="202"/>
    </row>
    <row r="126" spans="1:20" x14ac:dyDescent="0.25">
      <c r="C126" s="299"/>
      <c r="D126" s="300"/>
      <c r="E126" s="300"/>
    </row>
    <row r="127" spans="1:20" ht="15" customHeight="1" x14ac:dyDescent="0.25">
      <c r="C127" s="299"/>
      <c r="D127" s="491" t="s">
        <v>348</v>
      </c>
    </row>
    <row r="128" spans="1:20" x14ac:dyDescent="0.25">
      <c r="C128" s="299"/>
      <c r="D128" s="423"/>
      <c r="E128" s="301" t="s">
        <v>349</v>
      </c>
      <c r="F128" s="301" t="s">
        <v>350</v>
      </c>
      <c r="G128" s="302" t="s">
        <v>351</v>
      </c>
      <c r="H128" s="253" t="s">
        <v>343</v>
      </c>
    </row>
    <row r="129" spans="3:10" x14ac:dyDescent="0.25">
      <c r="C129" s="299"/>
      <c r="D129" s="303" t="s">
        <v>352</v>
      </c>
      <c r="E129" s="304">
        <v>866250</v>
      </c>
      <c r="F129" s="304">
        <v>531300</v>
      </c>
      <c r="G129" s="305">
        <v>1539563</v>
      </c>
      <c r="H129" s="202">
        <f>SUM(E129:G129)</f>
        <v>2937113</v>
      </c>
    </row>
    <row r="130" spans="3:10" ht="15.75" thickBot="1" x14ac:dyDescent="0.3">
      <c r="D130" s="306" t="s">
        <v>353</v>
      </c>
      <c r="E130" s="307">
        <v>134266</v>
      </c>
      <c r="F130" s="307">
        <v>82357</v>
      </c>
      <c r="G130" s="308">
        <v>238629</v>
      </c>
      <c r="H130" s="202">
        <f>SUM(E130:G130)</f>
        <v>455252</v>
      </c>
    </row>
    <row r="131" spans="3:10" ht="15.75" thickTop="1" x14ac:dyDescent="0.25">
      <c r="E131" s="202">
        <f>SUM(E129:E130)</f>
        <v>1000516</v>
      </c>
      <c r="F131" s="202">
        <f t="shared" ref="F131:H131" si="5">SUM(F129:F130)</f>
        <v>613657</v>
      </c>
      <c r="G131" s="202">
        <f t="shared" si="5"/>
        <v>1778192</v>
      </c>
      <c r="H131" s="298">
        <f t="shared" si="5"/>
        <v>3392365</v>
      </c>
    </row>
    <row r="132" spans="3:10" x14ac:dyDescent="0.25">
      <c r="H132" s="202"/>
    </row>
    <row r="133" spans="3:10" ht="15.75" thickBot="1" x14ac:dyDescent="0.3"/>
    <row r="134" spans="3:10" ht="17.25" thickTop="1" thickBot="1" x14ac:dyDescent="0.3">
      <c r="F134" s="492"/>
      <c r="G134" s="493"/>
      <c r="H134" s="493"/>
      <c r="I134" s="494"/>
      <c r="J134" s="495"/>
    </row>
    <row r="135" spans="3:10" ht="15.75" thickTop="1" x14ac:dyDescent="0.25"/>
  </sheetData>
  <mergeCells count="319">
    <mergeCell ref="H109:Q109"/>
    <mergeCell ref="B110:C110"/>
    <mergeCell ref="B111:C111"/>
    <mergeCell ref="D127:D128"/>
    <mergeCell ref="F134:H134"/>
    <mergeCell ref="I134:J134"/>
    <mergeCell ref="A106:F106"/>
    <mergeCell ref="G106:H106"/>
    <mergeCell ref="K106:P106"/>
    <mergeCell ref="Q106:R106"/>
    <mergeCell ref="A107:F107"/>
    <mergeCell ref="K107:P107"/>
    <mergeCell ref="Q107:T107"/>
    <mergeCell ref="A104:F104"/>
    <mergeCell ref="G104:H104"/>
    <mergeCell ref="K104:P104"/>
    <mergeCell ref="Q104:R104"/>
    <mergeCell ref="G105:H105"/>
    <mergeCell ref="K105:P105"/>
    <mergeCell ref="Q105:R105"/>
    <mergeCell ref="A102:F102"/>
    <mergeCell ref="G102:H102"/>
    <mergeCell ref="K102:P102"/>
    <mergeCell ref="Q102:R102"/>
    <mergeCell ref="A103:F103"/>
    <mergeCell ref="G103:H103"/>
    <mergeCell ref="K103:P103"/>
    <mergeCell ref="Q103:R103"/>
    <mergeCell ref="A100:P100"/>
    <mergeCell ref="Q100:R100"/>
    <mergeCell ref="A101:F101"/>
    <mergeCell ref="G101:H101"/>
    <mergeCell ref="K101:P101"/>
    <mergeCell ref="Q101:R101"/>
    <mergeCell ref="A97:F97"/>
    <mergeCell ref="G97:H97"/>
    <mergeCell ref="K97:P97"/>
    <mergeCell ref="Q97:R97"/>
    <mergeCell ref="A98:F98"/>
    <mergeCell ref="K98:P98"/>
    <mergeCell ref="Q98:T98"/>
    <mergeCell ref="A95:F95"/>
    <mergeCell ref="G95:H95"/>
    <mergeCell ref="K95:P95"/>
    <mergeCell ref="Q95:R95"/>
    <mergeCell ref="G96:H96"/>
    <mergeCell ref="K96:P96"/>
    <mergeCell ref="Q96:R96"/>
    <mergeCell ref="A93:F93"/>
    <mergeCell ref="G93:H93"/>
    <mergeCell ref="K93:P93"/>
    <mergeCell ref="Q93:R93"/>
    <mergeCell ref="A94:F94"/>
    <mergeCell ref="G94:H94"/>
    <mergeCell ref="K94:P94"/>
    <mergeCell ref="Q94:R94"/>
    <mergeCell ref="A91:P91"/>
    <mergeCell ref="Q91:R91"/>
    <mergeCell ref="A92:F92"/>
    <mergeCell ref="G92:H92"/>
    <mergeCell ref="K92:P92"/>
    <mergeCell ref="Q92:R92"/>
    <mergeCell ref="A88:F88"/>
    <mergeCell ref="G88:H88"/>
    <mergeCell ref="K88:P88"/>
    <mergeCell ref="Q88:R88"/>
    <mergeCell ref="A89:F89"/>
    <mergeCell ref="K89:P89"/>
    <mergeCell ref="Q89:T89"/>
    <mergeCell ref="A86:F86"/>
    <mergeCell ref="G86:H86"/>
    <mergeCell ref="K86:P86"/>
    <mergeCell ref="Q86:R86"/>
    <mergeCell ref="G87:H87"/>
    <mergeCell ref="K87:P87"/>
    <mergeCell ref="Q87:R87"/>
    <mergeCell ref="A84:F84"/>
    <mergeCell ref="G84:H84"/>
    <mergeCell ref="K84:P84"/>
    <mergeCell ref="Q84:R84"/>
    <mergeCell ref="A85:F85"/>
    <mergeCell ref="G85:H85"/>
    <mergeCell ref="K85:P85"/>
    <mergeCell ref="Q85:R85"/>
    <mergeCell ref="A82:P82"/>
    <mergeCell ref="Q82:R82"/>
    <mergeCell ref="A83:F83"/>
    <mergeCell ref="G83:H83"/>
    <mergeCell ref="K83:P83"/>
    <mergeCell ref="Q83:R83"/>
    <mergeCell ref="A79:F79"/>
    <mergeCell ref="G79:H79"/>
    <mergeCell ref="K79:P79"/>
    <mergeCell ref="Q79:R79"/>
    <mergeCell ref="A80:F80"/>
    <mergeCell ref="K80:P80"/>
    <mergeCell ref="Q80:T80"/>
    <mergeCell ref="A77:F77"/>
    <mergeCell ref="G77:H77"/>
    <mergeCell ref="K77:P77"/>
    <mergeCell ref="Q77:R77"/>
    <mergeCell ref="G78:H78"/>
    <mergeCell ref="K78:P78"/>
    <mergeCell ref="Q78:R78"/>
    <mergeCell ref="A75:F75"/>
    <mergeCell ref="G75:H75"/>
    <mergeCell ref="K75:P75"/>
    <mergeCell ref="Q75:R75"/>
    <mergeCell ref="A76:F76"/>
    <mergeCell ref="G76:H76"/>
    <mergeCell ref="K76:P76"/>
    <mergeCell ref="Q76:R76"/>
    <mergeCell ref="A73:P73"/>
    <mergeCell ref="Q73:R73"/>
    <mergeCell ref="A74:F74"/>
    <mergeCell ref="G74:H74"/>
    <mergeCell ref="K74:P74"/>
    <mergeCell ref="Q74:R74"/>
    <mergeCell ref="A70:F70"/>
    <mergeCell ref="G70:H70"/>
    <mergeCell ref="K70:P70"/>
    <mergeCell ref="Q70:R70"/>
    <mergeCell ref="A71:F71"/>
    <mergeCell ref="K71:P71"/>
    <mergeCell ref="Q71:T71"/>
    <mergeCell ref="A68:F68"/>
    <mergeCell ref="G68:H68"/>
    <mergeCell ref="K68:P68"/>
    <mergeCell ref="Q68:R68"/>
    <mergeCell ref="G69:H69"/>
    <mergeCell ref="K69:P69"/>
    <mergeCell ref="Q69:R69"/>
    <mergeCell ref="A66:F66"/>
    <mergeCell ref="G66:H66"/>
    <mergeCell ref="K66:P66"/>
    <mergeCell ref="Q66:R66"/>
    <mergeCell ref="A67:F67"/>
    <mergeCell ref="G67:H67"/>
    <mergeCell ref="K67:P67"/>
    <mergeCell ref="Q67:R67"/>
    <mergeCell ref="A64:P64"/>
    <mergeCell ref="Q64:R64"/>
    <mergeCell ref="A65:F65"/>
    <mergeCell ref="G65:H65"/>
    <mergeCell ref="K65:P65"/>
    <mergeCell ref="Q65:R65"/>
    <mergeCell ref="A61:F61"/>
    <mergeCell ref="G61:H61"/>
    <mergeCell ref="K61:P61"/>
    <mergeCell ref="Q61:R61"/>
    <mergeCell ref="A62:F62"/>
    <mergeCell ref="K62:P62"/>
    <mergeCell ref="Q62:T62"/>
    <mergeCell ref="A59:F59"/>
    <mergeCell ref="G59:H59"/>
    <mergeCell ref="K59:P59"/>
    <mergeCell ref="Q59:R59"/>
    <mergeCell ref="G60:H60"/>
    <mergeCell ref="K60:P60"/>
    <mergeCell ref="Q60:R60"/>
    <mergeCell ref="A57:F57"/>
    <mergeCell ref="G57:H57"/>
    <mergeCell ref="K57:P57"/>
    <mergeCell ref="Q57:R57"/>
    <mergeCell ref="A58:F58"/>
    <mergeCell ref="G58:H58"/>
    <mergeCell ref="K58:P58"/>
    <mergeCell ref="Q58:R58"/>
    <mergeCell ref="A55:P55"/>
    <mergeCell ref="Q55:R55"/>
    <mergeCell ref="A56:F56"/>
    <mergeCell ref="G56:H56"/>
    <mergeCell ref="K56:P56"/>
    <mergeCell ref="Q56:R56"/>
    <mergeCell ref="A52:F52"/>
    <mergeCell ref="G52:H52"/>
    <mergeCell ref="K52:P52"/>
    <mergeCell ref="Q52:R52"/>
    <mergeCell ref="A53:F53"/>
    <mergeCell ref="K53:P53"/>
    <mergeCell ref="Q53:T53"/>
    <mergeCell ref="A50:F50"/>
    <mergeCell ref="G50:H50"/>
    <mergeCell ref="K50:P50"/>
    <mergeCell ref="Q50:R50"/>
    <mergeCell ref="G51:H51"/>
    <mergeCell ref="K51:P51"/>
    <mergeCell ref="Q51:R51"/>
    <mergeCell ref="A48:F48"/>
    <mergeCell ref="G48:H48"/>
    <mergeCell ref="K48:P48"/>
    <mergeCell ref="Q48:R48"/>
    <mergeCell ref="A49:F49"/>
    <mergeCell ref="G49:H49"/>
    <mergeCell ref="K49:P49"/>
    <mergeCell ref="Q49:R49"/>
    <mergeCell ref="A46:P46"/>
    <mergeCell ref="Q46:R46"/>
    <mergeCell ref="A47:F47"/>
    <mergeCell ref="G47:H47"/>
    <mergeCell ref="K47:P47"/>
    <mergeCell ref="Q47:R47"/>
    <mergeCell ref="A43:F43"/>
    <mergeCell ref="G43:H43"/>
    <mergeCell ref="K43:P43"/>
    <mergeCell ref="Q43:R43"/>
    <mergeCell ref="A44:F44"/>
    <mergeCell ref="K44:P44"/>
    <mergeCell ref="Q44:T44"/>
    <mergeCell ref="A41:F41"/>
    <mergeCell ref="G41:H41"/>
    <mergeCell ref="K41:P41"/>
    <mergeCell ref="Q41:R41"/>
    <mergeCell ref="G42:H42"/>
    <mergeCell ref="K42:P42"/>
    <mergeCell ref="Q42:R42"/>
    <mergeCell ref="A39:F39"/>
    <mergeCell ref="G39:H39"/>
    <mergeCell ref="K39:P39"/>
    <mergeCell ref="Q39:R39"/>
    <mergeCell ref="A40:F40"/>
    <mergeCell ref="G40:H40"/>
    <mergeCell ref="K40:P40"/>
    <mergeCell ref="Q40:R40"/>
    <mergeCell ref="A37:P37"/>
    <mergeCell ref="Q37:R37"/>
    <mergeCell ref="A38:F38"/>
    <mergeCell ref="G38:H38"/>
    <mergeCell ref="K38:P38"/>
    <mergeCell ref="Q38:R38"/>
    <mergeCell ref="A34:F34"/>
    <mergeCell ref="G34:H34"/>
    <mergeCell ref="K34:P34"/>
    <mergeCell ref="Q34:R34"/>
    <mergeCell ref="A35:F35"/>
    <mergeCell ref="K35:P35"/>
    <mergeCell ref="Q35:T35"/>
    <mergeCell ref="A32:F32"/>
    <mergeCell ref="G32:H32"/>
    <mergeCell ref="K32:P32"/>
    <mergeCell ref="Q32:R32"/>
    <mergeCell ref="G33:H33"/>
    <mergeCell ref="K33:P33"/>
    <mergeCell ref="Q33:R33"/>
    <mergeCell ref="A30:F30"/>
    <mergeCell ref="G30:H30"/>
    <mergeCell ref="K30:P30"/>
    <mergeCell ref="Q30:R30"/>
    <mergeCell ref="A31:F31"/>
    <mergeCell ref="G31:H31"/>
    <mergeCell ref="K31:P31"/>
    <mergeCell ref="Q31:R31"/>
    <mergeCell ref="A28:P28"/>
    <mergeCell ref="Q28:R28"/>
    <mergeCell ref="A29:F29"/>
    <mergeCell ref="G29:H29"/>
    <mergeCell ref="K29:P29"/>
    <mergeCell ref="Q29:R29"/>
    <mergeCell ref="A25:F25"/>
    <mergeCell ref="G25:H25"/>
    <mergeCell ref="K25:P25"/>
    <mergeCell ref="Q25:R25"/>
    <mergeCell ref="A26:F26"/>
    <mergeCell ref="K26:P26"/>
    <mergeCell ref="Q26:T26"/>
    <mergeCell ref="A23:F23"/>
    <mergeCell ref="G23:H23"/>
    <mergeCell ref="K23:P23"/>
    <mergeCell ref="Q23:R23"/>
    <mergeCell ref="G24:H24"/>
    <mergeCell ref="K24:P24"/>
    <mergeCell ref="Q24:R24"/>
    <mergeCell ref="A21:F21"/>
    <mergeCell ref="G21:H21"/>
    <mergeCell ref="K21:P21"/>
    <mergeCell ref="Q21:R21"/>
    <mergeCell ref="A22:F22"/>
    <mergeCell ref="G22:H22"/>
    <mergeCell ref="K22:P22"/>
    <mergeCell ref="Q22:R22"/>
    <mergeCell ref="A17:F17"/>
    <mergeCell ref="K17:P17"/>
    <mergeCell ref="Q17:T17"/>
    <mergeCell ref="A19:P19"/>
    <mergeCell ref="Q19:R19"/>
    <mergeCell ref="A20:F20"/>
    <mergeCell ref="G20:H20"/>
    <mergeCell ref="K20:P20"/>
    <mergeCell ref="Q20:R20"/>
    <mergeCell ref="G15:H15"/>
    <mergeCell ref="K15:P15"/>
    <mergeCell ref="Q15:R15"/>
    <mergeCell ref="A16:F16"/>
    <mergeCell ref="G16:H16"/>
    <mergeCell ref="K16:P16"/>
    <mergeCell ref="Q16:R16"/>
    <mergeCell ref="A13:F13"/>
    <mergeCell ref="G13:H13"/>
    <mergeCell ref="K13:P13"/>
    <mergeCell ref="Q13:R13"/>
    <mergeCell ref="A14:F14"/>
    <mergeCell ref="G14:H14"/>
    <mergeCell ref="K14:P14"/>
    <mergeCell ref="Q14:R14"/>
    <mergeCell ref="A11:F11"/>
    <mergeCell ref="G11:H11"/>
    <mergeCell ref="K11:P11"/>
    <mergeCell ref="Q11:R11"/>
    <mergeCell ref="A12:F12"/>
    <mergeCell ref="G12:H12"/>
    <mergeCell ref="K12:P12"/>
    <mergeCell ref="Q12:R12"/>
    <mergeCell ref="B2:O2"/>
    <mergeCell ref="R2:V2"/>
    <mergeCell ref="O3:U3"/>
    <mergeCell ref="A4:U5"/>
    <mergeCell ref="A6:U7"/>
    <mergeCell ref="A10:P10"/>
    <mergeCell ref="Q10:R10"/>
  </mergeCells>
  <printOptions horizontalCentered="1" verticalCentered="1"/>
  <pageMargins left="0" right="0" top="0.74803149606299213" bottom="0.74803149606299213" header="0.11811023622047245" footer="0.11811023622047245"/>
  <pageSetup paperSize="9" scale="50" orientation="landscape" horizontalDpi="300" verticalDpi="300" r:id="rId1"/>
  <rowBreaks count="2" manualBreakCount="2">
    <brk id="36" max="20" man="1"/>
    <brk id="99" max="20" man="1"/>
  </rowBreaks>
  <colBreaks count="1" manualBreakCount="1">
    <brk id="21" max="6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7</vt:i4>
      </vt:variant>
    </vt:vector>
  </HeadingPairs>
  <TitlesOfParts>
    <vt:vector size="16" baseType="lpstr">
      <vt:lpstr>Ktgv.mérlege 1 </vt:lpstr>
      <vt:lpstr>Ktgv.egys.2 </vt:lpstr>
      <vt:lpstr>államházt.belüli tám.3  </vt:lpstr>
      <vt:lpstr>önk.ktgv.várh.bevételek4</vt:lpstr>
      <vt:lpstr>Létszám5</vt:lpstr>
      <vt:lpstr>Lak.szoc.6</vt:lpstr>
      <vt:lpstr> Önk.nyújt tám 7</vt:lpstr>
      <vt:lpstr>Beruházások feladatonként 8</vt:lpstr>
      <vt:lpstr> Közfoglalkoztatás 15  </vt:lpstr>
      <vt:lpstr>Létszám5!_ftnref5</vt:lpstr>
      <vt:lpstr>'Ktgv.egys.2 '!Nyomtatási_cím</vt:lpstr>
      <vt:lpstr>Létszám5!Nyomtatási_cím</vt:lpstr>
      <vt:lpstr>' Közfoglalkoztatás 15  '!Nyomtatási_terület</vt:lpstr>
      <vt:lpstr>'Beruházások feladatonként 8'!Nyomtatási_terület</vt:lpstr>
      <vt:lpstr>Lak.szoc.6!Nyomtatási_terület</vt:lpstr>
      <vt:lpstr>önk.ktgv.várh.bevételek4!Nyomtatási_terület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2021-03-12T07:56:48Z</dcterms:modified>
</cp:coreProperties>
</file>