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3 éves mérleg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H48" i="1"/>
  <c r="G48"/>
  <c r="F44"/>
  <c r="F43"/>
  <c r="F42"/>
  <c r="F48" s="1"/>
  <c r="H41"/>
  <c r="G41"/>
  <c r="F40"/>
  <c r="F37"/>
  <c r="F36"/>
  <c r="F33"/>
  <c r="F41" s="1"/>
  <c r="G29"/>
  <c r="H29" s="1"/>
  <c r="G28"/>
  <c r="H28" s="1"/>
  <c r="F28"/>
  <c r="F27"/>
  <c r="G27" s="1"/>
  <c r="H27" s="1"/>
  <c r="G26"/>
  <c r="H26" s="1"/>
  <c r="G25"/>
  <c r="H25" s="1"/>
  <c r="F25"/>
  <c r="F24"/>
  <c r="G24" s="1"/>
  <c r="H24" s="1"/>
  <c r="G23"/>
  <c r="H23" s="1"/>
  <c r="F23"/>
  <c r="F22"/>
  <c r="G22" s="1"/>
  <c r="H22" s="1"/>
  <c r="G21"/>
  <c r="H21" s="1"/>
  <c r="F21"/>
  <c r="F20"/>
  <c r="F30" s="1"/>
  <c r="F50" s="1"/>
  <c r="H18"/>
  <c r="F18"/>
  <c r="H17"/>
  <c r="G17"/>
  <c r="F16"/>
  <c r="G16" s="1"/>
  <c r="H16" s="1"/>
  <c r="G15"/>
  <c r="H15" s="1"/>
  <c r="F15"/>
  <c r="H14"/>
  <c r="G14"/>
  <c r="F13"/>
  <c r="G13" s="1"/>
  <c r="H13" s="1"/>
  <c r="G12"/>
  <c r="H12" s="1"/>
  <c r="F12"/>
  <c r="F11"/>
  <c r="F19" s="1"/>
  <c r="F49" s="1"/>
  <c r="G11" l="1"/>
  <c r="G20"/>
  <c r="H20" l="1"/>
  <c r="H30" s="1"/>
  <c r="H50" s="1"/>
  <c r="G30"/>
  <c r="G50" s="1"/>
  <c r="G19"/>
  <c r="G49" s="1"/>
  <c r="H11"/>
  <c r="H19" s="1"/>
  <c r="H49" s="1"/>
</calcChain>
</file>

<file path=xl/sharedStrings.xml><?xml version="1.0" encoding="utf-8"?>
<sst xmlns="http://schemas.openxmlformats.org/spreadsheetml/2006/main" count="47" uniqueCount="47">
  <si>
    <t>A     5/2014. (II.28.) önkormányzati rendelet 15.sz.melléklete</t>
  </si>
  <si>
    <t>Bakonysárkány Községi Önkormányzat működési és fejlesztési célú</t>
  </si>
  <si>
    <t>bevételek és kiadások 2014-2015-2016. évi  alakulását külön bemutató mérleg</t>
  </si>
  <si>
    <t>Megnevezés</t>
  </si>
  <si>
    <t>2014.évre</t>
  </si>
  <si>
    <t>2015. évre</t>
  </si>
  <si>
    <t>2016. évre</t>
  </si>
  <si>
    <t>I. Működési bevételek és kiadások</t>
  </si>
  <si>
    <t>Intézményi működési bevételek</t>
  </si>
  <si>
    <t>Önkorm.sajátos működési bevételei</t>
  </si>
  <si>
    <t>Önkorm.kv-i támogatása és SZJA bevételek</t>
  </si>
  <si>
    <t>Működési célú pénzeszközátvétel államházt.-on kívűlről</t>
  </si>
  <si>
    <t>Támogatásértékű működési bevétel</t>
  </si>
  <si>
    <t>Működési célú kölcsönök visszatérülése</t>
  </si>
  <si>
    <t>Rövid lejáratú hitelek</t>
  </si>
  <si>
    <t>Műk.célú előző évi pénzmaradvány igénybevétele</t>
  </si>
  <si>
    <t>Működési célú bevételek összesen:</t>
  </si>
  <si>
    <t>Személyi juttatások</t>
  </si>
  <si>
    <t>Munkaadókat terhelő járulékok</t>
  </si>
  <si>
    <t>Dologi és egyéb folyó kiadások</t>
  </si>
  <si>
    <t>Működési célú pénzeszk.átadás államházt.-on kívűlre</t>
  </si>
  <si>
    <t>Támogatásértékű működési kiadás</t>
  </si>
  <si>
    <t>Ellátottak juttatásai</t>
  </si>
  <si>
    <t>Működési célú kölcsönök nyújtása és törlesztése</t>
  </si>
  <si>
    <t>Működési célú tartalék</t>
  </si>
  <si>
    <t xml:space="preserve">Céltartalék </t>
  </si>
  <si>
    <t xml:space="preserve">        Államháztartási tartalék</t>
  </si>
  <si>
    <t>Működési célú kiadások összesen:</t>
  </si>
  <si>
    <t>II. Felhalmozási célú bevételek és kiadások</t>
  </si>
  <si>
    <t xml:space="preserve">Felhalmozási célú bev-ként figyelembe vehető bev. </t>
  </si>
  <si>
    <t>Önkormányzatok felhalmozási és tőke jellegű bevételei</t>
  </si>
  <si>
    <t>Önkorm.sajátos és felhalmozási és tőke bevételei</t>
  </si>
  <si>
    <t>Fejlesztési célú támogatások</t>
  </si>
  <si>
    <t>Felhalm.célú pénzeszközátvétel ÁH-on kívűlről</t>
  </si>
  <si>
    <t>Támogatásértékű felhalmozási bevétel</t>
  </si>
  <si>
    <t>Felh.célú kölcsönök visszatérülése, igénybevétele</t>
  </si>
  <si>
    <t>Felhalm.célú előző évi pénzmaradvány igénybevétele</t>
  </si>
  <si>
    <t>Felhalmozási célú bevételek összesen:</t>
  </si>
  <si>
    <t>Felhalmozási  kiadások ÁFA-val</t>
  </si>
  <si>
    <t>Felújítási kiadások ÁFA-val</t>
  </si>
  <si>
    <t>Felhalmozási célú pénzeszközátadás ÁH-on kívűlre</t>
  </si>
  <si>
    <t>Támogatásértékű felhalmozási kiadás</t>
  </si>
  <si>
    <t>Felh.célú kölcsönök nyújtása és törlesztése</t>
  </si>
  <si>
    <t>Felhalmozási célú tartalék</t>
  </si>
  <si>
    <t>Felhalmozási célú kiadások összesen:</t>
  </si>
  <si>
    <t>Önkormányzat bevételei összesen:</t>
  </si>
  <si>
    <t>Önkormányzat kiadásai összesen: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</si>
</sst>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12"/>
      <name val="Arial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i/>
      <sz val="11"/>
      <name val="Arial CE"/>
      <family val="2"/>
      <charset val="238"/>
    </font>
    <font>
      <i/>
      <sz val="10"/>
      <name val="Arial CE"/>
      <family val="2"/>
      <charset val="238"/>
    </font>
    <font>
      <i/>
      <sz val="12"/>
      <name val="Arial CE"/>
      <family val="2"/>
      <charset val="238"/>
    </font>
    <font>
      <i/>
      <sz val="10"/>
      <name val="Arial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indent="6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7" xfId="0" applyFont="1" applyBorder="1"/>
    <xf numFmtId="1" fontId="5" fillId="0" borderId="8" xfId="0" applyNumberFormat="1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/>
    <xf numFmtId="1" fontId="5" fillId="0" borderId="11" xfId="0" applyNumberFormat="1" applyFont="1" applyBorder="1"/>
    <xf numFmtId="0" fontId="4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5" xfId="0" applyFont="1" applyBorder="1"/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" fontId="5" fillId="0" borderId="17" xfId="0" applyNumberFormat="1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7" fillId="0" borderId="19" xfId="0" applyFont="1" applyBorder="1"/>
    <xf numFmtId="1" fontId="7" fillId="0" borderId="19" xfId="0" applyNumberFormat="1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21" xfId="0" applyFont="1" applyBorder="1"/>
    <xf numFmtId="1" fontId="5" fillId="0" borderId="22" xfId="0" applyNumberFormat="1" applyFont="1" applyBorder="1"/>
    <xf numFmtId="1" fontId="0" fillId="0" borderId="23" xfId="0" applyNumberFormat="1" applyBorder="1"/>
    <xf numFmtId="1" fontId="0" fillId="0" borderId="24" xfId="0" applyNumberFormat="1" applyBorder="1"/>
    <xf numFmtId="1" fontId="5" fillId="0" borderId="10" xfId="0" applyNumberFormat="1" applyFont="1" applyBorder="1"/>
    <xf numFmtId="0" fontId="8" fillId="0" borderId="16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9" fillId="0" borderId="15" xfId="0" applyFont="1" applyBorder="1"/>
    <xf numFmtId="1" fontId="0" fillId="0" borderId="25" xfId="0" applyNumberFormat="1" applyBorder="1"/>
    <xf numFmtId="0" fontId="10" fillId="0" borderId="0" xfId="0" applyFont="1"/>
    <xf numFmtId="0" fontId="11" fillId="0" borderId="0" xfId="0" applyFont="1"/>
    <xf numFmtId="1" fontId="7" fillId="0" borderId="26" xfId="0" applyNumberFormat="1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5" fillId="0" borderId="11" xfId="0" applyNumberFormat="1" applyFont="1" applyBorder="1"/>
    <xf numFmtId="0" fontId="5" fillId="0" borderId="0" xfId="0" applyFont="1" applyBorder="1"/>
    <xf numFmtId="0" fontId="2" fillId="0" borderId="0" xfId="0" applyFont="1" applyBorder="1"/>
    <xf numFmtId="3" fontId="5" fillId="0" borderId="27" xfId="0" applyNumberFormat="1" applyFont="1" applyBorder="1"/>
    <xf numFmtId="3" fontId="7" fillId="0" borderId="19" xfId="0" applyNumberFormat="1" applyFont="1" applyBorder="1"/>
    <xf numFmtId="3" fontId="7" fillId="0" borderId="26" xfId="0" applyNumberFormat="1" applyFont="1" applyBorder="1"/>
    <xf numFmtId="3" fontId="5" fillId="0" borderId="22" xfId="0" applyNumberFormat="1" applyFont="1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6" fillId="0" borderId="19" xfId="0" applyFont="1" applyBorder="1"/>
    <xf numFmtId="1" fontId="6" fillId="0" borderId="28" xfId="0" applyNumberFormat="1" applyFont="1" applyBorder="1"/>
    <xf numFmtId="1" fontId="6" fillId="0" borderId="4" xfId="0" applyNumberFormat="1" applyFont="1" applyBorder="1"/>
    <xf numFmtId="1" fontId="6" fillId="0" borderId="19" xfId="0" applyNumberFormat="1" applyFont="1" applyBorder="1"/>
    <xf numFmtId="1" fontId="6" fillId="0" borderId="29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eredeti%20t&#225;bl&#225;k%20BS%202014.&#233;vi%20kv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Downloads/&#193;cstesz&#233;r%20tervez&#233;s%20szakfela%20j&#243;.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>
            <v>1785</v>
          </cell>
        </row>
        <row r="36">
          <cell r="B36">
            <v>27354</v>
          </cell>
        </row>
      </sheetData>
      <sheetData sheetId="8">
        <row r="36">
          <cell r="B36">
            <v>0</v>
          </cell>
        </row>
      </sheetData>
      <sheetData sheetId="9">
        <row r="60">
          <cell r="B60">
            <v>211044</v>
          </cell>
        </row>
        <row r="61">
          <cell r="B61">
            <v>58456</v>
          </cell>
        </row>
      </sheetData>
      <sheetData sheetId="10"/>
      <sheetData sheetId="11"/>
      <sheetData sheetId="12">
        <row r="50">
          <cell r="D50">
            <v>32333</v>
          </cell>
          <cell r="E50">
            <v>5580</v>
          </cell>
          <cell r="F50">
            <v>32750</v>
          </cell>
          <cell r="G50">
            <v>44725.625999999997</v>
          </cell>
          <cell r="H50">
            <v>3741</v>
          </cell>
          <cell r="J50">
            <v>847</v>
          </cell>
          <cell r="M50">
            <v>285230</v>
          </cell>
          <cell r="N50">
            <v>1254</v>
          </cell>
        </row>
      </sheetData>
      <sheetData sheetId="13"/>
      <sheetData sheetId="14">
        <row r="35">
          <cell r="C35">
            <v>17578</v>
          </cell>
          <cell r="J35">
            <v>0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énzbeni gyv.támog.bev"/>
      <sheetName val="Lakóing.bérbead."/>
      <sheetName val="Műv.házak bev."/>
      <sheetName val="Könyvtár bev."/>
      <sheetName val="isk.étk.bev"/>
      <sheetName val="óvod.étk.bev"/>
      <sheetName val="Mozgáskorl.bev"/>
      <sheetName val="önkormigtev.bev"/>
      <sheetName val="Városgazd.bev"/>
      <sheetName val="Önkorm. többc.elsz. Bev."/>
      <sheetName val="szoc.étk.bev."/>
      <sheetName val="Háziorv.szolg.bev."/>
      <sheetName val="Közhasznú fogl.bev"/>
      <sheetName val="Foly.száll.közm."/>
      <sheetName val="Közutak,hidak üzem."/>
      <sheetName val="Nem lakóing.b.kiadás"/>
      <sheetName val="Lakóing.bérb.kiadás"/>
      <sheetName val="Önkorm.jogalkotás"/>
      <sheetName val="óvoda kiad"/>
      <sheetName val="Önkormig.kiad."/>
      <sheetName val="óvodai étk.kiad"/>
      <sheetName val="iskolai étk.kiad"/>
      <sheetName val="Városgazd.kiad."/>
      <sheetName val="tűzvédelem kiad."/>
      <sheetName val="Köztemető"/>
      <sheetName val="Közvilágítás"/>
      <sheetName val="841901 kiad"/>
      <sheetName val=" Szoc.étk.kiad ."/>
      <sheetName val="eseti gyv.pb.ell."/>
      <sheetName val="Rendszeres.szoc"/>
      <sheetName val=" Eseti pénzbeli szoc."/>
      <sheetName val="Közcélú foglalk.kiad."/>
      <sheetName val="Művház"/>
      <sheetName val="könyvtár"/>
      <sheetName val="óvodáztat.tám."/>
      <sheetName val="Háziorvosi kiadás"/>
      <sheetName val="Zöldter."/>
      <sheetName val="Sportlét.műk kiad."/>
      <sheetName val="MNS sporttám."/>
      <sheetName val="összesítő"/>
    </sheetNames>
    <sheetDataSet>
      <sheetData sheetId="0">
        <row r="20">
          <cell r="I20">
            <v>383</v>
          </cell>
        </row>
      </sheetData>
      <sheetData sheetId="1">
        <row r="27">
          <cell r="I27">
            <v>1347</v>
          </cell>
        </row>
      </sheetData>
      <sheetData sheetId="2">
        <row r="10">
          <cell r="I10">
            <v>100</v>
          </cell>
        </row>
      </sheetData>
      <sheetData sheetId="3">
        <row r="14">
          <cell r="I14">
            <v>0</v>
          </cell>
        </row>
      </sheetData>
      <sheetData sheetId="4">
        <row r="6">
          <cell r="I6">
            <v>1278</v>
          </cell>
        </row>
      </sheetData>
      <sheetData sheetId="5">
        <row r="6">
          <cell r="I6">
            <v>311</v>
          </cell>
        </row>
      </sheetData>
      <sheetData sheetId="6">
        <row r="15">
          <cell r="I15">
            <v>0</v>
          </cell>
        </row>
      </sheetData>
      <sheetData sheetId="7">
        <row r="14">
          <cell r="I14">
            <v>0</v>
          </cell>
        </row>
        <row r="36">
          <cell r="D36">
            <v>0</v>
          </cell>
        </row>
        <row r="37">
          <cell r="D37">
            <v>405</v>
          </cell>
        </row>
        <row r="38">
          <cell r="D38">
            <v>15637</v>
          </cell>
        </row>
        <row r="42">
          <cell r="I42">
            <v>1096</v>
          </cell>
        </row>
      </sheetData>
      <sheetData sheetId="8">
        <row r="16">
          <cell r="I16">
            <v>970</v>
          </cell>
        </row>
      </sheetData>
      <sheetData sheetId="9">
        <row r="6">
          <cell r="I6">
            <v>700</v>
          </cell>
        </row>
        <row r="9">
          <cell r="I9">
            <v>10000</v>
          </cell>
        </row>
        <row r="13">
          <cell r="I13">
            <v>0</v>
          </cell>
        </row>
        <row r="17">
          <cell r="I17">
            <v>0</v>
          </cell>
        </row>
        <row r="22">
          <cell r="I22">
            <v>50</v>
          </cell>
        </row>
        <row r="26">
          <cell r="I26">
            <v>2500</v>
          </cell>
        </row>
        <row r="32">
          <cell r="I32">
            <v>0</v>
          </cell>
        </row>
        <row r="35">
          <cell r="I35">
            <v>60511</v>
          </cell>
        </row>
        <row r="43">
          <cell r="I43">
            <v>1130</v>
          </cell>
        </row>
      </sheetData>
      <sheetData sheetId="10">
        <row r="29">
          <cell r="I29">
            <v>1265</v>
          </cell>
        </row>
      </sheetData>
      <sheetData sheetId="11">
        <row r="8">
          <cell r="I8">
            <v>0</v>
          </cell>
        </row>
      </sheetData>
      <sheetData sheetId="12">
        <row r="15">
          <cell r="K15">
            <v>25382</v>
          </cell>
        </row>
      </sheetData>
      <sheetData sheetId="13">
        <row r="8">
          <cell r="I8">
            <v>211044</v>
          </cell>
        </row>
      </sheetData>
      <sheetData sheetId="14">
        <row r="13">
          <cell r="I13">
            <v>1000</v>
          </cell>
        </row>
      </sheetData>
      <sheetData sheetId="15">
        <row r="17">
          <cell r="I17">
            <v>600</v>
          </cell>
        </row>
      </sheetData>
      <sheetData sheetId="16">
        <row r="17">
          <cell r="I17">
            <v>285</v>
          </cell>
        </row>
      </sheetData>
      <sheetData sheetId="17">
        <row r="24">
          <cell r="I24">
            <v>3409</v>
          </cell>
        </row>
      </sheetData>
      <sheetData sheetId="18">
        <row r="26">
          <cell r="H26">
            <v>39952.625999999997</v>
          </cell>
        </row>
      </sheetData>
      <sheetData sheetId="19">
        <row r="20">
          <cell r="I20">
            <v>940</v>
          </cell>
        </row>
        <row r="176">
          <cell r="I176">
            <v>167</v>
          </cell>
        </row>
      </sheetData>
      <sheetData sheetId="20">
        <row r="56">
          <cell r="I56">
            <v>1312</v>
          </cell>
        </row>
      </sheetData>
      <sheetData sheetId="21">
        <row r="56">
          <cell r="I56">
            <v>2211</v>
          </cell>
        </row>
      </sheetData>
      <sheetData sheetId="22">
        <row r="13">
          <cell r="I13">
            <v>681</v>
          </cell>
        </row>
      </sheetData>
      <sheetData sheetId="23">
        <row r="13">
          <cell r="I13">
            <v>310</v>
          </cell>
        </row>
      </sheetData>
      <sheetData sheetId="24">
        <row r="21">
          <cell r="I21">
            <v>415</v>
          </cell>
        </row>
      </sheetData>
      <sheetData sheetId="25">
        <row r="6">
          <cell r="I6">
            <v>1500</v>
          </cell>
        </row>
      </sheetData>
      <sheetData sheetId="26">
        <row r="15">
          <cell r="I15">
            <v>0</v>
          </cell>
        </row>
      </sheetData>
      <sheetData sheetId="27">
        <row r="20">
          <cell r="I20">
            <v>0</v>
          </cell>
        </row>
      </sheetData>
      <sheetData sheetId="28">
        <row r="20">
          <cell r="I20">
            <v>383</v>
          </cell>
        </row>
      </sheetData>
      <sheetData sheetId="29">
        <row r="26">
          <cell r="I26">
            <v>1368</v>
          </cell>
        </row>
      </sheetData>
      <sheetData sheetId="30">
        <row r="14">
          <cell r="I14">
            <v>600</v>
          </cell>
        </row>
      </sheetData>
      <sheetData sheetId="31">
        <row r="34">
          <cell r="I34">
            <v>23091</v>
          </cell>
        </row>
      </sheetData>
      <sheetData sheetId="32">
        <row r="8">
          <cell r="I8">
            <v>0</v>
          </cell>
        </row>
      </sheetData>
      <sheetData sheetId="33">
        <row r="11">
          <cell r="I11">
            <v>350</v>
          </cell>
        </row>
      </sheetData>
      <sheetData sheetId="34">
        <row r="6">
          <cell r="I6">
            <v>70</v>
          </cell>
        </row>
      </sheetData>
      <sheetData sheetId="35">
        <row r="79">
          <cell r="I79">
            <v>25</v>
          </cell>
        </row>
      </sheetData>
      <sheetData sheetId="36">
        <row r="55">
          <cell r="I55">
            <v>670</v>
          </cell>
        </row>
      </sheetData>
      <sheetData sheetId="37">
        <row r="19">
          <cell r="I19">
            <v>30000</v>
          </cell>
        </row>
      </sheetData>
      <sheetData sheetId="38">
        <row r="9">
          <cell r="I9">
            <v>535</v>
          </cell>
        </row>
      </sheetData>
      <sheetData sheetId="39">
        <row r="21">
          <cell r="F21">
            <v>801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sqref="A1:H1"/>
    </sheetView>
  </sheetViews>
  <sheetFormatPr defaultRowHeight="12.75"/>
  <cols>
    <col min="5" max="5" width="15" customWidth="1"/>
    <col min="7" max="8" width="11" bestFit="1" customWidth="1"/>
  </cols>
  <sheetData>
    <row r="1" spans="1:10" ht="1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0" ht="15">
      <c r="A2" s="4"/>
      <c r="B2" s="5"/>
      <c r="C2" s="5"/>
      <c r="D2" s="5"/>
      <c r="E2" s="5"/>
      <c r="F2" s="5"/>
      <c r="G2" s="5"/>
      <c r="H2" s="5"/>
      <c r="I2" s="3"/>
    </row>
    <row r="3" spans="1:10" ht="15">
      <c r="A3" s="6"/>
      <c r="B3" s="6"/>
      <c r="C3" s="6"/>
      <c r="D3" s="6"/>
      <c r="E3" s="6"/>
      <c r="F3" s="6"/>
      <c r="G3" s="7"/>
      <c r="H3" s="7"/>
      <c r="I3" s="8"/>
      <c r="J3" s="8"/>
    </row>
    <row r="4" spans="1:10" ht="15">
      <c r="A4" s="9" t="s">
        <v>1</v>
      </c>
      <c r="B4" s="9"/>
      <c r="C4" s="9"/>
      <c r="D4" s="9"/>
      <c r="E4" s="9"/>
      <c r="F4" s="9"/>
      <c r="G4" s="9"/>
      <c r="H4" s="9"/>
      <c r="I4" s="10"/>
      <c r="J4" s="10"/>
    </row>
    <row r="5" spans="1:10" ht="15">
      <c r="A5" s="9" t="s">
        <v>2</v>
      </c>
      <c r="B5" s="9"/>
      <c r="C5" s="9"/>
      <c r="D5" s="9"/>
      <c r="E5" s="9"/>
      <c r="F5" s="9"/>
      <c r="G5" s="9"/>
      <c r="H5" s="9"/>
      <c r="I5" s="8"/>
      <c r="J5" s="8"/>
    </row>
    <row r="6" spans="1:10" ht="15">
      <c r="A6" s="7"/>
      <c r="B6" s="7"/>
      <c r="C6" s="7"/>
      <c r="D6" s="7"/>
      <c r="E6" s="7"/>
      <c r="F6" s="7"/>
      <c r="G6" s="7"/>
      <c r="H6" s="7"/>
      <c r="I6" s="8"/>
      <c r="J6" s="8"/>
    </row>
    <row r="7" spans="1:10" ht="15.75" thickBot="1">
      <c r="A7" s="6"/>
      <c r="B7" s="6"/>
      <c r="C7" s="6"/>
      <c r="D7" s="6"/>
      <c r="E7" s="6"/>
      <c r="F7" s="6"/>
      <c r="G7" s="6"/>
      <c r="H7" s="6"/>
      <c r="I7" s="8"/>
      <c r="J7" s="8"/>
    </row>
    <row r="8" spans="1:10" ht="30.75" customHeight="1" thickBot="1">
      <c r="A8" s="11" t="s">
        <v>3</v>
      </c>
      <c r="B8" s="12"/>
      <c r="C8" s="12"/>
      <c r="D8" s="12"/>
      <c r="E8" s="13"/>
      <c r="F8" s="14" t="s">
        <v>4</v>
      </c>
      <c r="G8" s="14" t="s">
        <v>5</v>
      </c>
      <c r="H8" s="14" t="s">
        <v>6</v>
      </c>
      <c r="I8" s="8"/>
      <c r="J8" s="8"/>
    </row>
    <row r="9" spans="1:10" ht="16.5" customHeight="1">
      <c r="A9" s="15" t="s">
        <v>7</v>
      </c>
      <c r="B9" s="15"/>
      <c r="C9" s="15"/>
      <c r="D9" s="15"/>
      <c r="E9" s="15"/>
      <c r="F9" s="15"/>
      <c r="G9" s="15"/>
      <c r="H9" s="15"/>
      <c r="I9" s="8"/>
      <c r="J9" s="8"/>
    </row>
    <row r="10" spans="1:10" ht="16.5" customHeight="1" thickBot="1">
      <c r="A10" s="16"/>
      <c r="B10" s="16"/>
      <c r="C10" s="16"/>
      <c r="D10" s="16"/>
      <c r="E10" s="16"/>
      <c r="F10" s="16"/>
      <c r="G10" s="16"/>
      <c r="H10" s="16"/>
      <c r="I10" s="8"/>
      <c r="J10" s="8"/>
    </row>
    <row r="11" spans="1:10" ht="15">
      <c r="A11" s="17" t="s">
        <v>8</v>
      </c>
      <c r="B11" s="18"/>
      <c r="C11" s="18"/>
      <c r="D11" s="18"/>
      <c r="E11" s="18"/>
      <c r="F11" s="19">
        <f>'[1]műk és felh bev.12'!C35</f>
        <v>17578</v>
      </c>
      <c r="G11" s="20">
        <f>F11*1.04</f>
        <v>18281.12</v>
      </c>
      <c r="H11" s="20">
        <f>G11*1.04</f>
        <v>19012.364799999999</v>
      </c>
      <c r="I11" s="8"/>
      <c r="J11" s="8"/>
    </row>
    <row r="12" spans="1:10" ht="15">
      <c r="A12" s="21" t="s">
        <v>9</v>
      </c>
      <c r="B12" s="22"/>
      <c r="C12" s="22"/>
      <c r="D12" s="22"/>
      <c r="E12" s="22"/>
      <c r="F12" s="23">
        <f>'[2]Önkorm. többc.elsz. Bev.'!$I$9+'[2]Önkorm. többc.elsz. Bev.'!$I$26+'[2]Önkorm. többc.elsz. Bev.'!$I$6+'[2]Önkorm. többc.elsz. Bev.'!$I$22</f>
        <v>13250</v>
      </c>
      <c r="G12" s="24">
        <f t="shared" ref="G12:H18" si="0">F12*1.04</f>
        <v>13780</v>
      </c>
      <c r="H12" s="24">
        <f t="shared" si="0"/>
        <v>14331.2</v>
      </c>
      <c r="I12" s="8"/>
      <c r="J12" s="8"/>
    </row>
    <row r="13" spans="1:10" ht="15">
      <c r="A13" s="21" t="s">
        <v>10</v>
      </c>
      <c r="B13" s="22"/>
      <c r="C13" s="22"/>
      <c r="D13" s="22"/>
      <c r="E13" s="22"/>
      <c r="F13" s="23">
        <f>'[2]Önkorm. többc.elsz. Bev.'!$I$43+'[2]Önkorm. többc.elsz. Bev.'!$I$35+'[2]Önkorm. többc.elsz. Bev.'!$I$32+'[2]Önkorm. többc.elsz. Bev.'!$I$13+'[2]Önkorm. többc.elsz. Bev.'!$I$17</f>
        <v>61641</v>
      </c>
      <c r="G13" s="24">
        <f t="shared" si="0"/>
        <v>64106.64</v>
      </c>
      <c r="H13" s="24">
        <f t="shared" si="0"/>
        <v>66670.905599999998</v>
      </c>
      <c r="I13" s="8"/>
      <c r="J13" s="8"/>
    </row>
    <row r="14" spans="1:10" ht="15">
      <c r="A14" s="21" t="s">
        <v>11</v>
      </c>
      <c r="B14" s="22"/>
      <c r="C14" s="22"/>
      <c r="D14" s="22"/>
      <c r="E14" s="22"/>
      <c r="F14" s="23">
        <v>0</v>
      </c>
      <c r="G14" s="24">
        <f t="shared" si="0"/>
        <v>0</v>
      </c>
      <c r="H14" s="24">
        <f t="shared" si="0"/>
        <v>0</v>
      </c>
      <c r="I14" s="8"/>
      <c r="J14" s="8"/>
    </row>
    <row r="15" spans="1:10" ht="15">
      <c r="A15" s="21" t="s">
        <v>12</v>
      </c>
      <c r="B15" s="22"/>
      <c r="C15" s="22"/>
      <c r="D15" s="22"/>
      <c r="E15" s="22"/>
      <c r="F15" s="23">
        <f>'[1]BS műk.mérl.'!B36+'[1]Köri műk.mérl.'!B36</f>
        <v>27354</v>
      </c>
      <c r="G15" s="24">
        <f t="shared" si="0"/>
        <v>28448.16</v>
      </c>
      <c r="H15" s="24">
        <f t="shared" si="0"/>
        <v>29586.0864</v>
      </c>
      <c r="I15" s="8"/>
      <c r="J15" s="8"/>
    </row>
    <row r="16" spans="1:10" ht="15">
      <c r="A16" s="21" t="s">
        <v>13</v>
      </c>
      <c r="B16" s="22"/>
      <c r="C16" s="22"/>
      <c r="D16" s="22"/>
      <c r="E16" s="22"/>
      <c r="F16" s="23">
        <f>[2]önkormigtev.bev!$I$42</f>
        <v>1096</v>
      </c>
      <c r="G16" s="24">
        <f t="shared" si="0"/>
        <v>1139.8400000000001</v>
      </c>
      <c r="H16" s="24">
        <f t="shared" si="0"/>
        <v>1185.4336000000003</v>
      </c>
      <c r="I16" s="8"/>
      <c r="J16" s="8"/>
    </row>
    <row r="17" spans="1:10" ht="15">
      <c r="A17" s="25" t="s">
        <v>14</v>
      </c>
      <c r="B17" s="26"/>
      <c r="C17" s="26"/>
      <c r="D17" s="26"/>
      <c r="E17" s="27"/>
      <c r="F17" s="28">
        <v>0</v>
      </c>
      <c r="G17" s="24">
        <f t="shared" si="0"/>
        <v>0</v>
      </c>
      <c r="H17" s="24">
        <f t="shared" si="0"/>
        <v>0</v>
      </c>
      <c r="I17" s="8"/>
      <c r="J17" s="8"/>
    </row>
    <row r="18" spans="1:10" ht="15.75" thickBot="1">
      <c r="A18" s="29" t="s">
        <v>15</v>
      </c>
      <c r="B18" s="30"/>
      <c r="C18" s="30"/>
      <c r="D18" s="30"/>
      <c r="E18" s="30"/>
      <c r="F18" s="28">
        <f>[2]önkormigtev.bev!$D$37</f>
        <v>405</v>
      </c>
      <c r="G18" s="31">
        <v>0</v>
      </c>
      <c r="H18" s="31">
        <f t="shared" si="0"/>
        <v>0</v>
      </c>
      <c r="I18" s="8"/>
      <c r="J18" s="8"/>
    </row>
    <row r="19" spans="1:10" ht="16.5" thickBot="1">
      <c r="A19" s="32" t="s">
        <v>16</v>
      </c>
      <c r="B19" s="33"/>
      <c r="C19" s="33"/>
      <c r="D19" s="33"/>
      <c r="E19" s="33"/>
      <c r="F19" s="34">
        <f>SUM(F11:F18)</f>
        <v>121324</v>
      </c>
      <c r="G19" s="35">
        <f>SUM(G11:G18)</f>
        <v>125755.76</v>
      </c>
      <c r="H19" s="35">
        <f>SUM(H11:H18)</f>
        <v>130785.9904</v>
      </c>
      <c r="I19" s="8"/>
      <c r="J19" s="8"/>
    </row>
    <row r="20" spans="1:10" ht="15">
      <c r="A20" s="36" t="s">
        <v>17</v>
      </c>
      <c r="B20" s="37"/>
      <c r="C20" s="37"/>
      <c r="D20" s="37"/>
      <c r="E20" s="37"/>
      <c r="F20" s="38">
        <f>'[1]műk és felh.kiad.13'!D50</f>
        <v>32333</v>
      </c>
      <c r="G20" s="39">
        <f>F20*1.02</f>
        <v>32979.660000000003</v>
      </c>
      <c r="H20" s="40">
        <f>G20*1.02</f>
        <v>33639.253200000006</v>
      </c>
      <c r="I20" s="8"/>
      <c r="J20" s="8"/>
    </row>
    <row r="21" spans="1:10" ht="15">
      <c r="A21" s="21" t="s">
        <v>18</v>
      </c>
      <c r="B21" s="22"/>
      <c r="C21" s="22"/>
      <c r="D21" s="22"/>
      <c r="E21" s="22"/>
      <c r="F21" s="23">
        <f>'[1]műk és felh.kiad.13'!E50</f>
        <v>5580</v>
      </c>
      <c r="G21" s="39">
        <f>F21*1.02</f>
        <v>5691.6</v>
      </c>
      <c r="H21" s="41">
        <f>G21*1.02</f>
        <v>5805.4320000000007</v>
      </c>
      <c r="I21" s="8"/>
      <c r="J21" s="8"/>
    </row>
    <row r="22" spans="1:10" ht="15">
      <c r="A22" s="21" t="s">
        <v>19</v>
      </c>
      <c r="B22" s="22"/>
      <c r="C22" s="22"/>
      <c r="D22" s="22"/>
      <c r="E22" s="22"/>
      <c r="F22" s="23">
        <f>'[1]műk és felh.kiad.13'!F50</f>
        <v>32750</v>
      </c>
      <c r="G22" s="24">
        <f>F22*1.04</f>
        <v>34060</v>
      </c>
      <c r="H22" s="41">
        <f>G22*1.04</f>
        <v>35422.400000000001</v>
      </c>
      <c r="I22" s="8"/>
      <c r="J22" s="8"/>
    </row>
    <row r="23" spans="1:10" ht="15">
      <c r="A23" s="21" t="s">
        <v>20</v>
      </c>
      <c r="B23" s="22"/>
      <c r="C23" s="22"/>
      <c r="D23" s="22"/>
      <c r="E23" s="22"/>
      <c r="F23" s="23">
        <f>'[1]BS műk.mérl.'!D30</f>
        <v>1785</v>
      </c>
      <c r="G23" s="24">
        <f t="shared" ref="G23:H29" si="1">F23*1.04</f>
        <v>1856.4</v>
      </c>
      <c r="H23" s="41">
        <f t="shared" si="1"/>
        <v>1930.6560000000002</v>
      </c>
      <c r="I23" s="8"/>
      <c r="J23" s="8"/>
    </row>
    <row r="24" spans="1:10" ht="15">
      <c r="A24" s="21" t="s">
        <v>21</v>
      </c>
      <c r="B24" s="22"/>
      <c r="C24" s="22"/>
      <c r="D24" s="22"/>
      <c r="E24" s="22"/>
      <c r="F24" s="42">
        <f>'[1]műk és felh.kiad.13'!G50-'3 éves mérleg'!F23</f>
        <v>42940.625999999997</v>
      </c>
      <c r="G24" s="24">
        <f t="shared" si="1"/>
        <v>44658.251039999996</v>
      </c>
      <c r="H24" s="41">
        <f t="shared" si="1"/>
        <v>46444.581081599994</v>
      </c>
      <c r="I24" s="8"/>
      <c r="J24" s="8"/>
    </row>
    <row r="25" spans="1:10" ht="15">
      <c r="A25" s="21" t="s">
        <v>22</v>
      </c>
      <c r="B25" s="22"/>
      <c r="C25" s="22"/>
      <c r="D25" s="22"/>
      <c r="E25" s="22"/>
      <c r="F25" s="23">
        <f>'[1]műk és felh.kiad.13'!H50</f>
        <v>3741</v>
      </c>
      <c r="G25" s="24">
        <f t="shared" si="1"/>
        <v>3890.6400000000003</v>
      </c>
      <c r="H25" s="41">
        <f t="shared" si="1"/>
        <v>4046.2656000000006</v>
      </c>
      <c r="I25" s="8"/>
      <c r="J25" s="8"/>
    </row>
    <row r="26" spans="1:10" ht="15">
      <c r="A26" s="21" t="s">
        <v>23</v>
      </c>
      <c r="B26" s="22"/>
      <c r="C26" s="22"/>
      <c r="D26" s="22"/>
      <c r="E26" s="22"/>
      <c r="F26" s="23">
        <v>0</v>
      </c>
      <c r="G26" s="24">
        <f t="shared" si="1"/>
        <v>0</v>
      </c>
      <c r="H26" s="41">
        <f t="shared" si="1"/>
        <v>0</v>
      </c>
      <c r="I26" s="8"/>
      <c r="J26" s="8"/>
    </row>
    <row r="27" spans="1:10" ht="15">
      <c r="A27" s="21" t="s">
        <v>24</v>
      </c>
      <c r="B27" s="22"/>
      <c r="C27" s="22"/>
      <c r="D27" s="22"/>
      <c r="E27" s="22"/>
      <c r="F27" s="23">
        <f>'[1]műk és felh.kiad.13'!J50</f>
        <v>847</v>
      </c>
      <c r="G27" s="24">
        <f t="shared" si="1"/>
        <v>880.88</v>
      </c>
      <c r="H27" s="41">
        <f t="shared" si="1"/>
        <v>916.11520000000007</v>
      </c>
      <c r="I27" s="8"/>
      <c r="J27" s="8"/>
    </row>
    <row r="28" spans="1:10" ht="15">
      <c r="A28" s="25" t="s">
        <v>25</v>
      </c>
      <c r="B28" s="26"/>
      <c r="C28" s="26"/>
      <c r="D28" s="26"/>
      <c r="E28" s="27"/>
      <c r="F28" s="23">
        <f>[2]Önkormig.kiad.!$I$176</f>
        <v>167</v>
      </c>
      <c r="G28" s="24">
        <f t="shared" si="1"/>
        <v>173.68</v>
      </c>
      <c r="H28" s="41">
        <f t="shared" si="1"/>
        <v>180.62720000000002</v>
      </c>
      <c r="I28" s="8"/>
      <c r="J28" s="8"/>
    </row>
    <row r="29" spans="1:10" s="48" customFormat="1" ht="15.75" thickBot="1">
      <c r="A29" s="43" t="s">
        <v>26</v>
      </c>
      <c r="B29" s="44"/>
      <c r="C29" s="44"/>
      <c r="D29" s="44"/>
      <c r="E29" s="44"/>
      <c r="F29" s="45">
        <v>0</v>
      </c>
      <c r="G29" s="24">
        <f t="shared" si="1"/>
        <v>0</v>
      </c>
      <c r="H29" s="46">
        <f t="shared" si="1"/>
        <v>0</v>
      </c>
      <c r="I29" s="47"/>
      <c r="J29" s="47"/>
    </row>
    <row r="30" spans="1:10" ht="16.5" thickBot="1">
      <c r="A30" s="32" t="s">
        <v>27</v>
      </c>
      <c r="B30" s="33"/>
      <c r="C30" s="33"/>
      <c r="D30" s="33"/>
      <c r="E30" s="33"/>
      <c r="F30" s="35">
        <f>SUM(F20:F29)-F29</f>
        <v>120143.62599999999</v>
      </c>
      <c r="G30" s="35">
        <f>SUM(G20:G29)</f>
        <v>124191.11104</v>
      </c>
      <c r="H30" s="49">
        <f>SUM(H20:H29)</f>
        <v>128385.33028160001</v>
      </c>
      <c r="I30" s="8"/>
      <c r="J30" s="8"/>
    </row>
    <row r="31" spans="1:10" ht="15.75" customHeight="1">
      <c r="A31" s="50" t="s">
        <v>28</v>
      </c>
      <c r="B31" s="51"/>
      <c r="C31" s="51"/>
      <c r="D31" s="51"/>
      <c r="E31" s="51"/>
      <c r="F31" s="51"/>
      <c r="G31" s="51"/>
      <c r="H31" s="52"/>
      <c r="I31" s="8"/>
      <c r="J31" s="8"/>
    </row>
    <row r="32" spans="1:10" ht="15">
      <c r="A32" s="53"/>
      <c r="B32" s="54"/>
      <c r="C32" s="54"/>
      <c r="D32" s="54"/>
      <c r="E32" s="54"/>
      <c r="F32" s="54"/>
      <c r="G32" s="54"/>
      <c r="H32" s="55"/>
      <c r="I32" s="8"/>
      <c r="J32" s="8"/>
    </row>
    <row r="33" spans="1:10" ht="15">
      <c r="A33" s="21" t="s">
        <v>29</v>
      </c>
      <c r="B33" s="22"/>
      <c r="C33" s="22"/>
      <c r="D33" s="22"/>
      <c r="E33" s="22"/>
      <c r="F33" s="23">
        <f>'[1]műk és felh bev.12'!J35</f>
        <v>0</v>
      </c>
      <c r="G33" s="56">
        <v>0</v>
      </c>
      <c r="H33" s="56">
        <v>0</v>
      </c>
      <c r="I33" s="57"/>
      <c r="J33" s="8"/>
    </row>
    <row r="34" spans="1:10" ht="15">
      <c r="A34" s="21" t="s">
        <v>30</v>
      </c>
      <c r="B34" s="22"/>
      <c r="C34" s="22"/>
      <c r="D34" s="22"/>
      <c r="E34" s="22"/>
      <c r="F34" s="23">
        <v>0</v>
      </c>
      <c r="G34" s="56">
        <v>0</v>
      </c>
      <c r="H34" s="56"/>
      <c r="I34" s="58"/>
      <c r="J34" s="8"/>
    </row>
    <row r="35" spans="1:10" ht="15">
      <c r="A35" s="21" t="s">
        <v>31</v>
      </c>
      <c r="B35" s="22"/>
      <c r="C35" s="22"/>
      <c r="D35" s="22"/>
      <c r="E35" s="22"/>
      <c r="F35" s="23">
        <v>0</v>
      </c>
      <c r="G35" s="56">
        <v>0</v>
      </c>
      <c r="H35" s="56"/>
      <c r="I35" s="8"/>
      <c r="J35" s="8"/>
    </row>
    <row r="36" spans="1:10" ht="15">
      <c r="A36" s="21" t="s">
        <v>32</v>
      </c>
      <c r="B36" s="22"/>
      <c r="C36" s="22"/>
      <c r="D36" s="22"/>
      <c r="E36" s="22"/>
      <c r="F36" s="23">
        <f>[1]Műk.mérleg!B60</f>
        <v>211044</v>
      </c>
      <c r="G36" s="56">
        <v>0</v>
      </c>
      <c r="H36" s="56"/>
      <c r="I36" s="8"/>
      <c r="J36" s="8"/>
    </row>
    <row r="37" spans="1:10" ht="15">
      <c r="A37" s="21" t="s">
        <v>33</v>
      </c>
      <c r="B37" s="22"/>
      <c r="C37" s="22"/>
      <c r="D37" s="22"/>
      <c r="E37" s="22"/>
      <c r="F37" s="23">
        <f>[1]Műk.mérleg!B61</f>
        <v>58456</v>
      </c>
      <c r="G37" s="56">
        <v>0</v>
      </c>
      <c r="H37" s="56"/>
      <c r="I37" s="8"/>
      <c r="J37" s="8"/>
    </row>
    <row r="38" spans="1:10" ht="15">
      <c r="A38" s="21" t="s">
        <v>34</v>
      </c>
      <c r="B38" s="22"/>
      <c r="C38" s="22"/>
      <c r="D38" s="22"/>
      <c r="E38" s="22"/>
      <c r="F38" s="23"/>
      <c r="G38" s="56">
        <v>0</v>
      </c>
      <c r="H38" s="56"/>
      <c r="I38" s="8"/>
      <c r="J38" s="8"/>
    </row>
    <row r="39" spans="1:10" ht="15">
      <c r="A39" s="21" t="s">
        <v>35</v>
      </c>
      <c r="B39" s="22"/>
      <c r="C39" s="22"/>
      <c r="D39" s="22"/>
      <c r="E39" s="22"/>
      <c r="F39" s="23">
        <v>0</v>
      </c>
      <c r="G39" s="56">
        <v>0</v>
      </c>
      <c r="H39" s="56"/>
      <c r="I39" s="8"/>
      <c r="J39" s="8"/>
    </row>
    <row r="40" spans="1:10" ht="15.75" thickBot="1">
      <c r="A40" s="29" t="s">
        <v>36</v>
      </c>
      <c r="B40" s="30"/>
      <c r="C40" s="30"/>
      <c r="D40" s="30"/>
      <c r="E40" s="30"/>
      <c r="F40" s="28">
        <f>[2]önkormigtev.bev!$D$36+[2]önkormigtev.bev!$D$38</f>
        <v>15637</v>
      </c>
      <c r="G40" s="59">
        <v>0</v>
      </c>
      <c r="H40" s="59"/>
      <c r="I40" s="8"/>
      <c r="J40" s="8"/>
    </row>
    <row r="41" spans="1:10" ht="16.5" thickBot="1">
      <c r="A41" s="32" t="s">
        <v>37</v>
      </c>
      <c r="B41" s="33"/>
      <c r="C41" s="33"/>
      <c r="D41" s="33"/>
      <c r="E41" s="33"/>
      <c r="F41" s="34">
        <f>SUM(F33:F40)</f>
        <v>285137</v>
      </c>
      <c r="G41" s="60">
        <f>SUM(G33:G40)</f>
        <v>0</v>
      </c>
      <c r="H41" s="61">
        <f>SUM(H33:H40)</f>
        <v>0</v>
      </c>
      <c r="I41" s="8"/>
      <c r="J41" s="8"/>
    </row>
    <row r="42" spans="1:10" ht="15">
      <c r="A42" s="21" t="s">
        <v>38</v>
      </c>
      <c r="B42" s="37"/>
      <c r="C42" s="37"/>
      <c r="D42" s="37"/>
      <c r="E42" s="37"/>
      <c r="F42" s="38">
        <f>'[1]műk és felh.kiad.13'!M50</f>
        <v>285230</v>
      </c>
      <c r="G42" s="62">
        <v>1499</v>
      </c>
      <c r="H42" s="62">
        <v>2332</v>
      </c>
      <c r="I42" s="8"/>
      <c r="J42" s="8"/>
    </row>
    <row r="43" spans="1:10" ht="15">
      <c r="A43" s="21" t="s">
        <v>39</v>
      </c>
      <c r="B43" s="22"/>
      <c r="C43" s="22"/>
      <c r="D43" s="22"/>
      <c r="E43" s="22"/>
      <c r="F43" s="23">
        <f>'[1]műk és felh.kiad.13'!N50</f>
        <v>1254</v>
      </c>
      <c r="G43" s="56"/>
      <c r="H43" s="56"/>
      <c r="I43" s="8"/>
      <c r="J43" s="8"/>
    </row>
    <row r="44" spans="1:10" ht="15">
      <c r="A44" s="21" t="s">
        <v>40</v>
      </c>
      <c r="B44" s="22"/>
      <c r="C44" s="22"/>
      <c r="D44" s="22"/>
      <c r="E44" s="22"/>
      <c r="F44" s="23">
        <f>[2]Művház!$I$8</f>
        <v>0</v>
      </c>
      <c r="G44" s="56">
        <v>0</v>
      </c>
      <c r="H44" s="56"/>
      <c r="I44" s="8"/>
      <c r="J44" s="8"/>
    </row>
    <row r="45" spans="1:10" ht="15">
      <c r="A45" s="21" t="s">
        <v>41</v>
      </c>
      <c r="B45" s="22"/>
      <c r="C45" s="22"/>
      <c r="D45" s="22"/>
      <c r="E45" s="22"/>
      <c r="F45" s="23">
        <v>0</v>
      </c>
      <c r="G45" s="56">
        <v>0</v>
      </c>
      <c r="H45" s="56"/>
      <c r="I45" s="8"/>
      <c r="J45" s="8"/>
    </row>
    <row r="46" spans="1:10" ht="15">
      <c r="A46" s="21" t="s">
        <v>42</v>
      </c>
      <c r="B46" s="22"/>
      <c r="C46" s="22"/>
      <c r="D46" s="22"/>
      <c r="E46" s="22"/>
      <c r="F46" s="23">
        <v>0</v>
      </c>
      <c r="G46" s="56">
        <v>0</v>
      </c>
      <c r="H46" s="56"/>
      <c r="I46" s="8"/>
      <c r="J46" s="8"/>
    </row>
    <row r="47" spans="1:10" ht="15.75" thickBot="1">
      <c r="A47" s="29" t="s">
        <v>43</v>
      </c>
      <c r="B47" s="30"/>
      <c r="C47" s="30"/>
      <c r="D47" s="30"/>
      <c r="E47" s="30"/>
      <c r="F47" s="28">
        <v>0</v>
      </c>
      <c r="G47" s="59">
        <v>0</v>
      </c>
      <c r="H47" s="59"/>
      <c r="I47" s="8"/>
      <c r="J47" s="8"/>
    </row>
    <row r="48" spans="1:10" ht="16.5" thickBot="1">
      <c r="A48" s="32" t="s">
        <v>44</v>
      </c>
      <c r="B48" s="33"/>
      <c r="C48" s="33"/>
      <c r="D48" s="33"/>
      <c r="E48" s="33"/>
      <c r="F48" s="34">
        <f>SUM(F42:F47)</f>
        <v>286484</v>
      </c>
      <c r="G48" s="60">
        <f>SUM(G42:G47)</f>
        <v>1499</v>
      </c>
      <c r="H48" s="61">
        <f>SUM(H42:H47)</f>
        <v>2332</v>
      </c>
      <c r="I48" s="8"/>
      <c r="J48" s="8"/>
    </row>
    <row r="49" spans="1:10" ht="16.5" thickBot="1">
      <c r="A49" s="63" t="s">
        <v>45</v>
      </c>
      <c r="B49" s="64"/>
      <c r="C49" s="64"/>
      <c r="D49" s="64"/>
      <c r="E49" s="64"/>
      <c r="F49" s="65">
        <f>F19+F41</f>
        <v>406461</v>
      </c>
      <c r="G49" s="66">
        <f>G19+G41</f>
        <v>125755.76</v>
      </c>
      <c r="H49" s="67">
        <f>H19+H41</f>
        <v>130785.9904</v>
      </c>
      <c r="I49" s="8"/>
      <c r="J49" s="8"/>
    </row>
    <row r="50" spans="1:10" ht="16.5" thickBot="1">
      <c r="A50" s="63" t="s">
        <v>46</v>
      </c>
      <c r="B50" s="64"/>
      <c r="C50" s="64"/>
      <c r="D50" s="64"/>
      <c r="E50" s="64"/>
      <c r="F50" s="65">
        <f>F30+F48</f>
        <v>406627.62599999999</v>
      </c>
      <c r="G50" s="68">
        <f>G30+G48</f>
        <v>125690.11104</v>
      </c>
      <c r="H50" s="69">
        <f>H30+H48</f>
        <v>130717.33028160001</v>
      </c>
      <c r="I50" s="8"/>
      <c r="J50" s="8"/>
    </row>
    <row r="51" spans="1:10" ht="15">
      <c r="A51" s="70"/>
      <c r="B51" s="70"/>
      <c r="C51" s="70"/>
      <c r="D51" s="70"/>
      <c r="E51" s="70"/>
      <c r="F51" s="70"/>
      <c r="G51" s="70"/>
      <c r="H51" s="70"/>
      <c r="I51" s="70"/>
      <c r="J51" s="8"/>
    </row>
    <row r="52" spans="1:10" ht="15">
      <c r="A52" s="71"/>
      <c r="B52" s="71"/>
      <c r="C52" s="71"/>
      <c r="D52" s="71"/>
      <c r="E52" s="71"/>
      <c r="F52" s="71"/>
      <c r="G52" s="71"/>
      <c r="H52" s="71"/>
      <c r="I52" s="8"/>
      <c r="J52" s="8"/>
    </row>
  </sheetData>
  <mergeCells count="45">
    <mergeCell ref="A49:E49"/>
    <mergeCell ref="A50:E50"/>
    <mergeCell ref="A51:I51"/>
    <mergeCell ref="A43:E43"/>
    <mergeCell ref="A44:E44"/>
    <mergeCell ref="A45:E45"/>
    <mergeCell ref="A46:E46"/>
    <mergeCell ref="A47:E47"/>
    <mergeCell ref="A48:E48"/>
    <mergeCell ref="A37:E37"/>
    <mergeCell ref="A38:E38"/>
    <mergeCell ref="A39:E39"/>
    <mergeCell ref="A40:E40"/>
    <mergeCell ref="A41:E41"/>
    <mergeCell ref="A42:E42"/>
    <mergeCell ref="A30:E30"/>
    <mergeCell ref="A31:H32"/>
    <mergeCell ref="A33:E33"/>
    <mergeCell ref="A34:E34"/>
    <mergeCell ref="A35:E35"/>
    <mergeCell ref="A36:E36"/>
    <mergeCell ref="A24:E24"/>
    <mergeCell ref="A25:E25"/>
    <mergeCell ref="A26:E26"/>
    <mergeCell ref="A27:E27"/>
    <mergeCell ref="A28:E28"/>
    <mergeCell ref="A29:E29"/>
    <mergeCell ref="A18:E18"/>
    <mergeCell ref="A19:E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A1:H1"/>
    <mergeCell ref="A4:H4"/>
    <mergeCell ref="A5:H5"/>
    <mergeCell ref="A8:E8"/>
    <mergeCell ref="A9:H10"/>
    <mergeCell ref="A11:E11"/>
  </mergeCells>
  <pageMargins left="0.75" right="0.75" top="0.12" bottom="0.56000000000000005" header="0.12" footer="0.5"/>
  <pageSetup paperSize="9" scale="98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éves mérleg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2014-03-13T07:41:34Z</dcterms:created>
  <dcterms:modified xsi:type="dcterms:W3CDTF">2014-03-13T07:41:51Z</dcterms:modified>
</cp:coreProperties>
</file>