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9mell" sheetId="1" r:id="rId1"/>
  </sheets>
  <calcPr calcId="145621"/>
</workbook>
</file>

<file path=xl/calcChain.xml><?xml version="1.0" encoding="utf-8"?>
<calcChain xmlns="http://schemas.openxmlformats.org/spreadsheetml/2006/main">
  <c r="E137" i="1" l="1"/>
  <c r="D137" i="1"/>
  <c r="C137" i="1"/>
  <c r="E132" i="1"/>
  <c r="D132" i="1"/>
  <c r="C132" i="1"/>
  <c r="E127" i="1"/>
  <c r="D127" i="1"/>
  <c r="C127" i="1"/>
  <c r="E123" i="1"/>
  <c r="E142" i="1" s="1"/>
  <c r="D123" i="1"/>
  <c r="D142" i="1" s="1"/>
  <c r="C123" i="1"/>
  <c r="C142" i="1" s="1"/>
  <c r="E119" i="1"/>
  <c r="D119" i="1"/>
  <c r="C119" i="1"/>
  <c r="E105" i="1"/>
  <c r="D105" i="1"/>
  <c r="C105" i="1"/>
  <c r="E92" i="1"/>
  <c r="D92" i="1"/>
  <c r="E91" i="1"/>
  <c r="D91" i="1"/>
  <c r="E90" i="1"/>
  <c r="D90" i="1"/>
  <c r="E89" i="1"/>
  <c r="E122" i="1" s="1"/>
  <c r="E143" i="1" s="1"/>
  <c r="D89" i="1"/>
  <c r="D122" i="1" s="1"/>
  <c r="D143" i="1" s="1"/>
  <c r="C89" i="1"/>
  <c r="C122" i="1" s="1"/>
  <c r="C143" i="1" s="1"/>
  <c r="E76" i="1"/>
  <c r="D76" i="1"/>
  <c r="C76" i="1"/>
  <c r="D73" i="1"/>
  <c r="C73" i="1"/>
  <c r="E72" i="1"/>
  <c r="D72" i="1"/>
  <c r="C72" i="1"/>
  <c r="D70" i="1"/>
  <c r="E69" i="1"/>
  <c r="D69" i="1"/>
  <c r="C69" i="1"/>
  <c r="E64" i="1"/>
  <c r="D64" i="1"/>
  <c r="C64" i="1"/>
  <c r="E60" i="1"/>
  <c r="E82" i="1" s="1"/>
  <c r="D60" i="1"/>
  <c r="D82" i="1" s="1"/>
  <c r="C60" i="1"/>
  <c r="C82" i="1" s="1"/>
  <c r="E54" i="1"/>
  <c r="D54" i="1"/>
  <c r="C54" i="1"/>
  <c r="E49" i="1"/>
  <c r="D49" i="1"/>
  <c r="C49" i="1"/>
  <c r="E43" i="1"/>
  <c r="D43" i="1"/>
  <c r="C43" i="1"/>
  <c r="E38" i="1"/>
  <c r="D38" i="1"/>
  <c r="D37" i="1"/>
  <c r="E34" i="1"/>
  <c r="D34" i="1"/>
  <c r="E32" i="1"/>
  <c r="D32" i="1"/>
  <c r="C32" i="1"/>
  <c r="E26" i="1"/>
  <c r="D26" i="1"/>
  <c r="C26" i="1"/>
  <c r="E25" i="1"/>
  <c r="D25" i="1"/>
  <c r="C25" i="1"/>
  <c r="E18" i="1"/>
  <c r="D18" i="1"/>
  <c r="C18" i="1"/>
  <c r="E11" i="1"/>
  <c r="D11" i="1"/>
  <c r="C11" i="1"/>
  <c r="D10" i="1"/>
  <c r="C10" i="1"/>
  <c r="E5" i="1"/>
  <c r="E59" i="1" s="1"/>
  <c r="E83" i="1" s="1"/>
  <c r="D5" i="1"/>
  <c r="D59" i="1" s="1"/>
  <c r="D83" i="1" s="1"/>
  <c r="C5" i="1"/>
  <c r="C59" i="1" s="1"/>
  <c r="C83" i="1" s="1"/>
</calcChain>
</file>

<file path=xl/sharedStrings.xml><?xml version="1.0" encoding="utf-8"?>
<sst xmlns="http://schemas.openxmlformats.org/spreadsheetml/2006/main" count="290" uniqueCount="251">
  <si>
    <t>B E V É T E L E K</t>
  </si>
  <si>
    <t>1. sz. táblázat</t>
  </si>
  <si>
    <t>ezer forint</t>
  </si>
  <si>
    <t>Sor-
szám</t>
  </si>
  <si>
    <t>Bevételi jogcím</t>
  </si>
  <si>
    <t>2014. évi tény</t>
  </si>
  <si>
    <t>2015. évi 
várható</t>
  </si>
  <si>
    <t>2016. évi előirányzat</t>
  </si>
  <si>
    <t>A</t>
  </si>
  <si>
    <t>B</t>
  </si>
  <si>
    <t>C</t>
  </si>
  <si>
    <t>D</t>
  </si>
  <si>
    <t>E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</si>
  <si>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</si>
  <si>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</si>
  <si>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</si>
  <si>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</si>
  <si>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</si>
  <si>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</si>
  <si>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</si>
  <si>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</si>
  <si>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</si>
  <si>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</si>
  <si>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</si>
  <si>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Működési célú költségvetési támogatások és kiegészítő támogatások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</si>
  <si>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</si>
  <si>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</si>
  <si>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</si>
  <si>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</si>
  <si>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</si>
  <si>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</si>
  <si>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</si>
  <si>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</si>
  <si>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</si>
  <si>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</si>
  <si>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</si>
  <si>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</si>
  <si>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</si>
  <si>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</si>
  <si>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 xml:space="preserve"> 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</si>
  <si>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</si>
  <si>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</si>
  <si>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</si>
  <si>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</si>
  <si>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</si>
  <si>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</si>
  <si>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</si>
  <si>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</si>
  <si>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</si>
  <si>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</si>
  <si>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</si>
  <si>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</si>
  <si>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</si>
  <si>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</si>
  <si>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</si>
  <si>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</si>
  <si>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</si>
  <si>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(4.1.1.+4.1.2.)</t>
  </si>
  <si>
    <t>4.1.1.</t>
  </si>
  <si>
    <t>- Vagyoni típusú adók</t>
  </si>
  <si>
    <t>4.1.2.</t>
  </si>
  <si>
    <t>- Termékek és szolgáltatások adói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</si>
  <si>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</si>
  <si>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</si>
  <si>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</si>
  <si>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</si>
  <si>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</si>
  <si>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</si>
  <si>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</si>
  <si>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(5.1.+…+ 5.10.)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</si>
  <si>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</si>
  <si>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</si>
  <si>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</si>
  <si>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</si>
  <si>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</si>
  <si>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</si>
  <si>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</si>
  <si>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</si>
  <si>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</si>
  <si>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</si>
  <si>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</si>
  <si>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</si>
  <si>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</si>
  <si>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</si>
  <si>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</si>
  <si>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</si>
  <si>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</si>
  <si>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</si>
  <si>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</si>
  <si>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</si>
  <si>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</si>
  <si>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</si>
  <si>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</si>
  <si>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</si>
  <si>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</si>
  <si>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</si>
  <si>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</si>
  <si>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</si>
  <si>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</si>
  <si>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</si>
  <si>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</si>
  <si>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</si>
  <si>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</si>
  <si>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</si>
  <si>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</si>
  <si>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</si>
  <si>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</si>
  <si>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</si>
  <si>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</si>
  <si>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</si>
  <si>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</si>
  <si>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</si>
  <si>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</si>
  <si>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</si>
  <si>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</si>
  <si>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</si>
  <si>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</si>
  <si>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</si>
  <si>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</si>
  <si>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</si>
  <si>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</si>
  <si>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</si>
  <si>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</si>
  <si>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</si>
  <si>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</si>
  <si>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</si>
  <si>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</si>
  <si>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</si>
  <si>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</si>
  <si>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</si>
  <si>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</si>
  <si>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</si>
  <si>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</si>
  <si>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</si>
  <si>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</si>
  <si>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</si>
  <si>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</si>
  <si>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</si>
  <si>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</si>
  <si>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</si>
  <si>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</si>
  <si>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</si>
  <si>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</si>
  <si>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</si>
  <si>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</si>
  <si>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</si>
  <si>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</si>
  <si>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</si>
  <si>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</si>
  <si>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</si>
  <si>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</si>
  <si>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</si>
  <si>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</si>
  <si>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</si>
  <si>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</si>
  <si>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</si>
  <si>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</si>
  <si>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</si>
  <si>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</si>
  <si>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</si>
  <si>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</si>
  <si>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</si>
  <si>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</si>
  <si>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</si>
  <si>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</si>
  <si>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</si>
  <si>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</si>
  <si>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</si>
  <si>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</si>
  <si>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</si>
  <si>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 xml:space="preserve">    17.</t>
  </si>
  <si>
    <t>KÖLTSÉGVETÉSI ÉS FINANSZÍROZÁSI BEVÉTELEK ÖSSZESEN: (9+16)</t>
  </si>
  <si>
    <t>K I A D Á S O K</t>
  </si>
  <si>
    <t>2. sz. táblázat</t>
  </si>
  <si>
    <t>Ezer forintban</t>
  </si>
  <si>
    <t>Sor-szám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</si>
  <si>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</si>
  <si>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</si>
  <si>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</si>
  <si>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</si>
  <si>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</si>
  <si>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</si>
  <si>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</si>
  <si>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</si>
  <si>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>1.6.</t>
  </si>
  <si>
    <t xml:space="preserve"> - az 1.5-ből: - Elvonások és befizetések</t>
  </si>
  <si>
    <t>1.7.</t>
  </si>
  <si>
    <t xml:space="preserve">   - Garancia- és kezességvállalásból kifizetés ÁH-n belülre</t>
  </si>
  <si>
    <t>1.8.</t>
  </si>
  <si>
    <t xml:space="preserve">   -Visszatérítendő támogatások, kölcsönök nyújtása ÁH-n belülre</t>
  </si>
  <si>
    <t>1.9.</t>
  </si>
  <si>
    <t xml:space="preserve">   - Visszatérítendő támogatások, kölcsönök törlesztése ÁH-n belülre</t>
  </si>
  <si>
    <t>1.10.</t>
  </si>
  <si>
    <t xml:space="preserve">   - Egyéb működési célú támogatások ÁH-n belülre</t>
  </si>
  <si>
    <t>1.11.</t>
  </si>
  <si>
    <t xml:space="preserve">   - Garancia és kezességvállalásból kifizetés ÁH-n kívülre</t>
  </si>
  <si>
    <t>1.12.</t>
  </si>
  <si>
    <t xml:space="preserve">   - Visszatérítendő támogatások, kölcsönök nyújtása ÁH-n kívülre</t>
  </si>
  <si>
    <t>1.13.</t>
  </si>
  <si>
    <t xml:space="preserve">   - Árkiegészítések, ártámogatások</t>
  </si>
  <si>
    <t>1.14.</t>
  </si>
  <si>
    <t xml:space="preserve">   - Kamattámogatások</t>
  </si>
  <si>
    <t>1.15.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</si>
  <si>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</si>
  <si>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</si>
  <si>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</si>
  <si>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</si>
  <si>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</si>
  <si>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</si>
  <si>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</si>
  <si>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</si>
  <si>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</si>
  <si>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</si>
  <si>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</si>
  <si>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</si>
  <si>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</si>
  <si>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</si>
  <si>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</si>
  <si>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</si>
  <si>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</si>
  <si>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</si>
  <si>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</si>
  <si>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</si>
  <si>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Tartalékok (3.1.+3.2.)</t>
  </si>
  <si>
    <t>Általános tartalék</t>
  </si>
  <si>
    <t>Céltartalék</t>
  </si>
  <si>
    <t>4.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</si>
  <si>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</si>
  <si>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</si>
  <si>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</si>
  <si>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</si>
  <si>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</si>
  <si>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>Belföldi értékpapírok kiadásai (6.1. + … + 6.4.)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</si>
  <si>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</si>
  <si>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</si>
  <si>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</si>
  <si>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</si>
  <si>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7.</t>
  </si>
  <si>
    <t>Belföldi finanszírozás kiadásai (7.1. + … + 7.4.)</t>
  </si>
  <si>
    <t>Államháztartáson belüli megelőlegezések folyósítása</t>
  </si>
  <si>
    <t>Államháztartáson belüli megelőlegezések visszafizetése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</si>
  <si>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</si>
  <si>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</si>
  <si>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</si>
  <si>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</si>
  <si>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</si>
  <si>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</si>
  <si>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</si>
  <si>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</si>
  <si>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10.</t>
  </si>
  <si>
    <t>KIADÁSOK ÖSSZESEN: (4+9)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</si>
</sst>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#"/>
  </numFmts>
  <fonts count="19" x14ac:knownFonts="1"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10"/>
      <name val="Times New Roman CE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"/>
      <family val="1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10" fillId="0" borderId="0"/>
    <xf numFmtId="43" fontId="1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</cellStyleXfs>
  <cellXfs count="110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ont="1" applyFill="1"/>
    <xf numFmtId="164" fontId="3" fillId="0" borderId="1" xfId="1" applyNumberFormat="1" applyFont="1" applyFill="1" applyBorder="1" applyAlignment="1" applyProtection="1">
      <alignment horizontal="left"/>
    </xf>
    <xf numFmtId="0" fontId="1" fillId="0" borderId="0" xfId="1" applyFont="1" applyFill="1" applyAlignment="1">
      <alignment horizontal="right" vertical="center" indent="1"/>
    </xf>
    <xf numFmtId="164" fontId="3" fillId="0" borderId="1" xfId="1" applyNumberFormat="1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right"/>
    </xf>
    <xf numFmtId="0" fontId="5" fillId="0" borderId="2" xfId="1" applyFont="1" applyFill="1" applyBorder="1" applyAlignment="1" applyProtection="1">
      <alignment horizontal="center" vertical="center" wrapText="1"/>
    </xf>
    <xf numFmtId="0" fontId="5" fillId="0" borderId="3" xfId="1" applyFont="1" applyFill="1" applyBorder="1" applyAlignment="1" applyProtection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0" fontId="5" fillId="0" borderId="5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5" xfId="1" applyFont="1" applyFill="1" applyBorder="1" applyAlignment="1" applyProtection="1">
      <alignment horizontal="center" vertical="center" wrapText="1"/>
    </xf>
    <xf numFmtId="0" fontId="7" fillId="0" borderId="0" xfId="1" applyFont="1" applyFill="1"/>
    <xf numFmtId="0" fontId="6" fillId="0" borderId="2" xfId="1" applyFont="1" applyFill="1" applyBorder="1" applyAlignment="1" applyProtection="1">
      <alignment horizontal="left" vertical="center" wrapText="1" indent="1"/>
    </xf>
    <xf numFmtId="0" fontId="6" fillId="0" borderId="3" xfId="1" applyFont="1" applyFill="1" applyBorder="1" applyAlignment="1" applyProtection="1">
      <alignment horizontal="left" vertical="center" wrapText="1" indent="1"/>
    </xf>
    <xf numFmtId="164" fontId="6" fillId="0" borderId="3" xfId="1" applyNumberFormat="1" applyFont="1" applyFill="1" applyBorder="1" applyAlignment="1" applyProtection="1">
      <alignment horizontal="right" vertical="center" wrapText="1" indent="1"/>
    </xf>
    <xf numFmtId="164" fontId="6" fillId="0" borderId="5" xfId="1" applyNumberFormat="1" applyFont="1" applyFill="1" applyBorder="1" applyAlignment="1" applyProtection="1">
      <alignment horizontal="right" vertical="center" wrapText="1" indent="1"/>
    </xf>
    <xf numFmtId="0" fontId="8" fillId="0" borderId="0" xfId="1" applyFont="1" applyFill="1"/>
    <xf numFmtId="49" fontId="7" fillId="0" borderId="6" xfId="1" applyNumberFormat="1" applyFont="1" applyFill="1" applyBorder="1" applyAlignment="1" applyProtection="1">
      <alignment horizontal="left" vertical="center" wrapText="1" indent="1"/>
    </xf>
    <xf numFmtId="0" fontId="9" fillId="0" borderId="7" xfId="0" applyFont="1" applyBorder="1" applyAlignment="1" applyProtection="1">
      <alignment horizontal="left" wrapText="1" indent="1"/>
    </xf>
    <xf numFmtId="164" fontId="7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49" fontId="7" fillId="0" borderId="9" xfId="1" applyNumberFormat="1" applyFont="1" applyFill="1" applyBorder="1" applyAlignment="1" applyProtection="1">
      <alignment horizontal="left" vertical="center" wrapText="1" indent="1"/>
    </xf>
    <xf numFmtId="0" fontId="9" fillId="0" borderId="10" xfId="0" applyFont="1" applyBorder="1" applyAlignment="1" applyProtection="1">
      <alignment horizontal="left" wrapText="1" indent="1"/>
    </xf>
    <xf numFmtId="164" fontId="7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0" xfId="2" applyFont="1" applyBorder="1" applyAlignment="1" applyProtection="1">
      <alignment horizontal="left" wrapText="1" indent="1"/>
    </xf>
    <xf numFmtId="164" fontId="7" fillId="2" borderId="10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</xf>
    <xf numFmtId="164" fontId="7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49" fontId="7" fillId="0" borderId="13" xfId="1" applyNumberFormat="1" applyFont="1" applyFill="1" applyBorder="1" applyAlignment="1" applyProtection="1">
      <alignment horizontal="left" vertical="center" wrapText="1" indent="1"/>
    </xf>
    <xf numFmtId="0" fontId="9" fillId="0" borderId="14" xfId="0" applyFont="1" applyBorder="1" applyAlignment="1" applyProtection="1">
      <alignment horizontal="left" vertical="center" wrapText="1" indent="1"/>
    </xf>
    <xf numFmtId="164" fontId="7" fillId="0" borderId="14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3" xfId="1" applyNumberFormat="1" applyFont="1" applyFill="1" applyBorder="1" applyAlignment="1" applyProtection="1">
      <alignment horizontal="right" vertical="center" wrapText="1" indent="1"/>
    </xf>
    <xf numFmtId="164" fontId="12" fillId="0" borderId="5" xfId="1" applyNumberFormat="1" applyFont="1" applyFill="1" applyBorder="1" applyAlignment="1" applyProtection="1">
      <alignment horizontal="right" vertical="center" wrapText="1" indent="1"/>
    </xf>
    <xf numFmtId="164" fontId="13" fillId="0" borderId="7" xfId="1" applyNumberFormat="1" applyFont="1" applyFill="1" applyBorder="1" applyAlignment="1" applyProtection="1">
      <alignment horizontal="right" vertical="center" wrapText="1" indent="1"/>
    </xf>
    <xf numFmtId="164" fontId="7" fillId="0" borderId="7" xfId="1" applyNumberFormat="1" applyFont="1" applyFill="1" applyBorder="1" applyAlignment="1" applyProtection="1">
      <alignment horizontal="right" vertical="center" wrapText="1" indent="1"/>
    </xf>
    <xf numFmtId="164" fontId="7" fillId="0" borderId="11" xfId="1" applyNumberFormat="1" applyFont="1" applyFill="1" applyBorder="1" applyAlignment="1" applyProtection="1">
      <alignment horizontal="right" vertical="center" wrapText="1" indent="1"/>
    </xf>
    <xf numFmtId="164" fontId="13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4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" xfId="0" applyFont="1" applyBorder="1" applyAlignment="1" applyProtection="1">
      <alignment vertical="center" wrapText="1"/>
    </xf>
    <xf numFmtId="0" fontId="9" fillId="0" borderId="14" xfId="0" applyFont="1" applyBorder="1" applyAlignment="1" applyProtection="1">
      <alignment horizontal="left" vertical="center" wrapText="1"/>
    </xf>
    <xf numFmtId="0" fontId="14" fillId="0" borderId="0" xfId="1" applyFont="1" applyFill="1"/>
    <xf numFmtId="0" fontId="9" fillId="0" borderId="6" xfId="0" applyFont="1" applyBorder="1" applyAlignment="1" applyProtection="1">
      <alignment vertical="center" wrapText="1"/>
    </xf>
    <xf numFmtId="0" fontId="9" fillId="0" borderId="9" xfId="0" applyFont="1" applyBorder="1" applyAlignment="1" applyProtection="1">
      <alignment vertical="center" wrapText="1"/>
    </xf>
    <xf numFmtId="0" fontId="9" fillId="0" borderId="13" xfId="0" applyFont="1" applyBorder="1" applyAlignment="1" applyProtection="1">
      <alignment vertical="center" wrapText="1"/>
    </xf>
    <xf numFmtId="164" fontId="6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5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3" xfId="0" applyFont="1" applyBorder="1" applyAlignment="1" applyProtection="1">
      <alignment vertical="center" wrapText="1"/>
    </xf>
    <xf numFmtId="0" fontId="11" fillId="0" borderId="16" xfId="0" applyFont="1" applyBorder="1" applyAlignment="1" applyProtection="1">
      <alignment vertical="center" wrapText="1"/>
    </xf>
    <xf numFmtId="0" fontId="11" fillId="0" borderId="17" xfId="0" applyFont="1" applyBorder="1" applyAlignment="1" applyProtection="1">
      <alignment vertical="center" wrapText="1"/>
    </xf>
    <xf numFmtId="0" fontId="2" fillId="0" borderId="18" xfId="1" applyFont="1" applyFill="1" applyBorder="1" applyAlignment="1" applyProtection="1">
      <alignment horizontal="center" vertical="center" wrapText="1"/>
    </xf>
    <xf numFmtId="0" fontId="2" fillId="0" borderId="18" xfId="1" applyFont="1" applyFill="1" applyBorder="1" applyAlignment="1" applyProtection="1">
      <alignment vertical="center" wrapText="1"/>
    </xf>
    <xf numFmtId="164" fontId="2" fillId="0" borderId="18" xfId="1" applyNumberFormat="1" applyFont="1" applyFill="1" applyBorder="1" applyAlignment="1" applyProtection="1">
      <alignment horizontal="right" vertical="center" wrapText="1" indent="1"/>
    </xf>
    <xf numFmtId="0" fontId="7" fillId="0" borderId="18" xfId="1" applyFont="1" applyFill="1" applyBorder="1" applyAlignment="1" applyProtection="1">
      <alignment horizontal="right" vertical="center" wrapText="1" indent="1"/>
      <protection locked="0"/>
    </xf>
    <xf numFmtId="164" fontId="13" fillId="0" borderId="18" xfId="1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1" xfId="0" applyFont="1" applyFill="1" applyBorder="1" applyAlignment="1" applyProtection="1">
      <alignment horizontal="right" vertical="center"/>
    </xf>
    <xf numFmtId="0" fontId="8" fillId="0" borderId="0" xfId="1" applyFont="1" applyFill="1" applyBorder="1"/>
    <xf numFmtId="0" fontId="6" fillId="0" borderId="19" xfId="1" applyFont="1" applyFill="1" applyBorder="1" applyAlignment="1" applyProtection="1">
      <alignment horizontal="center" vertical="center" wrapText="1"/>
    </xf>
    <xf numFmtId="0" fontId="6" fillId="0" borderId="20" xfId="1" applyFont="1" applyFill="1" applyBorder="1" applyAlignment="1" applyProtection="1">
      <alignment horizontal="left" vertical="center" wrapText="1" indent="1"/>
    </xf>
    <xf numFmtId="0" fontId="6" fillId="0" borderId="21" xfId="1" applyFont="1" applyFill="1" applyBorder="1" applyAlignment="1" applyProtection="1">
      <alignment vertical="center" wrapText="1"/>
    </xf>
    <xf numFmtId="164" fontId="6" fillId="0" borderId="22" xfId="1" applyNumberFormat="1" applyFont="1" applyFill="1" applyBorder="1" applyAlignment="1" applyProtection="1">
      <alignment horizontal="right" vertical="center" wrapText="1" indent="1"/>
    </xf>
    <xf numFmtId="164" fontId="6" fillId="0" borderId="21" xfId="1" applyNumberFormat="1" applyFont="1" applyFill="1" applyBorder="1" applyAlignment="1" applyProtection="1">
      <alignment horizontal="right" vertical="center" wrapText="1" indent="1"/>
    </xf>
    <xf numFmtId="164" fontId="6" fillId="0" borderId="23" xfId="1" applyNumberFormat="1" applyFont="1" applyFill="1" applyBorder="1" applyAlignment="1" applyProtection="1">
      <alignment horizontal="right" vertical="center" wrapText="1" indent="1"/>
    </xf>
    <xf numFmtId="49" fontId="7" fillId="0" borderId="24" xfId="1" applyNumberFormat="1" applyFont="1" applyFill="1" applyBorder="1" applyAlignment="1" applyProtection="1">
      <alignment horizontal="left" vertical="center" wrapText="1" indent="1"/>
    </xf>
    <xf numFmtId="0" fontId="7" fillId="0" borderId="25" xfId="1" applyFont="1" applyFill="1" applyBorder="1" applyAlignment="1" applyProtection="1">
      <alignment horizontal="left" vertical="center" wrapText="1" indent="1"/>
    </xf>
    <xf numFmtId="164" fontId="7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25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0" xfId="1" applyFont="1" applyFill="1" applyBorder="1" applyAlignment="1" applyProtection="1">
      <alignment horizontal="left" vertical="center" wrapText="1" indent="1"/>
    </xf>
    <xf numFmtId="164" fontId="7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30" xfId="1" applyFont="1" applyFill="1" applyBorder="1" applyAlignment="1" applyProtection="1">
      <alignment horizontal="left" vertical="center" wrapText="1" indent="1"/>
    </xf>
    <xf numFmtId="0" fontId="7" fillId="0" borderId="0" xfId="1" applyFont="1" applyFill="1" applyBorder="1" applyAlignment="1" applyProtection="1">
      <alignment horizontal="left" vertical="center" wrapText="1" indent="1"/>
    </xf>
    <xf numFmtId="0" fontId="7" fillId="0" borderId="10" xfId="1" applyFont="1" applyFill="1" applyBorder="1" applyAlignment="1" applyProtection="1">
      <alignment horizontal="left" indent="6"/>
    </xf>
    <xf numFmtId="0" fontId="7" fillId="0" borderId="10" xfId="1" applyFont="1" applyFill="1" applyBorder="1" applyAlignment="1" applyProtection="1">
      <alignment horizontal="left" vertical="center" wrapText="1" indent="6"/>
    </xf>
    <xf numFmtId="49" fontId="7" fillId="0" borderId="31" xfId="1" applyNumberFormat="1" applyFont="1" applyFill="1" applyBorder="1" applyAlignment="1" applyProtection="1">
      <alignment horizontal="left" vertical="center" wrapText="1" indent="1"/>
    </xf>
    <xf numFmtId="0" fontId="7" fillId="0" borderId="14" xfId="1" applyFont="1" applyFill="1" applyBorder="1" applyAlignment="1" applyProtection="1">
      <alignment horizontal="left" vertical="center" wrapText="1" indent="6"/>
    </xf>
    <xf numFmtId="49" fontId="7" fillId="0" borderId="32" xfId="1" applyNumberFormat="1" applyFont="1" applyFill="1" applyBorder="1" applyAlignment="1" applyProtection="1">
      <alignment horizontal="left" vertical="center" wrapText="1" indent="1"/>
    </xf>
    <xf numFmtId="0" fontId="7" fillId="0" borderId="33" xfId="1" applyFont="1" applyFill="1" applyBorder="1" applyAlignment="1" applyProtection="1">
      <alignment horizontal="left" vertical="center" wrapText="1" indent="6"/>
    </xf>
    <xf numFmtId="164" fontId="7" fillId="0" borderId="34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35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3" xfId="1" applyFont="1" applyFill="1" applyBorder="1" applyAlignment="1" applyProtection="1">
      <alignment vertical="center" wrapText="1"/>
    </xf>
    <xf numFmtId="164" fontId="6" fillId="0" borderId="36" xfId="1" applyNumberFormat="1" applyFont="1" applyFill="1" applyBorder="1" applyAlignment="1" applyProtection="1">
      <alignment horizontal="right" vertical="center" wrapText="1" indent="1"/>
    </xf>
    <xf numFmtId="164" fontId="7" fillId="0" borderId="37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4" xfId="1" applyFont="1" applyFill="1" applyBorder="1" applyAlignment="1" applyProtection="1">
      <alignment horizontal="left" vertical="center" wrapText="1" indent="1"/>
    </xf>
    <xf numFmtId="164" fontId="7" fillId="0" borderId="38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0" xfId="0" applyFont="1" applyBorder="1" applyAlignment="1" applyProtection="1">
      <alignment horizontal="left" vertical="center" wrapText="1" indent="1"/>
    </xf>
    <xf numFmtId="0" fontId="7" fillId="0" borderId="7" xfId="1" applyFont="1" applyFill="1" applyBorder="1" applyAlignment="1" applyProtection="1">
      <alignment horizontal="left" vertical="center" wrapText="1" indent="6"/>
    </xf>
    <xf numFmtId="164" fontId="7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" xfId="1" applyFont="1" applyFill="1" applyBorder="1" applyAlignment="1" applyProtection="1">
      <alignment horizontal="left" vertical="center" wrapText="1" indent="1"/>
    </xf>
    <xf numFmtId="0" fontId="7" fillId="0" borderId="7" xfId="1" applyFont="1" applyFill="1" applyBorder="1" applyAlignment="1" applyProtection="1">
      <alignment horizontal="left" vertical="center" wrapText="1" indent="1"/>
    </xf>
    <xf numFmtId="0" fontId="7" fillId="0" borderId="40" xfId="1" applyFont="1" applyFill="1" applyBorder="1" applyAlignment="1" applyProtection="1">
      <alignment horizontal="left" vertical="center" wrapText="1" indent="1"/>
    </xf>
    <xf numFmtId="164" fontId="12" fillId="0" borderId="36" xfId="1" applyNumberFormat="1" applyFont="1" applyFill="1" applyBorder="1" applyAlignment="1" applyProtection="1">
      <alignment horizontal="right" vertical="center" wrapText="1" indent="1"/>
    </xf>
    <xf numFmtId="164" fontId="11" fillId="0" borderId="36" xfId="0" applyNumberFormat="1" applyFont="1" applyBorder="1" applyAlignment="1" applyProtection="1">
      <alignment horizontal="right" vertical="center" wrapText="1" indent="1"/>
    </xf>
    <xf numFmtId="164" fontId="11" fillId="0" borderId="3" xfId="0" applyNumberFormat="1" applyFont="1" applyBorder="1" applyAlignment="1" applyProtection="1">
      <alignment horizontal="right" vertical="center" wrapText="1" indent="1"/>
    </xf>
    <xf numFmtId="164" fontId="11" fillId="0" borderId="5" xfId="0" applyNumberFormat="1" applyFont="1" applyBorder="1" applyAlignment="1" applyProtection="1">
      <alignment horizontal="right" vertical="center" wrapText="1" indent="1"/>
    </xf>
    <xf numFmtId="164" fontId="16" fillId="0" borderId="36" xfId="0" quotePrefix="1" applyNumberFormat="1" applyFont="1" applyBorder="1" applyAlignment="1" applyProtection="1">
      <alignment horizontal="right" vertical="center" wrapText="1" indent="1"/>
    </xf>
    <xf numFmtId="164" fontId="16" fillId="0" borderId="3" xfId="0" quotePrefix="1" applyNumberFormat="1" applyFont="1" applyBorder="1" applyAlignment="1" applyProtection="1">
      <alignment horizontal="right" vertical="center" wrapText="1" indent="1"/>
    </xf>
    <xf numFmtId="164" fontId="16" fillId="0" borderId="5" xfId="0" quotePrefix="1" applyNumberFormat="1" applyFont="1" applyBorder="1" applyAlignment="1" applyProtection="1">
      <alignment horizontal="right" vertical="center" wrapText="1" indent="1"/>
    </xf>
    <xf numFmtId="0" fontId="11" fillId="0" borderId="16" xfId="0" applyFont="1" applyBorder="1" applyAlignment="1" applyProtection="1">
      <alignment horizontal="left" vertical="center" wrapText="1" indent="1"/>
    </xf>
    <xf numFmtId="0" fontId="16" fillId="0" borderId="17" xfId="0" applyFont="1" applyBorder="1" applyAlignment="1" applyProtection="1">
      <alignment horizontal="left" vertical="center" wrapText="1" indent="1"/>
    </xf>
  </cellXfs>
  <cellStyles count="6">
    <cellStyle name="Ezres 2" xfId="3"/>
    <cellStyle name="Hiperhivatkozás" xfId="4"/>
    <cellStyle name="Már látott hiperhivatkozás" xfId="5"/>
    <cellStyle name="Normál" xfId="0" builtinId="0"/>
    <cellStyle name="Normál 2" xfId="2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3"/>
  <sheetViews>
    <sheetView tabSelected="1" view="pageLayout" zoomScaleNormal="100" workbookViewId="0">
      <selection activeCell="F1" sqref="F1"/>
    </sheetView>
  </sheetViews>
  <sheetFormatPr defaultRowHeight="15.75" x14ac:dyDescent="0.25"/>
  <cols>
    <col min="1" max="1" width="7.7109375" style="2" customWidth="1"/>
    <col min="2" max="2" width="57.7109375" style="2" customWidth="1"/>
    <col min="3" max="3" width="11.28515625" style="4" customWidth="1"/>
    <col min="4" max="4" width="10.42578125" style="2" customWidth="1"/>
    <col min="5" max="5" width="11.140625" style="2" customWidth="1"/>
    <col min="6" max="6" width="7.7109375" style="2" customWidth="1"/>
    <col min="7" max="256" width="9.140625" style="2"/>
    <col min="257" max="257" width="7.7109375" style="2" customWidth="1"/>
    <col min="258" max="258" width="65" style="2" customWidth="1"/>
    <col min="259" max="261" width="13.28515625" style="2" customWidth="1"/>
    <col min="262" max="262" width="7.7109375" style="2" customWidth="1"/>
    <col min="263" max="512" width="9.140625" style="2"/>
    <col min="513" max="513" width="7.7109375" style="2" customWidth="1"/>
    <col min="514" max="514" width="65" style="2" customWidth="1"/>
    <col min="515" max="517" width="13.28515625" style="2" customWidth="1"/>
    <col min="518" max="518" width="7.7109375" style="2" customWidth="1"/>
    <col min="519" max="768" width="9.140625" style="2"/>
    <col min="769" max="769" width="7.7109375" style="2" customWidth="1"/>
    <col min="770" max="770" width="65" style="2" customWidth="1"/>
    <col min="771" max="773" width="13.28515625" style="2" customWidth="1"/>
    <col min="774" max="774" width="7.7109375" style="2" customWidth="1"/>
    <col min="775" max="1024" width="9.140625" style="2"/>
    <col min="1025" max="1025" width="7.7109375" style="2" customWidth="1"/>
    <col min="1026" max="1026" width="65" style="2" customWidth="1"/>
    <col min="1027" max="1029" width="13.28515625" style="2" customWidth="1"/>
    <col min="1030" max="1030" width="7.7109375" style="2" customWidth="1"/>
    <col min="1031" max="1280" width="9.140625" style="2"/>
    <col min="1281" max="1281" width="7.7109375" style="2" customWidth="1"/>
    <col min="1282" max="1282" width="65" style="2" customWidth="1"/>
    <col min="1283" max="1285" width="13.28515625" style="2" customWidth="1"/>
    <col min="1286" max="1286" width="7.7109375" style="2" customWidth="1"/>
    <col min="1287" max="1536" width="9.140625" style="2"/>
    <col min="1537" max="1537" width="7.7109375" style="2" customWidth="1"/>
    <col min="1538" max="1538" width="65" style="2" customWidth="1"/>
    <col min="1539" max="1541" width="13.28515625" style="2" customWidth="1"/>
    <col min="1542" max="1542" width="7.7109375" style="2" customWidth="1"/>
    <col min="1543" max="1792" width="9.140625" style="2"/>
    <col min="1793" max="1793" width="7.7109375" style="2" customWidth="1"/>
    <col min="1794" max="1794" width="65" style="2" customWidth="1"/>
    <col min="1795" max="1797" width="13.28515625" style="2" customWidth="1"/>
    <col min="1798" max="1798" width="7.7109375" style="2" customWidth="1"/>
    <col min="1799" max="2048" width="9.140625" style="2"/>
    <col min="2049" max="2049" width="7.7109375" style="2" customWidth="1"/>
    <col min="2050" max="2050" width="65" style="2" customWidth="1"/>
    <col min="2051" max="2053" width="13.28515625" style="2" customWidth="1"/>
    <col min="2054" max="2054" width="7.7109375" style="2" customWidth="1"/>
    <col min="2055" max="2304" width="9.140625" style="2"/>
    <col min="2305" max="2305" width="7.7109375" style="2" customWidth="1"/>
    <col min="2306" max="2306" width="65" style="2" customWidth="1"/>
    <col min="2307" max="2309" width="13.28515625" style="2" customWidth="1"/>
    <col min="2310" max="2310" width="7.7109375" style="2" customWidth="1"/>
    <col min="2311" max="2560" width="9.140625" style="2"/>
    <col min="2561" max="2561" width="7.7109375" style="2" customWidth="1"/>
    <col min="2562" max="2562" width="65" style="2" customWidth="1"/>
    <col min="2563" max="2565" width="13.28515625" style="2" customWidth="1"/>
    <col min="2566" max="2566" width="7.7109375" style="2" customWidth="1"/>
    <col min="2567" max="2816" width="9.140625" style="2"/>
    <col min="2817" max="2817" width="7.7109375" style="2" customWidth="1"/>
    <col min="2818" max="2818" width="65" style="2" customWidth="1"/>
    <col min="2819" max="2821" width="13.28515625" style="2" customWidth="1"/>
    <col min="2822" max="2822" width="7.7109375" style="2" customWidth="1"/>
    <col min="2823" max="3072" width="9.140625" style="2"/>
    <col min="3073" max="3073" width="7.7109375" style="2" customWidth="1"/>
    <col min="3074" max="3074" width="65" style="2" customWidth="1"/>
    <col min="3075" max="3077" width="13.28515625" style="2" customWidth="1"/>
    <col min="3078" max="3078" width="7.7109375" style="2" customWidth="1"/>
    <col min="3079" max="3328" width="9.140625" style="2"/>
    <col min="3329" max="3329" width="7.7109375" style="2" customWidth="1"/>
    <col min="3330" max="3330" width="65" style="2" customWidth="1"/>
    <col min="3331" max="3333" width="13.28515625" style="2" customWidth="1"/>
    <col min="3334" max="3334" width="7.7109375" style="2" customWidth="1"/>
    <col min="3335" max="3584" width="9.140625" style="2"/>
    <col min="3585" max="3585" width="7.7109375" style="2" customWidth="1"/>
    <col min="3586" max="3586" width="65" style="2" customWidth="1"/>
    <col min="3587" max="3589" width="13.28515625" style="2" customWidth="1"/>
    <col min="3590" max="3590" width="7.7109375" style="2" customWidth="1"/>
    <col min="3591" max="3840" width="9.140625" style="2"/>
    <col min="3841" max="3841" width="7.7109375" style="2" customWidth="1"/>
    <col min="3842" max="3842" width="65" style="2" customWidth="1"/>
    <col min="3843" max="3845" width="13.28515625" style="2" customWidth="1"/>
    <col min="3846" max="3846" width="7.7109375" style="2" customWidth="1"/>
    <col min="3847" max="4096" width="9.140625" style="2"/>
    <col min="4097" max="4097" width="7.7109375" style="2" customWidth="1"/>
    <col min="4098" max="4098" width="65" style="2" customWidth="1"/>
    <col min="4099" max="4101" width="13.28515625" style="2" customWidth="1"/>
    <col min="4102" max="4102" width="7.7109375" style="2" customWidth="1"/>
    <col min="4103" max="4352" width="9.140625" style="2"/>
    <col min="4353" max="4353" width="7.7109375" style="2" customWidth="1"/>
    <col min="4354" max="4354" width="65" style="2" customWidth="1"/>
    <col min="4355" max="4357" width="13.28515625" style="2" customWidth="1"/>
    <col min="4358" max="4358" width="7.7109375" style="2" customWidth="1"/>
    <col min="4359" max="4608" width="9.140625" style="2"/>
    <col min="4609" max="4609" width="7.7109375" style="2" customWidth="1"/>
    <col min="4610" max="4610" width="65" style="2" customWidth="1"/>
    <col min="4611" max="4613" width="13.28515625" style="2" customWidth="1"/>
    <col min="4614" max="4614" width="7.7109375" style="2" customWidth="1"/>
    <col min="4615" max="4864" width="9.140625" style="2"/>
    <col min="4865" max="4865" width="7.7109375" style="2" customWidth="1"/>
    <col min="4866" max="4866" width="65" style="2" customWidth="1"/>
    <col min="4867" max="4869" width="13.28515625" style="2" customWidth="1"/>
    <col min="4870" max="4870" width="7.7109375" style="2" customWidth="1"/>
    <col min="4871" max="5120" width="9.140625" style="2"/>
    <col min="5121" max="5121" width="7.7109375" style="2" customWidth="1"/>
    <col min="5122" max="5122" width="65" style="2" customWidth="1"/>
    <col min="5123" max="5125" width="13.28515625" style="2" customWidth="1"/>
    <col min="5126" max="5126" width="7.7109375" style="2" customWidth="1"/>
    <col min="5127" max="5376" width="9.140625" style="2"/>
    <col min="5377" max="5377" width="7.7109375" style="2" customWidth="1"/>
    <col min="5378" max="5378" width="65" style="2" customWidth="1"/>
    <col min="5379" max="5381" width="13.28515625" style="2" customWidth="1"/>
    <col min="5382" max="5382" width="7.7109375" style="2" customWidth="1"/>
    <col min="5383" max="5632" width="9.140625" style="2"/>
    <col min="5633" max="5633" width="7.7109375" style="2" customWidth="1"/>
    <col min="5634" max="5634" width="65" style="2" customWidth="1"/>
    <col min="5635" max="5637" width="13.28515625" style="2" customWidth="1"/>
    <col min="5638" max="5638" width="7.7109375" style="2" customWidth="1"/>
    <col min="5639" max="5888" width="9.140625" style="2"/>
    <col min="5889" max="5889" width="7.7109375" style="2" customWidth="1"/>
    <col min="5890" max="5890" width="65" style="2" customWidth="1"/>
    <col min="5891" max="5893" width="13.28515625" style="2" customWidth="1"/>
    <col min="5894" max="5894" width="7.7109375" style="2" customWidth="1"/>
    <col min="5895" max="6144" width="9.140625" style="2"/>
    <col min="6145" max="6145" width="7.7109375" style="2" customWidth="1"/>
    <col min="6146" max="6146" width="65" style="2" customWidth="1"/>
    <col min="6147" max="6149" width="13.28515625" style="2" customWidth="1"/>
    <col min="6150" max="6150" width="7.7109375" style="2" customWidth="1"/>
    <col min="6151" max="6400" width="9.140625" style="2"/>
    <col min="6401" max="6401" width="7.7109375" style="2" customWidth="1"/>
    <col min="6402" max="6402" width="65" style="2" customWidth="1"/>
    <col min="6403" max="6405" width="13.28515625" style="2" customWidth="1"/>
    <col min="6406" max="6406" width="7.7109375" style="2" customWidth="1"/>
    <col min="6407" max="6656" width="9.140625" style="2"/>
    <col min="6657" max="6657" width="7.7109375" style="2" customWidth="1"/>
    <col min="6658" max="6658" width="65" style="2" customWidth="1"/>
    <col min="6659" max="6661" width="13.28515625" style="2" customWidth="1"/>
    <col min="6662" max="6662" width="7.7109375" style="2" customWidth="1"/>
    <col min="6663" max="6912" width="9.140625" style="2"/>
    <col min="6913" max="6913" width="7.7109375" style="2" customWidth="1"/>
    <col min="6914" max="6914" width="65" style="2" customWidth="1"/>
    <col min="6915" max="6917" width="13.28515625" style="2" customWidth="1"/>
    <col min="6918" max="6918" width="7.7109375" style="2" customWidth="1"/>
    <col min="6919" max="7168" width="9.140625" style="2"/>
    <col min="7169" max="7169" width="7.7109375" style="2" customWidth="1"/>
    <col min="7170" max="7170" width="65" style="2" customWidth="1"/>
    <col min="7171" max="7173" width="13.28515625" style="2" customWidth="1"/>
    <col min="7174" max="7174" width="7.7109375" style="2" customWidth="1"/>
    <col min="7175" max="7424" width="9.140625" style="2"/>
    <col min="7425" max="7425" width="7.7109375" style="2" customWidth="1"/>
    <col min="7426" max="7426" width="65" style="2" customWidth="1"/>
    <col min="7427" max="7429" width="13.28515625" style="2" customWidth="1"/>
    <col min="7430" max="7430" width="7.7109375" style="2" customWidth="1"/>
    <col min="7431" max="7680" width="9.140625" style="2"/>
    <col min="7681" max="7681" width="7.7109375" style="2" customWidth="1"/>
    <col min="7682" max="7682" width="65" style="2" customWidth="1"/>
    <col min="7683" max="7685" width="13.28515625" style="2" customWidth="1"/>
    <col min="7686" max="7686" width="7.7109375" style="2" customWidth="1"/>
    <col min="7687" max="7936" width="9.140625" style="2"/>
    <col min="7937" max="7937" width="7.7109375" style="2" customWidth="1"/>
    <col min="7938" max="7938" width="65" style="2" customWidth="1"/>
    <col min="7939" max="7941" width="13.28515625" style="2" customWidth="1"/>
    <col min="7942" max="7942" width="7.7109375" style="2" customWidth="1"/>
    <col min="7943" max="8192" width="9.140625" style="2"/>
    <col min="8193" max="8193" width="7.7109375" style="2" customWidth="1"/>
    <col min="8194" max="8194" width="65" style="2" customWidth="1"/>
    <col min="8195" max="8197" width="13.28515625" style="2" customWidth="1"/>
    <col min="8198" max="8198" width="7.7109375" style="2" customWidth="1"/>
    <col min="8199" max="8448" width="9.140625" style="2"/>
    <col min="8449" max="8449" width="7.7109375" style="2" customWidth="1"/>
    <col min="8450" max="8450" width="65" style="2" customWidth="1"/>
    <col min="8451" max="8453" width="13.28515625" style="2" customWidth="1"/>
    <col min="8454" max="8454" width="7.7109375" style="2" customWidth="1"/>
    <col min="8455" max="8704" width="9.140625" style="2"/>
    <col min="8705" max="8705" width="7.7109375" style="2" customWidth="1"/>
    <col min="8706" max="8706" width="65" style="2" customWidth="1"/>
    <col min="8707" max="8709" width="13.28515625" style="2" customWidth="1"/>
    <col min="8710" max="8710" width="7.7109375" style="2" customWidth="1"/>
    <col min="8711" max="8960" width="9.140625" style="2"/>
    <col min="8961" max="8961" width="7.7109375" style="2" customWidth="1"/>
    <col min="8962" max="8962" width="65" style="2" customWidth="1"/>
    <col min="8963" max="8965" width="13.28515625" style="2" customWidth="1"/>
    <col min="8966" max="8966" width="7.7109375" style="2" customWidth="1"/>
    <col min="8967" max="9216" width="9.140625" style="2"/>
    <col min="9217" max="9217" width="7.7109375" style="2" customWidth="1"/>
    <col min="9218" max="9218" width="65" style="2" customWidth="1"/>
    <col min="9219" max="9221" width="13.28515625" style="2" customWidth="1"/>
    <col min="9222" max="9222" width="7.7109375" style="2" customWidth="1"/>
    <col min="9223" max="9472" width="9.140625" style="2"/>
    <col min="9473" max="9473" width="7.7109375" style="2" customWidth="1"/>
    <col min="9474" max="9474" width="65" style="2" customWidth="1"/>
    <col min="9475" max="9477" width="13.28515625" style="2" customWidth="1"/>
    <col min="9478" max="9478" width="7.7109375" style="2" customWidth="1"/>
    <col min="9479" max="9728" width="9.140625" style="2"/>
    <col min="9729" max="9729" width="7.7109375" style="2" customWidth="1"/>
    <col min="9730" max="9730" width="65" style="2" customWidth="1"/>
    <col min="9731" max="9733" width="13.28515625" style="2" customWidth="1"/>
    <col min="9734" max="9734" width="7.7109375" style="2" customWidth="1"/>
    <col min="9735" max="9984" width="9.140625" style="2"/>
    <col min="9985" max="9985" width="7.7109375" style="2" customWidth="1"/>
    <col min="9986" max="9986" width="65" style="2" customWidth="1"/>
    <col min="9987" max="9989" width="13.28515625" style="2" customWidth="1"/>
    <col min="9990" max="9990" width="7.7109375" style="2" customWidth="1"/>
    <col min="9991" max="10240" width="9.140625" style="2"/>
    <col min="10241" max="10241" width="7.7109375" style="2" customWidth="1"/>
    <col min="10242" max="10242" width="65" style="2" customWidth="1"/>
    <col min="10243" max="10245" width="13.28515625" style="2" customWidth="1"/>
    <col min="10246" max="10246" width="7.7109375" style="2" customWidth="1"/>
    <col min="10247" max="10496" width="9.140625" style="2"/>
    <col min="10497" max="10497" width="7.7109375" style="2" customWidth="1"/>
    <col min="10498" max="10498" width="65" style="2" customWidth="1"/>
    <col min="10499" max="10501" width="13.28515625" style="2" customWidth="1"/>
    <col min="10502" max="10502" width="7.7109375" style="2" customWidth="1"/>
    <col min="10503" max="10752" width="9.140625" style="2"/>
    <col min="10753" max="10753" width="7.7109375" style="2" customWidth="1"/>
    <col min="10754" max="10754" width="65" style="2" customWidth="1"/>
    <col min="10755" max="10757" width="13.28515625" style="2" customWidth="1"/>
    <col min="10758" max="10758" width="7.7109375" style="2" customWidth="1"/>
    <col min="10759" max="11008" width="9.140625" style="2"/>
    <col min="11009" max="11009" width="7.7109375" style="2" customWidth="1"/>
    <col min="11010" max="11010" width="65" style="2" customWidth="1"/>
    <col min="11011" max="11013" width="13.28515625" style="2" customWidth="1"/>
    <col min="11014" max="11014" width="7.7109375" style="2" customWidth="1"/>
    <col min="11015" max="11264" width="9.140625" style="2"/>
    <col min="11265" max="11265" width="7.7109375" style="2" customWidth="1"/>
    <col min="11266" max="11266" width="65" style="2" customWidth="1"/>
    <col min="11267" max="11269" width="13.28515625" style="2" customWidth="1"/>
    <col min="11270" max="11270" width="7.7109375" style="2" customWidth="1"/>
    <col min="11271" max="11520" width="9.140625" style="2"/>
    <col min="11521" max="11521" width="7.7109375" style="2" customWidth="1"/>
    <col min="11522" max="11522" width="65" style="2" customWidth="1"/>
    <col min="11523" max="11525" width="13.28515625" style="2" customWidth="1"/>
    <col min="11526" max="11526" width="7.7109375" style="2" customWidth="1"/>
    <col min="11527" max="11776" width="9.140625" style="2"/>
    <col min="11777" max="11777" width="7.7109375" style="2" customWidth="1"/>
    <col min="11778" max="11778" width="65" style="2" customWidth="1"/>
    <col min="11779" max="11781" width="13.28515625" style="2" customWidth="1"/>
    <col min="11782" max="11782" width="7.7109375" style="2" customWidth="1"/>
    <col min="11783" max="12032" width="9.140625" style="2"/>
    <col min="12033" max="12033" width="7.7109375" style="2" customWidth="1"/>
    <col min="12034" max="12034" width="65" style="2" customWidth="1"/>
    <col min="12035" max="12037" width="13.28515625" style="2" customWidth="1"/>
    <col min="12038" max="12038" width="7.7109375" style="2" customWidth="1"/>
    <col min="12039" max="12288" width="9.140625" style="2"/>
    <col min="12289" max="12289" width="7.7109375" style="2" customWidth="1"/>
    <col min="12290" max="12290" width="65" style="2" customWidth="1"/>
    <col min="12291" max="12293" width="13.28515625" style="2" customWidth="1"/>
    <col min="12294" max="12294" width="7.7109375" style="2" customWidth="1"/>
    <col min="12295" max="12544" width="9.140625" style="2"/>
    <col min="12545" max="12545" width="7.7109375" style="2" customWidth="1"/>
    <col min="12546" max="12546" width="65" style="2" customWidth="1"/>
    <col min="12547" max="12549" width="13.28515625" style="2" customWidth="1"/>
    <col min="12550" max="12550" width="7.7109375" style="2" customWidth="1"/>
    <col min="12551" max="12800" width="9.140625" style="2"/>
    <col min="12801" max="12801" width="7.7109375" style="2" customWidth="1"/>
    <col min="12802" max="12802" width="65" style="2" customWidth="1"/>
    <col min="12803" max="12805" width="13.28515625" style="2" customWidth="1"/>
    <col min="12806" max="12806" width="7.7109375" style="2" customWidth="1"/>
    <col min="12807" max="13056" width="9.140625" style="2"/>
    <col min="13057" max="13057" width="7.7109375" style="2" customWidth="1"/>
    <col min="13058" max="13058" width="65" style="2" customWidth="1"/>
    <col min="13059" max="13061" width="13.28515625" style="2" customWidth="1"/>
    <col min="13062" max="13062" width="7.7109375" style="2" customWidth="1"/>
    <col min="13063" max="13312" width="9.140625" style="2"/>
    <col min="13313" max="13313" width="7.7109375" style="2" customWidth="1"/>
    <col min="13314" max="13314" width="65" style="2" customWidth="1"/>
    <col min="13315" max="13317" width="13.28515625" style="2" customWidth="1"/>
    <col min="13318" max="13318" width="7.7109375" style="2" customWidth="1"/>
    <col min="13319" max="13568" width="9.140625" style="2"/>
    <col min="13569" max="13569" width="7.7109375" style="2" customWidth="1"/>
    <col min="13570" max="13570" width="65" style="2" customWidth="1"/>
    <col min="13571" max="13573" width="13.28515625" style="2" customWidth="1"/>
    <col min="13574" max="13574" width="7.7109375" style="2" customWidth="1"/>
    <col min="13575" max="13824" width="9.140625" style="2"/>
    <col min="13825" max="13825" width="7.7109375" style="2" customWidth="1"/>
    <col min="13826" max="13826" width="65" style="2" customWidth="1"/>
    <col min="13827" max="13829" width="13.28515625" style="2" customWidth="1"/>
    <col min="13830" max="13830" width="7.7109375" style="2" customWidth="1"/>
    <col min="13831" max="14080" width="9.140625" style="2"/>
    <col min="14081" max="14081" width="7.7109375" style="2" customWidth="1"/>
    <col min="14082" max="14082" width="65" style="2" customWidth="1"/>
    <col min="14083" max="14085" width="13.28515625" style="2" customWidth="1"/>
    <col min="14086" max="14086" width="7.7109375" style="2" customWidth="1"/>
    <col min="14087" max="14336" width="9.140625" style="2"/>
    <col min="14337" max="14337" width="7.7109375" style="2" customWidth="1"/>
    <col min="14338" max="14338" width="65" style="2" customWidth="1"/>
    <col min="14339" max="14341" width="13.28515625" style="2" customWidth="1"/>
    <col min="14342" max="14342" width="7.7109375" style="2" customWidth="1"/>
    <col min="14343" max="14592" width="9.140625" style="2"/>
    <col min="14593" max="14593" width="7.7109375" style="2" customWidth="1"/>
    <col min="14594" max="14594" width="65" style="2" customWidth="1"/>
    <col min="14595" max="14597" width="13.28515625" style="2" customWidth="1"/>
    <col min="14598" max="14598" width="7.7109375" style="2" customWidth="1"/>
    <col min="14599" max="14848" width="9.140625" style="2"/>
    <col min="14849" max="14849" width="7.7109375" style="2" customWidth="1"/>
    <col min="14850" max="14850" width="65" style="2" customWidth="1"/>
    <col min="14851" max="14853" width="13.28515625" style="2" customWidth="1"/>
    <col min="14854" max="14854" width="7.7109375" style="2" customWidth="1"/>
    <col min="14855" max="15104" width="9.140625" style="2"/>
    <col min="15105" max="15105" width="7.7109375" style="2" customWidth="1"/>
    <col min="15106" max="15106" width="65" style="2" customWidth="1"/>
    <col min="15107" max="15109" width="13.28515625" style="2" customWidth="1"/>
    <col min="15110" max="15110" width="7.7109375" style="2" customWidth="1"/>
    <col min="15111" max="15360" width="9.140625" style="2"/>
    <col min="15361" max="15361" width="7.7109375" style="2" customWidth="1"/>
    <col min="15362" max="15362" width="65" style="2" customWidth="1"/>
    <col min="15363" max="15365" width="13.28515625" style="2" customWidth="1"/>
    <col min="15366" max="15366" width="7.7109375" style="2" customWidth="1"/>
    <col min="15367" max="15616" width="9.140625" style="2"/>
    <col min="15617" max="15617" width="7.7109375" style="2" customWidth="1"/>
    <col min="15618" max="15618" width="65" style="2" customWidth="1"/>
    <col min="15619" max="15621" width="13.28515625" style="2" customWidth="1"/>
    <col min="15622" max="15622" width="7.7109375" style="2" customWidth="1"/>
    <col min="15623" max="15872" width="9.140625" style="2"/>
    <col min="15873" max="15873" width="7.7109375" style="2" customWidth="1"/>
    <col min="15874" max="15874" width="65" style="2" customWidth="1"/>
    <col min="15875" max="15877" width="13.28515625" style="2" customWidth="1"/>
    <col min="15878" max="15878" width="7.7109375" style="2" customWidth="1"/>
    <col min="15879" max="16128" width="9.140625" style="2"/>
    <col min="16129" max="16129" width="7.7109375" style="2" customWidth="1"/>
    <col min="16130" max="16130" width="65" style="2" customWidth="1"/>
    <col min="16131" max="16133" width="13.28515625" style="2" customWidth="1"/>
    <col min="16134" max="16134" width="7.7109375" style="2" customWidth="1"/>
    <col min="16135" max="16384" width="9.140625" style="2"/>
  </cols>
  <sheetData>
    <row r="1" spans="1:6" ht="14.25" customHeight="1" x14ac:dyDescent="0.25">
      <c r="A1" s="1" t="s">
        <v>0</v>
      </c>
      <c r="B1" s="1"/>
      <c r="C1" s="1"/>
      <c r="D1" s="1"/>
      <c r="E1" s="1"/>
    </row>
    <row r="2" spans="1:6" ht="12" customHeight="1" thickBot="1" x14ac:dyDescent="0.3">
      <c r="A2" s="3" t="s">
        <v>1</v>
      </c>
      <c r="B2" s="3"/>
      <c r="D2" s="5"/>
      <c r="E2" s="6" t="s">
        <v>2</v>
      </c>
      <c r="F2" s="6"/>
    </row>
    <row r="3" spans="1:6" ht="38.1" customHeight="1" thickBot="1" x14ac:dyDescent="0.3">
      <c r="A3" s="7" t="s">
        <v>3</v>
      </c>
      <c r="B3" s="8" t="s">
        <v>4</v>
      </c>
      <c r="C3" s="8" t="s">
        <v>5</v>
      </c>
      <c r="D3" s="9" t="s">
        <v>6</v>
      </c>
      <c r="E3" s="10" t="s">
        <v>7</v>
      </c>
    </row>
    <row r="4" spans="1:6" s="14" customFormat="1" ht="12" customHeight="1" thickBot="1" x14ac:dyDescent="0.25">
      <c r="A4" s="11" t="s">
        <v>8</v>
      </c>
      <c r="B4" s="12" t="s">
        <v>9</v>
      </c>
      <c r="C4" s="12" t="s">
        <v>10</v>
      </c>
      <c r="D4" s="12" t="s">
        <v>11</v>
      </c>
      <c r="E4" s="13" t="s">
        <v>12</v>
      </c>
    </row>
    <row r="5" spans="1:6" s="19" customFormat="1" ht="12" customHeight="1" thickBot="1" x14ac:dyDescent="0.25">
      <c r="A5" s="15" t="s">
        <v>13</v>
      </c>
      <c r="B5" s="16" t="s">
        <v>14</v>
      </c>
      <c r="C5" s="17">
        <f>+C6+C7+C8+C9+C10</f>
        <v>63579</v>
      </c>
      <c r="D5" s="17">
        <f>+D6+D7+D8+D9+D10</f>
        <v>53606</v>
      </c>
      <c r="E5" s="18">
        <f>+E6+E7+E8+E9+E10</f>
        <v>50026</v>
      </c>
    </row>
    <row r="6" spans="1:6" s="19" customFormat="1" ht="12" customHeight="1" x14ac:dyDescent="0.2">
      <c r="A6" s="20" t="s">
        <v>15</v>
      </c>
      <c r="B6" s="21" t="s">
        <v>16</v>
      </c>
      <c r="C6" s="22">
        <v>14659</v>
      </c>
      <c r="D6" s="22">
        <v>13817</v>
      </c>
      <c r="E6" s="23">
        <v>14894</v>
      </c>
    </row>
    <row r="7" spans="1:6" s="19" customFormat="1" ht="12" customHeight="1" x14ac:dyDescent="0.2">
      <c r="A7" s="24" t="s">
        <v>17</v>
      </c>
      <c r="B7" s="25" t="s">
        <v>18</v>
      </c>
      <c r="C7" s="26">
        <v>15307</v>
      </c>
      <c r="D7" s="26">
        <v>14101</v>
      </c>
      <c r="E7" s="23">
        <v>13442</v>
      </c>
    </row>
    <row r="8" spans="1:6" s="19" customFormat="1" ht="12" customHeight="1" x14ac:dyDescent="0.2">
      <c r="A8" s="24" t="s">
        <v>19</v>
      </c>
      <c r="B8" s="25" t="s">
        <v>20</v>
      </c>
      <c r="C8" s="26">
        <v>21399</v>
      </c>
      <c r="D8" s="26">
        <v>17192</v>
      </c>
      <c r="E8" s="23">
        <v>15777</v>
      </c>
    </row>
    <row r="9" spans="1:6" s="19" customFormat="1" ht="12" customHeight="1" x14ac:dyDescent="0.2">
      <c r="A9" s="24" t="s">
        <v>21</v>
      </c>
      <c r="B9" s="25" t="s">
        <v>22</v>
      </c>
      <c r="C9" s="26">
        <v>856</v>
      </c>
      <c r="D9" s="26">
        <v>1200</v>
      </c>
      <c r="E9" s="23">
        <v>1200</v>
      </c>
    </row>
    <row r="10" spans="1:6" s="19" customFormat="1" ht="12" customHeight="1" thickBot="1" x14ac:dyDescent="0.25">
      <c r="A10" s="24" t="s">
        <v>23</v>
      </c>
      <c r="B10" s="27" t="s">
        <v>24</v>
      </c>
      <c r="C10" s="28">
        <f>6062+5296</f>
        <v>11358</v>
      </c>
      <c r="D10" s="28">
        <f>7092+204</f>
        <v>7296</v>
      </c>
      <c r="E10" s="23">
        <v>4713</v>
      </c>
    </row>
    <row r="11" spans="1:6" s="19" customFormat="1" ht="12" customHeight="1" thickBot="1" x14ac:dyDescent="0.25">
      <c r="A11" s="15" t="s">
        <v>25</v>
      </c>
      <c r="B11" s="29" t="s">
        <v>26</v>
      </c>
      <c r="C11" s="17">
        <f>+C12+C13+C14+C15+C16</f>
        <v>48771</v>
      </c>
      <c r="D11" s="17">
        <f>+D12+D13+D14+D15+D16</f>
        <v>74131</v>
      </c>
      <c r="E11" s="18">
        <f>+E12+E13+E14+E15+E16</f>
        <v>53855</v>
      </c>
    </row>
    <row r="12" spans="1:6" s="19" customFormat="1" ht="12" customHeight="1" x14ac:dyDescent="0.2">
      <c r="A12" s="20" t="s">
        <v>27</v>
      </c>
      <c r="B12" s="21" t="s">
        <v>28</v>
      </c>
      <c r="C12" s="22"/>
      <c r="D12" s="22"/>
      <c r="E12" s="30"/>
    </row>
    <row r="13" spans="1:6" s="19" customFormat="1" ht="12" customHeight="1" x14ac:dyDescent="0.2">
      <c r="A13" s="24" t="s">
        <v>29</v>
      </c>
      <c r="B13" s="25" t="s">
        <v>30</v>
      </c>
      <c r="C13" s="26"/>
      <c r="D13" s="26"/>
      <c r="E13" s="31"/>
    </row>
    <row r="14" spans="1:6" s="19" customFormat="1" ht="12" customHeight="1" x14ac:dyDescent="0.2">
      <c r="A14" s="24" t="s">
        <v>31</v>
      </c>
      <c r="B14" s="25" t="s">
        <v>32</v>
      </c>
      <c r="C14" s="26"/>
      <c r="D14" s="26"/>
      <c r="E14" s="31"/>
    </row>
    <row r="15" spans="1:6" s="19" customFormat="1" ht="12" customHeight="1" x14ac:dyDescent="0.2">
      <c r="A15" s="24" t="s">
        <v>33</v>
      </c>
      <c r="B15" s="25" t="s">
        <v>34</v>
      </c>
      <c r="C15" s="26"/>
      <c r="D15" s="26"/>
      <c r="E15" s="31"/>
    </row>
    <row r="16" spans="1:6" s="19" customFormat="1" ht="12" customHeight="1" x14ac:dyDescent="0.2">
      <c r="A16" s="24" t="s">
        <v>35</v>
      </c>
      <c r="B16" s="25" t="s">
        <v>36</v>
      </c>
      <c r="C16" s="26">
        <v>48771</v>
      </c>
      <c r="D16" s="26">
        <v>74131</v>
      </c>
      <c r="E16" s="31">
        <v>53855</v>
      </c>
    </row>
    <row r="17" spans="1:5" s="19" customFormat="1" ht="12" customHeight="1" thickBot="1" x14ac:dyDescent="0.25">
      <c r="A17" s="32" t="s">
        <v>37</v>
      </c>
      <c r="B17" s="33" t="s">
        <v>38</v>
      </c>
      <c r="C17" s="34" t="s">
        <v>39</v>
      </c>
      <c r="D17" s="34">
        <v>0</v>
      </c>
      <c r="E17" s="35">
        <v>0</v>
      </c>
    </row>
    <row r="18" spans="1:5" s="19" customFormat="1" ht="12" customHeight="1" thickBot="1" x14ac:dyDescent="0.25">
      <c r="A18" s="15" t="s">
        <v>40</v>
      </c>
      <c r="B18" s="16" t="s">
        <v>41</v>
      </c>
      <c r="C18" s="17">
        <f>+C19+C20+C21+C22+C23</f>
        <v>241963</v>
      </c>
      <c r="D18" s="17">
        <f>+D19+D20+D21+D22+D23</f>
        <v>100432</v>
      </c>
      <c r="E18" s="18">
        <f>+E19+E20+E21+E22+E23</f>
        <v>0</v>
      </c>
    </row>
    <row r="19" spans="1:5" s="19" customFormat="1" ht="12" customHeight="1" x14ac:dyDescent="0.2">
      <c r="A19" s="20" t="s">
        <v>42</v>
      </c>
      <c r="B19" s="21" t="s">
        <v>43</v>
      </c>
      <c r="C19" s="22"/>
      <c r="D19" s="22">
        <v>40357</v>
      </c>
      <c r="E19" s="30"/>
    </row>
    <row r="20" spans="1:5" s="19" customFormat="1" ht="12" customHeight="1" x14ac:dyDescent="0.2">
      <c r="A20" s="24" t="s">
        <v>44</v>
      </c>
      <c r="B20" s="25" t="s">
        <v>45</v>
      </c>
      <c r="C20" s="26"/>
      <c r="D20" s="26"/>
      <c r="E20" s="31"/>
    </row>
    <row r="21" spans="1:5" s="19" customFormat="1" ht="12" customHeight="1" x14ac:dyDescent="0.2">
      <c r="A21" s="24" t="s">
        <v>46</v>
      </c>
      <c r="B21" s="25" t="s">
        <v>47</v>
      </c>
      <c r="C21" s="26"/>
      <c r="D21" s="26"/>
      <c r="E21" s="31"/>
    </row>
    <row r="22" spans="1:5" s="19" customFormat="1" ht="12" customHeight="1" x14ac:dyDescent="0.2">
      <c r="A22" s="24" t="s">
        <v>48</v>
      </c>
      <c r="B22" s="25" t="s">
        <v>49</v>
      </c>
      <c r="C22" s="26"/>
      <c r="D22" s="26"/>
      <c r="E22" s="31"/>
    </row>
    <row r="23" spans="1:5" s="19" customFormat="1" ht="12" customHeight="1" x14ac:dyDescent="0.2">
      <c r="A23" s="24" t="s">
        <v>50</v>
      </c>
      <c r="B23" s="25" t="s">
        <v>51</v>
      </c>
      <c r="C23" s="26">
        <v>241963</v>
      </c>
      <c r="D23" s="26">
        <v>60075</v>
      </c>
      <c r="E23" s="31">
        <v>0</v>
      </c>
    </row>
    <row r="24" spans="1:5" s="19" customFormat="1" ht="12" customHeight="1" thickBot="1" x14ac:dyDescent="0.25">
      <c r="A24" s="32" t="s">
        <v>52</v>
      </c>
      <c r="B24" s="33" t="s">
        <v>53</v>
      </c>
      <c r="C24" s="34">
        <v>241963</v>
      </c>
      <c r="D24" s="34">
        <v>52086</v>
      </c>
      <c r="E24" s="35">
        <v>0</v>
      </c>
    </row>
    <row r="25" spans="1:5" s="19" customFormat="1" ht="12" customHeight="1" thickBot="1" x14ac:dyDescent="0.25">
      <c r="A25" s="15" t="s">
        <v>54</v>
      </c>
      <c r="B25" s="16" t="s">
        <v>55</v>
      </c>
      <c r="C25" s="36">
        <f>+C26+C29+C30+C31</f>
        <v>8715</v>
      </c>
      <c r="D25" s="36">
        <f>+D26+D29+D30+D31</f>
        <v>7963</v>
      </c>
      <c r="E25" s="37">
        <f>+E26+E29+E30+E31</f>
        <v>8700</v>
      </c>
    </row>
    <row r="26" spans="1:5" s="19" customFormat="1" ht="12" customHeight="1" x14ac:dyDescent="0.2">
      <c r="A26" s="20" t="s">
        <v>56</v>
      </c>
      <c r="B26" s="21" t="s">
        <v>57</v>
      </c>
      <c r="C26" s="38">
        <f>+C27+C28</f>
        <v>7131</v>
      </c>
      <c r="D26" s="39">
        <f>+D27+D28</f>
        <v>6563</v>
      </c>
      <c r="E26" s="40">
        <f>+E27+E28</f>
        <v>6900</v>
      </c>
    </row>
    <row r="27" spans="1:5" s="19" customFormat="1" ht="12" customHeight="1" x14ac:dyDescent="0.2">
      <c r="A27" s="24" t="s">
        <v>58</v>
      </c>
      <c r="B27" s="25" t="s">
        <v>59</v>
      </c>
      <c r="C27" s="41">
        <v>1903</v>
      </c>
      <c r="D27" s="26">
        <v>1836</v>
      </c>
      <c r="E27" s="31">
        <v>2000</v>
      </c>
    </row>
    <row r="28" spans="1:5" s="19" customFormat="1" ht="12" customHeight="1" x14ac:dyDescent="0.2">
      <c r="A28" s="24" t="s">
        <v>60</v>
      </c>
      <c r="B28" s="25" t="s">
        <v>61</v>
      </c>
      <c r="C28" s="41">
        <v>5228</v>
      </c>
      <c r="D28" s="26">
        <v>4727</v>
      </c>
      <c r="E28" s="31">
        <v>4900</v>
      </c>
    </row>
    <row r="29" spans="1:5" s="19" customFormat="1" ht="12" customHeight="1" x14ac:dyDescent="0.2">
      <c r="A29" s="24" t="s">
        <v>62</v>
      </c>
      <c r="B29" s="25" t="s">
        <v>63</v>
      </c>
      <c r="C29" s="41">
        <v>961</v>
      </c>
      <c r="D29" s="26">
        <v>1049</v>
      </c>
      <c r="E29" s="31">
        <v>1000</v>
      </c>
    </row>
    <row r="30" spans="1:5" s="19" customFormat="1" ht="12" customHeight="1" x14ac:dyDescent="0.2">
      <c r="A30" s="24" t="s">
        <v>64</v>
      </c>
      <c r="B30" s="25" t="s">
        <v>65</v>
      </c>
      <c r="C30" s="41">
        <v>497</v>
      </c>
      <c r="D30" s="26">
        <v>260</v>
      </c>
      <c r="E30" s="31">
        <v>500</v>
      </c>
    </row>
    <row r="31" spans="1:5" s="19" customFormat="1" ht="12" customHeight="1" thickBot="1" x14ac:dyDescent="0.25">
      <c r="A31" s="32" t="s">
        <v>66</v>
      </c>
      <c r="B31" s="33" t="s">
        <v>67</v>
      </c>
      <c r="C31" s="42">
        <v>126</v>
      </c>
      <c r="D31" s="34">
        <v>91</v>
      </c>
      <c r="E31" s="35">
        <v>300</v>
      </c>
    </row>
    <row r="32" spans="1:5" s="19" customFormat="1" ht="12" customHeight="1" thickBot="1" x14ac:dyDescent="0.25">
      <c r="A32" s="15" t="s">
        <v>68</v>
      </c>
      <c r="B32" s="16" t="s">
        <v>69</v>
      </c>
      <c r="C32" s="17">
        <f>SUM(C33:C42)</f>
        <v>17423</v>
      </c>
      <c r="D32" s="17">
        <f>SUM(D33:D42)</f>
        <v>36883</v>
      </c>
      <c r="E32" s="18">
        <f>SUM(E33:E42)</f>
        <v>12598</v>
      </c>
    </row>
    <row r="33" spans="1:5" s="19" customFormat="1" ht="12" customHeight="1" x14ac:dyDescent="0.2">
      <c r="A33" s="20" t="s">
        <v>70</v>
      </c>
      <c r="B33" s="21" t="s">
        <v>71</v>
      </c>
      <c r="C33" s="22">
        <v>430</v>
      </c>
      <c r="D33" s="22">
        <v>1606</v>
      </c>
      <c r="E33" s="30">
        <v>1000</v>
      </c>
    </row>
    <row r="34" spans="1:5" s="19" customFormat="1" ht="12" customHeight="1" x14ac:dyDescent="0.2">
      <c r="A34" s="24" t="s">
        <v>72</v>
      </c>
      <c r="B34" s="25" t="s">
        <v>73</v>
      </c>
      <c r="C34" s="26">
        <v>8159</v>
      </c>
      <c r="D34" s="26">
        <f>4982+10157</f>
        <v>15139</v>
      </c>
      <c r="E34" s="31">
        <f>450+5400</f>
        <v>5850</v>
      </c>
    </row>
    <row r="35" spans="1:5" s="19" customFormat="1" ht="12" customHeight="1" x14ac:dyDescent="0.2">
      <c r="A35" s="24" t="s">
        <v>74</v>
      </c>
      <c r="B35" s="25" t="s">
        <v>75</v>
      </c>
      <c r="C35" s="26">
        <v>1983</v>
      </c>
      <c r="D35" s="26">
        <v>1995</v>
      </c>
      <c r="E35" s="31">
        <v>2000</v>
      </c>
    </row>
    <row r="36" spans="1:5" s="19" customFormat="1" ht="12" customHeight="1" x14ac:dyDescent="0.2">
      <c r="A36" s="24" t="s">
        <v>76</v>
      </c>
      <c r="B36" s="25" t="s">
        <v>77</v>
      </c>
      <c r="C36" s="26">
        <v>43</v>
      </c>
      <c r="D36" s="26">
        <v>12400</v>
      </c>
      <c r="E36" s="31">
        <v>43</v>
      </c>
    </row>
    <row r="37" spans="1:5" s="19" customFormat="1" ht="12" customHeight="1" x14ac:dyDescent="0.2">
      <c r="A37" s="24" t="s">
        <v>78</v>
      </c>
      <c r="B37" s="25" t="s">
        <v>79</v>
      </c>
      <c r="C37" s="26">
        <v>3550</v>
      </c>
      <c r="D37" s="26">
        <f>1425+1267</f>
        <v>2692</v>
      </c>
      <c r="E37" s="31">
        <v>1084</v>
      </c>
    </row>
    <row r="38" spans="1:5" s="19" customFormat="1" ht="12" customHeight="1" x14ac:dyDescent="0.2">
      <c r="A38" s="24" t="s">
        <v>80</v>
      </c>
      <c r="B38" s="25" t="s">
        <v>81</v>
      </c>
      <c r="C38" s="26">
        <v>3102</v>
      </c>
      <c r="D38" s="26">
        <f>1708+1260</f>
        <v>2968</v>
      </c>
      <c r="E38" s="31">
        <f>810+1751</f>
        <v>2561</v>
      </c>
    </row>
    <row r="39" spans="1:5" s="19" customFormat="1" ht="12" customHeight="1" x14ac:dyDescent="0.2">
      <c r="A39" s="24" t="s">
        <v>82</v>
      </c>
      <c r="B39" s="25" t="s">
        <v>83</v>
      </c>
      <c r="C39" s="26"/>
      <c r="D39" s="26"/>
      <c r="E39" s="31"/>
    </row>
    <row r="40" spans="1:5" s="19" customFormat="1" ht="12" customHeight="1" x14ac:dyDescent="0.2">
      <c r="A40" s="24" t="s">
        <v>84</v>
      </c>
      <c r="B40" s="25" t="s">
        <v>85</v>
      </c>
      <c r="C40" s="26">
        <v>72</v>
      </c>
      <c r="D40" s="26">
        <v>29</v>
      </c>
      <c r="E40" s="31">
        <v>60</v>
      </c>
    </row>
    <row r="41" spans="1:5" s="19" customFormat="1" ht="12" customHeight="1" x14ac:dyDescent="0.2">
      <c r="A41" s="24" t="s">
        <v>86</v>
      </c>
      <c r="B41" s="25" t="s">
        <v>87</v>
      </c>
      <c r="C41" s="26"/>
      <c r="D41" s="41"/>
      <c r="E41" s="43"/>
    </row>
    <row r="42" spans="1:5" s="19" customFormat="1" ht="12" customHeight="1" thickBot="1" x14ac:dyDescent="0.25">
      <c r="A42" s="32" t="s">
        <v>88</v>
      </c>
      <c r="B42" s="33" t="s">
        <v>89</v>
      </c>
      <c r="C42" s="34">
        <v>84</v>
      </c>
      <c r="D42" s="42">
        <v>54</v>
      </c>
      <c r="E42" s="44">
        <v>0</v>
      </c>
    </row>
    <row r="43" spans="1:5" s="19" customFormat="1" ht="12" customHeight="1" thickBot="1" x14ac:dyDescent="0.25">
      <c r="A43" s="15" t="s">
        <v>90</v>
      </c>
      <c r="B43" s="16" t="s">
        <v>91</v>
      </c>
      <c r="C43" s="17">
        <f>SUM(C44:C48)</f>
        <v>0</v>
      </c>
      <c r="D43" s="17">
        <f>SUM(D44:D48)</f>
        <v>1900</v>
      </c>
      <c r="E43" s="18">
        <f>SUM(E44:E48)</f>
        <v>0</v>
      </c>
    </row>
    <row r="44" spans="1:5" s="19" customFormat="1" ht="12" customHeight="1" x14ac:dyDescent="0.2">
      <c r="A44" s="20" t="s">
        <v>92</v>
      </c>
      <c r="B44" s="21" t="s">
        <v>93</v>
      </c>
      <c r="C44" s="22"/>
      <c r="D44" s="45"/>
      <c r="E44" s="46"/>
    </row>
    <row r="45" spans="1:5" s="19" customFormat="1" ht="12" customHeight="1" x14ac:dyDescent="0.2">
      <c r="A45" s="24" t="s">
        <v>94</v>
      </c>
      <c r="B45" s="25" t="s">
        <v>95</v>
      </c>
      <c r="C45" s="26"/>
      <c r="D45" s="41">
        <v>1900</v>
      </c>
      <c r="E45" s="43"/>
    </row>
    <row r="46" spans="1:5" s="19" customFormat="1" ht="12" customHeight="1" x14ac:dyDescent="0.2">
      <c r="A46" s="24" t="s">
        <v>96</v>
      </c>
      <c r="B46" s="25" t="s">
        <v>97</v>
      </c>
      <c r="C46" s="26"/>
      <c r="D46" s="41"/>
      <c r="E46" s="43"/>
    </row>
    <row r="47" spans="1:5" s="19" customFormat="1" ht="12" customHeight="1" x14ac:dyDescent="0.2">
      <c r="A47" s="24" t="s">
        <v>98</v>
      </c>
      <c r="B47" s="25" t="s">
        <v>99</v>
      </c>
      <c r="C47" s="26"/>
      <c r="D47" s="41"/>
      <c r="E47" s="43"/>
    </row>
    <row r="48" spans="1:5" s="19" customFormat="1" ht="12" customHeight="1" thickBot="1" x14ac:dyDescent="0.25">
      <c r="A48" s="32" t="s">
        <v>100</v>
      </c>
      <c r="B48" s="33" t="s">
        <v>101</v>
      </c>
      <c r="C48" s="34"/>
      <c r="D48" s="42"/>
      <c r="E48" s="44"/>
    </row>
    <row r="49" spans="1:5" s="19" customFormat="1" ht="12" customHeight="1" thickBot="1" x14ac:dyDescent="0.25">
      <c r="A49" s="15" t="s">
        <v>102</v>
      </c>
      <c r="B49" s="16" t="s">
        <v>103</v>
      </c>
      <c r="C49" s="17">
        <f>SUM(C50:C52)</f>
        <v>67844</v>
      </c>
      <c r="D49" s="17">
        <f>SUM(D50:D52)</f>
        <v>10465</v>
      </c>
      <c r="E49" s="18">
        <f>SUM(E50:E52)</f>
        <v>0</v>
      </c>
    </row>
    <row r="50" spans="1:5" s="19" customFormat="1" ht="12" customHeight="1" x14ac:dyDescent="0.2">
      <c r="A50" s="20" t="s">
        <v>104</v>
      </c>
      <c r="B50" s="21" t="s">
        <v>105</v>
      </c>
      <c r="C50" s="22"/>
      <c r="D50" s="22"/>
      <c r="E50" s="30"/>
    </row>
    <row r="51" spans="1:5" s="19" customFormat="1" ht="12" customHeight="1" x14ac:dyDescent="0.2">
      <c r="A51" s="24" t="s">
        <v>106</v>
      </c>
      <c r="B51" s="25" t="s">
        <v>107</v>
      </c>
      <c r="C51" s="26">
        <v>1205</v>
      </c>
      <c r="D51" s="26">
        <v>75</v>
      </c>
      <c r="E51" s="31"/>
    </row>
    <row r="52" spans="1:5" s="19" customFormat="1" ht="12" customHeight="1" x14ac:dyDescent="0.2">
      <c r="A52" s="24" t="s">
        <v>108</v>
      </c>
      <c r="B52" s="25" t="s">
        <v>109</v>
      </c>
      <c r="C52" s="26">
        <v>66639</v>
      </c>
      <c r="D52" s="26">
        <v>10390</v>
      </c>
      <c r="E52" s="31">
        <v>0</v>
      </c>
    </row>
    <row r="53" spans="1:5" s="19" customFormat="1" ht="12" customHeight="1" thickBot="1" x14ac:dyDescent="0.25">
      <c r="A53" s="32" t="s">
        <v>110</v>
      </c>
      <c r="B53" s="33" t="s">
        <v>111</v>
      </c>
      <c r="C53" s="34"/>
      <c r="D53" s="34"/>
      <c r="E53" s="35"/>
    </row>
    <row r="54" spans="1:5" s="19" customFormat="1" ht="12" customHeight="1" thickBot="1" x14ac:dyDescent="0.25">
      <c r="A54" s="15" t="s">
        <v>112</v>
      </c>
      <c r="B54" s="29" t="s">
        <v>113</v>
      </c>
      <c r="C54" s="17">
        <f>SUM(C55:C57)</f>
        <v>84</v>
      </c>
      <c r="D54" s="17">
        <f>SUM(D55:D57)</f>
        <v>0</v>
      </c>
      <c r="E54" s="18">
        <f>SUM(E55:E57)</f>
        <v>0</v>
      </c>
    </row>
    <row r="55" spans="1:5" s="19" customFormat="1" ht="12" customHeight="1" x14ac:dyDescent="0.2">
      <c r="A55" s="24" t="s">
        <v>114</v>
      </c>
      <c r="B55" s="21" t="s">
        <v>115</v>
      </c>
      <c r="C55" s="41"/>
      <c r="D55" s="41"/>
      <c r="E55" s="43"/>
    </row>
    <row r="56" spans="1:5" s="19" customFormat="1" ht="12" customHeight="1" x14ac:dyDescent="0.2">
      <c r="A56" s="24" t="s">
        <v>116</v>
      </c>
      <c r="B56" s="25" t="s">
        <v>117</v>
      </c>
      <c r="C56" s="41"/>
      <c r="D56" s="41"/>
      <c r="E56" s="43"/>
    </row>
    <row r="57" spans="1:5" s="19" customFormat="1" ht="12" customHeight="1" x14ac:dyDescent="0.2">
      <c r="A57" s="24" t="s">
        <v>118</v>
      </c>
      <c r="B57" s="25" t="s">
        <v>119</v>
      </c>
      <c r="C57" s="41">
        <v>84</v>
      </c>
      <c r="D57" s="41"/>
      <c r="E57" s="43"/>
    </row>
    <row r="58" spans="1:5" s="19" customFormat="1" ht="12" customHeight="1" thickBot="1" x14ac:dyDescent="0.25">
      <c r="A58" s="24" t="s">
        <v>120</v>
      </c>
      <c r="B58" s="33" t="s">
        <v>121</v>
      </c>
      <c r="C58" s="41"/>
      <c r="D58" s="41"/>
      <c r="E58" s="43"/>
    </row>
    <row r="59" spans="1:5" s="19" customFormat="1" ht="12" customHeight="1" thickBot="1" x14ac:dyDescent="0.25">
      <c r="A59" s="15" t="s">
        <v>122</v>
      </c>
      <c r="B59" s="16" t="s">
        <v>123</v>
      </c>
      <c r="C59" s="36">
        <f>+C5+C11+C18+C25+C32+C43+C49+C54</f>
        <v>448379</v>
      </c>
      <c r="D59" s="36">
        <f>+D5+D11+D18+D25+D32+D43+D49+D54</f>
        <v>285380</v>
      </c>
      <c r="E59" s="37">
        <f>+E5+E11+E18+E25+E32+E43+E49+E54</f>
        <v>125179</v>
      </c>
    </row>
    <row r="60" spans="1:5" s="19" customFormat="1" ht="12" customHeight="1" thickBot="1" x14ac:dyDescent="0.25">
      <c r="A60" s="47" t="s">
        <v>124</v>
      </c>
      <c r="B60" s="29" t="s">
        <v>125</v>
      </c>
      <c r="C60" s="17">
        <f>SUM(C61:C63)</f>
        <v>0</v>
      </c>
      <c r="D60" s="17">
        <f>SUM(D61:D63)</f>
        <v>165</v>
      </c>
      <c r="E60" s="18">
        <f>SUM(E61:E63)</f>
        <v>0</v>
      </c>
    </row>
    <row r="61" spans="1:5" s="19" customFormat="1" ht="12" customHeight="1" x14ac:dyDescent="0.2">
      <c r="A61" s="24" t="s">
        <v>126</v>
      </c>
      <c r="B61" s="21" t="s">
        <v>127</v>
      </c>
      <c r="C61" s="41"/>
      <c r="D61" s="41"/>
      <c r="E61" s="43"/>
    </row>
    <row r="62" spans="1:5" s="19" customFormat="1" ht="12" customHeight="1" x14ac:dyDescent="0.2">
      <c r="A62" s="24" t="s">
        <v>128</v>
      </c>
      <c r="B62" s="25" t="s">
        <v>129</v>
      </c>
      <c r="C62" s="41"/>
      <c r="D62" s="41">
        <v>165</v>
      </c>
      <c r="E62" s="43">
        <v>0</v>
      </c>
    </row>
    <row r="63" spans="1:5" s="19" customFormat="1" ht="12" customHeight="1" thickBot="1" x14ac:dyDescent="0.25">
      <c r="A63" s="24" t="s">
        <v>130</v>
      </c>
      <c r="B63" s="48" t="s">
        <v>131</v>
      </c>
      <c r="C63" s="41"/>
      <c r="D63" s="41"/>
      <c r="E63" s="43"/>
    </row>
    <row r="64" spans="1:5" s="19" customFormat="1" ht="12" customHeight="1" thickBot="1" x14ac:dyDescent="0.25">
      <c r="A64" s="47" t="s">
        <v>132</v>
      </c>
      <c r="B64" s="29" t="s">
        <v>133</v>
      </c>
      <c r="C64" s="17">
        <f>SUM(C65:C68)</f>
        <v>0</v>
      </c>
      <c r="D64" s="17">
        <f>SUM(D65:D68)</f>
        <v>0</v>
      </c>
      <c r="E64" s="18">
        <f>SUM(E65:E68)</f>
        <v>0</v>
      </c>
    </row>
    <row r="65" spans="1:7" s="19" customFormat="1" ht="12" customHeight="1" x14ac:dyDescent="0.2">
      <c r="A65" s="24" t="s">
        <v>134</v>
      </c>
      <c r="B65" s="21" t="s">
        <v>135</v>
      </c>
      <c r="C65" s="41"/>
      <c r="D65" s="41"/>
      <c r="E65" s="43"/>
    </row>
    <row r="66" spans="1:7" s="19" customFormat="1" ht="12" customHeight="1" x14ac:dyDescent="0.2">
      <c r="A66" s="24" t="s">
        <v>136</v>
      </c>
      <c r="B66" s="25" t="s">
        <v>137</v>
      </c>
      <c r="C66" s="41"/>
      <c r="D66" s="41"/>
      <c r="E66" s="43"/>
    </row>
    <row r="67" spans="1:7" s="19" customFormat="1" ht="12" customHeight="1" x14ac:dyDescent="0.2">
      <c r="A67" s="24" t="s">
        <v>138</v>
      </c>
      <c r="B67" s="25" t="s">
        <v>139</v>
      </c>
      <c r="C67" s="41"/>
      <c r="D67" s="41"/>
      <c r="E67" s="43"/>
    </row>
    <row r="68" spans="1:7" s="19" customFormat="1" ht="17.25" customHeight="1" thickBot="1" x14ac:dyDescent="0.3">
      <c r="A68" s="24" t="s">
        <v>140</v>
      </c>
      <c r="B68" s="33" t="s">
        <v>141</v>
      </c>
      <c r="C68" s="41"/>
      <c r="D68" s="41"/>
      <c r="E68" s="43"/>
      <c r="G68" s="49"/>
    </row>
    <row r="69" spans="1:7" s="19" customFormat="1" ht="12" customHeight="1" thickBot="1" x14ac:dyDescent="0.25">
      <c r="A69" s="47" t="s">
        <v>142</v>
      </c>
      <c r="B69" s="29" t="s">
        <v>143</v>
      </c>
      <c r="C69" s="17">
        <f>SUM(C70:C71)</f>
        <v>3302</v>
      </c>
      <c r="D69" s="17">
        <f>SUM(D70:D71)</f>
        <v>8169</v>
      </c>
      <c r="E69" s="18">
        <f>SUM(E70:E71)</f>
        <v>34448</v>
      </c>
    </row>
    <row r="70" spans="1:7" s="19" customFormat="1" ht="12" customHeight="1" x14ac:dyDescent="0.2">
      <c r="A70" s="24" t="s">
        <v>144</v>
      </c>
      <c r="B70" s="21" t="s">
        <v>145</v>
      </c>
      <c r="C70" s="41">
        <v>3302</v>
      </c>
      <c r="D70" s="41">
        <f>8389-220</f>
        <v>8169</v>
      </c>
      <c r="E70" s="43">
        <v>34448</v>
      </c>
    </row>
    <row r="71" spans="1:7" s="19" customFormat="1" ht="12" customHeight="1" thickBot="1" x14ac:dyDescent="0.25">
      <c r="A71" s="24" t="s">
        <v>146</v>
      </c>
      <c r="B71" s="33" t="s">
        <v>147</v>
      </c>
      <c r="C71" s="41"/>
      <c r="D71" s="41"/>
      <c r="E71" s="43"/>
    </row>
    <row r="72" spans="1:7" s="19" customFormat="1" ht="12" customHeight="1" thickBot="1" x14ac:dyDescent="0.25">
      <c r="A72" s="47" t="s">
        <v>148</v>
      </c>
      <c r="B72" s="29" t="s">
        <v>149</v>
      </c>
      <c r="C72" s="17">
        <f>SUM(C73:C75)</f>
        <v>24010</v>
      </c>
      <c r="D72" s="17">
        <f>SUM(D73:D75)</f>
        <v>29051</v>
      </c>
      <c r="E72" s="18">
        <f>SUM(E73:E75)</f>
        <v>24402</v>
      </c>
    </row>
    <row r="73" spans="1:7" s="19" customFormat="1" ht="12" customHeight="1" x14ac:dyDescent="0.2">
      <c r="A73" s="24" t="s">
        <v>150</v>
      </c>
      <c r="B73" s="21" t="s">
        <v>151</v>
      </c>
      <c r="C73" s="41">
        <f>475691-451681</f>
        <v>24010</v>
      </c>
      <c r="D73" s="41">
        <f>27441+1610</f>
        <v>29051</v>
      </c>
      <c r="E73" s="43">
        <v>24402</v>
      </c>
    </row>
    <row r="74" spans="1:7" s="19" customFormat="1" ht="12" customHeight="1" x14ac:dyDescent="0.2">
      <c r="A74" s="24" t="s">
        <v>152</v>
      </c>
      <c r="B74" s="25" t="s">
        <v>153</v>
      </c>
      <c r="C74" s="41"/>
      <c r="D74" s="41"/>
      <c r="E74" s="43"/>
    </row>
    <row r="75" spans="1:7" s="19" customFormat="1" ht="12" customHeight="1" thickBot="1" x14ac:dyDescent="0.25">
      <c r="A75" s="24" t="s">
        <v>154</v>
      </c>
      <c r="B75" s="33" t="s">
        <v>155</v>
      </c>
      <c r="C75" s="41"/>
      <c r="D75" s="41"/>
      <c r="E75" s="43"/>
    </row>
    <row r="76" spans="1:7" s="19" customFormat="1" ht="12" customHeight="1" thickBot="1" x14ac:dyDescent="0.25">
      <c r="A76" s="47" t="s">
        <v>156</v>
      </c>
      <c r="B76" s="29" t="s">
        <v>157</v>
      </c>
      <c r="C76" s="17">
        <f>SUM(C77:C80)</f>
        <v>0</v>
      </c>
      <c r="D76" s="17">
        <f>SUM(D77:D80)</f>
        <v>0</v>
      </c>
      <c r="E76" s="18">
        <f>SUM(E77:E80)</f>
        <v>0</v>
      </c>
    </row>
    <row r="77" spans="1:7" s="19" customFormat="1" ht="12" customHeight="1" x14ac:dyDescent="0.2">
      <c r="A77" s="50" t="s">
        <v>158</v>
      </c>
      <c r="B77" s="21" t="s">
        <v>159</v>
      </c>
      <c r="C77" s="41"/>
      <c r="D77" s="41"/>
      <c r="E77" s="43"/>
    </row>
    <row r="78" spans="1:7" s="19" customFormat="1" ht="12" customHeight="1" x14ac:dyDescent="0.2">
      <c r="A78" s="51" t="s">
        <v>160</v>
      </c>
      <c r="B78" s="25" t="s">
        <v>161</v>
      </c>
      <c r="C78" s="41"/>
      <c r="D78" s="41"/>
      <c r="E78" s="43"/>
    </row>
    <row r="79" spans="1:7" s="19" customFormat="1" ht="12" customHeight="1" x14ac:dyDescent="0.2">
      <c r="A79" s="51" t="s">
        <v>162</v>
      </c>
      <c r="B79" s="25" t="s">
        <v>163</v>
      </c>
      <c r="C79" s="41"/>
      <c r="D79" s="41"/>
      <c r="E79" s="43"/>
    </row>
    <row r="80" spans="1:7" s="19" customFormat="1" ht="12" customHeight="1" thickBot="1" x14ac:dyDescent="0.25">
      <c r="A80" s="52" t="s">
        <v>164</v>
      </c>
      <c r="B80" s="33" t="s">
        <v>165</v>
      </c>
      <c r="C80" s="41"/>
      <c r="D80" s="41"/>
      <c r="E80" s="43"/>
    </row>
    <row r="81" spans="1:6" s="19" customFormat="1" ht="12" customHeight="1" thickBot="1" x14ac:dyDescent="0.25">
      <c r="A81" s="47" t="s">
        <v>166</v>
      </c>
      <c r="B81" s="29" t="s">
        <v>167</v>
      </c>
      <c r="C81" s="53"/>
      <c r="D81" s="53"/>
      <c r="E81" s="54"/>
    </row>
    <row r="82" spans="1:6" s="19" customFormat="1" ht="12" customHeight="1" thickBot="1" x14ac:dyDescent="0.25">
      <c r="A82" s="47" t="s">
        <v>168</v>
      </c>
      <c r="B82" s="55" t="s">
        <v>169</v>
      </c>
      <c r="C82" s="36">
        <f>+C60+C64+C69+C72+C76+C81</f>
        <v>27312</v>
      </c>
      <c r="D82" s="36">
        <f>+D60+D64+D69+D72+D76+D81</f>
        <v>37385</v>
      </c>
      <c r="E82" s="37">
        <f>+E60+E64+E69+E72+E76+E81</f>
        <v>58850</v>
      </c>
    </row>
    <row r="83" spans="1:6" s="19" customFormat="1" ht="12" customHeight="1" thickBot="1" x14ac:dyDescent="0.25">
      <c r="A83" s="56" t="s">
        <v>170</v>
      </c>
      <c r="B83" s="57" t="s">
        <v>171</v>
      </c>
      <c r="C83" s="36">
        <f>+C59+C82</f>
        <v>475691</v>
      </c>
      <c r="D83" s="36">
        <f>+D59+D82</f>
        <v>322765</v>
      </c>
      <c r="E83" s="37">
        <f>+E59+E82</f>
        <v>184029</v>
      </c>
    </row>
    <row r="84" spans="1:6" s="19" customFormat="1" ht="12" customHeight="1" x14ac:dyDescent="0.2">
      <c r="A84" s="58"/>
      <c r="B84" s="59"/>
      <c r="C84" s="60"/>
      <c r="D84" s="61"/>
      <c r="E84" s="62"/>
    </row>
    <row r="85" spans="1:6" s="19" customFormat="1" ht="12" customHeight="1" x14ac:dyDescent="0.2">
      <c r="A85" s="1" t="s">
        <v>172</v>
      </c>
      <c r="B85" s="1"/>
      <c r="C85" s="1"/>
      <c r="D85" s="1"/>
      <c r="E85" s="1"/>
    </row>
    <row r="86" spans="1:6" s="19" customFormat="1" ht="12" customHeight="1" thickBot="1" x14ac:dyDescent="0.25">
      <c r="A86" s="3" t="s">
        <v>173</v>
      </c>
      <c r="B86" s="3"/>
      <c r="C86" s="4"/>
      <c r="D86" s="5"/>
      <c r="E86" s="63" t="s">
        <v>174</v>
      </c>
    </row>
    <row r="87" spans="1:6" s="19" customFormat="1" ht="24" customHeight="1" thickBot="1" x14ac:dyDescent="0.25">
      <c r="A87" s="7" t="s">
        <v>175</v>
      </c>
      <c r="B87" s="8" t="s">
        <v>176</v>
      </c>
      <c r="C87" s="8" t="s">
        <v>5</v>
      </c>
      <c r="D87" s="9" t="s">
        <v>6</v>
      </c>
      <c r="E87" s="10" t="s">
        <v>7</v>
      </c>
      <c r="F87" s="64"/>
    </row>
    <row r="88" spans="1:6" s="19" customFormat="1" ht="12" customHeight="1" thickBot="1" x14ac:dyDescent="0.25">
      <c r="A88" s="11">
        <v>1</v>
      </c>
      <c r="B88" s="12">
        <v>2</v>
      </c>
      <c r="C88" s="12">
        <v>3</v>
      </c>
      <c r="D88" s="12">
        <v>4</v>
      </c>
      <c r="E88" s="65">
        <v>5</v>
      </c>
      <c r="F88" s="64"/>
    </row>
    <row r="89" spans="1:6" s="19" customFormat="1" ht="15" customHeight="1" thickBot="1" x14ac:dyDescent="0.25">
      <c r="A89" s="66" t="s">
        <v>13</v>
      </c>
      <c r="B89" s="67" t="s">
        <v>177</v>
      </c>
      <c r="C89" s="68">
        <f>SUM(C90:C94)</f>
        <v>198604</v>
      </c>
      <c r="D89" s="69">
        <f>+D90+D91+D92+D93+D94</f>
        <v>162531</v>
      </c>
      <c r="E89" s="70">
        <f>+E90+E91+E92+E93+E94</f>
        <v>123179</v>
      </c>
      <c r="F89" s="64"/>
    </row>
    <row r="90" spans="1:6" s="19" customFormat="1" ht="12.95" customHeight="1" x14ac:dyDescent="0.2">
      <c r="A90" s="71" t="s">
        <v>15</v>
      </c>
      <c r="B90" s="72" t="s">
        <v>178</v>
      </c>
      <c r="C90" s="73">
        <v>74910</v>
      </c>
      <c r="D90" s="74">
        <f>48913+17865</f>
        <v>66778</v>
      </c>
      <c r="E90" s="75">
        <f>50666+15567</f>
        <v>66233</v>
      </c>
    </row>
    <row r="91" spans="1:6" ht="16.5" customHeight="1" x14ac:dyDescent="0.25">
      <c r="A91" s="24" t="s">
        <v>17</v>
      </c>
      <c r="B91" s="76" t="s">
        <v>179</v>
      </c>
      <c r="C91" s="77">
        <v>14231</v>
      </c>
      <c r="D91" s="26">
        <f>8321+4851</f>
        <v>13172</v>
      </c>
      <c r="E91" s="31">
        <f>8510+4230</f>
        <v>12740</v>
      </c>
    </row>
    <row r="92" spans="1:6" x14ac:dyDescent="0.25">
      <c r="A92" s="24" t="s">
        <v>19</v>
      </c>
      <c r="B92" s="76" t="s">
        <v>180</v>
      </c>
      <c r="C92" s="78">
        <v>75121</v>
      </c>
      <c r="D92" s="34">
        <f>44062+12503</f>
        <v>56565</v>
      </c>
      <c r="E92" s="35">
        <f>24008+12850</f>
        <v>36858</v>
      </c>
    </row>
    <row r="93" spans="1:6" s="14" customFormat="1" ht="12" customHeight="1" x14ac:dyDescent="0.2">
      <c r="A93" s="24" t="s">
        <v>21</v>
      </c>
      <c r="B93" s="79" t="s">
        <v>181</v>
      </c>
      <c r="C93" s="78">
        <v>6185</v>
      </c>
      <c r="D93" s="34">
        <v>2557</v>
      </c>
      <c r="E93" s="35">
        <v>1315</v>
      </c>
    </row>
    <row r="94" spans="1:6" ht="12" customHeight="1" x14ac:dyDescent="0.25">
      <c r="A94" s="24" t="s">
        <v>182</v>
      </c>
      <c r="B94" s="80" t="s">
        <v>183</v>
      </c>
      <c r="C94" s="35">
        <v>28157</v>
      </c>
      <c r="D94" s="35">
        <v>23459</v>
      </c>
      <c r="E94" s="35">
        <v>6033</v>
      </c>
    </row>
    <row r="95" spans="1:6" ht="12" customHeight="1" x14ac:dyDescent="0.25">
      <c r="A95" s="24" t="s">
        <v>184</v>
      </c>
      <c r="B95" s="76" t="s">
        <v>185</v>
      </c>
      <c r="C95" s="78">
        <v>444</v>
      </c>
      <c r="D95" s="34">
        <v>3577</v>
      </c>
      <c r="E95" s="35">
        <v>200</v>
      </c>
    </row>
    <row r="96" spans="1:6" ht="12" customHeight="1" x14ac:dyDescent="0.25">
      <c r="A96" s="24" t="s">
        <v>186</v>
      </c>
      <c r="B96" s="81" t="s">
        <v>187</v>
      </c>
      <c r="C96" s="78"/>
      <c r="D96" s="34"/>
      <c r="E96" s="35"/>
    </row>
    <row r="97" spans="1:5" ht="12" customHeight="1" x14ac:dyDescent="0.25">
      <c r="A97" s="24" t="s">
        <v>188</v>
      </c>
      <c r="B97" s="82" t="s">
        <v>189</v>
      </c>
      <c r="C97" s="78"/>
      <c r="D97" s="34"/>
      <c r="E97" s="35"/>
    </row>
    <row r="98" spans="1:5" ht="12" customHeight="1" x14ac:dyDescent="0.25">
      <c r="A98" s="24" t="s">
        <v>190</v>
      </c>
      <c r="B98" s="82" t="s">
        <v>191</v>
      </c>
      <c r="C98" s="78"/>
      <c r="D98" s="34"/>
      <c r="E98" s="35"/>
    </row>
    <row r="99" spans="1:5" ht="12" customHeight="1" x14ac:dyDescent="0.25">
      <c r="A99" s="24" t="s">
        <v>192</v>
      </c>
      <c r="B99" s="81" t="s">
        <v>193</v>
      </c>
      <c r="C99" s="78">
        <v>21729</v>
      </c>
      <c r="D99" s="34">
        <v>12638</v>
      </c>
      <c r="E99" s="35">
        <v>5713</v>
      </c>
    </row>
    <row r="100" spans="1:5" ht="12" customHeight="1" x14ac:dyDescent="0.25">
      <c r="A100" s="24" t="s">
        <v>194</v>
      </c>
      <c r="B100" s="81" t="s">
        <v>195</v>
      </c>
      <c r="C100" s="78"/>
      <c r="D100" s="34"/>
      <c r="E100" s="35"/>
    </row>
    <row r="101" spans="1:5" ht="12" customHeight="1" x14ac:dyDescent="0.25">
      <c r="A101" s="24" t="s">
        <v>196</v>
      </c>
      <c r="B101" s="82" t="s">
        <v>197</v>
      </c>
      <c r="C101" s="78">
        <v>33</v>
      </c>
      <c r="D101" s="34">
        <v>381</v>
      </c>
      <c r="E101" s="35"/>
    </row>
    <row r="102" spans="1:5" ht="12" customHeight="1" x14ac:dyDescent="0.25">
      <c r="A102" s="83" t="s">
        <v>198</v>
      </c>
      <c r="B102" s="84" t="s">
        <v>199</v>
      </c>
      <c r="C102" s="78"/>
      <c r="D102" s="34"/>
      <c r="E102" s="35"/>
    </row>
    <row r="103" spans="1:5" ht="12" customHeight="1" x14ac:dyDescent="0.25">
      <c r="A103" s="24" t="s">
        <v>200</v>
      </c>
      <c r="B103" s="84" t="s">
        <v>201</v>
      </c>
      <c r="C103" s="78"/>
      <c r="D103" s="34"/>
      <c r="E103" s="35"/>
    </row>
    <row r="104" spans="1:5" ht="12" customHeight="1" thickBot="1" x14ac:dyDescent="0.3">
      <c r="A104" s="85" t="s">
        <v>202</v>
      </c>
      <c r="B104" s="86" t="s">
        <v>203</v>
      </c>
      <c r="C104" s="87">
        <v>5951</v>
      </c>
      <c r="D104" s="88">
        <v>6863</v>
      </c>
      <c r="E104" s="89">
        <v>120</v>
      </c>
    </row>
    <row r="105" spans="1:5" ht="12" customHeight="1" thickBot="1" x14ac:dyDescent="0.3">
      <c r="A105" s="15" t="s">
        <v>25</v>
      </c>
      <c r="B105" s="90" t="s">
        <v>204</v>
      </c>
      <c r="C105" s="91">
        <f>+C106+C108+C110</f>
        <v>246483</v>
      </c>
      <c r="D105" s="17">
        <f>+D106+D108+D110</f>
        <v>61699</v>
      </c>
      <c r="E105" s="18">
        <f>+E106+E108+E110</f>
        <v>34448</v>
      </c>
    </row>
    <row r="106" spans="1:5" ht="12" customHeight="1" x14ac:dyDescent="0.25">
      <c r="A106" s="20" t="s">
        <v>27</v>
      </c>
      <c r="B106" s="76" t="s">
        <v>205</v>
      </c>
      <c r="C106" s="92">
        <v>133443</v>
      </c>
      <c r="D106" s="22">
        <v>34699</v>
      </c>
      <c r="E106" s="30">
        <v>3503</v>
      </c>
    </row>
    <row r="107" spans="1:5" ht="12" customHeight="1" x14ac:dyDescent="0.25">
      <c r="A107" s="20" t="s">
        <v>29</v>
      </c>
      <c r="B107" s="93" t="s">
        <v>206</v>
      </c>
      <c r="C107" s="92">
        <v>129039</v>
      </c>
      <c r="D107" s="22">
        <v>0</v>
      </c>
      <c r="E107" s="30">
        <v>0</v>
      </c>
    </row>
    <row r="108" spans="1:5" ht="12" customHeight="1" x14ac:dyDescent="0.25">
      <c r="A108" s="20" t="s">
        <v>31</v>
      </c>
      <c r="B108" s="93" t="s">
        <v>207</v>
      </c>
      <c r="C108" s="77">
        <v>33484</v>
      </c>
      <c r="D108" s="26">
        <v>635</v>
      </c>
      <c r="E108" s="31">
        <v>30945</v>
      </c>
    </row>
    <row r="109" spans="1:5" ht="12" customHeight="1" x14ac:dyDescent="0.25">
      <c r="A109" s="20" t="s">
        <v>33</v>
      </c>
      <c r="B109" s="93" t="s">
        <v>208</v>
      </c>
      <c r="C109" s="94">
        <v>33484</v>
      </c>
      <c r="D109" s="26">
        <v>0</v>
      </c>
      <c r="E109" s="31">
        <v>0</v>
      </c>
    </row>
    <row r="110" spans="1:5" ht="12" customHeight="1" x14ac:dyDescent="0.25">
      <c r="A110" s="20" t="s">
        <v>35</v>
      </c>
      <c r="B110" s="33" t="s">
        <v>209</v>
      </c>
      <c r="C110" s="94">
        <v>79556</v>
      </c>
      <c r="D110" s="26">
        <v>26365</v>
      </c>
      <c r="E110" s="31">
        <v>0</v>
      </c>
    </row>
    <row r="111" spans="1:5" ht="12" customHeight="1" x14ac:dyDescent="0.25">
      <c r="A111" s="20" t="s">
        <v>37</v>
      </c>
      <c r="B111" s="95" t="s">
        <v>210</v>
      </c>
      <c r="C111" s="94"/>
      <c r="D111" s="26"/>
      <c r="E111" s="31"/>
    </row>
    <row r="112" spans="1:5" x14ac:dyDescent="0.25">
      <c r="A112" s="20" t="s">
        <v>211</v>
      </c>
      <c r="B112" s="96" t="s">
        <v>212</v>
      </c>
      <c r="C112" s="94"/>
      <c r="D112" s="26"/>
      <c r="E112" s="31"/>
    </row>
    <row r="113" spans="1:5" ht="12" customHeight="1" x14ac:dyDescent="0.25">
      <c r="A113" s="20" t="s">
        <v>213</v>
      </c>
      <c r="B113" s="82" t="s">
        <v>191</v>
      </c>
      <c r="C113" s="94"/>
      <c r="D113" s="26"/>
      <c r="E113" s="31"/>
    </row>
    <row r="114" spans="1:5" ht="12" customHeight="1" x14ac:dyDescent="0.25">
      <c r="A114" s="20" t="s">
        <v>214</v>
      </c>
      <c r="B114" s="82" t="s">
        <v>215</v>
      </c>
      <c r="C114" s="94">
        <v>79556</v>
      </c>
      <c r="D114" s="26">
        <v>26365</v>
      </c>
      <c r="E114" s="31">
        <v>0</v>
      </c>
    </row>
    <row r="115" spans="1:5" ht="12" customHeight="1" x14ac:dyDescent="0.25">
      <c r="A115" s="20" t="s">
        <v>216</v>
      </c>
      <c r="B115" s="82" t="s">
        <v>217</v>
      </c>
      <c r="C115" s="94"/>
      <c r="D115" s="26"/>
      <c r="E115" s="31"/>
    </row>
    <row r="116" spans="1:5" ht="12" customHeight="1" x14ac:dyDescent="0.25">
      <c r="A116" s="20" t="s">
        <v>218</v>
      </c>
      <c r="B116" s="82" t="s">
        <v>197</v>
      </c>
      <c r="C116" s="94"/>
      <c r="D116" s="26"/>
      <c r="E116" s="31"/>
    </row>
    <row r="117" spans="1:5" ht="12" customHeight="1" x14ac:dyDescent="0.25">
      <c r="A117" s="20" t="s">
        <v>219</v>
      </c>
      <c r="B117" s="82" t="s">
        <v>220</v>
      </c>
      <c r="C117" s="94"/>
      <c r="D117" s="26"/>
      <c r="E117" s="31"/>
    </row>
    <row r="118" spans="1:5" ht="12" customHeight="1" thickBot="1" x14ac:dyDescent="0.3">
      <c r="A118" s="83" t="s">
        <v>221</v>
      </c>
      <c r="B118" s="82" t="s">
        <v>222</v>
      </c>
      <c r="C118" s="97"/>
      <c r="D118" s="34"/>
      <c r="E118" s="35"/>
    </row>
    <row r="119" spans="1:5" ht="12" customHeight="1" thickBot="1" x14ac:dyDescent="0.3">
      <c r="A119" s="15" t="s">
        <v>40</v>
      </c>
      <c r="B119" s="98" t="s">
        <v>223</v>
      </c>
      <c r="C119" s="91">
        <f>+C120+C121</f>
        <v>0</v>
      </c>
      <c r="D119" s="17">
        <f>+D120+D121</f>
        <v>0</v>
      </c>
      <c r="E119" s="18">
        <f>+E120+E121</f>
        <v>2000</v>
      </c>
    </row>
    <row r="120" spans="1:5" ht="12" customHeight="1" x14ac:dyDescent="0.25">
      <c r="A120" s="20" t="s">
        <v>42</v>
      </c>
      <c r="B120" s="99" t="s">
        <v>224</v>
      </c>
      <c r="C120" s="92"/>
      <c r="D120" s="22"/>
      <c r="E120" s="30">
        <v>2000</v>
      </c>
    </row>
    <row r="121" spans="1:5" ht="12" customHeight="1" thickBot="1" x14ac:dyDescent="0.3">
      <c r="A121" s="32" t="s">
        <v>44</v>
      </c>
      <c r="B121" s="93" t="s">
        <v>225</v>
      </c>
      <c r="C121" s="78"/>
      <c r="D121" s="34"/>
      <c r="E121" s="35"/>
    </row>
    <row r="122" spans="1:5" ht="12" customHeight="1" thickBot="1" x14ac:dyDescent="0.3">
      <c r="A122" s="15" t="s">
        <v>226</v>
      </c>
      <c r="B122" s="98" t="s">
        <v>227</v>
      </c>
      <c r="C122" s="91">
        <f>+C89+C105+C119</f>
        <v>445087</v>
      </c>
      <c r="D122" s="17">
        <f>+D89+D105+D119</f>
        <v>224230</v>
      </c>
      <c r="E122" s="18">
        <f>+E89+E105+E119</f>
        <v>159627</v>
      </c>
    </row>
    <row r="123" spans="1:5" ht="12" customHeight="1" thickBot="1" x14ac:dyDescent="0.3">
      <c r="A123" s="15" t="s">
        <v>68</v>
      </c>
      <c r="B123" s="98" t="s">
        <v>228</v>
      </c>
      <c r="C123" s="91">
        <f>+C124+C125+C126</f>
        <v>0</v>
      </c>
      <c r="D123" s="17">
        <f>+D124+D125+D126</f>
        <v>165</v>
      </c>
      <c r="E123" s="18">
        <f>+E124+E125+E126</f>
        <v>0</v>
      </c>
    </row>
    <row r="124" spans="1:5" ht="12" customHeight="1" x14ac:dyDescent="0.25">
      <c r="A124" s="20" t="s">
        <v>70</v>
      </c>
      <c r="B124" s="99" t="s">
        <v>229</v>
      </c>
      <c r="C124" s="94"/>
      <c r="D124" s="26">
        <v>0</v>
      </c>
      <c r="E124" s="31"/>
    </row>
    <row r="125" spans="1:5" ht="12" customHeight="1" x14ac:dyDescent="0.25">
      <c r="A125" s="20" t="s">
        <v>72</v>
      </c>
      <c r="B125" s="99" t="s">
        <v>230</v>
      </c>
      <c r="C125" s="94"/>
      <c r="D125" s="26">
        <v>165</v>
      </c>
      <c r="E125" s="31"/>
    </row>
    <row r="126" spans="1:5" ht="12" customHeight="1" thickBot="1" x14ac:dyDescent="0.3">
      <c r="A126" s="83" t="s">
        <v>74</v>
      </c>
      <c r="B126" s="100" t="s">
        <v>231</v>
      </c>
      <c r="C126" s="94"/>
      <c r="D126" s="26"/>
      <c r="E126" s="31"/>
    </row>
    <row r="127" spans="1:5" ht="12" customHeight="1" thickBot="1" x14ac:dyDescent="0.3">
      <c r="A127" s="15" t="s">
        <v>90</v>
      </c>
      <c r="B127" s="98" t="s">
        <v>232</v>
      </c>
      <c r="C127" s="91">
        <f>+C128+C129+C130+C131</f>
        <v>0</v>
      </c>
      <c r="D127" s="17">
        <f>+D128+D129+D130+D131</f>
        <v>0</v>
      </c>
      <c r="E127" s="18">
        <f>+E128+E129+E130+E131</f>
        <v>0</v>
      </c>
    </row>
    <row r="128" spans="1:5" ht="12" customHeight="1" x14ac:dyDescent="0.25">
      <c r="A128" s="20" t="s">
        <v>92</v>
      </c>
      <c r="B128" s="99" t="s">
        <v>233</v>
      </c>
      <c r="C128" s="94">
        <v>0</v>
      </c>
      <c r="D128" s="26"/>
      <c r="E128" s="31"/>
    </row>
    <row r="129" spans="1:5" ht="12" customHeight="1" x14ac:dyDescent="0.25">
      <c r="A129" s="20" t="s">
        <v>94</v>
      </c>
      <c r="B129" s="99" t="s">
        <v>234</v>
      </c>
      <c r="C129" s="94"/>
      <c r="D129" s="26"/>
      <c r="E129" s="31"/>
    </row>
    <row r="130" spans="1:5" ht="12" customHeight="1" x14ac:dyDescent="0.25">
      <c r="A130" s="20" t="s">
        <v>96</v>
      </c>
      <c r="B130" s="99" t="s">
        <v>235</v>
      </c>
      <c r="C130" s="94"/>
      <c r="D130" s="26"/>
      <c r="E130" s="31"/>
    </row>
    <row r="131" spans="1:5" ht="12" customHeight="1" thickBot="1" x14ac:dyDescent="0.3">
      <c r="A131" s="83" t="s">
        <v>98</v>
      </c>
      <c r="B131" s="100" t="s">
        <v>236</v>
      </c>
      <c r="C131" s="94"/>
      <c r="D131" s="26"/>
      <c r="E131" s="31"/>
    </row>
    <row r="132" spans="1:5" ht="12" customHeight="1" thickBot="1" x14ac:dyDescent="0.3">
      <c r="A132" s="15" t="s">
        <v>237</v>
      </c>
      <c r="B132" s="98" t="s">
        <v>238</v>
      </c>
      <c r="C132" s="101">
        <f>+C133+C134+C135+C136</f>
        <v>22423</v>
      </c>
      <c r="D132" s="36">
        <f>+D133+D134+D135+D136</f>
        <v>29028</v>
      </c>
      <c r="E132" s="37">
        <f>+E133+E134+E135+E136</f>
        <v>24402</v>
      </c>
    </row>
    <row r="133" spans="1:5" ht="12" customHeight="1" x14ac:dyDescent="0.25">
      <c r="A133" s="20" t="s">
        <v>104</v>
      </c>
      <c r="B133" s="99" t="s">
        <v>239</v>
      </c>
      <c r="C133" s="94">
        <v>22423</v>
      </c>
      <c r="D133" s="26">
        <v>27441</v>
      </c>
      <c r="E133" s="31">
        <v>24402</v>
      </c>
    </row>
    <row r="134" spans="1:5" ht="12" customHeight="1" x14ac:dyDescent="0.25">
      <c r="A134" s="20" t="s">
        <v>106</v>
      </c>
      <c r="B134" s="99" t="s">
        <v>240</v>
      </c>
      <c r="C134" s="94"/>
      <c r="D134" s="26">
        <v>1587</v>
      </c>
      <c r="E134" s="31"/>
    </row>
    <row r="135" spans="1:5" ht="12" customHeight="1" x14ac:dyDescent="0.25">
      <c r="A135" s="20" t="s">
        <v>108</v>
      </c>
      <c r="B135" s="99" t="s">
        <v>241</v>
      </c>
      <c r="C135" s="94"/>
      <c r="D135" s="26"/>
      <c r="E135" s="31"/>
    </row>
    <row r="136" spans="1:5" ht="12" customHeight="1" thickBot="1" x14ac:dyDescent="0.3">
      <c r="A136" s="83" t="s">
        <v>110</v>
      </c>
      <c r="B136" s="100" t="s">
        <v>242</v>
      </c>
      <c r="C136" s="94"/>
      <c r="D136" s="26"/>
      <c r="E136" s="31"/>
    </row>
    <row r="137" spans="1:5" ht="12" customHeight="1" thickBot="1" x14ac:dyDescent="0.3">
      <c r="A137" s="15" t="s">
        <v>112</v>
      </c>
      <c r="B137" s="98" t="s">
        <v>243</v>
      </c>
      <c r="C137" s="102">
        <f>+C138+C139+C140+C141</f>
        <v>0</v>
      </c>
      <c r="D137" s="103">
        <f>+D138+D139+D140+D141</f>
        <v>0</v>
      </c>
      <c r="E137" s="104">
        <f>+E138+E139+E140+E141</f>
        <v>0</v>
      </c>
    </row>
    <row r="138" spans="1:5" ht="12" customHeight="1" x14ac:dyDescent="0.25">
      <c r="A138" s="20" t="s">
        <v>114</v>
      </c>
      <c r="B138" s="99" t="s">
        <v>244</v>
      </c>
      <c r="C138" s="94"/>
      <c r="D138" s="26"/>
      <c r="E138" s="31"/>
    </row>
    <row r="139" spans="1:5" ht="12" customHeight="1" x14ac:dyDescent="0.25">
      <c r="A139" s="20" t="s">
        <v>116</v>
      </c>
      <c r="B139" s="99" t="s">
        <v>245</v>
      </c>
      <c r="C139" s="94"/>
      <c r="D139" s="26"/>
      <c r="E139" s="31"/>
    </row>
    <row r="140" spans="1:5" ht="12" customHeight="1" x14ac:dyDescent="0.25">
      <c r="A140" s="20" t="s">
        <v>118</v>
      </c>
      <c r="B140" s="99" t="s">
        <v>246</v>
      </c>
      <c r="C140" s="94"/>
      <c r="D140" s="26"/>
      <c r="E140" s="31"/>
    </row>
    <row r="141" spans="1:5" ht="12" customHeight="1" thickBot="1" x14ac:dyDescent="0.3">
      <c r="A141" s="20" t="s">
        <v>120</v>
      </c>
      <c r="B141" s="99" t="s">
        <v>247</v>
      </c>
      <c r="C141" s="94"/>
      <c r="D141" s="26"/>
      <c r="E141" s="31"/>
    </row>
    <row r="142" spans="1:5" ht="12" customHeight="1" thickBot="1" x14ac:dyDescent="0.3">
      <c r="A142" s="15" t="s">
        <v>122</v>
      </c>
      <c r="B142" s="98" t="s">
        <v>248</v>
      </c>
      <c r="C142" s="105">
        <f>+C123+C127+C132+C137</f>
        <v>22423</v>
      </c>
      <c r="D142" s="106">
        <f>+D123+D127+D132+D137</f>
        <v>29193</v>
      </c>
      <c r="E142" s="107">
        <f>+E123+E127+E132+E137</f>
        <v>24402</v>
      </c>
    </row>
    <row r="143" spans="1:5" ht="12" customHeight="1" thickBot="1" x14ac:dyDescent="0.3">
      <c r="A143" s="108" t="s">
        <v>249</v>
      </c>
      <c r="B143" s="109" t="s">
        <v>250</v>
      </c>
      <c r="C143" s="105">
        <f>+C122+C142</f>
        <v>467510</v>
      </c>
      <c r="D143" s="106">
        <f>+D122+D142</f>
        <v>253423</v>
      </c>
      <c r="E143" s="107">
        <f>+E122+E142</f>
        <v>184029</v>
      </c>
    </row>
    <row r="144" spans="1:5" ht="12" customHeight="1" x14ac:dyDescent="0.25">
      <c r="C144" s="2"/>
    </row>
    <row r="145" spans="3:6" ht="12" customHeight="1" x14ac:dyDescent="0.25">
      <c r="C145" s="2"/>
    </row>
    <row r="146" spans="3:6" ht="12" customHeight="1" x14ac:dyDescent="0.25">
      <c r="C146" s="2"/>
    </row>
    <row r="147" spans="3:6" ht="12" customHeight="1" x14ac:dyDescent="0.25">
      <c r="C147" s="2"/>
    </row>
    <row r="148" spans="3:6" ht="12" customHeight="1" x14ac:dyDescent="0.25">
      <c r="C148" s="2"/>
    </row>
    <row r="149" spans="3:6" ht="15" customHeight="1" x14ac:dyDescent="0.25">
      <c r="C149" s="49"/>
      <c r="D149" s="49"/>
      <c r="E149" s="49"/>
      <c r="F149" s="49"/>
    </row>
    <row r="150" spans="3:6" s="19" customFormat="1" ht="12.95" customHeight="1" x14ac:dyDescent="0.2"/>
    <row r="151" spans="3:6" x14ac:dyDescent="0.25">
      <c r="C151" s="2"/>
    </row>
    <row r="152" spans="3:6" x14ac:dyDescent="0.25">
      <c r="C152" s="2"/>
    </row>
    <row r="153" spans="3:6" x14ac:dyDescent="0.25">
      <c r="C153" s="2"/>
    </row>
    <row r="154" spans="3:6" ht="16.5" customHeight="1" x14ac:dyDescent="0.25">
      <c r="C154" s="2"/>
    </row>
    <row r="155" spans="3:6" x14ac:dyDescent="0.25">
      <c r="C155" s="2"/>
    </row>
    <row r="156" spans="3:6" x14ac:dyDescent="0.25">
      <c r="C156" s="2"/>
    </row>
    <row r="157" spans="3:6" x14ac:dyDescent="0.25">
      <c r="C157" s="2"/>
    </row>
    <row r="158" spans="3:6" x14ac:dyDescent="0.25">
      <c r="C158" s="2"/>
    </row>
    <row r="159" spans="3:6" x14ac:dyDescent="0.25">
      <c r="C159" s="2"/>
    </row>
    <row r="160" spans="3:6" x14ac:dyDescent="0.25">
      <c r="C160" s="2"/>
    </row>
    <row r="161" spans="3:3" x14ac:dyDescent="0.25">
      <c r="C161" s="2"/>
    </row>
    <row r="162" spans="3:3" x14ac:dyDescent="0.25">
      <c r="C162" s="2"/>
    </row>
    <row r="163" spans="3:3" x14ac:dyDescent="0.25">
      <c r="C163" s="2"/>
    </row>
  </sheetData>
  <mergeCells count="5">
    <mergeCell ref="A1:E1"/>
    <mergeCell ref="A2:B2"/>
    <mergeCell ref="E2:F2"/>
    <mergeCell ref="A85:E85"/>
    <mergeCell ref="A86:B86"/>
  </mergeCells>
  <pageMargins left="0.31496062992125984" right="0.31496062992125984" top="0.86614173228346458" bottom="0.35433070866141736" header="0.31496062992125984" footer="0.31496062992125984"/>
  <pageSetup paperSize="9" orientation="landscape" r:id="rId1"/>
  <headerFooter>
    <oddHeader>&amp;C&amp;"-,Félkövér"&amp;9Tiszagyulaháza község bevételeit és kiadásait bemutató mérleg 2014-2016 évekre&amp;R&amp;"-,Dőlt"&amp;8
 9 melléklet a 2/2016.(II.22.)Önkormányzati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9mell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2016-02-22T11:12:29Z</dcterms:created>
  <dcterms:modified xsi:type="dcterms:W3CDTF">2016-02-22T11:12:57Z</dcterms:modified>
</cp:coreProperties>
</file>