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i. módosítás 2016\"/>
    </mc:Choice>
  </mc:AlternateContent>
  <bookViews>
    <workbookView xWindow="240" yWindow="120" windowWidth="18060" windowHeight="7050" activeTab="5"/>
  </bookViews>
  <sheets>
    <sheet name="1. m.összesített 2016" sheetId="1" r:id="rId1"/>
    <sheet name="1.1. m" sheetId="2" r:id="rId2"/>
    <sheet name="2. mell" sheetId="3" r:id="rId3"/>
    <sheet name="2.1.mell." sheetId="4" r:id="rId4"/>
    <sheet name="2.2.mell" sheetId="5" r:id="rId5"/>
    <sheet name="2.3. mell." sheetId="6" r:id="rId6"/>
    <sheet name="2.4. mell." sheetId="7" r:id="rId7"/>
    <sheet name="3. mell." sheetId="8" r:id="rId8"/>
    <sheet name="1.5. mell" sheetId="9" r:id="rId9"/>
  </sheets>
  <definedNames>
    <definedName name="_xlnm.Print_Titles" localSheetId="0">'1. m.összesített 2016'!$1:$8</definedName>
  </definedNames>
  <calcPr calcId="162913"/>
</workbook>
</file>

<file path=xl/calcChain.xml><?xml version="1.0" encoding="utf-8"?>
<calcChain xmlns="http://schemas.openxmlformats.org/spreadsheetml/2006/main">
  <c r="E51" i="9" l="1"/>
  <c r="B51" i="9"/>
  <c r="C49" i="9"/>
  <c r="C52" i="9" s="1"/>
  <c r="E17" i="9"/>
  <c r="E49" i="9" s="1"/>
  <c r="E52" i="9" s="1"/>
  <c r="B17" i="9"/>
  <c r="B49" i="9" s="1"/>
  <c r="B52" i="9" l="1"/>
  <c r="G67" i="8"/>
  <c r="F67" i="8"/>
  <c r="G62" i="8"/>
  <c r="F62" i="8"/>
  <c r="G57" i="8"/>
  <c r="F57" i="8"/>
  <c r="G29" i="8"/>
  <c r="G70" i="8" s="1"/>
  <c r="F29" i="8"/>
  <c r="F70" i="8" s="1"/>
  <c r="G9" i="8"/>
  <c r="G19" i="8" s="1"/>
  <c r="F9" i="8"/>
  <c r="F19" i="8" s="1"/>
  <c r="O85" i="7" l="1"/>
  <c r="L85" i="7"/>
  <c r="H85" i="7"/>
  <c r="O82" i="7"/>
  <c r="H82" i="7"/>
  <c r="O80" i="7"/>
  <c r="H80" i="7"/>
  <c r="O77" i="7"/>
  <c r="H77" i="7"/>
  <c r="O71" i="7"/>
  <c r="L71" i="7"/>
  <c r="H71" i="7"/>
  <c r="H86" i="7" s="1"/>
  <c r="O69" i="7"/>
  <c r="L69" i="7"/>
  <c r="L86" i="7" s="1"/>
  <c r="H69" i="7"/>
  <c r="O63" i="7"/>
  <c r="H63" i="7"/>
  <c r="O61" i="7"/>
  <c r="H61" i="7"/>
  <c r="O58" i="7"/>
  <c r="L58" i="7"/>
  <c r="H58" i="7"/>
  <c r="O55" i="7"/>
  <c r="L55" i="7"/>
  <c r="H55" i="7"/>
  <c r="O29" i="7"/>
  <c r="L29" i="7"/>
  <c r="H29" i="7"/>
  <c r="O24" i="7"/>
  <c r="L24" i="7"/>
  <c r="L64" i="7" s="1"/>
  <c r="H24" i="7"/>
  <c r="O86" i="7" l="1"/>
  <c r="H64" i="7"/>
  <c r="H88" i="7" s="1"/>
  <c r="O64" i="7"/>
  <c r="M88" i="7"/>
  <c r="O44" i="6" l="1"/>
  <c r="L44" i="6"/>
  <c r="H44" i="6"/>
  <c r="O42" i="6"/>
  <c r="H42" i="6"/>
  <c r="O40" i="6"/>
  <c r="H40" i="6"/>
  <c r="O37" i="6"/>
  <c r="H37" i="6"/>
  <c r="O32" i="6"/>
  <c r="L32" i="6"/>
  <c r="H32" i="6"/>
  <c r="O30" i="6"/>
  <c r="L30" i="6"/>
  <c r="H30" i="6"/>
  <c r="O24" i="6"/>
  <c r="L24" i="6"/>
  <c r="H24" i="6"/>
  <c r="O21" i="6"/>
  <c r="H21" i="6"/>
  <c r="O18" i="6"/>
  <c r="H18" i="6"/>
  <c r="O15" i="6"/>
  <c r="L15" i="6"/>
  <c r="H15" i="6"/>
  <c r="H25" i="6" l="1"/>
  <c r="H45" i="6"/>
  <c r="H47" i="6" s="1"/>
  <c r="O45" i="6"/>
  <c r="O25" i="6"/>
  <c r="L25" i="6"/>
  <c r="L45" i="6"/>
  <c r="M47" i="6" l="1"/>
  <c r="L49" i="5"/>
  <c r="J49" i="5"/>
  <c r="I49" i="5"/>
  <c r="H49" i="5"/>
  <c r="K48" i="5"/>
  <c r="K47" i="5"/>
  <c r="K46" i="5"/>
  <c r="K49" i="5" s="1"/>
  <c r="L45" i="5"/>
  <c r="I45" i="5"/>
  <c r="K44" i="5"/>
  <c r="J43" i="5"/>
  <c r="J45" i="5" s="1"/>
  <c r="I43" i="5"/>
  <c r="H43" i="5"/>
  <c r="H45" i="5" s="1"/>
  <c r="K45" i="5" s="1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L29" i="5"/>
  <c r="J28" i="5"/>
  <c r="I28" i="5"/>
  <c r="H28" i="5"/>
  <c r="J27" i="5"/>
  <c r="I27" i="5"/>
  <c r="H27" i="5"/>
  <c r="K27" i="5" s="1"/>
  <c r="J26" i="5"/>
  <c r="I26" i="5"/>
  <c r="I29" i="5" s="1"/>
  <c r="H26" i="5"/>
  <c r="L25" i="5"/>
  <c r="J25" i="5"/>
  <c r="I25" i="5"/>
  <c r="I50" i="5" s="1"/>
  <c r="H25" i="5"/>
  <c r="K24" i="5"/>
  <c r="K22" i="5"/>
  <c r="K21" i="5"/>
  <c r="K20" i="5"/>
  <c r="K19" i="5"/>
  <c r="K18" i="5"/>
  <c r="K17" i="5"/>
  <c r="K16" i="5"/>
  <c r="K15" i="5"/>
  <c r="K14" i="5"/>
  <c r="K13" i="5"/>
  <c r="K12" i="5"/>
  <c r="K10" i="5"/>
  <c r="K9" i="5"/>
  <c r="K8" i="5"/>
  <c r="K25" i="5" s="1"/>
  <c r="L50" i="5" l="1"/>
  <c r="H29" i="5"/>
  <c r="H50" i="5" s="1"/>
  <c r="J29" i="5"/>
  <c r="J50" i="5" s="1"/>
  <c r="K28" i="5"/>
  <c r="K50" i="5"/>
  <c r="K26" i="5"/>
  <c r="K29" i="5" s="1"/>
  <c r="K43" i="5"/>
  <c r="O156" i="4" l="1"/>
  <c r="L156" i="4"/>
  <c r="H156" i="4"/>
  <c r="O153" i="4"/>
  <c r="L153" i="4"/>
  <c r="H153" i="4"/>
  <c r="O149" i="4"/>
  <c r="L149" i="4"/>
  <c r="H149" i="4"/>
  <c r="O145" i="4"/>
  <c r="L145" i="4"/>
  <c r="H145" i="4"/>
  <c r="O133" i="4"/>
  <c r="L133" i="4"/>
  <c r="H133" i="4"/>
  <c r="O124" i="4"/>
  <c r="L124" i="4"/>
  <c r="H124" i="4"/>
  <c r="O117" i="4"/>
  <c r="L117" i="4"/>
  <c r="H117" i="4"/>
  <c r="O100" i="4"/>
  <c r="L100" i="4"/>
  <c r="H100" i="4"/>
  <c r="O97" i="4"/>
  <c r="L97" i="4"/>
  <c r="H97" i="4"/>
  <c r="O92" i="4"/>
  <c r="L92" i="4"/>
  <c r="H92" i="4"/>
  <c r="O89" i="4"/>
  <c r="L89" i="4"/>
  <c r="H89" i="4"/>
  <c r="O81" i="4"/>
  <c r="L81" i="4"/>
  <c r="H81" i="4"/>
  <c r="O69" i="4"/>
  <c r="L69" i="4"/>
  <c r="H69" i="4"/>
  <c r="O60" i="4"/>
  <c r="L60" i="4"/>
  <c r="H60" i="4"/>
  <c r="O28" i="4"/>
  <c r="L28" i="4"/>
  <c r="H28" i="4"/>
  <c r="O23" i="4"/>
  <c r="L23" i="4"/>
  <c r="H23" i="4"/>
  <c r="H157" i="4" l="1"/>
  <c r="O157" i="4"/>
  <c r="L101" i="4"/>
  <c r="H101" i="4"/>
  <c r="H159" i="4" s="1"/>
  <c r="O101" i="4"/>
  <c r="L157" i="4"/>
  <c r="F34" i="3"/>
  <c r="F30" i="3" s="1"/>
  <c r="F33" i="3"/>
  <c r="F32" i="3"/>
  <c r="F31" i="3"/>
  <c r="E30" i="3"/>
  <c r="D30" i="3"/>
  <c r="C30" i="3"/>
  <c r="B30" i="3"/>
  <c r="F28" i="3"/>
  <c r="F27" i="3"/>
  <c r="F26" i="3"/>
  <c r="F25" i="3"/>
  <c r="E25" i="3"/>
  <c r="D25" i="3"/>
  <c r="C25" i="3"/>
  <c r="B25" i="3"/>
  <c r="F23" i="3"/>
  <c r="F22" i="3"/>
  <c r="F21" i="3"/>
  <c r="F19" i="3"/>
  <c r="F18" i="3"/>
  <c r="F17" i="3"/>
  <c r="F16" i="3"/>
  <c r="F15" i="3"/>
  <c r="F14" i="3"/>
  <c r="F13" i="3"/>
  <c r="F12" i="3"/>
  <c r="F11" i="3"/>
  <c r="E10" i="3"/>
  <c r="E35" i="3" s="1"/>
  <c r="D10" i="3"/>
  <c r="D35" i="3" s="1"/>
  <c r="C10" i="3"/>
  <c r="C35" i="3" s="1"/>
  <c r="B10" i="3"/>
  <c r="B35" i="3" s="1"/>
  <c r="L159" i="4" l="1"/>
  <c r="F10" i="3"/>
  <c r="F35" i="3" s="1"/>
  <c r="G58" i="2"/>
  <c r="F58" i="2"/>
  <c r="G50" i="2"/>
  <c r="G54" i="2" s="1"/>
  <c r="F50" i="2"/>
  <c r="F54" i="2" s="1"/>
  <c r="G40" i="2"/>
  <c r="F40" i="2"/>
  <c r="G37" i="2"/>
  <c r="F37" i="2"/>
  <c r="G33" i="2"/>
  <c r="F33" i="2"/>
  <c r="G32" i="2"/>
  <c r="G45" i="2" s="1"/>
  <c r="F32" i="2"/>
  <c r="F45" i="2" s="1"/>
  <c r="G30" i="2"/>
  <c r="F30" i="2"/>
  <c r="G44" i="2" l="1"/>
  <c r="G61" i="2" s="1"/>
  <c r="F44" i="2"/>
  <c r="F61" i="2" s="1"/>
  <c r="J153" i="1"/>
  <c r="J149" i="1"/>
  <c r="J150" i="1"/>
  <c r="J152" i="1"/>
  <c r="J148" i="1"/>
  <c r="J151" i="1" s="1"/>
  <c r="J145" i="1"/>
  <c r="J146" i="1"/>
  <c r="J144" i="1"/>
  <c r="J142" i="1"/>
  <c r="J134" i="1"/>
  <c r="J135" i="1"/>
  <c r="J136" i="1"/>
  <c r="J137" i="1"/>
  <c r="J138" i="1"/>
  <c r="J139" i="1"/>
  <c r="J140" i="1"/>
  <c r="J141" i="1"/>
  <c r="J133" i="1"/>
  <c r="J127" i="1"/>
  <c r="J128" i="1"/>
  <c r="J129" i="1"/>
  <c r="J130" i="1"/>
  <c r="J131" i="1"/>
  <c r="J126" i="1"/>
  <c r="J121" i="1"/>
  <c r="J122" i="1"/>
  <c r="J123" i="1"/>
  <c r="J124" i="1"/>
  <c r="J120" i="1"/>
  <c r="J115" i="1"/>
  <c r="J116" i="1"/>
  <c r="J117" i="1"/>
  <c r="J118" i="1"/>
  <c r="J109" i="1"/>
  <c r="J110" i="1"/>
  <c r="J111" i="1"/>
  <c r="J112" i="1"/>
  <c r="J113" i="1"/>
  <c r="J114" i="1"/>
  <c r="J108" i="1"/>
  <c r="R154" i="1"/>
  <c r="R143" i="1"/>
  <c r="R155" i="1" s="1"/>
  <c r="R91" i="1"/>
  <c r="R62" i="1"/>
  <c r="R29" i="1"/>
  <c r="R24" i="1"/>
  <c r="R103" i="1" s="1"/>
  <c r="N119" i="1"/>
  <c r="P119" i="1"/>
  <c r="O119" i="1"/>
  <c r="J32" i="1"/>
  <c r="L119" i="1"/>
  <c r="J101" i="1"/>
  <c r="J98" i="1"/>
  <c r="J96" i="1"/>
  <c r="J97" i="1"/>
  <c r="J93" i="1"/>
  <c r="J85" i="1"/>
  <c r="J86" i="1"/>
  <c r="J87" i="1"/>
  <c r="J88" i="1"/>
  <c r="J89" i="1"/>
  <c r="J90" i="1"/>
  <c r="J77" i="1"/>
  <c r="J73" i="1"/>
  <c r="J74" i="1"/>
  <c r="J75" i="1"/>
  <c r="J76" i="1"/>
  <c r="J78" i="1"/>
  <c r="J79" i="1"/>
  <c r="J80" i="1"/>
  <c r="J81" i="1"/>
  <c r="J82" i="1"/>
  <c r="J64" i="1"/>
  <c r="J65" i="1"/>
  <c r="J66" i="1"/>
  <c r="J67" i="1"/>
  <c r="J68" i="1"/>
  <c r="J69" i="1"/>
  <c r="J70" i="1"/>
  <c r="J31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100" i="1"/>
  <c r="J102" i="1" s="1"/>
  <c r="J95" i="1"/>
  <c r="J99" i="1" s="1"/>
  <c r="J92" i="1"/>
  <c r="J94" i="1" s="1"/>
  <c r="J84" i="1"/>
  <c r="J72" i="1"/>
  <c r="J63" i="1"/>
  <c r="J30" i="1"/>
  <c r="J26" i="1"/>
  <c r="J27" i="1"/>
  <c r="J28" i="1"/>
  <c r="J25" i="1"/>
  <c r="J14" i="1"/>
  <c r="J15" i="1"/>
  <c r="J16" i="1"/>
  <c r="J17" i="1"/>
  <c r="J18" i="1"/>
  <c r="J19" i="1"/>
  <c r="J20" i="1"/>
  <c r="J21" i="1"/>
  <c r="J22" i="1"/>
  <c r="J23" i="1"/>
  <c r="J119" i="1" l="1"/>
  <c r="J143" i="1"/>
  <c r="J125" i="1"/>
  <c r="J132" i="1"/>
  <c r="J147" i="1"/>
  <c r="J154" i="1"/>
  <c r="J155" i="1" s="1"/>
  <c r="J29" i="1"/>
  <c r="J91" i="1"/>
  <c r="J83" i="1"/>
  <c r="J71" i="1"/>
  <c r="J62" i="1"/>
  <c r="I76" i="1"/>
  <c r="I78" i="1"/>
  <c r="I79" i="1"/>
  <c r="I80" i="1"/>
  <c r="I81" i="1"/>
  <c r="I82" i="1"/>
  <c r="I153" i="1" l="1"/>
  <c r="I152" i="1"/>
  <c r="I149" i="1"/>
  <c r="I150" i="1"/>
  <c r="I148" i="1"/>
  <c r="I145" i="1"/>
  <c r="I146" i="1"/>
  <c r="I147" i="1" s="1"/>
  <c r="I144" i="1"/>
  <c r="I134" i="1"/>
  <c r="I135" i="1"/>
  <c r="I136" i="1"/>
  <c r="I137" i="1"/>
  <c r="I138" i="1"/>
  <c r="I139" i="1"/>
  <c r="I140" i="1"/>
  <c r="I141" i="1"/>
  <c r="I142" i="1"/>
  <c r="I133" i="1"/>
  <c r="I127" i="1"/>
  <c r="I128" i="1"/>
  <c r="I129" i="1"/>
  <c r="I130" i="1"/>
  <c r="I131" i="1"/>
  <c r="I126" i="1"/>
  <c r="I121" i="1"/>
  <c r="I122" i="1"/>
  <c r="I123" i="1"/>
  <c r="I124" i="1"/>
  <c r="I120" i="1"/>
  <c r="I125" i="1" s="1"/>
  <c r="I109" i="1"/>
  <c r="I110" i="1"/>
  <c r="I111" i="1"/>
  <c r="I112" i="1"/>
  <c r="I113" i="1"/>
  <c r="I114" i="1"/>
  <c r="I115" i="1"/>
  <c r="I116" i="1"/>
  <c r="I117" i="1"/>
  <c r="I118" i="1"/>
  <c r="I108" i="1"/>
  <c r="I101" i="1"/>
  <c r="I100" i="1"/>
  <c r="I96" i="1"/>
  <c r="I97" i="1"/>
  <c r="I98" i="1"/>
  <c r="I95" i="1"/>
  <c r="I93" i="1"/>
  <c r="I92" i="1"/>
  <c r="I86" i="1"/>
  <c r="I87" i="1"/>
  <c r="I88" i="1"/>
  <c r="I89" i="1"/>
  <c r="I90" i="1"/>
  <c r="I84" i="1"/>
  <c r="I73" i="1"/>
  <c r="I74" i="1"/>
  <c r="I75" i="1"/>
  <c r="I72" i="1"/>
  <c r="I64" i="1"/>
  <c r="I65" i="1"/>
  <c r="I66" i="1"/>
  <c r="I67" i="1"/>
  <c r="I68" i="1"/>
  <c r="I69" i="1"/>
  <c r="I70" i="1"/>
  <c r="I63" i="1"/>
  <c r="I71" i="1" s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42" i="1"/>
  <c r="I43" i="1"/>
  <c r="I44" i="1"/>
  <c r="I45" i="1"/>
  <c r="I46" i="1"/>
  <c r="I47" i="1"/>
  <c r="I48" i="1"/>
  <c r="I31" i="1"/>
  <c r="I33" i="1"/>
  <c r="I34" i="1"/>
  <c r="I35" i="1"/>
  <c r="I36" i="1"/>
  <c r="I37" i="1"/>
  <c r="I38" i="1"/>
  <c r="I39" i="1"/>
  <c r="I40" i="1"/>
  <c r="I41" i="1"/>
  <c r="I30" i="1"/>
  <c r="I26" i="1"/>
  <c r="I27" i="1"/>
  <c r="I28" i="1"/>
  <c r="I25" i="1"/>
  <c r="I14" i="1"/>
  <c r="I15" i="1"/>
  <c r="I16" i="1"/>
  <c r="I17" i="1"/>
  <c r="I18" i="1"/>
  <c r="I19" i="1"/>
  <c r="I20" i="1"/>
  <c r="I21" i="1"/>
  <c r="I22" i="1"/>
  <c r="I23" i="1"/>
  <c r="J13" i="1"/>
  <c r="J24" i="1" s="1"/>
  <c r="J103" i="1" s="1"/>
  <c r="J157" i="1" s="1"/>
  <c r="I13" i="1"/>
  <c r="L154" i="1"/>
  <c r="M154" i="1"/>
  <c r="N154" i="1"/>
  <c r="O154" i="1"/>
  <c r="P154" i="1"/>
  <c r="Q154" i="1"/>
  <c r="K154" i="1"/>
  <c r="L151" i="1"/>
  <c r="M151" i="1"/>
  <c r="N151" i="1"/>
  <c r="O151" i="1"/>
  <c r="P151" i="1"/>
  <c r="Q151" i="1"/>
  <c r="K151" i="1"/>
  <c r="Q147" i="1"/>
  <c r="L147" i="1"/>
  <c r="M147" i="1"/>
  <c r="N147" i="1"/>
  <c r="O147" i="1"/>
  <c r="P147" i="1"/>
  <c r="K147" i="1"/>
  <c r="L143" i="1"/>
  <c r="M143" i="1"/>
  <c r="N143" i="1"/>
  <c r="O143" i="1"/>
  <c r="P143" i="1"/>
  <c r="Q143" i="1"/>
  <c r="K143" i="1"/>
  <c r="L132" i="1"/>
  <c r="M132" i="1"/>
  <c r="N132" i="1"/>
  <c r="O132" i="1"/>
  <c r="P132" i="1"/>
  <c r="Q132" i="1"/>
  <c r="K132" i="1"/>
  <c r="L125" i="1"/>
  <c r="M125" i="1"/>
  <c r="N125" i="1"/>
  <c r="O125" i="1"/>
  <c r="P125" i="1"/>
  <c r="Q125" i="1"/>
  <c r="K125" i="1"/>
  <c r="L24" i="1"/>
  <c r="M24" i="1"/>
  <c r="N24" i="1"/>
  <c r="O24" i="1"/>
  <c r="P24" i="1"/>
  <c r="Q24" i="1"/>
  <c r="N29" i="1"/>
  <c r="O29" i="1"/>
  <c r="P29" i="1"/>
  <c r="Q29" i="1"/>
  <c r="L62" i="1"/>
  <c r="M62" i="1"/>
  <c r="N62" i="1"/>
  <c r="O62" i="1"/>
  <c r="P62" i="1"/>
  <c r="Q62" i="1"/>
  <c r="K62" i="1"/>
  <c r="L71" i="1"/>
  <c r="M71" i="1"/>
  <c r="N71" i="1"/>
  <c r="O71" i="1"/>
  <c r="P71" i="1"/>
  <c r="Q71" i="1"/>
  <c r="K71" i="1"/>
  <c r="L83" i="1"/>
  <c r="M83" i="1"/>
  <c r="N83" i="1"/>
  <c r="O83" i="1"/>
  <c r="P83" i="1"/>
  <c r="Q83" i="1"/>
  <c r="K83" i="1"/>
  <c r="L91" i="1"/>
  <c r="M91" i="1"/>
  <c r="N91" i="1"/>
  <c r="O91" i="1"/>
  <c r="P91" i="1"/>
  <c r="Q91" i="1"/>
  <c r="L94" i="1"/>
  <c r="M94" i="1"/>
  <c r="N94" i="1"/>
  <c r="O94" i="1"/>
  <c r="P94" i="1"/>
  <c r="Q94" i="1"/>
  <c r="K91" i="1"/>
  <c r="K94" i="1"/>
  <c r="L102" i="1"/>
  <c r="M102" i="1"/>
  <c r="N102" i="1"/>
  <c r="O102" i="1"/>
  <c r="P102" i="1"/>
  <c r="Q102" i="1"/>
  <c r="L99" i="1"/>
  <c r="M99" i="1"/>
  <c r="N99" i="1"/>
  <c r="O99" i="1"/>
  <c r="K99" i="1"/>
  <c r="K102" i="1"/>
  <c r="K119" i="1"/>
  <c r="O155" i="1"/>
  <c r="I83" i="1" l="1"/>
  <c r="I94" i="1"/>
  <c r="I99" i="1"/>
  <c r="I132" i="1"/>
  <c r="I119" i="1"/>
  <c r="O103" i="1"/>
  <c r="M155" i="1"/>
  <c r="I29" i="1"/>
  <c r="I143" i="1"/>
  <c r="I151" i="1"/>
  <c r="P103" i="1"/>
  <c r="N103" i="1"/>
  <c r="I62" i="1"/>
  <c r="I91" i="1"/>
  <c r="I102" i="1"/>
  <c r="P155" i="1"/>
  <c r="N155" i="1"/>
  <c r="L155" i="1"/>
  <c r="I154" i="1"/>
  <c r="I155" i="1" s="1"/>
  <c r="L29" i="1"/>
  <c r="L103" i="1" s="1"/>
  <c r="M29" i="1"/>
  <c r="M103" i="1" s="1"/>
  <c r="K29" i="1" l="1"/>
  <c r="K24" i="1"/>
  <c r="I24" i="1"/>
  <c r="K103" i="1" l="1"/>
  <c r="K155" i="1"/>
  <c r="Q99" i="1"/>
  <c r="Q119" i="1" l="1"/>
  <c r="Q155" i="1" s="1"/>
  <c r="Q103" i="1" l="1"/>
  <c r="I103" i="1" l="1"/>
  <c r="I157" i="1" s="1"/>
</calcChain>
</file>

<file path=xl/comments1.xml><?xml version="1.0" encoding="utf-8"?>
<comments xmlns="http://schemas.openxmlformats.org/spreadsheetml/2006/main">
  <authors>
    <author>Közös</author>
    <author>User</author>
  </authors>
  <commentList>
    <comment ref="K26" authorId="0" shape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cafet.:289
repr.: 228</t>
        </r>
      </text>
    </comment>
    <comment ref="Q26" authorId="0" shape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cafet.:289
repr.: 228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cafet.: 309
repr.: 439</t>
        </r>
      </text>
    </comment>
    <comment ref="Q28" authorId="0" shape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cafet.: 309
repr.: 439</t>
        </r>
      </text>
    </comment>
    <comment ref="K75" authorId="0" shape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Köznev.T.:  44179
Kistérség:  3183
</t>
        </r>
      </text>
    </comment>
    <comment ref="L75" authorId="1" shape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Kistérség: 3337
Köznevt. 43020</t>
        </r>
      </text>
    </comment>
    <comment ref="Q75" authorId="0" shape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Köznev.T.:  44179
Kistérség:  3183
</t>
        </r>
      </text>
    </comment>
    <comment ref="K117" authorId="1" shape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Ete. 7199+280
Csép:  2786
</t>
        </r>
      </text>
    </comment>
    <comment ref="O117" authorId="0" shape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Ete:  3318
2015.1340173
2016. évi 1977839</t>
        </r>
      </text>
    </comment>
    <comment ref="Q117" authorId="1" shape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Ete. 7199
Csép:  2786
</t>
        </r>
      </text>
    </comment>
  </commentList>
</comments>
</file>

<file path=xl/comments2.xml><?xml version="1.0" encoding="utf-8"?>
<comments xmlns="http://schemas.openxmlformats.org/spreadsheetml/2006/main">
  <authors>
    <author>Sárközi Ferenc</author>
  </authors>
  <commentList>
    <comment ref="C32" authorId="0" shapeId="0">
      <text>
        <r>
          <rPr>
            <b/>
            <sz val="8"/>
            <color indexed="81"/>
            <rFont val="Tahoma"/>
            <charset val="238"/>
          </rPr>
          <t>Sárközi Ferenc:</t>
        </r>
        <r>
          <rPr>
            <sz val="8"/>
            <color indexed="81"/>
            <rFont val="Tahoma"/>
            <charset val="238"/>
          </rPr>
          <t xml:space="preserve">
6 óvónő, 3 dajka
+1 ov.aszisztens</t>
        </r>
      </text>
    </comment>
  </commentList>
</comments>
</file>

<file path=xl/comments3.xml><?xml version="1.0" encoding="utf-8"?>
<comments xmlns="http://schemas.openxmlformats.org/spreadsheetml/2006/main">
  <authors>
    <author>Közös</author>
    <author>User</author>
  </authors>
  <commentList>
    <comment ref="H25" authorId="0" shape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cafet.:289
repr.: 228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cafet.: 309
repr.: 439</t>
        </r>
      </text>
    </comment>
    <comment ref="O68" authorId="1" shape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2014. , 2015. évi szociális tűzifát is tartalmazza</t>
        </r>
      </text>
    </comment>
    <comment ref="H73" authorId="0" shape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Köznev.T.:  44179
Kistérség:  3183
</t>
        </r>
      </text>
    </comment>
    <comment ref="H115" authorId="1" shape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Ete. 7277+280
Csép:  2830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39" authorId="0" shape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iskola alapítvány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H79" authorId="0" shape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iskola alapítvány</t>
        </r>
      </text>
    </comment>
  </commentList>
</comments>
</file>

<file path=xl/sharedStrings.xml><?xml version="1.0" encoding="utf-8"?>
<sst xmlns="http://schemas.openxmlformats.org/spreadsheetml/2006/main" count="1166" uniqueCount="563">
  <si>
    <t>Költségvetési főkönyvi számlák</t>
  </si>
  <si>
    <t>Főkönyvi szám</t>
  </si>
  <si>
    <t>Megnevezés</t>
  </si>
  <si>
    <t>Köztisztviselők,közalkalmazottak bére</t>
  </si>
  <si>
    <t>Közfoglalkoztatottak bére</t>
  </si>
  <si>
    <t>Béren kívüli juttatások</t>
  </si>
  <si>
    <t>Közlekedési költségtérítés</t>
  </si>
  <si>
    <t>Egyéb költségtérítések</t>
  </si>
  <si>
    <t>Foglalkoztatottak egyéb személyi juttatásai</t>
  </si>
  <si>
    <t>Választott tisztségviselők juttatásai</t>
  </si>
  <si>
    <t>Személyi juttatások</t>
  </si>
  <si>
    <t>Munkaadókat terhelő járulékok és szociális hozzájárulási adó</t>
  </si>
  <si>
    <t>Szociális hozzájárulási adó</t>
  </si>
  <si>
    <t>Midazok, amelyek nem számolhatóakn el szakmai anyagnak</t>
  </si>
  <si>
    <t>Informatikai szolgáltatások igénybevétele</t>
  </si>
  <si>
    <t>Vásárolt élelmezés</t>
  </si>
  <si>
    <t>Bérleti és lízing díjak</t>
  </si>
  <si>
    <t>Karbantartási, kisjavítási szolgáltatások</t>
  </si>
  <si>
    <t>Közvetített szolgáltatások  ÁH belül</t>
  </si>
  <si>
    <t>Szakmai tevékenységet segítő szolgáltatások</t>
  </si>
  <si>
    <t>Kiküldetések kiadásai</t>
  </si>
  <si>
    <t>Reklám- és propagandakiadások</t>
  </si>
  <si>
    <t>Működési célú előzetesen felszámított általános forgalmi adó</t>
  </si>
  <si>
    <t>Fizetendő általános forgalmi adó</t>
  </si>
  <si>
    <t>Kamatkiadások</t>
  </si>
  <si>
    <t>Dologi kiadások</t>
  </si>
  <si>
    <t xml:space="preserve">Önkormányzat által saját hatáskörben nyújtott természetbeni ellátás      </t>
  </si>
  <si>
    <t>Ellátottak pénzbeli juttatásai</t>
  </si>
  <si>
    <t>Egyéb működési célú támogatások államháztartáson belülre-központi költségvetési szervek</t>
  </si>
  <si>
    <t>Egyéb működési célú támogatások államháztartáson belülre-társulások és költségvetési szerveik</t>
  </si>
  <si>
    <t>Egyéb működési célú támogatások államháztartáson belülre-nemzetiségi önkormányzatok és költségvetési szerveik</t>
  </si>
  <si>
    <t>Egyéb működési célú támogatások államháztartáson kívülre-egyéb civil szervezetek,</t>
  </si>
  <si>
    <t>Egyéb működési célú támogatások államháztartáson kívülre-háztartások</t>
  </si>
  <si>
    <t>Egyéb működési célú támogatások államháztartáson kívülre-egyéb vállalkozások</t>
  </si>
  <si>
    <t>Egyéb működési célú kiadások</t>
  </si>
  <si>
    <t>Ingatlanok beszerzése, létesítése</t>
  </si>
  <si>
    <t>Egyéb tárgyi eszközök beszerzése, létesítése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</si>
  <si>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</si>
  <si>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</si>
  <si>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</si>
  <si>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</si>
  <si>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</si>
  <si>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Felhalmozási célú visszatérítendő támogatások, kölcsönök törlesztése államháztartáson belülre-helyi önkormányzatok és költségvetési szerveik</t>
  </si>
  <si>
    <t>Központi, irányító szervi támogatás folyósítása</t>
  </si>
  <si>
    <t>Finanszírozási kiadások</t>
  </si>
  <si>
    <t>Kiadás összesen</t>
  </si>
  <si>
    <t>MT alapján teljes, részmunkaidős bére</t>
  </si>
  <si>
    <t>Reprezentáció, üzleti ajándék</t>
  </si>
  <si>
    <t>Egyéb külső személyi  juttatások</t>
  </si>
  <si>
    <t>Egészségügyi hozzájárulás</t>
  </si>
  <si>
    <t>Táppénz hozzájárulás</t>
  </si>
  <si>
    <t>Személyi jövedelemadó</t>
  </si>
  <si>
    <t>Könyv, folyóirat</t>
  </si>
  <si>
    <t>Informatikai eszközök</t>
  </si>
  <si>
    <t>Irodaszer</t>
  </si>
  <si>
    <t>Hajtó és kenőanyag</t>
  </si>
  <si>
    <t>Munka és védőruha</t>
  </si>
  <si>
    <t>Internet díj</t>
  </si>
  <si>
    <t>Telefonszámla</t>
  </si>
  <si>
    <t>Villamos energia</t>
  </si>
  <si>
    <t>Gázdíj</t>
  </si>
  <si>
    <t>Víz- és csatornadíj</t>
  </si>
  <si>
    <t>Közvetített szolgáltatások ÁH kívül</t>
  </si>
  <si>
    <t>Postaköltség</t>
  </si>
  <si>
    <t>Biztosítási díjak</t>
  </si>
  <si>
    <t>Rovarírtás</t>
  </si>
  <si>
    <t>Más egyéb szolgáltatások</t>
  </si>
  <si>
    <t>Adó-, vám-, illeték és más adójellegű befizetések, hozzájárulások</t>
  </si>
  <si>
    <t>Más rovaton nem szerepeltethető dologi jellegű kiadások</t>
  </si>
  <si>
    <t xml:space="preserve">Temetési segély Szoc.tv 46  </t>
  </si>
  <si>
    <t>Működési célú visszatérítendő támogatások, kölcsönök nyújtása államháztartáson kívülre--Háztartások</t>
  </si>
  <si>
    <t>Egyéb működési célú támogatások államháztartáson kívülre-egyházi jogi személyek</t>
  </si>
  <si>
    <t>05110113</t>
  </si>
  <si>
    <t>051101143</t>
  </si>
  <si>
    <t>05110133</t>
  </si>
  <si>
    <t>05110773</t>
  </si>
  <si>
    <t>0511093</t>
  </si>
  <si>
    <t>0511103</t>
  </si>
  <si>
    <t>0511133</t>
  </si>
  <si>
    <t>051213</t>
  </si>
  <si>
    <t>0512363</t>
  </si>
  <si>
    <t>0512373</t>
  </si>
  <si>
    <t>Össz: 051(3)</t>
  </si>
  <si>
    <t>05213</t>
  </si>
  <si>
    <t>05243</t>
  </si>
  <si>
    <t>05253</t>
  </si>
  <si>
    <t>05273</t>
  </si>
  <si>
    <t>Össz: 052(3)</t>
  </si>
  <si>
    <t>0531123</t>
  </si>
  <si>
    <t>0531143</t>
  </si>
  <si>
    <t>0531223</t>
  </si>
  <si>
    <t>0531233</t>
  </si>
  <si>
    <t>0531243</t>
  </si>
  <si>
    <t>0531263</t>
  </si>
  <si>
    <t>0532113</t>
  </si>
  <si>
    <t>053213</t>
  </si>
  <si>
    <t>0532213</t>
  </si>
  <si>
    <t>0533113</t>
  </si>
  <si>
    <t>0533123</t>
  </si>
  <si>
    <t>0533133</t>
  </si>
  <si>
    <t>053323</t>
  </si>
  <si>
    <t>053333</t>
  </si>
  <si>
    <t>053343</t>
  </si>
  <si>
    <t>0533513</t>
  </si>
  <si>
    <t>0533523</t>
  </si>
  <si>
    <t>053363</t>
  </si>
  <si>
    <t>0533713</t>
  </si>
  <si>
    <t>0533723</t>
  </si>
  <si>
    <t>0533773</t>
  </si>
  <si>
    <t>0533793</t>
  </si>
  <si>
    <t>053413</t>
  </si>
  <si>
    <t>053423</t>
  </si>
  <si>
    <t>053513</t>
  </si>
  <si>
    <t>053523</t>
  </si>
  <si>
    <t>053533</t>
  </si>
  <si>
    <t>0535543</t>
  </si>
  <si>
    <t>0535573</t>
  </si>
  <si>
    <t>Össz: 053(3)</t>
  </si>
  <si>
    <t>054513</t>
  </si>
  <si>
    <t>054643</t>
  </si>
  <si>
    <t>054843</t>
  </si>
  <si>
    <t>054853</t>
  </si>
  <si>
    <t>054863</t>
  </si>
  <si>
    <t>054883</t>
  </si>
  <si>
    <t>054893</t>
  </si>
  <si>
    <t>Össz: 054(3)</t>
  </si>
  <si>
    <t>05506013</t>
  </si>
  <si>
    <t>05506083</t>
  </si>
  <si>
    <t>05506093</t>
  </si>
  <si>
    <t>05508043</t>
  </si>
  <si>
    <t>05511013</t>
  </si>
  <si>
    <t>05511033</t>
  </si>
  <si>
    <t>05511043</t>
  </si>
  <si>
    <t>05511083</t>
  </si>
  <si>
    <t>Össz: 055(3)</t>
  </si>
  <si>
    <t>05623</t>
  </si>
  <si>
    <t>05643</t>
  </si>
  <si>
    <t>05673</t>
  </si>
  <si>
    <t>Össz: 056(3)</t>
  </si>
  <si>
    <t>05713</t>
  </si>
  <si>
    <t>05743</t>
  </si>
  <si>
    <t>Össz: 057(3)</t>
  </si>
  <si>
    <t>0583073</t>
  </si>
  <si>
    <t>059153</t>
  </si>
  <si>
    <t>Össz: 059(3)</t>
  </si>
  <si>
    <t>Össz: 05(3)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</si>
  <si>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</si>
  <si>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</si>
  <si>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</si>
  <si>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</si>
  <si>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</si>
  <si>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</si>
  <si>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Egyéb működési célú támogatások bevételei államháztartáson belülről-központi költségvetési szervek</t>
  </si>
  <si>
    <t>Egyéb működési célú támogatások bevételei államháztartáson belülről-társadalombiztosítás pénzügyi alapjai,</t>
  </si>
  <si>
    <t>Egyéb működési célú támogatások bevételei államháztartáson belülről-elkülönített állami pénzalapok</t>
  </si>
  <si>
    <t>Egyéb működési célú támogatások bevételei államháztartáson belülről-helyi önkormányzatok és költségvetési szerveik</t>
  </si>
  <si>
    <t>Működési célú támogatások államháztartáson belülről</t>
  </si>
  <si>
    <t>Felhalmozási célú önkormányzati támogatások</t>
  </si>
  <si>
    <t>Felhalmozási célú visszatérítendő támogatások, kölcsönök igénybevétele államháztartáson belülről-társulások és költségvetési szerveik</t>
  </si>
  <si>
    <t>Felhalmozási célú támogatások államháztartáson belülről</t>
  </si>
  <si>
    <t>Magánszemélyek kommunális adója</t>
  </si>
  <si>
    <t>Állandó jelleggel végzett iparűzési tevékenység után fizetett helyi adó</t>
  </si>
  <si>
    <t>Késedelmi és önellenőrzési pótlék</t>
  </si>
  <si>
    <t>Közhatalmi bevételek</t>
  </si>
  <si>
    <t>Tárgyi eszközök bérbeadásából származó bevétel</t>
  </si>
  <si>
    <t>Közvetített szolgáltatások ellenértéke Áh-- belül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</si>
  <si>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</si>
  <si>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</si>
  <si>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</si>
  <si>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</si>
  <si>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</si>
  <si>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Működési bevételek</t>
  </si>
  <si>
    <t>Működési célú visszatérítendő támogatások, kölcsönök visszatérülése államháztartáson kívülről-háztartások</t>
  </si>
  <si>
    <t>Működési célú átvett pénzeszközök</t>
  </si>
  <si>
    <t>Egyéb felhalmozási célú átvett pénzeszközök-Európai Unió</t>
  </si>
  <si>
    <t>Felhalmozási célú átvett pénzeszközök</t>
  </si>
  <si>
    <t>Előző év költségvetési maradványának igénybevétele</t>
  </si>
  <si>
    <t>Bevétel összesen</t>
  </si>
  <si>
    <t>Egyéb felhalmozási célú támogatások bevételei államháztartáson belülről-társulások és költségvetési szerveik</t>
  </si>
  <si>
    <t>Belföldi gépjárművek adójának  a helyi önkormányzatot megillető része</t>
  </si>
  <si>
    <t>Egyéb közhatalmi bevétel</t>
  </si>
  <si>
    <t>Szolgáltatások ellenértéke</t>
  </si>
  <si>
    <t>költségek visszatérítései</t>
  </si>
  <si>
    <t>Egyéb működési célú átvett pénzeszközök-egyéb civil szervezetek,</t>
  </si>
  <si>
    <t>Felhalmozási célú visszatérítendő támogatások, kölcsönök visszatérülése államháztartáson kívülről-háztartások</t>
  </si>
  <si>
    <t>Államháztartáson belüli megelőlegezések</t>
  </si>
  <si>
    <t>Finanszírozási bevételek</t>
  </si>
  <si>
    <t>091113</t>
  </si>
  <si>
    <t>091123</t>
  </si>
  <si>
    <t>091133</t>
  </si>
  <si>
    <t>091143</t>
  </si>
  <si>
    <t>091153</t>
  </si>
  <si>
    <t>091163</t>
  </si>
  <si>
    <t>0916013</t>
  </si>
  <si>
    <t>0916053</t>
  </si>
  <si>
    <t>0916063</t>
  </si>
  <si>
    <t>0916073</t>
  </si>
  <si>
    <t>09163</t>
  </si>
  <si>
    <t>Össz: 091(3)</t>
  </si>
  <si>
    <t>09213</t>
  </si>
  <si>
    <t>0924083</t>
  </si>
  <si>
    <t>0925083</t>
  </si>
  <si>
    <t>Össz: 092(3)</t>
  </si>
  <si>
    <t>093433</t>
  </si>
  <si>
    <t>0935413</t>
  </si>
  <si>
    <t>093603</t>
  </si>
  <si>
    <t>093653</t>
  </si>
  <si>
    <t>Össz: 093(3)</t>
  </si>
  <si>
    <t>0940213</t>
  </si>
  <si>
    <t>094023</t>
  </si>
  <si>
    <t>0940313</t>
  </si>
  <si>
    <t>094043</t>
  </si>
  <si>
    <t>094053</t>
  </si>
  <si>
    <t>094063</t>
  </si>
  <si>
    <t>094073</t>
  </si>
  <si>
    <t>094083</t>
  </si>
  <si>
    <t>0941063</t>
  </si>
  <si>
    <t>Össz: 094(3)</t>
  </si>
  <si>
    <t>095213</t>
  </si>
  <si>
    <t>0962043</t>
  </si>
  <si>
    <t>0963033</t>
  </si>
  <si>
    <t>Össz: 096(3)</t>
  </si>
  <si>
    <t>0972043</t>
  </si>
  <si>
    <t>0973093</t>
  </si>
  <si>
    <t>Össz: 097(3)</t>
  </si>
  <si>
    <t>0981313</t>
  </si>
  <si>
    <t>098143</t>
  </si>
  <si>
    <t>Össz: 098(3)</t>
  </si>
  <si>
    <t>Össz: 09(3)</t>
  </si>
  <si>
    <t>Eredeti</t>
  </si>
  <si>
    <t>Módosított</t>
  </si>
  <si>
    <t xml:space="preserve">Foglalkoztatást helyettesítő támogatás( Szoc.tvv35&amp;61b)02.28-ig </t>
  </si>
  <si>
    <t xml:space="preserve">Rendszeres szociális segély Szoc tv. 37/1/a-b  02.28-ig  </t>
  </si>
  <si>
    <t xml:space="preserve">Lakásfenntartási támogatás Szoc.tv 38/1/a,b  folyamatban lévők  </t>
  </si>
  <si>
    <t xml:space="preserve">Önkormányzat által saját hatáskörben  adott pénzügyi ellátás  Önkormányzati támogatás     </t>
  </si>
  <si>
    <t>Bevétel - Kiadás különbözete, tartalék</t>
  </si>
  <si>
    <t>Tárkány Község Önkormányzata</t>
  </si>
  <si>
    <t>Bevételek</t>
  </si>
  <si>
    <t>a …../2016.(II……. önkormányzati rendelethez</t>
  </si>
  <si>
    <t>2016.év</t>
  </si>
  <si>
    <t>2016. évi EI.</t>
  </si>
  <si>
    <t>05311..</t>
  </si>
  <si>
    <t>Gyógyszer, vegyszer</t>
  </si>
  <si>
    <t>Rendkívüli települési támogatás</t>
  </si>
  <si>
    <t>Települési támogatás lakhatásra</t>
  </si>
  <si>
    <t>0583083</t>
  </si>
  <si>
    <t>Felhalmozási célú visszatérítendő támogatások, kölcsönök törlesztése államháztartáson belülre-helyi társulások és költségvetési szerveik</t>
  </si>
  <si>
    <t>0550211</t>
  </si>
  <si>
    <t>A helyi önk.előző évi elszámolásából származó kiadás</t>
  </si>
  <si>
    <t>0550071</t>
  </si>
  <si>
    <t>Egyéb működési célú támogatások államháztartáson belülre-helyi önkormányzatok és költségvetési szerveik</t>
  </si>
  <si>
    <t>Immateriális javak beszerzése</t>
  </si>
  <si>
    <t>05633</t>
  </si>
  <si>
    <t>Informatikai eszközök beszerzése, létesítése</t>
  </si>
  <si>
    <t>05653</t>
  </si>
  <si>
    <t>Részesedések vásárlása</t>
  </si>
  <si>
    <t>0584081</t>
  </si>
  <si>
    <t>Egyéb felhalmozási célú támogatások áh-n belüre társulások és költségvetési szerveik</t>
  </si>
  <si>
    <t>0586031</t>
  </si>
  <si>
    <t>Felhalmozási célú visszatérítendő támogatások, nyújtás  államháztartáson belülre-egyéb civil  szervezetek</t>
  </si>
  <si>
    <t>Össz: 058(3)</t>
  </si>
  <si>
    <t>Egyéb felhalmozási célú kiadások</t>
  </si>
  <si>
    <t>059141</t>
  </si>
  <si>
    <t>Államháztartáson belüli megelőlegézések visszafizetése</t>
  </si>
  <si>
    <t>0925031</t>
  </si>
  <si>
    <t>Egyéb felhalmozási célú támogatások bevételei államháztartáson belülről-EU-s programok és hazai társfinanszírozás</t>
  </si>
  <si>
    <t>0925061</t>
  </si>
  <si>
    <t>Egyéb felhalmozási célú támogatások bevételei államháztartáson belülről-elkülönített pénzalapok</t>
  </si>
  <si>
    <t>09351071</t>
  </si>
  <si>
    <t>09351083</t>
  </si>
  <si>
    <t>Ideiglenes  jelleggel végzett iparűzési tevékenység után fizetett helyi adó</t>
  </si>
  <si>
    <t>094111</t>
  </si>
  <si>
    <t>Egyéb működési bevétel</t>
  </si>
  <si>
    <t>Ingatlan értékesítés egyéb tárgyi eszköz értékesítés</t>
  </si>
  <si>
    <t>Felhalmozási célú visszatérítendő támogatások, kölcsönök visszatérülése államháztartáson kívülről-egyéb civil szervezetk</t>
  </si>
  <si>
    <t>Összesített</t>
  </si>
  <si>
    <t>Tárkányi Közös Önkormányzati Hivatal</t>
  </si>
  <si>
    <t>Tárkány Község Önkormányzat</t>
  </si>
  <si>
    <t>Tárkány - Ete Közös Fenntarású Óvoda</t>
  </si>
  <si>
    <t>Tárkány - Ete Köznevelési Társulás</t>
  </si>
  <si>
    <t>0511063</t>
  </si>
  <si>
    <t>Jubileumi jutalom</t>
  </si>
  <si>
    <t>0532143</t>
  </si>
  <si>
    <t>Informatikai eszközök, ATM, POS bérleti díja, lízingelése,karbantartása</t>
  </si>
  <si>
    <t>1. melléklet</t>
  </si>
  <si>
    <t>Önkormányzati szintre összesített Kiadások, bevételek jogcímek szerint</t>
  </si>
  <si>
    <t>0531213</t>
  </si>
  <si>
    <t>Élelmiszer</t>
  </si>
  <si>
    <t>05508033</t>
  </si>
  <si>
    <t>Működési célú visszatérítendő támogatások, kölcsönök nyújtása államháztartáson kívülre-civil szervezetek</t>
  </si>
  <si>
    <t>05613</t>
  </si>
  <si>
    <t>Szellemi termékek beszerzése</t>
  </si>
  <si>
    <t>Egyéb működési célú támogatások bevételei államháztartáson belülről fejezeti kezelésű előir.</t>
  </si>
  <si>
    <t>a 6/2016.(XI.11.) önkormányzati rendelethez</t>
  </si>
  <si>
    <t xml:space="preserve">1/1. melléklet </t>
  </si>
  <si>
    <t xml:space="preserve">A helyi önkormányzatok általános működésének és ágazati feladatainak 2016. évi támogatása </t>
  </si>
  <si>
    <t xml:space="preserve">  "ÖSSZESÍTŐ"</t>
  </si>
  <si>
    <t>KSH kód:</t>
  </si>
  <si>
    <t>Helyi önkormányzat:</t>
  </si>
  <si>
    <t>TÁRKÁNY KÖZSÉG ÖNKORMÁNYZATA</t>
  </si>
  <si>
    <t xml:space="preserve"> Lakos 2015.jan.1.</t>
  </si>
  <si>
    <t>Jogcím</t>
  </si>
  <si>
    <t xml:space="preserve">Támogatás összeg Ft </t>
  </si>
  <si>
    <t>No.</t>
  </si>
  <si>
    <t>száma</t>
  </si>
  <si>
    <t>Eredeti ei.</t>
  </si>
  <si>
    <t>Módosított ei</t>
  </si>
  <si>
    <t>I.1.a) Önkormányzati hivatal működésének támogatása</t>
  </si>
  <si>
    <t xml:space="preserve">          I.1.a) Önkormányzati hivatal működésének támogatása beszámítás után</t>
  </si>
  <si>
    <t>I.1.b) Település-üzemeltetéshez kapcsolódó feladatellátás támogatása</t>
  </si>
  <si>
    <t>…..I.1.b) Település-üzemeltetéshez kapcsolódó feladatellátás támogatása beszámítás után</t>
  </si>
  <si>
    <t>…….I.1.ba) Zöldterölet-gazdálkodással  kapcsolatos feladatok támogatása</t>
  </si>
  <si>
    <t>5.</t>
  </si>
  <si>
    <t>………..I.1.ba) Zöldterölet-gazdálkodással  kapcsolatos feladatok támogatása beszámítás után</t>
  </si>
  <si>
    <t>6.</t>
  </si>
  <si>
    <t xml:space="preserve">…….I.1.bb) Közvilágítás fenntartásának támogatása </t>
  </si>
  <si>
    <t>7.</t>
  </si>
  <si>
    <t>…...….I.1.bb) Közvilágítás fenntartásának támogatása - beszámítás után</t>
  </si>
  <si>
    <t>8.</t>
  </si>
  <si>
    <t xml:space="preserve">…….I.1.bc) Köztemető fenntartásssal kapcsolatos feladatok támogatása </t>
  </si>
  <si>
    <t>9.</t>
  </si>
  <si>
    <t>….….I.1.bc) Köztemető fenntartásssal kapcsolatos feladatok támogatása - beszámítás után</t>
  </si>
  <si>
    <t>10.</t>
  </si>
  <si>
    <t xml:space="preserve">…….I.1.bd) Közutak fenntartásssal kapcsolatos feladatok támogatása </t>
  </si>
  <si>
    <t>11.</t>
  </si>
  <si>
    <t>………...I.1.bd) Közutak fenntartásssal kapcsolatos feladatok támogatása - beszámítás után</t>
  </si>
  <si>
    <t>12.</t>
  </si>
  <si>
    <t>I.1.c) Egyéb  önkormányzati feladatok támogatása</t>
  </si>
  <si>
    <t>13.</t>
  </si>
  <si>
    <t>…..I.1.c) Egyéb  önkormányzati feladatok támogatása beszámítás után</t>
  </si>
  <si>
    <t>I.1.d)Lakott külterülettel kapcsolatos feladatok támogatása</t>
  </si>
  <si>
    <t xml:space="preserve">         -I.1.d)Lakott külterülettel kapcsolatos feladatok támogatása beszámítás után</t>
  </si>
  <si>
    <t>A 2015. évről áthúzódó bérkompenzáció támogatása</t>
  </si>
  <si>
    <t>V.info.  Beszámítás összege</t>
  </si>
  <si>
    <t>14.</t>
  </si>
  <si>
    <t>I. ÁLTALÁNOS FELADATOK TÁMOGATÁSA ÖSSZESEN</t>
  </si>
  <si>
    <t>15.</t>
  </si>
  <si>
    <t>II.A TELEPÜLÉSI ÖNKORMÁNYZATOK EGYES KÖZNEVELÉSI FELADATAINAK TÁMOGATÁSA</t>
  </si>
  <si>
    <t>16.</t>
  </si>
  <si>
    <t>II.1. Óvodapedagógusok, és az óvodapedagógusok nevelő munkáját közvetlenül segítők bértámogatása</t>
  </si>
  <si>
    <t>17.</t>
  </si>
  <si>
    <t>II.1.1.Óvodapedagógusok támogatása</t>
  </si>
  <si>
    <t>18.</t>
  </si>
  <si>
    <t>Óvodapedagógusok 8 havi támogatása</t>
  </si>
  <si>
    <t>19.</t>
  </si>
  <si>
    <t>Óvodapedagógusok 4 havi támogatása</t>
  </si>
  <si>
    <t>Óvodapedagógusok 4 havi támogatása pótlólagos összeg</t>
  </si>
  <si>
    <t>20.</t>
  </si>
  <si>
    <t>II.1.2. Az óvodapedagógusok nevelő munkáját közvetlenül segítők bértámogatása</t>
  </si>
  <si>
    <t>Segítők 8 havi támogatása</t>
  </si>
  <si>
    <t>Segítők 4 havi  támogatása</t>
  </si>
  <si>
    <t>II.1.3. Óvodaműködtetési támogatás</t>
  </si>
  <si>
    <t>Óvodaműködtetési támogatás - 8 hónap</t>
  </si>
  <si>
    <t>Óvodaműködtetési támogatás - 4 hónap</t>
  </si>
  <si>
    <t>II.5.1.Óvodapedagógus II.kategória kiegészítő támogatása</t>
  </si>
  <si>
    <t>II. KÖZNEVELÉS TÁMOGATÁSA ÖSSZESEN</t>
  </si>
  <si>
    <t>III.A TELEPÜLÉSI ÖNKORMÁNYZATOK SZOCIÁLIS ÉS GYERMEKJÓLÉTI  FELADATAINAK TÁMOGATÁSA</t>
  </si>
  <si>
    <t xml:space="preserve">  III.2. Hozzájárulás a pénzbeli szociális ellátásokhoz - BESZÁMÍTÁS UTÁN</t>
  </si>
  <si>
    <t xml:space="preserve">  III.3.c.(1) Szociális étkeztetés támogatása</t>
  </si>
  <si>
    <t xml:space="preserve">  Házi segítségnyújtás</t>
  </si>
  <si>
    <t xml:space="preserve">  Időskorúak nappali intézményi ellátása</t>
  </si>
  <si>
    <t xml:space="preserve">  III.5. Gyermekétkeztetés támogatása</t>
  </si>
  <si>
    <t xml:space="preserve">      III.5.a.) finanszírozás szempontjából elismert dolgozók bértámogatása</t>
  </si>
  <si>
    <t xml:space="preserve">      III.5.b.)  Gyermekétkeztetés üzemeltetési támogatása</t>
  </si>
  <si>
    <t xml:space="preserve">      III.5.c.) A rászoruló gyermekek intézményen kívüli szünidei étkeztetésének támogatása</t>
  </si>
  <si>
    <t>III. SZOCIÁLIS ÉS GYERMEKJÓLÉTI  FELADATOK TÁMOGATÁSA ÖSSZESEN</t>
  </si>
  <si>
    <r>
      <t xml:space="preserve">Könyvtári, közművelődési és múzeumi feladatok támogatása </t>
    </r>
    <r>
      <rPr>
        <i/>
        <sz val="8"/>
        <color indexed="8"/>
        <rFont val="Times New Roman"/>
        <family val="1"/>
        <charset val="238"/>
      </rPr>
      <t xml:space="preserve">(2. sz. melléklet IV. 1. pontja) </t>
    </r>
  </si>
  <si>
    <r>
      <t xml:space="preserve">A települési önkormányzatok által fenntartott, illetve támogatott előadó-művészeti szervezetek támogatása </t>
    </r>
    <r>
      <rPr>
        <i/>
        <sz val="8"/>
        <color indexed="8"/>
        <rFont val="Times New Roman"/>
        <family val="1"/>
        <charset val="238"/>
      </rPr>
      <t xml:space="preserve">(2. sz. melléklet IV. 2. pontja) </t>
    </r>
  </si>
  <si>
    <t>IV. A TELEPÜLÉSI ÖNKORMÁNYZATOK KULTURÁLIS FELADATAINAK TÁMOGATÁSA ÖSSZESEN</t>
  </si>
  <si>
    <t>Helyi önkormányzatok és a többcélú kistérségi társulások egyes költségvetési kapcsolatokból számított bevételei összesen (10 + 24 + 42 + 45. sor) :</t>
  </si>
  <si>
    <t>Támogatások összesen</t>
  </si>
  <si>
    <t xml:space="preserve"> </t>
  </si>
  <si>
    <t>2. melléklet</t>
  </si>
  <si>
    <t>a  6/2016.(XI.11.) önkormányzati költségvetési rendelethez</t>
  </si>
  <si>
    <t xml:space="preserve">Tárkány Község Önkormányzat  létszámkerete </t>
  </si>
  <si>
    <t>költségvetési szervenként 2016. évre</t>
  </si>
  <si>
    <t>Intézmény / szakfeladat</t>
  </si>
  <si>
    <t>Létszám  fő</t>
  </si>
  <si>
    <t>köztisztviselő</t>
  </si>
  <si>
    <t>közalkalmazott</t>
  </si>
  <si>
    <t>Mtv.hatá-lya alá tartozó</t>
  </si>
  <si>
    <t xml:space="preserve">állomá-nyon kívüli </t>
  </si>
  <si>
    <t>összesen</t>
  </si>
  <si>
    <t>Igazgatási költségek</t>
  </si>
  <si>
    <t>Önkormányzati jogalkotás ( képviselők)</t>
  </si>
  <si>
    <t>Egyéb feladatok szakfeladatonként</t>
  </si>
  <si>
    <t>Város és község gazdálkodás</t>
  </si>
  <si>
    <t>Család- és nővédelmi; Ifjúság-egészségügyi gondozás</t>
  </si>
  <si>
    <t>Óvodai Intézményi étkeztetés</t>
  </si>
  <si>
    <t>iskolai Intézményi étkeztetés</t>
  </si>
  <si>
    <t>Művelődésiház, könyvtár</t>
  </si>
  <si>
    <t>Közfoglalkoztatás</t>
  </si>
  <si>
    <t>Rövid időtartamú közfoglalkoztatás</t>
  </si>
  <si>
    <t>Hosszabb időtartamú közfoglalkoztatás</t>
  </si>
  <si>
    <t xml:space="preserve"> Egyéb közfoglalkoztatás</t>
  </si>
  <si>
    <t>Tárkány</t>
  </si>
  <si>
    <t>Ete</t>
  </si>
  <si>
    <t>Csép</t>
  </si>
  <si>
    <t>Tárkány- Ete Közös Fennt. Óvoda</t>
  </si>
  <si>
    <t>Óvodai nevelés Tárkány</t>
  </si>
  <si>
    <t>Óvodai nevelés Ete</t>
  </si>
  <si>
    <t>Mindösszesen</t>
  </si>
  <si>
    <t>2/1. melléklet</t>
  </si>
  <si>
    <t>Kiadások, bevételek jogcímek szerint</t>
  </si>
  <si>
    <t>2015. évi tény</t>
  </si>
  <si>
    <t>05110713</t>
  </si>
  <si>
    <t>Erzsébet utalvány</t>
  </si>
  <si>
    <t>05110723</t>
  </si>
  <si>
    <t>SZÉP kártya - vendéglátás, szállás szabadidő</t>
  </si>
  <si>
    <t>05110763</t>
  </si>
  <si>
    <t>Önkéntes egészségpénztári befizetés</t>
  </si>
  <si>
    <t>0548251</t>
  </si>
  <si>
    <t>Működési célú visszatérítendő támogatások, kölcsönök nyújtása államháztartáson kívülre--Civil szervezetek</t>
  </si>
  <si>
    <t>Szellemi termék beszerzése</t>
  </si>
  <si>
    <t>Egyéb működési célú támogatások bevételei államháztartáson belülről</t>
  </si>
  <si>
    <t>093633</t>
  </si>
  <si>
    <t>Önkormányzatokat megillető szabálysértési és helyszini bírság</t>
  </si>
  <si>
    <t>093693</t>
  </si>
  <si>
    <t>Környezetvédelmi bírság</t>
  </si>
  <si>
    <t>0941033</t>
  </si>
  <si>
    <t>Biztosító által fizetett kártérítés</t>
  </si>
  <si>
    <t xml:space="preserve">2./2. melléklet </t>
  </si>
  <si>
    <t>Közös Hivatal költségvetése 2016.</t>
  </si>
  <si>
    <t>Kiadásnem</t>
  </si>
  <si>
    <t>2016. évi módosított ei-</t>
  </si>
  <si>
    <t>Összesen</t>
  </si>
  <si>
    <t>ezer ft</t>
  </si>
  <si>
    <t>0511033</t>
  </si>
  <si>
    <t>Illetménykiegészítés</t>
  </si>
  <si>
    <t>SZÉP kártya - vendéglátás</t>
  </si>
  <si>
    <t>05110733</t>
  </si>
  <si>
    <t>SZÉP kártya - étkezés</t>
  </si>
  <si>
    <t>05110743</t>
  </si>
  <si>
    <t>SZÉP kártya - szabadidő</t>
  </si>
  <si>
    <t>Béren kívüli juttatások iskolakezd.támogatás</t>
  </si>
  <si>
    <t>0511083</t>
  </si>
  <si>
    <t>Ruházati költségtérítés</t>
  </si>
  <si>
    <t>.0511103</t>
  </si>
  <si>
    <t>051223</t>
  </si>
  <si>
    <t>Munkavégzésre irányuló egyéb jogviszonyban nem saját foglalkoztatottnak fizetett juttatások</t>
  </si>
  <si>
    <t>Egyéb külső személyi juttatások</t>
  </si>
  <si>
    <t>053373</t>
  </si>
  <si>
    <t>Egyéb szolgáltatások</t>
  </si>
  <si>
    <t>053553</t>
  </si>
  <si>
    <t>Egyéb dologi kiadások</t>
  </si>
  <si>
    <t>Informatikai eszközök beszerzése</t>
  </si>
  <si>
    <t>Egyéb tárgyi eszköz beszerzés</t>
  </si>
  <si>
    <t>2/3. melléklet</t>
  </si>
  <si>
    <t>2016 év</t>
  </si>
  <si>
    <t>0591133</t>
  </si>
  <si>
    <t>Rövid lejáratú hitelek, kölcsönök törlesztése</t>
  </si>
  <si>
    <t>.0591153</t>
  </si>
  <si>
    <t>Központi irányítószervi támogatás</t>
  </si>
  <si>
    <t>Ingatlan értékesítés</t>
  </si>
  <si>
    <t>Egyéb felhalmozási célú átvett pénzeszközök</t>
  </si>
  <si>
    <t>2/4. melléklet</t>
  </si>
  <si>
    <t xml:space="preserve">Tárkány - Ete Közös Fenntartású Óvoda </t>
  </si>
  <si>
    <t>.0511041</t>
  </si>
  <si>
    <t>Készenléti, ügyeleti helyettesítési díj, túlóra</t>
  </si>
  <si>
    <t>0511061</t>
  </si>
  <si>
    <t>.0531111</t>
  </si>
  <si>
    <t>Gyógyszer</t>
  </si>
  <si>
    <t>.0531211</t>
  </si>
  <si>
    <t>.098161</t>
  </si>
  <si>
    <t>3.  melléklet</t>
  </si>
  <si>
    <t>a felújítási kiadások teljesítésének alakulása 2016. évben</t>
  </si>
  <si>
    <t>ezer Ft</t>
  </si>
  <si>
    <t>Sor-sz.</t>
  </si>
  <si>
    <t>Feladat megnevezése</t>
  </si>
  <si>
    <t xml:space="preserve">Eredeti </t>
  </si>
  <si>
    <t>előirányzat</t>
  </si>
  <si>
    <t>1.</t>
  </si>
  <si>
    <t>Felújítási kiadások</t>
  </si>
  <si>
    <t>Belvízelvezető árkok felújítása</t>
  </si>
  <si>
    <t>Utak felújítása</t>
  </si>
  <si>
    <t>2.</t>
  </si>
  <si>
    <t xml:space="preserve">Felújításra pénzeszköz átadás </t>
  </si>
  <si>
    <t>a fejlesztési kiadások teljesítésének alakulása 2016. évben</t>
  </si>
  <si>
    <t xml:space="preserve"> Fejlesztések feladatonként</t>
  </si>
  <si>
    <t>Ingatlanok (csatorna 2015. évről áthúzódó többletköltség)</t>
  </si>
  <si>
    <t>Kamera rendszer bővítése</t>
  </si>
  <si>
    <t>Hivatal irodabútor</t>
  </si>
  <si>
    <t>Számítógép hivatal</t>
  </si>
  <si>
    <t xml:space="preserve">Lenovo B50-80 W laptop </t>
  </si>
  <si>
    <t>Monitor hivatal</t>
  </si>
  <si>
    <t>Bútor hivatal (polgármester)</t>
  </si>
  <si>
    <t>Fénymásoló</t>
  </si>
  <si>
    <t>Számítógép konyha</t>
  </si>
  <si>
    <t>Konyhai eszközök, felszerelések, tálaló edények</t>
  </si>
  <si>
    <t>Fólia sátor vasszerkezet 80 db-os</t>
  </si>
  <si>
    <t>Fólia fénystabil 420 m2</t>
  </si>
  <si>
    <t>Fedett gépszín</t>
  </si>
  <si>
    <t>STHIL HT benzinmotoros magassági fűrész</t>
  </si>
  <si>
    <t>STHIL FS 410 C-E benzinmotoros bozótvágó</t>
  </si>
  <si>
    <t>Közfoglalkoztatás egyéb eszközök</t>
  </si>
  <si>
    <t>Asztali ventilátor</t>
  </si>
  <si>
    <t>Asztali ventilátor 2 db</t>
  </si>
  <si>
    <t>Caminus világításkorszerűsítés átvett eszközök</t>
  </si>
  <si>
    <t>Településrendezési terv</t>
  </si>
  <si>
    <t>Óvoda eszközök</t>
  </si>
  <si>
    <t>Közös Önkormányzati Hivatal Etei kirendeltség:</t>
  </si>
  <si>
    <t>Számítógép 2 db</t>
  </si>
  <si>
    <t>LED monitor 2 db</t>
  </si>
  <si>
    <t>Nyomtató 1 db</t>
  </si>
  <si>
    <t>Nyomtató 1 db Samsung CLP-415N</t>
  </si>
  <si>
    <t xml:space="preserve">Fejlesztési célú támogatási kölcsön visszafizetés </t>
  </si>
  <si>
    <t>Támogatási kölcsön visszafizaetés Megyei Önkormányzat</t>
  </si>
  <si>
    <t>Tárkány - Csép-Ete Víziközmű Társulat (2015. évi)</t>
  </si>
  <si>
    <t>Tárkány - Csép-Ete Víziközmű Társulat(2016. évi)</t>
  </si>
  <si>
    <t>3.</t>
  </si>
  <si>
    <t>Fejlesztésre pénzeszköz átadás</t>
  </si>
  <si>
    <t>1/.5.melléklet</t>
  </si>
  <si>
    <t xml:space="preserve">a 6./2016. (XI.11.) önkormányzati rendelethez </t>
  </si>
  <si>
    <t xml:space="preserve">Tárkány Község Önkormányzat </t>
  </si>
  <si>
    <t>Átadott pénzeszközök 2016. év</t>
  </si>
  <si>
    <t>Átadott pénzeszköz</t>
  </si>
  <si>
    <t>Előir.nyzat</t>
  </si>
  <si>
    <t>Lakáscélú kölcsön</t>
  </si>
  <si>
    <t>Családsegítés KTKT</t>
  </si>
  <si>
    <t>Gyermekjóléti szolg  KTKT</t>
  </si>
  <si>
    <t>Hivatal működése</t>
  </si>
  <si>
    <t>Tagdíj  95Ft/*fő/hó</t>
  </si>
  <si>
    <t>Idősek nappali ellátása, házi gondozói szolgálat</t>
  </si>
  <si>
    <t>Turisztikai pályázathoz</t>
  </si>
  <si>
    <t>Kistérség összesen</t>
  </si>
  <si>
    <t>Iskolaegészégügy orvos</t>
  </si>
  <si>
    <t>Védőnői rendelő műk.ktghez hozzájárulás</t>
  </si>
  <si>
    <t>Orvosi ügyelet Kisbér  közvetlenül</t>
  </si>
  <si>
    <t>50Ft/fő/hó</t>
  </si>
  <si>
    <t>Fogorvosi ügyeletre</t>
  </si>
  <si>
    <t>KLIK takarító karbantartó bére 2014 dec. 2015. jan</t>
  </si>
  <si>
    <t>Nonprofit szervezetek</t>
  </si>
  <si>
    <t>Polgárőr Egyesület</t>
  </si>
  <si>
    <t>Polgárőr Egyesületpályázati önrész</t>
  </si>
  <si>
    <t>Sport Egyesület</t>
  </si>
  <si>
    <t>Sport Egyesület  Öregfiúk</t>
  </si>
  <si>
    <t xml:space="preserve">Labdarogó utánpótlás E. </t>
  </si>
  <si>
    <t>Református egyház</t>
  </si>
  <si>
    <t>Katolikus egyház</t>
  </si>
  <si>
    <t>Tűzoltó Egyesület</t>
  </si>
  <si>
    <t>Tűzoltó Egyesület pályázati önrész</t>
  </si>
  <si>
    <t>Hóvirág Egyesület</t>
  </si>
  <si>
    <t>Flamingó kulturális csoport</t>
  </si>
  <si>
    <t>Szivárvány Tánccsoport</t>
  </si>
  <si>
    <t>Vadásztársaság</t>
  </si>
  <si>
    <t>Helyi Kisebbségi Cigány Önkormányzat</t>
  </si>
  <si>
    <t>Alapitványok, egyéb szervezetek</t>
  </si>
  <si>
    <t>Bursa Hungarica ösztöndíj</t>
  </si>
  <si>
    <t>Arany János tehetséggondozó pr.ösztöndíj</t>
  </si>
  <si>
    <t>Tagdíjak</t>
  </si>
  <si>
    <t>TÖOSZ</t>
  </si>
  <si>
    <t>Bakonyalja Kisalföld kapuja</t>
  </si>
  <si>
    <t>Regionális hulladékgazd.érd.hozzájárulás</t>
  </si>
  <si>
    <t>Komáromi Vízitársulat</t>
  </si>
  <si>
    <t xml:space="preserve">Tata és Környéke Turisztikai Egyesület </t>
  </si>
  <si>
    <t>Műk.c.pe.áta össz.</t>
  </si>
  <si>
    <t>Felh.c.pe.áta.össz.</t>
  </si>
  <si>
    <t>Peszk átadás össz.</t>
  </si>
  <si>
    <t>Céljuttatás</t>
  </si>
  <si>
    <t>a 2./2017.(II.17.) önkormányzati rendelethez</t>
  </si>
  <si>
    <t>011130</t>
  </si>
  <si>
    <t>jó</t>
  </si>
  <si>
    <t>a 2/2017.(II.16.)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</si>
</sst>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E]#,##0;\-#,##0"/>
    <numFmt numFmtId="165" formatCode="#,##0.0"/>
  </numFmts>
  <fonts count="6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Verdana"/>
      <family val="2"/>
      <charset val="238"/>
    </font>
    <font>
      <b/>
      <i/>
      <u/>
      <sz val="10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11"/>
      <name val="Calibri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b/>
      <sz val="10"/>
      <name val="Arial CE"/>
      <family val="2"/>
      <charset val="238"/>
    </font>
    <font>
      <b/>
      <i/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9"/>
      <name val="Calibri"/>
      <family val="2"/>
      <charset val="238"/>
    </font>
    <font>
      <sz val="9"/>
      <color rgb="FF000000"/>
      <name val="Arial"/>
      <family val="2"/>
      <charset val="238"/>
    </font>
    <font>
      <b/>
      <i/>
      <u/>
      <sz val="9"/>
      <color rgb="FF000000"/>
      <name val="Arial"/>
      <family val="2"/>
      <charset val="238"/>
    </font>
    <font>
      <b/>
      <sz val="9"/>
      <name val="Calibri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u/>
      <sz val="10"/>
      <name val="Arial CE"/>
      <charset val="238"/>
    </font>
    <font>
      <b/>
      <i/>
      <sz val="10"/>
      <name val="Arial CE"/>
      <charset val="238"/>
    </font>
    <font>
      <sz val="11"/>
      <color rgb="FF000000"/>
      <name val="Arial"/>
      <family val="2"/>
      <charset val="238"/>
    </font>
    <font>
      <i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8">
    <xf numFmtId="0" fontId="0" fillId="0" borderId="0"/>
    <xf numFmtId="0" fontId="2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696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9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4" fillId="0" borderId="2" xfId="1" applyNumberFormat="1" applyFont="1" applyFill="1" applyBorder="1" applyAlignment="1">
      <alignment vertical="top" wrapText="1"/>
    </xf>
    <xf numFmtId="0" fontId="8" fillId="0" borderId="3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vertical="top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12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4" fillId="0" borderId="0" xfId="1" applyNumberFormat="1" applyFont="1" applyFill="1" applyBorder="1" applyAlignment="1">
      <alignment vertical="top" wrapText="1"/>
    </xf>
    <xf numFmtId="3" fontId="21" fillId="0" borderId="0" xfId="0" applyNumberFormat="1" applyFont="1" applyFill="1" applyBorder="1" applyAlignment="1"/>
    <xf numFmtId="3" fontId="17" fillId="0" borderId="0" xfId="1" applyNumberFormat="1" applyFont="1" applyFill="1" applyBorder="1" applyAlignment="1">
      <alignment wrapText="1"/>
    </xf>
    <xf numFmtId="3" fontId="17" fillId="6" borderId="12" xfId="1" applyNumberFormat="1" applyFont="1" applyFill="1" applyBorder="1" applyAlignment="1">
      <alignment wrapText="1"/>
    </xf>
    <xf numFmtId="3" fontId="17" fillId="6" borderId="14" xfId="1" applyNumberFormat="1" applyFont="1" applyFill="1" applyBorder="1" applyAlignment="1">
      <alignment wrapText="1"/>
    </xf>
    <xf numFmtId="3" fontId="17" fillId="6" borderId="3" xfId="1" applyNumberFormat="1" applyFont="1" applyFill="1" applyBorder="1" applyAlignment="1">
      <alignment wrapText="1"/>
    </xf>
    <xf numFmtId="3" fontId="17" fillId="6" borderId="2" xfId="1" applyNumberFormat="1" applyFont="1" applyFill="1" applyBorder="1" applyAlignment="1">
      <alignment wrapText="1"/>
    </xf>
    <xf numFmtId="3" fontId="5" fillId="0" borderId="17" xfId="1" applyNumberFormat="1" applyFont="1" applyFill="1" applyBorder="1" applyAlignment="1">
      <alignment wrapText="1" readingOrder="1"/>
    </xf>
    <xf numFmtId="3" fontId="17" fillId="6" borderId="7" xfId="1" applyNumberFormat="1" applyFont="1" applyFill="1" applyBorder="1" applyAlignment="1">
      <alignment wrapText="1"/>
    </xf>
    <xf numFmtId="3" fontId="17" fillId="6" borderId="13" xfId="1" applyNumberFormat="1" applyFont="1" applyFill="1" applyBorder="1" applyAlignment="1">
      <alignment wrapText="1"/>
    </xf>
    <xf numFmtId="3" fontId="6" fillId="3" borderId="3" xfId="1" applyNumberFormat="1" applyFont="1" applyFill="1" applyBorder="1" applyAlignment="1">
      <alignment wrapText="1" readingOrder="1"/>
    </xf>
    <xf numFmtId="3" fontId="6" fillId="3" borderId="7" xfId="1" applyNumberFormat="1" applyFont="1" applyFill="1" applyBorder="1" applyAlignment="1">
      <alignment wrapText="1" readingOrder="1"/>
    </xf>
    <xf numFmtId="3" fontId="6" fillId="3" borderId="12" xfId="1" applyNumberFormat="1" applyFont="1" applyFill="1" applyBorder="1" applyAlignment="1">
      <alignment wrapText="1" readingOrder="1"/>
    </xf>
    <xf numFmtId="3" fontId="6" fillId="3" borderId="13" xfId="1" applyNumberFormat="1" applyFont="1" applyFill="1" applyBorder="1" applyAlignment="1">
      <alignment wrapText="1" readingOrder="1"/>
    </xf>
    <xf numFmtId="49" fontId="5" fillId="0" borderId="12" xfId="1" applyNumberFormat="1" applyFont="1" applyFill="1" applyBorder="1" applyAlignment="1">
      <alignment wrapText="1" readingOrder="1"/>
    </xf>
    <xf numFmtId="3" fontId="17" fillId="0" borderId="12" xfId="1" applyNumberFormat="1" applyFont="1" applyFill="1" applyBorder="1" applyAlignment="1">
      <alignment wrapText="1"/>
    </xf>
    <xf numFmtId="3" fontId="17" fillId="0" borderId="13" xfId="1" applyNumberFormat="1" applyFont="1" applyFill="1" applyBorder="1" applyAlignment="1">
      <alignment wrapText="1"/>
    </xf>
    <xf numFmtId="3" fontId="5" fillId="6" borderId="12" xfId="1" applyNumberFormat="1" applyFont="1" applyFill="1" applyBorder="1" applyAlignment="1">
      <alignment wrapText="1" readingOrder="1"/>
    </xf>
    <xf numFmtId="3" fontId="6" fillId="2" borderId="3" xfId="1" applyNumberFormat="1" applyFont="1" applyFill="1" applyBorder="1" applyAlignment="1">
      <alignment wrapText="1" readingOrder="1"/>
    </xf>
    <xf numFmtId="3" fontId="6" fillId="2" borderId="7" xfId="1" applyNumberFormat="1" applyFont="1" applyFill="1" applyBorder="1" applyAlignment="1">
      <alignment wrapText="1" readingOrder="1"/>
    </xf>
    <xf numFmtId="3" fontId="6" fillId="2" borderId="12" xfId="1" applyNumberFormat="1" applyFont="1" applyFill="1" applyBorder="1" applyAlignment="1">
      <alignment wrapText="1" readingOrder="1"/>
    </xf>
    <xf numFmtId="3" fontId="6" fillId="2" borderId="13" xfId="1" applyNumberFormat="1" applyFont="1" applyFill="1" applyBorder="1" applyAlignment="1">
      <alignment wrapText="1" readingOrder="1"/>
    </xf>
    <xf numFmtId="0" fontId="14" fillId="5" borderId="9" xfId="1" applyNumberFormat="1" applyFont="1" applyFill="1" applyBorder="1" applyAlignment="1">
      <alignment horizontal="center" wrapText="1" readingOrder="1"/>
    </xf>
    <xf numFmtId="164" fontId="6" fillId="5" borderId="9" xfId="1" applyNumberFormat="1" applyFont="1" applyFill="1" applyBorder="1" applyAlignment="1">
      <alignment wrapText="1" readingOrder="1"/>
    </xf>
    <xf numFmtId="0" fontId="17" fillId="4" borderId="9" xfId="1" applyNumberFormat="1" applyFont="1" applyFill="1" applyBorder="1" applyAlignment="1">
      <alignment wrapText="1"/>
    </xf>
    <xf numFmtId="3" fontId="5" fillId="0" borderId="19" xfId="1" applyNumberFormat="1" applyFont="1" applyFill="1" applyBorder="1" applyAlignment="1">
      <alignment wrapText="1" readingOrder="1"/>
    </xf>
    <xf numFmtId="3" fontId="17" fillId="0" borderId="5" xfId="1" applyNumberFormat="1" applyFont="1" applyFill="1" applyBorder="1" applyAlignment="1">
      <alignment wrapText="1"/>
    </xf>
    <xf numFmtId="3" fontId="17" fillId="0" borderId="10" xfId="1" applyNumberFormat="1" applyFont="1" applyFill="1" applyBorder="1" applyAlignment="1">
      <alignment wrapText="1"/>
    </xf>
    <xf numFmtId="3" fontId="17" fillId="0" borderId="16" xfId="1" applyNumberFormat="1" applyFont="1" applyFill="1" applyBorder="1" applyAlignment="1">
      <alignment wrapText="1"/>
    </xf>
    <xf numFmtId="3" fontId="17" fillId="0" borderId="15" xfId="1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/>
    <xf numFmtId="3" fontId="5" fillId="0" borderId="12" xfId="1" applyNumberFormat="1" applyFont="1" applyFill="1" applyBorder="1" applyAlignment="1">
      <alignment wrapText="1" readingOrder="1"/>
    </xf>
    <xf numFmtId="3" fontId="17" fillId="0" borderId="14" xfId="1" applyNumberFormat="1" applyFont="1" applyFill="1" applyBorder="1" applyAlignment="1">
      <alignment wrapText="1"/>
    </xf>
    <xf numFmtId="3" fontId="5" fillId="0" borderId="3" xfId="1" applyNumberFormat="1" applyFont="1" applyFill="1" applyBorder="1" applyAlignment="1">
      <alignment wrapText="1" readingOrder="1"/>
    </xf>
    <xf numFmtId="3" fontId="17" fillId="0" borderId="2" xfId="1" applyNumberFormat="1" applyFont="1" applyFill="1" applyBorder="1" applyAlignment="1">
      <alignment wrapText="1"/>
    </xf>
    <xf numFmtId="3" fontId="17" fillId="0" borderId="3" xfId="1" applyNumberFormat="1" applyFont="1" applyFill="1" applyBorder="1" applyAlignment="1">
      <alignment wrapText="1"/>
    </xf>
    <xf numFmtId="3" fontId="5" fillId="4" borderId="3" xfId="1" applyNumberFormat="1" applyFont="1" applyFill="1" applyBorder="1" applyAlignment="1">
      <alignment wrapText="1" readingOrder="1"/>
    </xf>
    <xf numFmtId="3" fontId="17" fillId="0" borderId="7" xfId="1" applyNumberFormat="1" applyFont="1" applyFill="1" applyBorder="1" applyAlignment="1">
      <alignment wrapText="1"/>
    </xf>
    <xf numFmtId="3" fontId="17" fillId="0" borderId="13" xfId="0" applyNumberFormat="1" applyFont="1" applyFill="1" applyBorder="1" applyAlignment="1"/>
    <xf numFmtId="3" fontId="5" fillId="0" borderId="7" xfId="1" applyNumberFormat="1" applyFont="1" applyFill="1" applyBorder="1" applyAlignment="1">
      <alignment horizontal="right" wrapText="1" readingOrder="1"/>
    </xf>
    <xf numFmtId="3" fontId="5" fillId="0" borderId="12" xfId="1" applyNumberFormat="1" applyFont="1" applyFill="1" applyBorder="1" applyAlignment="1">
      <alignment horizontal="left" wrapText="1" readingOrder="1"/>
    </xf>
    <xf numFmtId="3" fontId="5" fillId="0" borderId="13" xfId="1" applyNumberFormat="1" applyFont="1" applyFill="1" applyBorder="1" applyAlignment="1">
      <alignment horizontal="left" wrapText="1" readingOrder="1"/>
    </xf>
    <xf numFmtId="3" fontId="5" fillId="0" borderId="3" xfId="1" applyNumberFormat="1" applyFont="1" applyFill="1" applyBorder="1" applyAlignment="1">
      <alignment horizontal="left" wrapText="1" readingOrder="1"/>
    </xf>
    <xf numFmtId="3" fontId="5" fillId="0" borderId="7" xfId="1" applyNumberFormat="1" applyFont="1" applyFill="1" applyBorder="1" applyAlignment="1">
      <alignment horizontal="left" wrapText="1" readingOrder="1"/>
    </xf>
    <xf numFmtId="3" fontId="5" fillId="0" borderId="13" xfId="1" applyNumberFormat="1" applyFont="1" applyFill="1" applyBorder="1" applyAlignment="1">
      <alignment wrapText="1" readingOrder="1"/>
    </xf>
    <xf numFmtId="3" fontId="17" fillId="0" borderId="7" xfId="1" applyNumberFormat="1" applyFont="1" applyFill="1" applyBorder="1" applyAlignment="1">
      <alignment horizontal="right" wrapText="1"/>
    </xf>
    <xf numFmtId="3" fontId="19" fillId="0" borderId="12" xfId="1" applyNumberFormat="1" applyFont="1" applyFill="1" applyBorder="1" applyAlignment="1">
      <alignment wrapText="1"/>
    </xf>
    <xf numFmtId="3" fontId="19" fillId="0" borderId="13" xfId="1" applyNumberFormat="1" applyFont="1" applyFill="1" applyBorder="1" applyAlignment="1">
      <alignment wrapText="1"/>
    </xf>
    <xf numFmtId="3" fontId="19" fillId="0" borderId="3" xfId="1" applyNumberFormat="1" applyFont="1" applyFill="1" applyBorder="1" applyAlignment="1">
      <alignment wrapText="1"/>
    </xf>
    <xf numFmtId="3" fontId="19" fillId="0" borderId="7" xfId="1" applyNumberFormat="1" applyFont="1" applyFill="1" applyBorder="1" applyAlignment="1">
      <alignment wrapText="1"/>
    </xf>
    <xf numFmtId="3" fontId="7" fillId="0" borderId="12" xfId="1" applyNumberFormat="1" applyFont="1" applyFill="1" applyBorder="1" applyAlignment="1">
      <alignment horizontal="left" wrapText="1" readingOrder="1"/>
    </xf>
    <xf numFmtId="3" fontId="7" fillId="0" borderId="13" xfId="1" applyNumberFormat="1" applyFont="1" applyFill="1" applyBorder="1" applyAlignment="1">
      <alignment horizontal="left" wrapText="1" readingOrder="1"/>
    </xf>
    <xf numFmtId="3" fontId="7" fillId="0" borderId="3" xfId="1" applyNumberFormat="1" applyFont="1" applyFill="1" applyBorder="1" applyAlignment="1">
      <alignment horizontal="left" wrapText="1" readingOrder="1"/>
    </xf>
    <xf numFmtId="3" fontId="7" fillId="0" borderId="7" xfId="1" applyNumberFormat="1" applyFont="1" applyFill="1" applyBorder="1" applyAlignment="1">
      <alignment horizontal="left" wrapText="1" readingOrder="1"/>
    </xf>
    <xf numFmtId="3" fontId="20" fillId="0" borderId="13" xfId="0" applyNumberFormat="1" applyFont="1" applyFill="1" applyBorder="1" applyAlignment="1"/>
    <xf numFmtId="3" fontId="5" fillId="0" borderId="12" xfId="1" applyNumberFormat="1" applyFont="1" applyFill="1" applyBorder="1" applyAlignment="1">
      <alignment horizontal="right" wrapText="1" readingOrder="1"/>
    </xf>
    <xf numFmtId="3" fontId="5" fillId="0" borderId="13" xfId="1" applyNumberFormat="1" applyFont="1" applyFill="1" applyBorder="1" applyAlignment="1">
      <alignment horizontal="right" wrapText="1" readingOrder="1"/>
    </xf>
    <xf numFmtId="3" fontId="17" fillId="0" borderId="23" xfId="1" applyNumberFormat="1" applyFont="1" applyFill="1" applyBorder="1" applyAlignment="1">
      <alignment wrapText="1"/>
    </xf>
    <xf numFmtId="3" fontId="17" fillId="0" borderId="22" xfId="1" applyNumberFormat="1" applyFont="1" applyFill="1" applyBorder="1" applyAlignment="1">
      <alignment wrapText="1"/>
    </xf>
    <xf numFmtId="3" fontId="17" fillId="0" borderId="19" xfId="1" applyNumberFormat="1" applyFont="1" applyFill="1" applyBorder="1" applyAlignment="1">
      <alignment wrapText="1"/>
    </xf>
    <xf numFmtId="3" fontId="17" fillId="0" borderId="24" xfId="1" applyNumberFormat="1" applyFont="1" applyFill="1" applyBorder="1" applyAlignment="1">
      <alignment wrapText="1"/>
    </xf>
    <xf numFmtId="3" fontId="17" fillId="0" borderId="21" xfId="1" applyNumberFormat="1" applyFont="1" applyFill="1" applyBorder="1" applyAlignment="1">
      <alignment wrapText="1"/>
    </xf>
    <xf numFmtId="3" fontId="17" fillId="0" borderId="25" xfId="0" applyNumberFormat="1" applyFont="1" applyFill="1" applyBorder="1" applyAlignment="1">
      <alignment readingOrder="1"/>
    </xf>
    <xf numFmtId="3" fontId="19" fillId="0" borderId="27" xfId="1" applyNumberFormat="1" applyFont="1" applyFill="1" applyBorder="1" applyAlignment="1">
      <alignment wrapText="1"/>
    </xf>
    <xf numFmtId="3" fontId="19" fillId="0" borderId="17" xfId="1" applyNumberFormat="1" applyFont="1" applyFill="1" applyBorder="1" applyAlignment="1">
      <alignment wrapText="1"/>
    </xf>
    <xf numFmtId="3" fontId="19" fillId="0" borderId="18" xfId="1" applyNumberFormat="1" applyFont="1" applyFill="1" applyBorder="1" applyAlignment="1">
      <alignment wrapText="1"/>
    </xf>
    <xf numFmtId="3" fontId="19" fillId="0" borderId="11" xfId="1" applyNumberFormat="1" applyFont="1" applyFill="1" applyBorder="1" applyAlignment="1">
      <alignment wrapText="1"/>
    </xf>
    <xf numFmtId="3" fontId="17" fillId="0" borderId="27" xfId="1" applyNumberFormat="1" applyFont="1" applyFill="1" applyBorder="1" applyAlignment="1">
      <alignment wrapText="1"/>
    </xf>
    <xf numFmtId="3" fontId="17" fillId="0" borderId="17" xfId="1" applyNumberFormat="1" applyFont="1" applyFill="1" applyBorder="1" applyAlignment="1">
      <alignment wrapText="1"/>
    </xf>
    <xf numFmtId="3" fontId="17" fillId="0" borderId="18" xfId="1" applyNumberFormat="1" applyFont="1" applyFill="1" applyBorder="1" applyAlignment="1">
      <alignment wrapText="1"/>
    </xf>
    <xf numFmtId="3" fontId="17" fillId="0" borderId="11" xfId="1" applyNumberFormat="1" applyFont="1" applyFill="1" applyBorder="1" applyAlignment="1">
      <alignment wrapText="1"/>
    </xf>
    <xf numFmtId="3" fontId="5" fillId="0" borderId="21" xfId="1" applyNumberFormat="1" applyFont="1" applyFill="1" applyBorder="1" applyAlignment="1">
      <alignment wrapText="1" readingOrder="1"/>
    </xf>
    <xf numFmtId="3" fontId="17" fillId="0" borderId="25" xfId="0" applyNumberFormat="1" applyFont="1" applyFill="1" applyBorder="1" applyAlignment="1"/>
    <xf numFmtId="3" fontId="17" fillId="0" borderId="13" xfId="0" applyNumberFormat="1" applyFont="1" applyFill="1" applyBorder="1" applyAlignment="1">
      <alignment readingOrder="1"/>
    </xf>
    <xf numFmtId="3" fontId="5" fillId="0" borderId="16" xfId="1" applyNumberFormat="1" applyFont="1" applyFill="1" applyBorder="1" applyAlignment="1">
      <alignment wrapText="1" readingOrder="1"/>
    </xf>
    <xf numFmtId="3" fontId="17" fillId="0" borderId="28" xfId="1" applyNumberFormat="1" applyFont="1" applyFill="1" applyBorder="1" applyAlignment="1">
      <alignment wrapText="1"/>
    </xf>
    <xf numFmtId="0" fontId="6" fillId="0" borderId="0" xfId="1" applyNumberFormat="1" applyFont="1" applyFill="1" applyBorder="1" applyAlignment="1">
      <alignment vertical="center" wrapText="1" readingOrder="1"/>
    </xf>
    <xf numFmtId="3" fontId="5" fillId="0" borderId="0" xfId="1" applyNumberFormat="1" applyFont="1" applyFill="1" applyBorder="1" applyAlignment="1">
      <alignment wrapText="1" readingOrder="1"/>
    </xf>
    <xf numFmtId="3" fontId="6" fillId="0" borderId="0" xfId="1" applyNumberFormat="1" applyFont="1" applyFill="1" applyBorder="1" applyAlignment="1">
      <alignment wrapText="1" readingOrder="1"/>
    </xf>
    <xf numFmtId="0" fontId="23" fillId="0" borderId="0" xfId="2" applyFont="1" applyFill="1" applyBorder="1" applyAlignment="1">
      <alignment vertical="center"/>
    </xf>
    <xf numFmtId="0" fontId="26" fillId="0" borderId="0" xfId="2" applyFont="1" applyFill="1" applyBorder="1" applyAlignment="1">
      <alignment vertical="center"/>
    </xf>
    <xf numFmtId="0" fontId="27" fillId="0" borderId="0" xfId="2" applyFont="1" applyFill="1" applyBorder="1" applyAlignment="1">
      <alignment horizontal="center" vertical="center"/>
    </xf>
    <xf numFmtId="0" fontId="17" fillId="0" borderId="0" xfId="3" applyFill="1" applyBorder="1"/>
    <xf numFmtId="0" fontId="17" fillId="0" borderId="0" xfId="2" applyFont="1" applyFill="1" applyBorder="1"/>
    <xf numFmtId="0" fontId="30" fillId="0" borderId="0" xfId="2" applyFont="1" applyFill="1" applyBorder="1" applyAlignment="1">
      <alignment vertical="center"/>
    </xf>
    <xf numFmtId="3" fontId="32" fillId="0" borderId="42" xfId="0" applyNumberFormat="1" applyFont="1" applyFill="1" applyBorder="1" applyAlignment="1">
      <alignment horizontal="right" wrapText="1"/>
    </xf>
    <xf numFmtId="3" fontId="33" fillId="0" borderId="42" xfId="0" applyNumberFormat="1" applyFont="1" applyFill="1" applyBorder="1" applyAlignment="1">
      <alignment horizontal="right"/>
    </xf>
    <xf numFmtId="3" fontId="32" fillId="0" borderId="42" xfId="0" applyNumberFormat="1" applyFont="1" applyFill="1" applyBorder="1" applyAlignment="1">
      <alignment horizontal="right"/>
    </xf>
    <xf numFmtId="0" fontId="23" fillId="0" borderId="0" xfId="3" applyFont="1" applyAlignment="1">
      <alignment vertical="center"/>
    </xf>
    <xf numFmtId="3" fontId="33" fillId="0" borderId="42" xfId="0" applyNumberFormat="1" applyFont="1" applyFill="1" applyBorder="1" applyAlignment="1">
      <alignment horizontal="right" wrapText="1"/>
    </xf>
    <xf numFmtId="0" fontId="32" fillId="0" borderId="51" xfId="3" applyFont="1" applyBorder="1" applyAlignment="1">
      <alignment vertical="center"/>
    </xf>
    <xf numFmtId="0" fontId="23" fillId="0" borderId="33" xfId="3" applyFont="1" applyBorder="1" applyAlignment="1">
      <alignment vertical="center"/>
    </xf>
    <xf numFmtId="3" fontId="32" fillId="0" borderId="33" xfId="3" applyNumberFormat="1" applyFont="1" applyBorder="1" applyAlignment="1">
      <alignment vertical="center"/>
    </xf>
    <xf numFmtId="0" fontId="23" fillId="0" borderId="0" xfId="2" applyFont="1" applyFill="1" applyAlignment="1">
      <alignment vertical="center"/>
    </xf>
    <xf numFmtId="0" fontId="28" fillId="0" borderId="0" xfId="2" applyFont="1" applyFill="1" applyAlignment="1">
      <alignment horizontal="center" vertical="center"/>
    </xf>
    <xf numFmtId="0" fontId="28" fillId="0" borderId="30" xfId="2" applyFont="1" applyFill="1" applyBorder="1" applyAlignment="1">
      <alignment vertical="center"/>
    </xf>
    <xf numFmtId="1" fontId="17" fillId="0" borderId="30" xfId="4" applyNumberFormat="1" applyFont="1" applyFill="1" applyBorder="1" applyAlignment="1" applyProtection="1">
      <alignment horizontal="center" vertical="center"/>
    </xf>
    <xf numFmtId="0" fontId="28" fillId="0" borderId="0" xfId="2" applyFont="1" applyFill="1" applyAlignment="1">
      <alignment vertical="center"/>
    </xf>
    <xf numFmtId="3" fontId="29" fillId="0" borderId="0" xfId="4" applyNumberFormat="1" applyFont="1" applyFill="1" applyBorder="1" applyAlignment="1" applyProtection="1">
      <alignment horizontal="center" vertical="center"/>
    </xf>
    <xf numFmtId="165" fontId="28" fillId="0" borderId="0" xfId="2" applyNumberFormat="1" applyFont="1" applyFill="1" applyBorder="1" applyAlignment="1">
      <alignment horizontal="center" vertical="center"/>
    </xf>
    <xf numFmtId="3" fontId="17" fillId="0" borderId="30" xfId="4" applyNumberFormat="1" applyFont="1" applyFill="1" applyBorder="1" applyAlignment="1" applyProtection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3" fillId="0" borderId="0" xfId="5" applyFont="1" applyFill="1" applyAlignment="1">
      <alignment vertical="center"/>
    </xf>
    <xf numFmtId="0" fontId="31" fillId="0" borderId="0" xfId="6" applyFont="1" applyFill="1" applyBorder="1" applyAlignment="1">
      <alignment vertical="center"/>
    </xf>
    <xf numFmtId="0" fontId="23" fillId="0" borderId="0" xfId="6" applyFont="1" applyFill="1" applyBorder="1" applyAlignment="1">
      <alignment horizontal="center" vertical="center"/>
    </xf>
    <xf numFmtId="0" fontId="23" fillId="0" borderId="32" xfId="6" applyFont="1" applyFill="1" applyBorder="1" applyAlignment="1">
      <alignment horizontal="center" vertical="center"/>
    </xf>
    <xf numFmtId="0" fontId="32" fillId="0" borderId="35" xfId="0" applyFont="1" applyFill="1" applyBorder="1" applyAlignment="1">
      <alignment horizontal="center" vertical="center"/>
    </xf>
    <xf numFmtId="0" fontId="32" fillId="0" borderId="38" xfId="2" applyFont="1" applyFill="1" applyBorder="1" applyAlignment="1">
      <alignment horizontal="center" vertical="center"/>
    </xf>
    <xf numFmtId="0" fontId="32" fillId="0" borderId="39" xfId="2" applyFont="1" applyFill="1" applyBorder="1" applyAlignment="1">
      <alignment horizontal="center" vertical="center"/>
    </xf>
    <xf numFmtId="3" fontId="32" fillId="0" borderId="40" xfId="2" applyNumberFormat="1" applyFont="1" applyFill="1" applyBorder="1" applyAlignment="1">
      <alignment horizontal="center"/>
    </xf>
    <xf numFmtId="0" fontId="28" fillId="0" borderId="0" xfId="6" applyFont="1" applyFill="1" applyBorder="1" applyAlignment="1">
      <alignment horizontal="center" vertical="center"/>
    </xf>
    <xf numFmtId="0" fontId="28" fillId="0" borderId="0" xfId="6" applyFont="1" applyFill="1" applyAlignment="1">
      <alignment vertical="center"/>
    </xf>
    <xf numFmtId="0" fontId="28" fillId="0" borderId="0" xfId="6" applyFont="1" applyFill="1" applyAlignment="1">
      <alignment horizontal="left" vertical="center"/>
    </xf>
    <xf numFmtId="0" fontId="32" fillId="0" borderId="41" xfId="0" applyFont="1" applyFill="1" applyBorder="1" applyAlignment="1">
      <alignment vertical="center" wrapText="1"/>
    </xf>
    <xf numFmtId="0" fontId="33" fillId="0" borderId="41" xfId="0" applyFont="1" applyFill="1" applyBorder="1" applyAlignment="1">
      <alignment horizontal="left" vertical="center"/>
    </xf>
    <xf numFmtId="3" fontId="34" fillId="0" borderId="44" xfId="6" applyNumberFormat="1" applyFont="1" applyFill="1" applyBorder="1" applyAlignment="1">
      <alignment horizontal="right" vertical="center"/>
    </xf>
    <xf numFmtId="0" fontId="32" fillId="0" borderId="41" xfId="0" applyFont="1" applyFill="1" applyBorder="1" applyAlignment="1">
      <alignment horizontal="left" vertical="center"/>
    </xf>
    <xf numFmtId="0" fontId="32" fillId="0" borderId="45" xfId="0" applyFont="1" applyFill="1" applyBorder="1" applyAlignment="1">
      <alignment horizontal="left"/>
    </xf>
    <xf numFmtId="0" fontId="23" fillId="0" borderId="0" xfId="3" applyFont="1" applyFill="1" applyAlignment="1">
      <alignment vertical="center"/>
    </xf>
    <xf numFmtId="0" fontId="32" fillId="0" borderId="46" xfId="0" applyFont="1" applyFill="1" applyBorder="1" applyAlignment="1">
      <alignment horizontal="left"/>
    </xf>
    <xf numFmtId="3" fontId="28" fillId="0" borderId="44" xfId="6" applyNumberFormat="1" applyFont="1" applyFill="1" applyBorder="1" applyAlignment="1">
      <alignment horizontal="right" vertical="center"/>
    </xf>
    <xf numFmtId="3" fontId="28" fillId="0" borderId="0" xfId="3" applyNumberFormat="1" applyFont="1" applyFill="1" applyBorder="1" applyAlignment="1">
      <alignment vertical="center"/>
    </xf>
    <xf numFmtId="3" fontId="35" fillId="0" borderId="44" xfId="0" applyNumberFormat="1" applyFont="1" applyFill="1" applyBorder="1" applyAlignment="1">
      <alignment horizontal="right"/>
    </xf>
    <xf numFmtId="0" fontId="32" fillId="0" borderId="41" xfId="0" applyFont="1" applyFill="1" applyBorder="1" applyAlignment="1">
      <alignment horizontal="left"/>
    </xf>
    <xf numFmtId="3" fontId="32" fillId="0" borderId="44" xfId="0" applyNumberFormat="1" applyFont="1" applyFill="1" applyBorder="1" applyAlignment="1">
      <alignment horizontal="right"/>
    </xf>
    <xf numFmtId="0" fontId="33" fillId="0" borderId="41" xfId="0" applyFont="1" applyFill="1" applyBorder="1" applyAlignment="1">
      <alignment horizontal="left"/>
    </xf>
    <xf numFmtId="3" fontId="33" fillId="0" borderId="44" xfId="0" applyNumberFormat="1" applyFont="1" applyFill="1" applyBorder="1" applyAlignment="1">
      <alignment horizontal="right"/>
    </xf>
    <xf numFmtId="0" fontId="32" fillId="0" borderId="41" xfId="0" applyFont="1" applyFill="1" applyBorder="1" applyAlignment="1">
      <alignment vertical="center"/>
    </xf>
    <xf numFmtId="0" fontId="33" fillId="0" borderId="41" xfId="0" applyFont="1" applyFill="1" applyBorder="1" applyAlignment="1">
      <alignment vertical="center"/>
    </xf>
    <xf numFmtId="0" fontId="33" fillId="0" borderId="41" xfId="0" applyFont="1" applyFill="1" applyBorder="1" applyAlignment="1">
      <alignment vertical="center" wrapText="1"/>
    </xf>
    <xf numFmtId="3" fontId="32" fillId="0" borderId="40" xfId="0" applyNumberFormat="1" applyFont="1" applyFill="1" applyBorder="1" applyAlignment="1">
      <alignment horizontal="right"/>
    </xf>
    <xf numFmtId="3" fontId="32" fillId="0" borderId="47" xfId="0" applyNumberFormat="1" applyFont="1" applyFill="1" applyBorder="1" applyAlignment="1">
      <alignment horizontal="right"/>
    </xf>
    <xf numFmtId="0" fontId="32" fillId="0" borderId="48" xfId="0" applyFont="1" applyFill="1" applyBorder="1" applyAlignment="1">
      <alignment horizontal="left"/>
    </xf>
    <xf numFmtId="3" fontId="32" fillId="0" borderId="49" xfId="0" applyNumberFormat="1" applyFont="1" applyFill="1" applyBorder="1" applyAlignment="1">
      <alignment horizontal="right"/>
    </xf>
    <xf numFmtId="3" fontId="32" fillId="0" borderId="33" xfId="0" applyNumberFormat="1" applyFont="1" applyFill="1" applyBorder="1" applyAlignment="1">
      <alignment horizontal="right"/>
    </xf>
    <xf numFmtId="3" fontId="33" fillId="0" borderId="34" xfId="0" applyNumberFormat="1" applyFont="1" applyFill="1" applyBorder="1" applyAlignment="1">
      <alignment horizontal="right"/>
    </xf>
    <xf numFmtId="3" fontId="32" fillId="0" borderId="50" xfId="0" applyNumberFormat="1" applyFont="1" applyFill="1" applyBorder="1" applyAlignment="1">
      <alignment horizontal="right"/>
    </xf>
    <xf numFmtId="3" fontId="33" fillId="0" borderId="0" xfId="3" applyNumberFormat="1" applyFont="1" applyFill="1" applyAlignment="1">
      <alignment vertical="center"/>
    </xf>
    <xf numFmtId="0" fontId="37" fillId="0" borderId="45" xfId="6" applyFont="1" applyFill="1" applyBorder="1" applyAlignment="1">
      <alignment horizontal="left" vertical="center" wrapText="1" indent="1"/>
    </xf>
    <xf numFmtId="3" fontId="37" fillId="0" borderId="47" xfId="0" applyNumberFormat="1" applyFont="1" applyFill="1" applyBorder="1" applyAlignment="1">
      <alignment horizontal="right" vertical="center"/>
    </xf>
    <xf numFmtId="3" fontId="38" fillId="0" borderId="40" xfId="6" applyNumberFormat="1" applyFont="1" applyFill="1" applyBorder="1" applyAlignment="1">
      <alignment horizontal="right" vertical="center"/>
    </xf>
    <xf numFmtId="3" fontId="38" fillId="0" borderId="43" xfId="6" applyNumberFormat="1" applyFont="1" applyFill="1" applyBorder="1" applyAlignment="1">
      <alignment horizontal="right" vertical="center"/>
    </xf>
    <xf numFmtId="3" fontId="39" fillId="0" borderId="44" xfId="6" applyNumberFormat="1" applyFont="1" applyFill="1" applyBorder="1" applyAlignment="1">
      <alignment horizontal="right" vertical="center"/>
    </xf>
    <xf numFmtId="3" fontId="38" fillId="0" borderId="44" xfId="6" applyNumberFormat="1" applyFont="1" applyFill="1" applyBorder="1" applyAlignment="1">
      <alignment horizontal="right" vertical="center"/>
    </xf>
    <xf numFmtId="0" fontId="0" fillId="0" borderId="0" xfId="0"/>
    <xf numFmtId="0" fontId="29" fillId="0" borderId="0" xfId="0" applyFont="1" applyAlignment="1">
      <alignment horizontal="center"/>
    </xf>
    <xf numFmtId="0" fontId="41" fillId="0" borderId="57" xfId="0" applyFont="1" applyBorder="1" applyAlignment="1">
      <alignment vertical="center"/>
    </xf>
    <xf numFmtId="0" fontId="41" fillId="0" borderId="57" xfId="0" applyFont="1" applyBorder="1" applyAlignment="1">
      <alignment horizontal="center" wrapText="1"/>
    </xf>
    <xf numFmtId="0" fontId="41" fillId="0" borderId="58" xfId="0" applyFont="1" applyBorder="1" applyAlignment="1">
      <alignment horizontal="center" vertical="center"/>
    </xf>
    <xf numFmtId="0" fontId="29" fillId="0" borderId="59" xfId="0" applyFont="1" applyBorder="1"/>
    <xf numFmtId="0" fontId="29" fillId="0" borderId="45" xfId="0" applyFont="1" applyBorder="1"/>
    <xf numFmtId="0" fontId="29" fillId="0" borderId="60" xfId="0" applyFont="1" applyBorder="1"/>
    <xf numFmtId="0" fontId="40" fillId="0" borderId="64" xfId="0" applyFont="1" applyBorder="1"/>
    <xf numFmtId="0" fontId="40" fillId="0" borderId="41" xfId="0" applyFont="1" applyBorder="1"/>
    <xf numFmtId="0" fontId="29" fillId="0" borderId="41" xfId="0" applyFont="1" applyBorder="1"/>
    <xf numFmtId="0" fontId="29" fillId="0" borderId="65" xfId="0" applyFont="1" applyBorder="1"/>
    <xf numFmtId="0" fontId="29" fillId="0" borderId="66" xfId="0" applyFont="1" applyBorder="1"/>
    <xf numFmtId="0" fontId="29" fillId="0" borderId="63" xfId="0" applyFont="1" applyBorder="1"/>
    <xf numFmtId="0" fontId="29" fillId="0" borderId="67" xfId="0" applyFont="1" applyBorder="1"/>
    <xf numFmtId="0" fontId="29" fillId="0" borderId="68" xfId="0" applyFont="1" applyBorder="1"/>
    <xf numFmtId="0" fontId="42" fillId="0" borderId="69" xfId="0" applyFont="1" applyBorder="1"/>
    <xf numFmtId="0" fontId="42" fillId="0" borderId="70" xfId="0" applyFont="1" applyBorder="1"/>
    <xf numFmtId="0" fontId="42" fillId="0" borderId="71" xfId="0" applyFont="1" applyBorder="1"/>
    <xf numFmtId="0" fontId="18" fillId="0" borderId="0" xfId="0" applyFont="1" applyFill="1" applyBorder="1"/>
    <xf numFmtId="0" fontId="4" fillId="0" borderId="73" xfId="1" applyNumberFormat="1" applyFont="1" applyFill="1" applyBorder="1" applyAlignment="1">
      <alignment vertical="top" wrapText="1"/>
    </xf>
    <xf numFmtId="0" fontId="6" fillId="5" borderId="76" xfId="1" applyNumberFormat="1" applyFont="1" applyFill="1" applyBorder="1" applyAlignment="1">
      <alignment vertical="center" wrapText="1" readingOrder="1"/>
    </xf>
    <xf numFmtId="0" fontId="4" fillId="4" borderId="76" xfId="1" applyNumberFormat="1" applyFont="1" applyFill="1" applyBorder="1" applyAlignment="1">
      <alignment vertical="top" wrapText="1"/>
    </xf>
    <xf numFmtId="164" fontId="6" fillId="5" borderId="76" xfId="1" applyNumberFormat="1" applyFont="1" applyFill="1" applyBorder="1" applyAlignment="1">
      <alignment vertical="center" wrapText="1" readingOrder="1"/>
    </xf>
    <xf numFmtId="164" fontId="6" fillId="5" borderId="9" xfId="1" applyNumberFormat="1" applyFont="1" applyFill="1" applyBorder="1" applyAlignment="1">
      <alignment vertical="center" wrapText="1" readingOrder="1"/>
    </xf>
    <xf numFmtId="0" fontId="4" fillId="4" borderId="9" xfId="1" applyNumberFormat="1" applyFont="1" applyFill="1" applyBorder="1" applyAlignment="1">
      <alignment vertical="top" wrapText="1"/>
    </xf>
    <xf numFmtId="0" fontId="6" fillId="0" borderId="76" xfId="1" applyNumberFormat="1" applyFont="1" applyFill="1" applyBorder="1" applyAlignment="1">
      <alignment vertical="center" wrapText="1" readingOrder="1"/>
    </xf>
    <xf numFmtId="0" fontId="4" fillId="0" borderId="76" xfId="1" applyNumberFormat="1" applyFont="1" applyFill="1" applyBorder="1" applyAlignment="1">
      <alignment vertical="top" wrapText="1"/>
    </xf>
    <xf numFmtId="164" fontId="6" fillId="0" borderId="76" xfId="1" applyNumberFormat="1" applyFont="1" applyFill="1" applyBorder="1" applyAlignment="1">
      <alignment vertical="center" wrapText="1" readingOrder="1"/>
    </xf>
    <xf numFmtId="0" fontId="12" fillId="0" borderId="51" xfId="0" applyFont="1" applyFill="1" applyBorder="1"/>
    <xf numFmtId="0" fontId="12" fillId="0" borderId="33" xfId="0" applyFont="1" applyFill="1" applyBorder="1"/>
    <xf numFmtId="0" fontId="1" fillId="0" borderId="82" xfId="0" applyFont="1" applyFill="1" applyBorder="1"/>
    <xf numFmtId="0" fontId="12" fillId="0" borderId="0" xfId="0" applyFont="1" applyFill="1" applyBorder="1" applyAlignment="1"/>
    <xf numFmtId="0" fontId="41" fillId="0" borderId="1" xfId="0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0" fontId="48" fillId="0" borderId="73" xfId="1" applyNumberFormat="1" applyFont="1" applyFill="1" applyBorder="1" applyAlignment="1">
      <alignment vertical="top" wrapText="1"/>
    </xf>
    <xf numFmtId="0" fontId="48" fillId="0" borderId="0" xfId="0" applyFont="1" applyFill="1" applyBorder="1"/>
    <xf numFmtId="0" fontId="51" fillId="0" borderId="0" xfId="0" applyFont="1" applyFill="1" applyBorder="1"/>
    <xf numFmtId="164" fontId="48" fillId="0" borderId="0" xfId="0" applyNumberFormat="1" applyFont="1" applyFill="1" applyBorder="1"/>
    <xf numFmtId="0" fontId="47" fillId="0" borderId="76" xfId="1" applyNumberFormat="1" applyFont="1" applyFill="1" applyBorder="1" applyAlignment="1">
      <alignment vertical="center" wrapText="1" readingOrder="1"/>
    </xf>
    <xf numFmtId="0" fontId="48" fillId="0" borderId="76" xfId="1" applyNumberFormat="1" applyFont="1" applyFill="1" applyBorder="1" applyAlignment="1">
      <alignment vertical="top" wrapText="1"/>
    </xf>
    <xf numFmtId="164" fontId="47" fillId="0" borderId="76" xfId="1" applyNumberFormat="1" applyFont="1" applyFill="1" applyBorder="1" applyAlignment="1">
      <alignment vertical="center" wrapText="1" readingOrder="1"/>
    </xf>
    <xf numFmtId="164" fontId="47" fillId="0" borderId="9" xfId="1" applyNumberFormat="1" applyFont="1" applyFill="1" applyBorder="1" applyAlignment="1">
      <alignment vertical="center" wrapText="1" readingOrder="1"/>
    </xf>
    <xf numFmtId="0" fontId="48" fillId="0" borderId="9" xfId="1" applyNumberFormat="1" applyFont="1" applyFill="1" applyBorder="1" applyAlignment="1">
      <alignment vertical="top" wrapText="1"/>
    </xf>
    <xf numFmtId="0" fontId="19" fillId="0" borderId="0" xfId="0" applyFont="1"/>
    <xf numFmtId="0" fontId="17" fillId="0" borderId="97" xfId="0" applyFont="1" applyBorder="1" applyAlignment="1">
      <alignment horizontal="center"/>
    </xf>
    <xf numFmtId="0" fontId="29" fillId="0" borderId="100" xfId="0" applyFont="1" applyBorder="1" applyAlignment="1">
      <alignment horizontal="center"/>
    </xf>
    <xf numFmtId="0" fontId="29" fillId="0" borderId="102" xfId="0" applyFont="1" applyBorder="1" applyAlignment="1">
      <alignment horizontal="center"/>
    </xf>
    <xf numFmtId="3" fontId="17" fillId="0" borderId="0" xfId="0" applyNumberFormat="1" applyFont="1" applyBorder="1" applyAlignment="1">
      <alignment horizontal="right"/>
    </xf>
    <xf numFmtId="3" fontId="29" fillId="0" borderId="46" xfId="0" applyNumberFormat="1" applyFont="1" applyBorder="1" applyAlignment="1">
      <alignment horizontal="right"/>
    </xf>
    <xf numFmtId="3" fontId="29" fillId="0" borderId="0" xfId="0" applyNumberFormat="1" applyFont="1" applyBorder="1" applyAlignment="1">
      <alignment horizontal="right"/>
    </xf>
    <xf numFmtId="0" fontId="17" fillId="0" borderId="105" xfId="0" applyFont="1" applyBorder="1"/>
    <xf numFmtId="3" fontId="17" fillId="0" borderId="46" xfId="0" applyNumberFormat="1" applyFont="1" applyBorder="1" applyAlignment="1">
      <alignment horizontal="right"/>
    </xf>
    <xf numFmtId="0" fontId="29" fillId="0" borderId="105" xfId="0" applyFont="1" applyBorder="1" applyAlignment="1">
      <alignment horizontal="center"/>
    </xf>
    <xf numFmtId="0" fontId="17" fillId="0" borderId="46" xfId="0" applyFont="1" applyBorder="1"/>
    <xf numFmtId="0" fontId="17" fillId="0" borderId="104" xfId="0" applyFont="1" applyBorder="1"/>
    <xf numFmtId="0" fontId="17" fillId="0" borderId="105" xfId="0" applyFont="1" applyBorder="1" applyAlignment="1">
      <alignment horizontal="center"/>
    </xf>
    <xf numFmtId="0" fontId="17" fillId="0" borderId="104" xfId="0" applyFont="1" applyBorder="1" applyAlignment="1">
      <alignment horizontal="right"/>
    </xf>
    <xf numFmtId="0" fontId="53" fillId="0" borderId="105" xfId="0" applyFont="1" applyBorder="1"/>
    <xf numFmtId="0" fontId="17" fillId="0" borderId="62" xfId="0" applyFont="1" applyBorder="1"/>
    <xf numFmtId="0" fontId="53" fillId="0" borderId="107" xfId="0" applyFont="1" applyBorder="1"/>
    <xf numFmtId="3" fontId="29" fillId="0" borderId="110" xfId="0" applyNumberFormat="1" applyFont="1" applyBorder="1"/>
    <xf numFmtId="0" fontId="17" fillId="0" borderId="113" xfId="0" applyFont="1" applyBorder="1"/>
    <xf numFmtId="3" fontId="29" fillId="0" borderId="48" xfId="0" applyNumberFormat="1" applyFont="1" applyBorder="1"/>
    <xf numFmtId="0" fontId="29" fillId="0" borderId="117" xfId="0" applyFont="1" applyBorder="1"/>
    <xf numFmtId="0" fontId="29" fillId="0" borderId="118" xfId="0" applyFont="1" applyBorder="1" applyAlignment="1">
      <alignment horizontal="center"/>
    </xf>
    <xf numFmtId="3" fontId="29" fillId="0" borderId="120" xfId="0" applyNumberFormat="1" applyFont="1" applyBorder="1"/>
    <xf numFmtId="0" fontId="17" fillId="0" borderId="121" xfId="0" applyFont="1" applyBorder="1"/>
    <xf numFmtId="3" fontId="17" fillId="0" borderId="122" xfId="0" applyNumberFormat="1" applyFont="1" applyBorder="1"/>
    <xf numFmtId="0" fontId="17" fillId="0" borderId="123" xfId="0" applyFont="1" applyBorder="1"/>
    <xf numFmtId="3" fontId="17" fillId="0" borderId="124" xfId="0" applyNumberFormat="1" applyFont="1" applyBorder="1" applyAlignment="1">
      <alignment horizontal="right"/>
    </xf>
    <xf numFmtId="0" fontId="17" fillId="0" borderId="125" xfId="0" applyFont="1" applyBorder="1"/>
    <xf numFmtId="0" fontId="17" fillId="0" borderId="126" xfId="0" applyFont="1" applyBorder="1" applyAlignment="1">
      <alignment horizontal="left"/>
    </xf>
    <xf numFmtId="0" fontId="17" fillId="0" borderId="127" xfId="0" applyFont="1" applyBorder="1" applyAlignment="1">
      <alignment horizontal="left"/>
    </xf>
    <xf numFmtId="0" fontId="17" fillId="0" borderId="128" xfId="0" applyFont="1" applyBorder="1" applyAlignment="1">
      <alignment horizontal="left"/>
    </xf>
    <xf numFmtId="3" fontId="17" fillId="0" borderId="129" xfId="0" applyNumberFormat="1" applyFont="1" applyBorder="1" applyAlignment="1">
      <alignment horizontal="right"/>
    </xf>
    <xf numFmtId="3" fontId="29" fillId="0" borderId="129" xfId="0" applyNumberFormat="1" applyFont="1" applyBorder="1" applyAlignment="1">
      <alignment horizontal="right"/>
    </xf>
    <xf numFmtId="0" fontId="29" fillId="0" borderId="130" xfId="0" applyFont="1" applyBorder="1"/>
    <xf numFmtId="3" fontId="29" fillId="0" borderId="131" xfId="0" applyNumberFormat="1" applyFont="1" applyBorder="1" applyAlignment="1">
      <alignment horizontal="right"/>
    </xf>
    <xf numFmtId="0" fontId="29" fillId="0" borderId="121" xfId="0" applyFont="1" applyBorder="1"/>
    <xf numFmtId="3" fontId="17" fillId="0" borderId="122" xfId="0" applyNumberFormat="1" applyFont="1" applyBorder="1" applyAlignment="1">
      <alignment horizontal="right"/>
    </xf>
    <xf numFmtId="0" fontId="17" fillId="0" borderId="122" xfId="0" applyFont="1" applyBorder="1" applyAlignment="1">
      <alignment horizontal="right"/>
    </xf>
    <xf numFmtId="0" fontId="29" fillId="0" borderId="123" xfId="0" applyFont="1" applyBorder="1"/>
    <xf numFmtId="0" fontId="29" fillId="0" borderId="125" xfId="0" applyFont="1" applyBorder="1"/>
    <xf numFmtId="0" fontId="29" fillId="0" borderId="130" xfId="0" applyFont="1" applyBorder="1" applyAlignment="1">
      <alignment horizontal="center"/>
    </xf>
    <xf numFmtId="0" fontId="29" fillId="0" borderId="121" xfId="0" applyFont="1" applyBorder="1" applyAlignment="1">
      <alignment horizontal="center"/>
    </xf>
    <xf numFmtId="0" fontId="29" fillId="0" borderId="66" xfId="0" applyFont="1" applyBorder="1" applyAlignment="1">
      <alignment horizontal="center"/>
    </xf>
    <xf numFmtId="0" fontId="17" fillId="0" borderId="48" xfId="0" applyFont="1" applyBorder="1" applyAlignment="1">
      <alignment horizontal="right"/>
    </xf>
    <xf numFmtId="0" fontId="17" fillId="0" borderId="135" xfId="0" applyFont="1" applyBorder="1"/>
    <xf numFmtId="3" fontId="29" fillId="0" borderId="70" xfId="0" applyNumberFormat="1" applyFont="1" applyBorder="1"/>
    <xf numFmtId="3" fontId="29" fillId="0" borderId="138" xfId="0" applyNumberFormat="1" applyFont="1" applyBorder="1" applyAlignment="1">
      <alignment horizontal="right"/>
    </xf>
    <xf numFmtId="3" fontId="29" fillId="0" borderId="119" xfId="0" applyNumberFormat="1" applyFont="1" applyBorder="1"/>
    <xf numFmtId="0" fontId="17" fillId="0" borderId="141" xfId="0" applyFont="1" applyBorder="1"/>
    <xf numFmtId="14" fontId="17" fillId="0" borderId="141" xfId="0" applyNumberFormat="1" applyFont="1" applyBorder="1"/>
    <xf numFmtId="3" fontId="17" fillId="0" borderId="141" xfId="0" applyNumberFormat="1" applyFont="1" applyBorder="1"/>
    <xf numFmtId="0" fontId="4" fillId="0" borderId="73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vertical="top" wrapText="1"/>
    </xf>
    <xf numFmtId="0" fontId="0" fillId="0" borderId="0" xfId="0" applyBorder="1"/>
    <xf numFmtId="0" fontId="54" fillId="0" borderId="0" xfId="0" applyFont="1" applyBorder="1" applyAlignment="1">
      <alignment horizontal="right"/>
    </xf>
    <xf numFmtId="0" fontId="0" fillId="0" borderId="143" xfId="0" applyFont="1" applyBorder="1"/>
    <xf numFmtId="0" fontId="0" fillId="0" borderId="143" xfId="0" applyBorder="1"/>
    <xf numFmtId="0" fontId="0" fillId="0" borderId="140" xfId="0" applyBorder="1"/>
    <xf numFmtId="0" fontId="56" fillId="0" borderId="144" xfId="0" applyFont="1" applyBorder="1" applyAlignment="1">
      <alignment horizontal="center"/>
    </xf>
    <xf numFmtId="0" fontId="56" fillId="0" borderId="106" xfId="0" applyFont="1" applyBorder="1" applyAlignment="1">
      <alignment horizontal="center"/>
    </xf>
    <xf numFmtId="0" fontId="0" fillId="0" borderId="101" xfId="0" applyBorder="1"/>
    <xf numFmtId="0" fontId="0" fillId="0" borderId="145" xfId="0" applyFont="1" applyBorder="1"/>
    <xf numFmtId="0" fontId="0" fillId="0" borderId="146" xfId="0" applyBorder="1" applyAlignment="1">
      <alignment horizontal="center"/>
    </xf>
    <xf numFmtId="0" fontId="0" fillId="0" borderId="147" xfId="0" applyBorder="1"/>
    <xf numFmtId="0" fontId="0" fillId="0" borderId="148" xfId="0" applyFont="1" applyBorder="1"/>
    <xf numFmtId="3" fontId="0" fillId="0" borderId="132" xfId="0" applyNumberFormat="1" applyBorder="1"/>
    <xf numFmtId="3" fontId="0" fillId="0" borderId="131" xfId="0" applyNumberFormat="1" applyBorder="1"/>
    <xf numFmtId="0" fontId="0" fillId="0" borderId="131" xfId="0" applyBorder="1"/>
    <xf numFmtId="0" fontId="0" fillId="0" borderId="149" xfId="0" applyBorder="1"/>
    <xf numFmtId="3" fontId="0" fillId="0" borderId="151" xfId="0" applyNumberFormat="1" applyBorder="1"/>
    <xf numFmtId="0" fontId="0" fillId="0" borderId="151" xfId="0" applyBorder="1"/>
    <xf numFmtId="0" fontId="0" fillId="0" borderId="152" xfId="0" applyFont="1" applyBorder="1"/>
    <xf numFmtId="3" fontId="0" fillId="0" borderId="140" xfId="0" applyNumberFormat="1" applyBorder="1"/>
    <xf numFmtId="0" fontId="0" fillId="0" borderId="152" xfId="0" applyBorder="1"/>
    <xf numFmtId="10" fontId="0" fillId="0" borderId="140" xfId="0" applyNumberFormat="1" applyBorder="1"/>
    <xf numFmtId="0" fontId="53" fillId="0" borderId="152" xfId="0" applyFont="1" applyBorder="1"/>
    <xf numFmtId="0" fontId="0" fillId="0" borderId="154" xfId="0" applyBorder="1"/>
    <xf numFmtId="3" fontId="45" fillId="0" borderId="140" xfId="0" applyNumberFormat="1" applyFont="1" applyBorder="1"/>
    <xf numFmtId="0" fontId="56" fillId="0" borderId="148" xfId="0" applyFont="1" applyBorder="1"/>
    <xf numFmtId="3" fontId="56" fillId="0" borderId="132" xfId="0" applyNumberFormat="1" applyFont="1" applyBorder="1"/>
    <xf numFmtId="0" fontId="0" fillId="0" borderId="149" xfId="0" applyFont="1" applyBorder="1"/>
    <xf numFmtId="3" fontId="0" fillId="0" borderId="150" xfId="0" applyNumberFormat="1" applyBorder="1"/>
    <xf numFmtId="0" fontId="57" fillId="0" borderId="149" xfId="0" applyFont="1" applyBorder="1"/>
    <xf numFmtId="0" fontId="58" fillId="0" borderId="152" xfId="0" applyFont="1" applyBorder="1"/>
    <xf numFmtId="3" fontId="0" fillId="0" borderId="153" xfId="0" applyNumberFormat="1" applyBorder="1"/>
    <xf numFmtId="3" fontId="59" fillId="0" borderId="153" xfId="0" applyNumberFormat="1" applyFont="1" applyBorder="1"/>
    <xf numFmtId="3" fontId="53" fillId="0" borderId="153" xfId="0" applyNumberFormat="1" applyFont="1" applyBorder="1"/>
    <xf numFmtId="10" fontId="45" fillId="0" borderId="140" xfId="0" applyNumberFormat="1" applyFont="1" applyBorder="1"/>
    <xf numFmtId="3" fontId="0" fillId="0" borderId="153" xfId="0" applyNumberFormat="1" applyFill="1" applyBorder="1"/>
    <xf numFmtId="3" fontId="0" fillId="0" borderId="140" xfId="0" applyNumberFormat="1" applyFont="1" applyBorder="1"/>
    <xf numFmtId="0" fontId="0" fillId="0" borderId="140" xfId="0" applyFont="1" applyBorder="1"/>
    <xf numFmtId="0" fontId="56" fillId="0" borderId="152" xfId="0" applyFont="1" applyBorder="1"/>
    <xf numFmtId="3" fontId="56" fillId="0" borderId="140" xfId="0" applyNumberFormat="1" applyFont="1" applyBorder="1"/>
    <xf numFmtId="0" fontId="56" fillId="0" borderId="156" xfId="0" applyFont="1" applyBorder="1"/>
    <xf numFmtId="3" fontId="56" fillId="0" borderId="120" xfId="0" applyNumberFormat="1" applyFont="1" applyBorder="1"/>
    <xf numFmtId="10" fontId="0" fillId="0" borderId="120" xfId="0" applyNumberFormat="1" applyBorder="1"/>
    <xf numFmtId="3" fontId="0" fillId="0" borderId="150" xfId="0" applyNumberFormat="1" applyFill="1" applyBorder="1"/>
    <xf numFmtId="3" fontId="53" fillId="0" borderId="153" xfId="0" applyNumberFormat="1" applyFont="1" applyFill="1" applyBorder="1"/>
    <xf numFmtId="3" fontId="0" fillId="0" borderId="155" xfId="0" applyNumberFormat="1" applyFill="1" applyBorder="1"/>
    <xf numFmtId="3" fontId="53" fillId="0" borderId="150" xfId="0" applyNumberFormat="1" applyFont="1" applyFill="1" applyBorder="1"/>
    <xf numFmtId="0" fontId="0" fillId="0" borderId="154" xfId="0" applyFont="1" applyBorder="1"/>
    <xf numFmtId="3" fontId="0" fillId="0" borderId="155" xfId="0" applyNumberFormat="1" applyBorder="1"/>
    <xf numFmtId="3" fontId="0" fillId="0" borderId="141" xfId="0" applyNumberFormat="1" applyBorder="1"/>
    <xf numFmtId="10" fontId="0" fillId="0" borderId="141" xfId="0" applyNumberFormat="1" applyBorder="1"/>
    <xf numFmtId="0" fontId="45" fillId="0" borderId="148" xfId="0" applyFont="1" applyBorder="1"/>
    <xf numFmtId="3" fontId="45" fillId="0" borderId="132" xfId="0" applyNumberFormat="1" applyFont="1" applyBorder="1"/>
    <xf numFmtId="10" fontId="45" fillId="0" borderId="131" xfId="0" applyNumberFormat="1" applyFont="1" applyBorder="1"/>
    <xf numFmtId="3" fontId="45" fillId="0" borderId="141" xfId="0" applyNumberFormat="1" applyFont="1" applyBorder="1"/>
    <xf numFmtId="0" fontId="45" fillId="0" borderId="141" xfId="0" applyFont="1" applyBorder="1"/>
    <xf numFmtId="10" fontId="0" fillId="0" borderId="151" xfId="0" applyNumberFormat="1" applyBorder="1"/>
    <xf numFmtId="10" fontId="0" fillId="0" borderId="131" xfId="0" applyNumberFormat="1" applyBorder="1"/>
    <xf numFmtId="0" fontId="4" fillId="0" borderId="72" xfId="1" applyNumberFormat="1" applyFont="1" applyFill="1" applyBorder="1" applyAlignment="1">
      <alignment vertical="top" wrapText="1"/>
    </xf>
    <xf numFmtId="0" fontId="4" fillId="0" borderId="81" xfId="1" applyNumberFormat="1" applyFont="1" applyFill="1" applyBorder="1" applyAlignment="1">
      <alignment vertical="top" wrapText="1"/>
    </xf>
    <xf numFmtId="0" fontId="60" fillId="0" borderId="61" xfId="0" applyFont="1" applyBorder="1"/>
    <xf numFmtId="0" fontId="60" fillId="0" borderId="62" xfId="0" applyFont="1" applyBorder="1"/>
    <xf numFmtId="0" fontId="60" fillId="0" borderId="63" xfId="0" applyFont="1" applyBorder="1"/>
    <xf numFmtId="0" fontId="60" fillId="0" borderId="64" xfId="0" applyFont="1" applyBorder="1"/>
    <xf numFmtId="0" fontId="60" fillId="0" borderId="41" xfId="0" applyFont="1" applyBorder="1"/>
    <xf numFmtId="0" fontId="60" fillId="0" borderId="65" xfId="0" applyFont="1" applyBorder="1"/>
    <xf numFmtId="0" fontId="60" fillId="0" borderId="64" xfId="0" applyFont="1" applyBorder="1" applyAlignment="1">
      <alignment vertical="center" wrapText="1"/>
    </xf>
    <xf numFmtId="0" fontId="60" fillId="0" borderId="41" xfId="0" applyFont="1" applyBorder="1" applyAlignment="1">
      <alignment vertical="center" wrapText="1"/>
    </xf>
    <xf numFmtId="0" fontId="60" fillId="0" borderId="48" xfId="0" applyFont="1" applyBorder="1"/>
    <xf numFmtId="0" fontId="60" fillId="0" borderId="66" xfId="0" applyFont="1" applyBorder="1"/>
    <xf numFmtId="0" fontId="60" fillId="0" borderId="67" xfId="0" applyFont="1" applyBorder="1"/>
    <xf numFmtId="0" fontId="60" fillId="0" borderId="48" xfId="0" applyFont="1" applyFill="1" applyBorder="1"/>
    <xf numFmtId="0" fontId="60" fillId="0" borderId="56" xfId="0" applyFont="1" applyBorder="1"/>
    <xf numFmtId="0" fontId="60" fillId="0" borderId="46" xfId="0" applyFont="1" applyBorder="1"/>
    <xf numFmtId="0" fontId="60" fillId="0" borderId="46" xfId="0" applyFont="1" applyFill="1" applyBorder="1"/>
    <xf numFmtId="164" fontId="6" fillId="0" borderId="0" xfId="1" applyNumberFormat="1" applyFont="1" applyFill="1" applyBorder="1" applyAlignment="1">
      <alignment vertical="center" wrapText="1" readingOrder="1"/>
    </xf>
    <xf numFmtId="0" fontId="29" fillId="0" borderId="83" xfId="0" applyFont="1" applyBorder="1" applyAlignment="1">
      <alignment horizontal="center"/>
    </xf>
    <xf numFmtId="0" fontId="17" fillId="0" borderId="4" xfId="1" applyNumberFormat="1" applyFont="1" applyFill="1" applyBorder="1" applyAlignment="1">
      <alignment vertical="top" wrapText="1"/>
    </xf>
    <xf numFmtId="0" fontId="17" fillId="0" borderId="10" xfId="1" applyNumberFormat="1" applyFont="1" applyFill="1" applyBorder="1" applyAlignment="1">
      <alignment vertical="top" wrapText="1"/>
    </xf>
    <xf numFmtId="0" fontId="17" fillId="0" borderId="84" xfId="1" applyNumberFormat="1" applyFont="1" applyFill="1" applyBorder="1" applyAlignment="1">
      <alignment vertical="top" wrapText="1"/>
    </xf>
    <xf numFmtId="0" fontId="17" fillId="0" borderId="26" xfId="1" applyNumberFormat="1" applyFont="1" applyFill="1" applyBorder="1" applyAlignment="1">
      <alignment vertical="top" wrapText="1"/>
    </xf>
    <xf numFmtId="0" fontId="17" fillId="0" borderId="27" xfId="1" applyNumberFormat="1" applyFont="1" applyFill="1" applyBorder="1" applyAlignment="1">
      <alignment vertical="top" wrapText="1"/>
    </xf>
    <xf numFmtId="0" fontId="17" fillId="0" borderId="85" xfId="1" applyNumberFormat="1" applyFont="1" applyFill="1" applyBorder="1" applyAlignment="1">
      <alignment vertical="top" wrapText="1"/>
    </xf>
    <xf numFmtId="0" fontId="17" fillId="0" borderId="1" xfId="1" applyNumberFormat="1" applyFont="1" applyFill="1" applyBorder="1" applyAlignment="1">
      <alignment vertical="top" wrapText="1"/>
    </xf>
    <xf numFmtId="0" fontId="17" fillId="0" borderId="7" xfId="1" applyNumberFormat="1" applyFont="1" applyFill="1" applyBorder="1" applyAlignment="1">
      <alignment vertical="top" wrapText="1"/>
    </xf>
    <xf numFmtId="0" fontId="17" fillId="0" borderId="83" xfId="1" applyNumberFormat="1" applyFont="1" applyFill="1" applyBorder="1" applyAlignment="1">
      <alignment vertical="top" wrapText="1"/>
    </xf>
    <xf numFmtId="0" fontId="17" fillId="0" borderId="13" xfId="1" applyNumberFormat="1" applyFont="1" applyFill="1" applyBorder="1" applyAlignment="1">
      <alignment vertical="top" wrapText="1"/>
    </xf>
    <xf numFmtId="3" fontId="17" fillId="0" borderId="1" xfId="1" applyNumberFormat="1" applyFont="1" applyFill="1" applyBorder="1" applyAlignment="1">
      <alignment vertical="top" wrapText="1"/>
    </xf>
    <xf numFmtId="3" fontId="17" fillId="0" borderId="83" xfId="1" applyNumberFormat="1" applyFont="1" applyFill="1" applyBorder="1" applyAlignment="1">
      <alignment vertical="top" wrapText="1"/>
    </xf>
    <xf numFmtId="0" fontId="29" fillId="6" borderId="1" xfId="1" applyNumberFormat="1" applyFont="1" applyFill="1" applyBorder="1" applyAlignment="1">
      <alignment vertical="top" wrapText="1"/>
    </xf>
    <xf numFmtId="0" fontId="29" fillId="6" borderId="7" xfId="1" applyNumberFormat="1" applyFont="1" applyFill="1" applyBorder="1" applyAlignment="1">
      <alignment vertical="top" wrapText="1"/>
    </xf>
    <xf numFmtId="0" fontId="29" fillId="6" borderId="83" xfId="1" applyNumberFormat="1" applyFont="1" applyFill="1" applyBorder="1" applyAlignment="1">
      <alignment vertical="top" wrapText="1"/>
    </xf>
    <xf numFmtId="3" fontId="29" fillId="6" borderId="1" xfId="1" applyNumberFormat="1" applyFont="1" applyFill="1" applyBorder="1" applyAlignment="1">
      <alignment vertical="top" wrapText="1"/>
    </xf>
    <xf numFmtId="3" fontId="29" fillId="6" borderId="7" xfId="1" applyNumberFormat="1" applyFont="1" applyFill="1" applyBorder="1" applyAlignment="1">
      <alignment vertical="top" wrapText="1"/>
    </xf>
    <xf numFmtId="3" fontId="29" fillId="6" borderId="83" xfId="1" applyNumberFormat="1" applyFont="1" applyFill="1" applyBorder="1" applyAlignment="1">
      <alignment vertical="top" wrapText="1"/>
    </xf>
    <xf numFmtId="0" fontId="17" fillId="6" borderId="1" xfId="1" applyNumberFormat="1" applyFont="1" applyFill="1" applyBorder="1" applyAlignment="1">
      <alignment vertical="top" wrapText="1"/>
    </xf>
    <xf numFmtId="0" fontId="17" fillId="6" borderId="7" xfId="1" applyNumberFormat="1" applyFont="1" applyFill="1" applyBorder="1" applyAlignment="1">
      <alignment vertical="top" wrapText="1"/>
    </xf>
    <xf numFmtId="0" fontId="17" fillId="6" borderId="83" xfId="1" applyNumberFormat="1" applyFont="1" applyFill="1" applyBorder="1" applyAlignment="1">
      <alignment vertical="top" wrapText="1"/>
    </xf>
    <xf numFmtId="3" fontId="29" fillId="7" borderId="4" xfId="1" applyNumberFormat="1" applyFont="1" applyFill="1" applyBorder="1" applyAlignment="1">
      <alignment vertical="top" wrapText="1"/>
    </xf>
    <xf numFmtId="3" fontId="29" fillId="7" borderId="10" xfId="1" applyNumberFormat="1" applyFont="1" applyFill="1" applyBorder="1" applyAlignment="1">
      <alignment vertical="top" wrapText="1"/>
    </xf>
    <xf numFmtId="3" fontId="29" fillId="7" borderId="84" xfId="1" applyNumberFormat="1" applyFont="1" applyFill="1" applyBorder="1" applyAlignment="1">
      <alignment vertical="top" wrapText="1"/>
    </xf>
    <xf numFmtId="0" fontId="20" fillId="0" borderId="0" xfId="0" applyFont="1" applyFill="1" applyBorder="1"/>
    <xf numFmtId="0" fontId="20" fillId="0" borderId="0" xfId="0" applyFont="1" applyFill="1" applyBorder="1" applyAlignment="1"/>
    <xf numFmtId="0" fontId="61" fillId="0" borderId="0" xfId="0" applyFont="1" applyFill="1" applyBorder="1"/>
    <xf numFmtId="0" fontId="62" fillId="0" borderId="76" xfId="1" applyNumberFormat="1" applyFont="1" applyFill="1" applyBorder="1" applyAlignment="1">
      <alignment vertical="top" wrapText="1"/>
    </xf>
    <xf numFmtId="0" fontId="62" fillId="0" borderId="9" xfId="1" applyNumberFormat="1" applyFont="1" applyFill="1" applyBorder="1" applyAlignment="1">
      <alignment vertical="top" wrapText="1"/>
    </xf>
    <xf numFmtId="0" fontId="62" fillId="0" borderId="0" xfId="0" applyFont="1" applyFill="1" applyBorder="1"/>
    <xf numFmtId="0" fontId="63" fillId="0" borderId="0" xfId="0" applyFont="1" applyFill="1" applyBorder="1"/>
    <xf numFmtId="164" fontId="62" fillId="0" borderId="0" xfId="0" applyNumberFormat="1" applyFont="1" applyFill="1" applyBorder="1"/>
    <xf numFmtId="164" fontId="5" fillId="0" borderId="14" xfId="1" applyNumberFormat="1" applyFont="1" applyFill="1" applyBorder="1" applyAlignment="1">
      <alignment vertical="center" wrapText="1" readingOrder="1"/>
    </xf>
    <xf numFmtId="0" fontId="1" fillId="8" borderId="0" xfId="0" applyFont="1" applyFill="1" applyBorder="1"/>
    <xf numFmtId="49" fontId="5" fillId="0" borderId="26" xfId="1" applyNumberFormat="1" applyFont="1" applyFill="1" applyBorder="1" applyAlignment="1">
      <alignment vertical="center" wrapText="1" readingOrder="1"/>
    </xf>
    <xf numFmtId="49" fontId="4" fillId="0" borderId="11" xfId="1" applyNumberFormat="1" applyFont="1" applyFill="1" applyBorder="1" applyAlignment="1">
      <alignment vertical="top" wrapText="1"/>
    </xf>
    <xf numFmtId="0" fontId="7" fillId="0" borderId="26" xfId="1" applyNumberFormat="1" applyFont="1" applyFill="1" applyBorder="1" applyAlignment="1">
      <alignment vertical="center" wrapText="1" readingOrder="1"/>
    </xf>
    <xf numFmtId="0" fontId="8" fillId="0" borderId="8" xfId="0" applyFont="1" applyFill="1" applyBorder="1"/>
    <xf numFmtId="0" fontId="8" fillId="0" borderId="8" xfId="1" applyNumberFormat="1" applyFont="1" applyFill="1" applyBorder="1" applyAlignment="1">
      <alignment vertical="top" wrapText="1"/>
    </xf>
    <xf numFmtId="0" fontId="5" fillId="0" borderId="1" xfId="1" applyNumberFormat="1" applyFont="1" applyFill="1" applyBorder="1" applyAlignment="1">
      <alignment vertical="center" wrapText="1" readingOrder="1"/>
    </xf>
    <xf numFmtId="0" fontId="4" fillId="0" borderId="3" xfId="1" applyNumberFormat="1" applyFont="1" applyFill="1" applyBorder="1" applyAlignment="1">
      <alignment vertical="top" wrapText="1"/>
    </xf>
    <xf numFmtId="0" fontId="7" fillId="0" borderId="1" xfId="1" applyNumberFormat="1" applyFont="1" applyFill="1" applyBorder="1" applyAlignment="1">
      <alignment vertical="center" wrapText="1" readingOrder="1"/>
    </xf>
    <xf numFmtId="0" fontId="8" fillId="0" borderId="2" xfId="0" applyFont="1" applyFill="1" applyBorder="1"/>
    <xf numFmtId="0" fontId="8" fillId="0" borderId="2" xfId="1" applyNumberFormat="1" applyFont="1" applyFill="1" applyBorder="1" applyAlignment="1">
      <alignment vertical="top" wrapText="1"/>
    </xf>
    <xf numFmtId="0" fontId="5" fillId="0" borderId="26" xfId="1" applyNumberFormat="1" applyFont="1" applyFill="1" applyBorder="1" applyAlignment="1">
      <alignment vertical="center" wrapText="1" readingOrder="1"/>
    </xf>
    <xf numFmtId="0" fontId="4" fillId="0" borderId="11" xfId="1" applyNumberFormat="1" applyFont="1" applyFill="1" applyBorder="1" applyAlignment="1">
      <alignment vertical="top" wrapText="1"/>
    </xf>
    <xf numFmtId="0" fontId="4" fillId="0" borderId="8" xfId="0" applyFont="1" applyFill="1" applyBorder="1"/>
    <xf numFmtId="0" fontId="4" fillId="0" borderId="8" xfId="1" applyNumberFormat="1" applyFont="1" applyFill="1" applyBorder="1" applyAlignment="1">
      <alignment vertical="top" wrapText="1"/>
    </xf>
    <xf numFmtId="0" fontId="6" fillId="3" borderId="1" xfId="1" applyNumberFormat="1" applyFont="1" applyFill="1" applyBorder="1" applyAlignment="1">
      <alignment vertical="center" wrapText="1" readingOrder="1"/>
    </xf>
    <xf numFmtId="0" fontId="4" fillId="0" borderId="2" xfId="1" applyNumberFormat="1" applyFont="1" applyFill="1" applyBorder="1" applyAlignment="1">
      <alignment vertical="top" wrapText="1"/>
    </xf>
    <xf numFmtId="3" fontId="21" fillId="0" borderId="0" xfId="0" applyNumberFormat="1" applyFont="1" applyFill="1" applyBorder="1" applyAlignment="1">
      <alignment horizontal="center"/>
    </xf>
    <xf numFmtId="0" fontId="6" fillId="2" borderId="1" xfId="1" applyNumberFormat="1" applyFont="1" applyFill="1" applyBorder="1" applyAlignment="1">
      <alignment vertical="center" wrapText="1" readingOrder="1"/>
    </xf>
    <xf numFmtId="0" fontId="4" fillId="0" borderId="2" xfId="0" applyFont="1" applyFill="1" applyBorder="1"/>
    <xf numFmtId="3" fontId="5" fillId="0" borderId="16" xfId="1" applyNumberFormat="1" applyFont="1" applyFill="1" applyBorder="1" applyAlignment="1">
      <alignment wrapText="1" readingOrder="1"/>
    </xf>
    <xf numFmtId="3" fontId="17" fillId="0" borderId="15" xfId="0" applyNumberFormat="1" applyFont="1" applyFill="1" applyBorder="1" applyAlignment="1"/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4" fillId="5" borderId="9" xfId="1" applyNumberFormat="1" applyFont="1" applyFill="1" applyBorder="1" applyAlignment="1">
      <alignment horizontal="center" vertical="center" wrapText="1" readingOrder="1"/>
    </xf>
    <xf numFmtId="49" fontId="5" fillId="0" borderId="7" xfId="1" applyNumberFormat="1" applyFont="1" applyFill="1" applyBorder="1" applyAlignment="1">
      <alignment horizontal="left" vertical="center" wrapText="1" readingOrder="1"/>
    </xf>
    <xf numFmtId="49" fontId="5" fillId="0" borderId="3" xfId="1" applyNumberFormat="1" applyFont="1" applyFill="1" applyBorder="1" applyAlignment="1">
      <alignment horizontal="left" vertical="center" wrapText="1" readingOrder="1"/>
    </xf>
    <xf numFmtId="0" fontId="5" fillId="0" borderId="7" xfId="1" applyNumberFormat="1" applyFont="1" applyFill="1" applyBorder="1" applyAlignment="1">
      <alignment horizontal="left" vertical="center" wrapText="1" readingOrder="1"/>
    </xf>
    <xf numFmtId="0" fontId="5" fillId="0" borderId="2" xfId="1" applyNumberFormat="1" applyFont="1" applyFill="1" applyBorder="1" applyAlignment="1">
      <alignment horizontal="left" vertical="center" wrapText="1" readingOrder="1"/>
    </xf>
    <xf numFmtId="49" fontId="5" fillId="0" borderId="1" xfId="1" applyNumberFormat="1" applyFont="1" applyFill="1" applyBorder="1" applyAlignment="1">
      <alignment vertical="center" wrapText="1" readingOrder="1"/>
    </xf>
    <xf numFmtId="49" fontId="4" fillId="0" borderId="3" xfId="1" applyNumberFormat="1" applyFont="1" applyFill="1" applyBorder="1" applyAlignment="1">
      <alignment vertical="top" wrapText="1"/>
    </xf>
    <xf numFmtId="0" fontId="5" fillId="0" borderId="4" xfId="1" applyNumberFormat="1" applyFont="1" applyFill="1" applyBorder="1" applyAlignment="1">
      <alignment vertical="center" wrapText="1" readingOrder="1"/>
    </xf>
    <xf numFmtId="0" fontId="4" fillId="0" borderId="5" xfId="1" applyNumberFormat="1" applyFont="1" applyFill="1" applyBorder="1" applyAlignment="1">
      <alignment vertical="top" wrapText="1"/>
    </xf>
    <xf numFmtId="0" fontId="4" fillId="0" borderId="6" xfId="0" applyFont="1" applyFill="1" applyBorder="1"/>
    <xf numFmtId="0" fontId="4" fillId="0" borderId="6" xfId="1" applyNumberFormat="1" applyFont="1" applyFill="1" applyBorder="1" applyAlignment="1">
      <alignment vertical="top" wrapText="1"/>
    </xf>
    <xf numFmtId="0" fontId="5" fillId="0" borderId="20" xfId="1" applyNumberFormat="1" applyFont="1" applyFill="1" applyBorder="1" applyAlignment="1">
      <alignment vertical="center" wrapText="1" readingOrder="1"/>
    </xf>
    <xf numFmtId="0" fontId="4" fillId="0" borderId="21" xfId="1" applyNumberFormat="1" applyFont="1" applyFill="1" applyBorder="1" applyAlignment="1">
      <alignment vertical="top" wrapText="1"/>
    </xf>
    <xf numFmtId="0" fontId="4" fillId="0" borderId="22" xfId="0" applyFont="1" applyFill="1" applyBorder="1"/>
    <xf numFmtId="0" fontId="4" fillId="0" borderId="22" xfId="1" applyNumberFormat="1" applyFont="1" applyFill="1" applyBorder="1" applyAlignment="1">
      <alignment vertical="top" wrapText="1"/>
    </xf>
    <xf numFmtId="49" fontId="5" fillId="0" borderId="7" xfId="1" applyNumberFormat="1" applyFont="1" applyFill="1" applyBorder="1" applyAlignment="1">
      <alignment horizontal="center" vertical="center" wrapText="1" readingOrder="1"/>
    </xf>
    <xf numFmtId="49" fontId="5" fillId="0" borderId="3" xfId="1" applyNumberFormat="1" applyFont="1" applyFill="1" applyBorder="1" applyAlignment="1">
      <alignment horizontal="center" vertical="center" wrapText="1" readingOrder="1"/>
    </xf>
    <xf numFmtId="0" fontId="7" fillId="0" borderId="7" xfId="1" applyNumberFormat="1" applyFont="1" applyFill="1" applyBorder="1" applyAlignment="1">
      <alignment horizontal="left" vertical="center" wrapText="1" readingOrder="1"/>
    </xf>
    <xf numFmtId="0" fontId="7" fillId="0" borderId="2" xfId="1" applyNumberFormat="1" applyFont="1" applyFill="1" applyBorder="1" applyAlignment="1">
      <alignment horizontal="left" vertical="center" wrapText="1" readingOrder="1"/>
    </xf>
    <xf numFmtId="0" fontId="7" fillId="0" borderId="7" xfId="1" applyNumberFormat="1" applyFont="1" applyFill="1" applyBorder="1" applyAlignment="1">
      <alignment vertical="center" wrapText="1" readingOrder="1"/>
    </xf>
    <xf numFmtId="0" fontId="8" fillId="0" borderId="2" xfId="0" applyFont="1" applyFill="1" applyBorder="1" applyAlignment="1">
      <alignment wrapText="1"/>
    </xf>
    <xf numFmtId="49" fontId="5" fillId="0" borderId="7" xfId="1" applyNumberFormat="1" applyFont="1" applyFill="1" applyBorder="1" applyAlignment="1">
      <alignment vertical="center" wrapText="1" readingOrder="1"/>
    </xf>
    <xf numFmtId="49" fontId="5" fillId="0" borderId="3" xfId="1" applyNumberFormat="1" applyFont="1" applyFill="1" applyBorder="1" applyAlignment="1">
      <alignment vertical="center" wrapText="1" readingOrder="1"/>
    </xf>
    <xf numFmtId="0" fontId="7" fillId="0" borderId="12" xfId="1" applyNumberFormat="1" applyFont="1" applyFill="1" applyBorder="1" applyAlignment="1">
      <alignment vertical="center" wrapText="1" readingOrder="1"/>
    </xf>
    <xf numFmtId="0" fontId="8" fillId="0" borderId="1" xfId="1" applyNumberFormat="1" applyFont="1" applyFill="1" applyBorder="1" applyAlignment="1">
      <alignment vertical="top" wrapText="1"/>
    </xf>
    <xf numFmtId="0" fontId="8" fillId="0" borderId="1" xfId="0" applyFont="1" applyFill="1" applyBorder="1"/>
    <xf numFmtId="0" fontId="8" fillId="0" borderId="7" xfId="1" applyNumberFormat="1" applyFont="1" applyFill="1" applyBorder="1" applyAlignment="1">
      <alignment vertical="top" wrapText="1"/>
    </xf>
    <xf numFmtId="0" fontId="5" fillId="0" borderId="14" xfId="1" applyNumberFormat="1" applyFont="1" applyFill="1" applyBorder="1" applyAlignment="1">
      <alignment horizontal="left" vertical="center" wrapText="1" readingOrder="1"/>
    </xf>
    <xf numFmtId="0" fontId="4" fillId="0" borderId="3" xfId="1" applyNumberFormat="1" applyFont="1" applyFill="1" applyBorder="1" applyAlignment="1">
      <alignment horizontal="center" vertical="top" wrapText="1"/>
    </xf>
    <xf numFmtId="0" fontId="4" fillId="0" borderId="7" xfId="1" applyNumberFormat="1" applyFont="1" applyFill="1" applyBorder="1" applyAlignment="1">
      <alignment horizontal="center" vertical="top" wrapText="1"/>
    </xf>
    <xf numFmtId="0" fontId="4" fillId="0" borderId="12" xfId="1" applyNumberFormat="1" applyFont="1" applyFill="1" applyBorder="1" applyAlignment="1">
      <alignment horizontal="center" vertical="top" wrapText="1"/>
    </xf>
    <xf numFmtId="0" fontId="4" fillId="0" borderId="13" xfId="1" applyNumberFormat="1" applyFont="1" applyFill="1" applyBorder="1" applyAlignment="1">
      <alignment horizontal="center" vertical="top" wrapText="1"/>
    </xf>
    <xf numFmtId="0" fontId="5" fillId="5" borderId="7" xfId="1" applyNumberFormat="1" applyFont="1" applyFill="1" applyBorder="1" applyAlignment="1">
      <alignment horizontal="center" vertical="center" wrapText="1" readingOrder="1"/>
    </xf>
    <xf numFmtId="0" fontId="5" fillId="5" borderId="2" xfId="1" applyNumberFormat="1" applyFont="1" applyFill="1" applyBorder="1" applyAlignment="1">
      <alignment horizontal="center" vertical="center" wrapText="1" readingOrder="1"/>
    </xf>
    <xf numFmtId="0" fontId="5" fillId="5" borderId="1" xfId="1" applyNumberFormat="1" applyFont="1" applyFill="1" applyBorder="1" applyAlignment="1">
      <alignment vertical="center" wrapText="1" readingOrder="1"/>
    </xf>
    <xf numFmtId="0" fontId="4" fillId="4" borderId="3" xfId="1" applyNumberFormat="1" applyFont="1" applyFill="1" applyBorder="1" applyAlignment="1">
      <alignment vertical="top" wrapText="1"/>
    </xf>
    <xf numFmtId="0" fontId="4" fillId="4" borderId="2" xfId="1" applyNumberFormat="1" applyFont="1" applyFill="1" applyBorder="1" applyAlignment="1">
      <alignment vertical="top" wrapText="1"/>
    </xf>
    <xf numFmtId="0" fontId="3" fillId="5" borderId="1" xfId="1" applyNumberFormat="1" applyFont="1" applyFill="1" applyBorder="1" applyAlignment="1">
      <alignment vertical="center" wrapText="1" readingOrder="1"/>
    </xf>
    <xf numFmtId="0" fontId="3" fillId="5" borderId="7" xfId="1" applyNumberFormat="1" applyFont="1" applyFill="1" applyBorder="1" applyAlignment="1">
      <alignment horizontal="center" vertical="center" wrapText="1" readingOrder="1"/>
    </xf>
    <xf numFmtId="0" fontId="3" fillId="5" borderId="2" xfId="1" applyNumberFormat="1" applyFont="1" applyFill="1" applyBorder="1" applyAlignment="1">
      <alignment horizontal="center" vertical="center" wrapText="1" readingOrder="1"/>
    </xf>
    <xf numFmtId="0" fontId="4" fillId="4" borderId="12" xfId="1" applyNumberFormat="1" applyFont="1" applyFill="1" applyBorder="1" applyAlignment="1">
      <alignment horizontal="center" vertical="center" wrapText="1"/>
    </xf>
    <xf numFmtId="0" fontId="4" fillId="4" borderId="13" xfId="1" applyNumberFormat="1" applyFont="1" applyFill="1" applyBorder="1" applyAlignment="1">
      <alignment horizontal="center" vertical="center" wrapText="1"/>
    </xf>
    <xf numFmtId="0" fontId="23" fillId="0" borderId="36" xfId="6" applyFont="1" applyFill="1" applyBorder="1" applyAlignment="1">
      <alignment horizontal="center" vertical="center"/>
    </xf>
    <xf numFmtId="0" fontId="23" fillId="0" borderId="37" xfId="6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right" vertical="center"/>
    </xf>
    <xf numFmtId="0" fontId="25" fillId="0" borderId="0" xfId="2" applyFont="1" applyFill="1" applyBorder="1" applyAlignment="1">
      <alignment horizontal="center" vertical="center" wrapText="1"/>
    </xf>
    <xf numFmtId="0" fontId="28" fillId="0" borderId="0" xfId="2" applyFont="1" applyFill="1" applyAlignment="1">
      <alignment horizontal="left" vertical="center"/>
    </xf>
    <xf numFmtId="0" fontId="28" fillId="0" borderId="29" xfId="2" applyFont="1" applyFill="1" applyBorder="1" applyAlignment="1">
      <alignment horizontal="left" vertical="center"/>
    </xf>
    <xf numFmtId="0" fontId="23" fillId="0" borderId="31" xfId="6" applyFont="1" applyFill="1" applyBorder="1" applyAlignment="1">
      <alignment horizontal="center" vertical="center"/>
    </xf>
    <xf numFmtId="0" fontId="23" fillId="0" borderId="32" xfId="6" applyFont="1" applyFill="1" applyBorder="1" applyAlignment="1">
      <alignment horizontal="center" vertical="center"/>
    </xf>
    <xf numFmtId="165" fontId="23" fillId="0" borderId="33" xfId="7" applyNumberFormat="1" applyFont="1" applyFill="1" applyBorder="1" applyAlignment="1">
      <alignment horizontal="center" vertical="center"/>
    </xf>
    <xf numFmtId="165" fontId="23" fillId="0" borderId="34" xfId="7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29" fillId="0" borderId="52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/>
    </xf>
    <xf numFmtId="0" fontId="29" fillId="0" borderId="54" xfId="0" applyFont="1" applyBorder="1" applyAlignment="1">
      <alignment horizontal="center"/>
    </xf>
    <xf numFmtId="0" fontId="29" fillId="0" borderId="55" xfId="0" applyFont="1" applyBorder="1" applyAlignment="1">
      <alignment horizontal="center"/>
    </xf>
    <xf numFmtId="0" fontId="6" fillId="0" borderId="75" xfId="1" applyNumberFormat="1" applyFont="1" applyFill="1" applyBorder="1" applyAlignment="1">
      <alignment horizontal="center" vertical="center" wrapText="1" readingOrder="1"/>
    </xf>
    <xf numFmtId="0" fontId="6" fillId="0" borderId="76" xfId="1" applyNumberFormat="1" applyFont="1" applyFill="1" applyBorder="1" applyAlignment="1">
      <alignment horizontal="center" vertical="center" wrapText="1" readingOrder="1"/>
    </xf>
    <xf numFmtId="164" fontId="6" fillId="0" borderId="75" xfId="1" applyNumberFormat="1" applyFont="1" applyFill="1" applyBorder="1" applyAlignment="1">
      <alignment horizontal="center" vertical="center" wrapText="1" readingOrder="1"/>
    </xf>
    <xf numFmtId="164" fontId="6" fillId="0" borderId="77" xfId="1" applyNumberFormat="1" applyFont="1" applyFill="1" applyBorder="1" applyAlignment="1">
      <alignment horizontal="center" vertical="center" wrapText="1" readingOrder="1"/>
    </xf>
    <xf numFmtId="0" fontId="3" fillId="2" borderId="1" xfId="1" applyNumberFormat="1" applyFont="1" applyFill="1" applyBorder="1" applyAlignment="1">
      <alignment vertical="center" wrapText="1" readingOrder="1"/>
    </xf>
    <xf numFmtId="0" fontId="5" fillId="2" borderId="7" xfId="1" applyNumberFormat="1" applyFont="1" applyFill="1" applyBorder="1" applyAlignment="1">
      <alignment horizontal="center" vertical="center" wrapText="1" readingOrder="1"/>
    </xf>
    <xf numFmtId="0" fontId="5" fillId="2" borderId="2" xfId="1" applyNumberFormat="1" applyFont="1" applyFill="1" applyBorder="1" applyAlignment="1">
      <alignment horizontal="center" vertical="center" wrapText="1" readingOrder="1"/>
    </xf>
    <xf numFmtId="0" fontId="5" fillId="2" borderId="1" xfId="1" applyNumberFormat="1" applyFont="1" applyFill="1" applyBorder="1" applyAlignment="1">
      <alignment vertical="center" wrapText="1" readingOrder="1"/>
    </xf>
    <xf numFmtId="0" fontId="4" fillId="0" borderId="1" xfId="1" applyNumberFormat="1" applyFont="1" applyFill="1" applyBorder="1" applyAlignment="1">
      <alignment vertical="top" wrapText="1"/>
    </xf>
    <xf numFmtId="0" fontId="5" fillId="0" borderId="72" xfId="1" applyNumberFormat="1" applyFont="1" applyFill="1" applyBorder="1" applyAlignment="1">
      <alignment vertical="center" wrapText="1" readingOrder="1"/>
    </xf>
    <xf numFmtId="0" fontId="4" fillId="0" borderId="73" xfId="1" applyNumberFormat="1" applyFont="1" applyFill="1" applyBorder="1" applyAlignment="1">
      <alignment vertical="top" wrapText="1"/>
    </xf>
    <xf numFmtId="0" fontId="4" fillId="0" borderId="0" xfId="0" applyFont="1" applyFill="1" applyBorder="1"/>
    <xf numFmtId="164" fontId="5" fillId="0" borderId="72" xfId="1" applyNumberFormat="1" applyFont="1" applyFill="1" applyBorder="1" applyAlignment="1">
      <alignment vertical="center" wrapText="1" readingOrder="1"/>
    </xf>
    <xf numFmtId="0" fontId="4" fillId="0" borderId="0" xfId="1" applyNumberFormat="1" applyFont="1" applyFill="1" applyBorder="1" applyAlignment="1">
      <alignment vertical="top" wrapText="1"/>
    </xf>
    <xf numFmtId="0" fontId="4" fillId="0" borderId="72" xfId="0" applyFont="1" applyFill="1" applyBorder="1"/>
    <xf numFmtId="0" fontId="4" fillId="0" borderId="72" xfId="1" applyNumberFormat="1" applyFont="1" applyFill="1" applyBorder="1" applyAlignment="1">
      <alignment vertical="top" wrapText="1"/>
    </xf>
    <xf numFmtId="164" fontId="5" fillId="4" borderId="72" xfId="1" applyNumberFormat="1" applyFont="1" applyFill="1" applyBorder="1" applyAlignment="1">
      <alignment vertical="center" wrapText="1" readingOrder="1"/>
    </xf>
    <xf numFmtId="0" fontId="4" fillId="4" borderId="0" xfId="0" applyFont="1" applyFill="1" applyBorder="1"/>
    <xf numFmtId="0" fontId="4" fillId="4" borderId="73" xfId="1" applyNumberFormat="1" applyFont="1" applyFill="1" applyBorder="1" applyAlignment="1">
      <alignment vertical="top" wrapText="1"/>
    </xf>
    <xf numFmtId="164" fontId="6" fillId="3" borderId="1" xfId="1" applyNumberFormat="1" applyFont="1" applyFill="1" applyBorder="1" applyAlignment="1">
      <alignment vertical="center" wrapText="1" readingOrder="1"/>
    </xf>
    <xf numFmtId="49" fontId="5" fillId="0" borderId="72" xfId="1" applyNumberFormat="1" applyFont="1" applyFill="1" applyBorder="1" applyAlignment="1">
      <alignment vertical="center" wrapText="1" readingOrder="1"/>
    </xf>
    <xf numFmtId="49" fontId="4" fillId="0" borderId="73" xfId="1" applyNumberFormat="1" applyFont="1" applyFill="1" applyBorder="1" applyAlignment="1">
      <alignment vertical="top" wrapText="1"/>
    </xf>
    <xf numFmtId="49" fontId="5" fillId="0" borderId="74" xfId="1" applyNumberFormat="1" applyFont="1" applyFill="1" applyBorder="1" applyAlignment="1">
      <alignment vertical="center" wrapText="1" readingOrder="1"/>
    </xf>
    <xf numFmtId="49" fontId="5" fillId="0" borderId="73" xfId="1" applyNumberFormat="1" applyFont="1" applyFill="1" applyBorder="1" applyAlignment="1">
      <alignment vertical="center" wrapText="1" readingOrder="1"/>
    </xf>
    <xf numFmtId="0" fontId="5" fillId="0" borderId="74" xfId="1" applyNumberFormat="1" applyFont="1" applyFill="1" applyBorder="1" applyAlignment="1">
      <alignment horizontal="left" vertical="center" wrapText="1" readingOrder="1"/>
    </xf>
    <xf numFmtId="0" fontId="5" fillId="0" borderId="0" xfId="1" applyNumberFormat="1" applyFont="1" applyFill="1" applyBorder="1" applyAlignment="1">
      <alignment horizontal="left" vertical="center" wrapText="1" readingOrder="1"/>
    </xf>
    <xf numFmtId="0" fontId="5" fillId="0" borderId="73" xfId="1" applyNumberFormat="1" applyFont="1" applyFill="1" applyBorder="1" applyAlignment="1">
      <alignment horizontal="left" vertical="center" wrapText="1" readingOrder="1"/>
    </xf>
    <xf numFmtId="164" fontId="5" fillId="0" borderId="74" xfId="1" applyNumberFormat="1" applyFont="1" applyFill="1" applyBorder="1" applyAlignment="1">
      <alignment horizontal="right" vertical="center" wrapText="1" readingOrder="1"/>
    </xf>
    <xf numFmtId="164" fontId="5" fillId="0" borderId="0" xfId="1" applyNumberFormat="1" applyFont="1" applyFill="1" applyBorder="1" applyAlignment="1">
      <alignment horizontal="right" vertical="center" wrapText="1" readingOrder="1"/>
    </xf>
    <xf numFmtId="164" fontId="5" fillId="0" borderId="73" xfId="1" applyNumberFormat="1" applyFont="1" applyFill="1" applyBorder="1" applyAlignment="1">
      <alignment horizontal="right" vertical="center" wrapText="1" readingOrder="1"/>
    </xf>
    <xf numFmtId="164" fontId="5" fillId="0" borderId="72" xfId="1" applyNumberFormat="1" applyFont="1" applyFill="1" applyBorder="1" applyAlignment="1">
      <alignment horizontal="right" vertical="center" wrapText="1" readingOrder="1"/>
    </xf>
    <xf numFmtId="0" fontId="7" fillId="0" borderId="72" xfId="1" applyNumberFormat="1" applyFont="1" applyFill="1" applyBorder="1" applyAlignment="1">
      <alignment vertical="center" wrapText="1" readingOrder="1"/>
    </xf>
    <xf numFmtId="0" fontId="8" fillId="0" borderId="0" xfId="0" applyFont="1" applyFill="1" applyBorder="1"/>
    <xf numFmtId="0" fontId="8" fillId="0" borderId="73" xfId="1" applyNumberFormat="1" applyFont="1" applyFill="1" applyBorder="1" applyAlignment="1">
      <alignment vertical="top" wrapText="1"/>
    </xf>
    <xf numFmtId="0" fontId="7" fillId="0" borderId="75" xfId="1" applyNumberFormat="1" applyFont="1" applyFill="1" applyBorder="1" applyAlignment="1">
      <alignment vertical="center" wrapText="1" readingOrder="1"/>
    </xf>
    <xf numFmtId="0" fontId="8" fillId="0" borderId="76" xfId="0" applyFont="1" applyFill="1" applyBorder="1" applyAlignment="1">
      <alignment wrapText="1"/>
    </xf>
    <xf numFmtId="0" fontId="8" fillId="0" borderId="77" xfId="1" applyNumberFormat="1" applyFont="1" applyFill="1" applyBorder="1" applyAlignment="1">
      <alignment vertical="top" wrapText="1"/>
    </xf>
    <xf numFmtId="49" fontId="5" fillId="0" borderId="74" xfId="1" applyNumberFormat="1" applyFont="1" applyFill="1" applyBorder="1" applyAlignment="1">
      <alignment horizontal="left" vertical="center" wrapText="1" readingOrder="1"/>
    </xf>
    <xf numFmtId="49" fontId="5" fillId="0" borderId="73" xfId="1" applyNumberFormat="1" applyFont="1" applyFill="1" applyBorder="1" applyAlignment="1">
      <alignment horizontal="left" vertical="center" wrapText="1" readingOrder="1"/>
    </xf>
    <xf numFmtId="0" fontId="7" fillId="0" borderId="74" xfId="1" applyNumberFormat="1" applyFont="1" applyFill="1" applyBorder="1" applyAlignment="1">
      <alignment horizontal="left" vertical="center" wrapText="1" readingOrder="1"/>
    </xf>
    <xf numFmtId="0" fontId="7" fillId="0" borderId="0" xfId="1" applyNumberFormat="1" applyFont="1" applyFill="1" applyBorder="1" applyAlignment="1">
      <alignment horizontal="left" vertical="center" wrapText="1" readingOrder="1"/>
    </xf>
    <xf numFmtId="0" fontId="7" fillId="0" borderId="73" xfId="1" applyNumberFormat="1" applyFont="1" applyFill="1" applyBorder="1" applyAlignment="1">
      <alignment horizontal="left" vertical="center" wrapText="1" readingOrder="1"/>
    </xf>
    <xf numFmtId="49" fontId="5" fillId="0" borderId="74" xfId="1" applyNumberFormat="1" applyFont="1" applyFill="1" applyBorder="1" applyAlignment="1">
      <alignment horizontal="center" vertical="center" wrapText="1" readingOrder="1"/>
    </xf>
    <xf numFmtId="49" fontId="5" fillId="0" borderId="73" xfId="1" applyNumberFormat="1" applyFont="1" applyFill="1" applyBorder="1" applyAlignment="1">
      <alignment horizontal="center" vertical="center" wrapText="1" readingOrder="1"/>
    </xf>
    <xf numFmtId="164" fontId="6" fillId="2" borderId="1" xfId="1" applyNumberFormat="1" applyFont="1" applyFill="1" applyBorder="1" applyAlignment="1">
      <alignment vertical="center" wrapText="1" readingOrder="1"/>
    </xf>
    <xf numFmtId="0" fontId="5" fillId="0" borderId="78" xfId="1" applyNumberFormat="1" applyFont="1" applyFill="1" applyBorder="1" applyAlignment="1">
      <alignment vertical="center" wrapText="1" readingOrder="1"/>
    </xf>
    <xf numFmtId="0" fontId="4" fillId="0" borderId="79" xfId="1" applyNumberFormat="1" applyFont="1" applyFill="1" applyBorder="1" applyAlignment="1">
      <alignment vertical="top" wrapText="1"/>
    </xf>
    <xf numFmtId="0" fontId="4" fillId="0" borderId="80" xfId="0" applyFont="1" applyFill="1" applyBorder="1"/>
    <xf numFmtId="164" fontId="5" fillId="0" borderId="78" xfId="1" applyNumberFormat="1" applyFont="1" applyFill="1" applyBorder="1" applyAlignment="1">
      <alignment vertical="center" wrapText="1" readingOrder="1"/>
    </xf>
    <xf numFmtId="0" fontId="4" fillId="0" borderId="80" xfId="1" applyNumberFormat="1" applyFont="1" applyFill="1" applyBorder="1" applyAlignment="1">
      <alignment vertical="top" wrapText="1"/>
    </xf>
    <xf numFmtId="0" fontId="4" fillId="0" borderId="78" xfId="0" applyFont="1" applyFill="1" applyBorder="1"/>
    <xf numFmtId="0" fontId="4" fillId="0" borderId="78" xfId="1" applyNumberFormat="1" applyFont="1" applyFill="1" applyBorder="1" applyAlignment="1">
      <alignment vertical="top" wrapText="1"/>
    </xf>
    <xf numFmtId="0" fontId="4" fillId="0" borderId="81" xfId="1" applyNumberFormat="1" applyFont="1" applyFill="1" applyBorder="1" applyAlignment="1">
      <alignment vertical="top" wrapText="1"/>
    </xf>
    <xf numFmtId="0" fontId="4" fillId="0" borderId="74" xfId="1" applyNumberFormat="1" applyFont="1" applyFill="1" applyBorder="1" applyAlignment="1">
      <alignment vertical="top" wrapText="1"/>
    </xf>
    <xf numFmtId="0" fontId="4" fillId="0" borderId="74" xfId="1" applyNumberFormat="1" applyFont="1" applyFill="1" applyBorder="1" applyAlignment="1">
      <alignment horizontal="right" vertical="top" wrapText="1"/>
    </xf>
    <xf numFmtId="0" fontId="4" fillId="0" borderId="0" xfId="1" applyNumberFormat="1" applyFont="1" applyFill="1" applyBorder="1" applyAlignment="1">
      <alignment horizontal="right" vertical="top" wrapText="1"/>
    </xf>
    <xf numFmtId="0" fontId="4" fillId="0" borderId="73" xfId="1" applyNumberFormat="1" applyFont="1" applyFill="1" applyBorder="1" applyAlignment="1">
      <alignment horizontal="right" vertical="top" wrapText="1"/>
    </xf>
    <xf numFmtId="164" fontId="5" fillId="0" borderId="26" xfId="1" applyNumberFormat="1" applyFont="1" applyFill="1" applyBorder="1" applyAlignment="1">
      <alignment vertical="center" wrapText="1" readingOrder="1"/>
    </xf>
    <xf numFmtId="0" fontId="4" fillId="0" borderId="26" xfId="0" applyFont="1" applyFill="1" applyBorder="1"/>
    <xf numFmtId="0" fontId="4" fillId="0" borderId="27" xfId="1" applyNumberFormat="1" applyFont="1" applyFill="1" applyBorder="1" applyAlignment="1">
      <alignment vertical="top" wrapText="1"/>
    </xf>
    <xf numFmtId="0" fontId="4" fillId="0" borderId="26" xfId="1" applyNumberFormat="1" applyFont="1" applyFill="1" applyBorder="1" applyAlignment="1">
      <alignment vertical="top" wrapText="1"/>
    </xf>
    <xf numFmtId="164" fontId="5" fillId="0" borderId="4" xfId="1" applyNumberFormat="1" applyFont="1" applyFill="1" applyBorder="1" applyAlignment="1">
      <alignment vertical="center" wrapText="1" readingOrder="1"/>
    </xf>
    <xf numFmtId="0" fontId="4" fillId="0" borderId="4" xfId="0" applyFont="1" applyFill="1" applyBorder="1"/>
    <xf numFmtId="0" fontId="4" fillId="0" borderId="4" xfId="1" applyNumberFormat="1" applyFont="1" applyFill="1" applyBorder="1" applyAlignment="1">
      <alignment vertical="top" wrapText="1"/>
    </xf>
    <xf numFmtId="164" fontId="6" fillId="0" borderId="81" xfId="1" applyNumberFormat="1" applyFont="1" applyFill="1" applyBorder="1" applyAlignment="1">
      <alignment horizontal="center" vertical="center" wrapText="1" readingOrder="1"/>
    </xf>
    <xf numFmtId="164" fontId="12" fillId="0" borderId="45" xfId="0" applyNumberFormat="1" applyFont="1" applyFill="1" applyBorder="1" applyAlignment="1">
      <alignment horizontal="center"/>
    </xf>
    <xf numFmtId="0" fontId="12" fillId="0" borderId="45" xfId="0" applyFont="1" applyFill="1" applyBorder="1" applyAlignment="1">
      <alignment horizontal="center"/>
    </xf>
    <xf numFmtId="0" fontId="12" fillId="0" borderId="50" xfId="0" applyFont="1" applyFill="1" applyBorder="1" applyAlignment="1">
      <alignment horizontal="center"/>
    </xf>
    <xf numFmtId="49" fontId="5" fillId="0" borderId="86" xfId="1" applyNumberFormat="1" applyFont="1" applyFill="1" applyBorder="1" applyAlignment="1">
      <alignment horizontal="center" vertical="center" wrapText="1" readingOrder="1"/>
    </xf>
    <xf numFmtId="0" fontId="5" fillId="0" borderId="3" xfId="1" applyNumberFormat="1" applyFont="1" applyFill="1" applyBorder="1" applyAlignment="1">
      <alignment horizontal="left" vertical="center" wrapText="1" readingOrder="1"/>
    </xf>
    <xf numFmtId="164" fontId="5" fillId="0" borderId="86" xfId="1" applyNumberFormat="1" applyFont="1" applyFill="1" applyBorder="1" applyAlignment="1">
      <alignment horizontal="right" vertical="center" wrapText="1" readingOrder="1"/>
    </xf>
    <xf numFmtId="164" fontId="5" fillId="0" borderId="2" xfId="1" applyNumberFormat="1" applyFont="1" applyFill="1" applyBorder="1" applyAlignment="1">
      <alignment horizontal="right" vertical="center" wrapText="1" readingOrder="1"/>
    </xf>
    <xf numFmtId="0" fontId="46" fillId="2" borderId="93" xfId="1" applyNumberFormat="1" applyFont="1" applyFill="1" applyBorder="1" applyAlignment="1">
      <alignment vertical="center" wrapText="1" readingOrder="1"/>
    </xf>
    <xf numFmtId="0" fontId="46" fillId="2" borderId="5" xfId="1" applyNumberFormat="1" applyFont="1" applyFill="1" applyBorder="1" applyAlignment="1">
      <alignment vertical="center" wrapText="1" readingOrder="1"/>
    </xf>
    <xf numFmtId="0" fontId="46" fillId="2" borderId="10" xfId="1" applyNumberFormat="1" applyFont="1" applyFill="1" applyBorder="1" applyAlignment="1">
      <alignment vertical="center" wrapText="1" readingOrder="1"/>
    </xf>
    <xf numFmtId="0" fontId="46" fillId="2" borderId="6" xfId="1" applyNumberFormat="1" applyFont="1" applyFill="1" applyBorder="1" applyAlignment="1">
      <alignment vertical="center" wrapText="1" readingOrder="1"/>
    </xf>
    <xf numFmtId="164" fontId="46" fillId="2" borderId="93" xfId="1" applyNumberFormat="1" applyFont="1" applyFill="1" applyBorder="1" applyAlignment="1">
      <alignment vertical="center" wrapText="1" readingOrder="1"/>
    </xf>
    <xf numFmtId="164" fontId="46" fillId="2" borderId="6" xfId="1" applyNumberFormat="1" applyFont="1" applyFill="1" applyBorder="1" applyAlignment="1">
      <alignment vertical="center" wrapText="1" readingOrder="1"/>
    </xf>
    <xf numFmtId="164" fontId="46" fillId="2" borderId="28" xfId="1" applyNumberFormat="1" applyFont="1" applyFill="1" applyBorder="1" applyAlignment="1">
      <alignment vertical="center" wrapText="1" readingOrder="1"/>
    </xf>
    <xf numFmtId="0" fontId="5" fillId="0" borderId="86" xfId="1" applyNumberFormat="1" applyFont="1" applyFill="1" applyBorder="1" applyAlignment="1">
      <alignment vertical="center" wrapText="1" readingOrder="1"/>
    </xf>
    <xf numFmtId="0" fontId="5" fillId="0" borderId="3" xfId="1" applyNumberFormat="1" applyFont="1" applyFill="1" applyBorder="1" applyAlignment="1">
      <alignment vertical="center" wrapText="1" readingOrder="1"/>
    </xf>
    <xf numFmtId="0" fontId="5" fillId="0" borderId="7" xfId="1" applyNumberFormat="1" applyFont="1" applyFill="1" applyBorder="1" applyAlignment="1">
      <alignment vertical="center" wrapText="1" readingOrder="1"/>
    </xf>
    <xf numFmtId="0" fontId="5" fillId="0" borderId="2" xfId="1" applyNumberFormat="1" applyFont="1" applyFill="1" applyBorder="1" applyAlignment="1">
      <alignment vertical="center" wrapText="1" readingOrder="1"/>
    </xf>
    <xf numFmtId="164" fontId="5" fillId="0" borderId="86" xfId="1" applyNumberFormat="1" applyFont="1" applyFill="1" applyBorder="1" applyAlignment="1">
      <alignment vertical="center" wrapText="1" readingOrder="1"/>
    </xf>
    <xf numFmtId="164" fontId="5" fillId="0" borderId="2" xfId="1" applyNumberFormat="1" applyFont="1" applyFill="1" applyBorder="1" applyAlignment="1">
      <alignment vertical="center" wrapText="1" readingOrder="1"/>
    </xf>
    <xf numFmtId="164" fontId="5" fillId="0" borderId="14" xfId="1" applyNumberFormat="1" applyFont="1" applyFill="1" applyBorder="1" applyAlignment="1">
      <alignment vertical="center" wrapText="1" readingOrder="1"/>
    </xf>
    <xf numFmtId="0" fontId="6" fillId="3" borderId="86" xfId="1" applyNumberFormat="1" applyFont="1" applyFill="1" applyBorder="1" applyAlignment="1">
      <alignment vertical="center" wrapText="1" readingOrder="1"/>
    </xf>
    <xf numFmtId="0" fontId="6" fillId="3" borderId="3" xfId="1" applyNumberFormat="1" applyFont="1" applyFill="1" applyBorder="1" applyAlignment="1">
      <alignment vertical="center" wrapText="1" readingOrder="1"/>
    </xf>
    <xf numFmtId="0" fontId="6" fillId="3" borderId="7" xfId="1" applyNumberFormat="1" applyFont="1" applyFill="1" applyBorder="1" applyAlignment="1">
      <alignment vertical="center" wrapText="1" readingOrder="1"/>
    </xf>
    <xf numFmtId="0" fontId="6" fillId="3" borderId="2" xfId="1" applyNumberFormat="1" applyFont="1" applyFill="1" applyBorder="1" applyAlignment="1">
      <alignment vertical="center" wrapText="1" readingOrder="1"/>
    </xf>
    <xf numFmtId="164" fontId="6" fillId="3" borderId="86" xfId="1" applyNumberFormat="1" applyFont="1" applyFill="1" applyBorder="1" applyAlignment="1">
      <alignment vertical="center" wrapText="1" readingOrder="1"/>
    </xf>
    <xf numFmtId="164" fontId="6" fillId="3" borderId="2" xfId="1" applyNumberFormat="1" applyFont="1" applyFill="1" applyBorder="1" applyAlignment="1">
      <alignment vertical="center" wrapText="1" readingOrder="1"/>
    </xf>
    <xf numFmtId="164" fontId="6" fillId="3" borderId="14" xfId="1" applyNumberFormat="1" applyFont="1" applyFill="1" applyBorder="1" applyAlignment="1">
      <alignment vertical="center" wrapText="1" readingOrder="1"/>
    </xf>
    <xf numFmtId="49" fontId="5" fillId="0" borderId="86" xfId="1" applyNumberFormat="1" applyFont="1" applyFill="1" applyBorder="1" applyAlignment="1">
      <alignment vertical="center" wrapText="1" readingOrder="1"/>
    </xf>
    <xf numFmtId="0" fontId="46" fillId="3" borderId="86" xfId="1" applyNumberFormat="1" applyFont="1" applyFill="1" applyBorder="1" applyAlignment="1">
      <alignment vertical="center" wrapText="1" readingOrder="1"/>
    </xf>
    <xf numFmtId="0" fontId="46" fillId="3" borderId="3" xfId="1" applyNumberFormat="1" applyFont="1" applyFill="1" applyBorder="1" applyAlignment="1">
      <alignment vertical="center" wrapText="1" readingOrder="1"/>
    </xf>
    <xf numFmtId="0" fontId="46" fillId="3" borderId="7" xfId="1" applyNumberFormat="1" applyFont="1" applyFill="1" applyBorder="1" applyAlignment="1">
      <alignment vertical="center" wrapText="1" readingOrder="1"/>
    </xf>
    <xf numFmtId="0" fontId="46" fillId="3" borderId="2" xfId="1" applyNumberFormat="1" applyFont="1" applyFill="1" applyBorder="1" applyAlignment="1">
      <alignment vertical="center" wrapText="1" readingOrder="1"/>
    </xf>
    <xf numFmtId="164" fontId="46" fillId="3" borderId="86" xfId="1" applyNumberFormat="1" applyFont="1" applyFill="1" applyBorder="1" applyAlignment="1">
      <alignment vertical="center" wrapText="1" readingOrder="1"/>
    </xf>
    <xf numFmtId="164" fontId="46" fillId="3" borderId="2" xfId="1" applyNumberFormat="1" applyFont="1" applyFill="1" applyBorder="1" applyAlignment="1">
      <alignment vertical="center" wrapText="1" readingOrder="1"/>
    </xf>
    <xf numFmtId="164" fontId="46" fillId="3" borderId="14" xfId="1" applyNumberFormat="1" applyFont="1" applyFill="1" applyBorder="1" applyAlignment="1">
      <alignment vertical="center" wrapText="1" readingOrder="1"/>
    </xf>
    <xf numFmtId="0" fontId="7" fillId="0" borderId="2" xfId="1" applyNumberFormat="1" applyFont="1" applyFill="1" applyBorder="1" applyAlignment="1">
      <alignment vertical="center" wrapText="1" readingOrder="1"/>
    </xf>
    <xf numFmtId="0" fontId="7" fillId="0" borderId="3" xfId="1" applyNumberFormat="1" applyFont="1" applyFill="1" applyBorder="1" applyAlignment="1">
      <alignment vertical="center" wrapText="1" readingOrder="1"/>
    </xf>
    <xf numFmtId="49" fontId="5" fillId="0" borderId="86" xfId="1" applyNumberFormat="1" applyFont="1" applyFill="1" applyBorder="1" applyAlignment="1">
      <alignment horizontal="left" vertical="center" wrapText="1" readingOrder="1"/>
    </xf>
    <xf numFmtId="0" fontId="7" fillId="0" borderId="3" xfId="1" applyNumberFormat="1" applyFont="1" applyFill="1" applyBorder="1" applyAlignment="1">
      <alignment horizontal="left" vertical="center" wrapText="1" readingOrder="1"/>
    </xf>
    <xf numFmtId="164" fontId="5" fillId="0" borderId="3" xfId="1" applyNumberFormat="1" applyFont="1" applyFill="1" applyBorder="1" applyAlignment="1">
      <alignment horizontal="right" vertical="center" wrapText="1" readingOrder="1"/>
    </xf>
    <xf numFmtId="0" fontId="5" fillId="0" borderId="93" xfId="1" applyNumberFormat="1" applyFont="1" applyFill="1" applyBorder="1" applyAlignment="1">
      <alignment vertical="center" wrapText="1" readingOrder="1"/>
    </xf>
    <xf numFmtId="0" fontId="5" fillId="0" borderId="5" xfId="1" applyNumberFormat="1" applyFont="1" applyFill="1" applyBorder="1" applyAlignment="1">
      <alignment vertical="center" wrapText="1" readingOrder="1"/>
    </xf>
    <xf numFmtId="0" fontId="5" fillId="0" borderId="10" xfId="1" applyNumberFormat="1" applyFont="1" applyFill="1" applyBorder="1" applyAlignment="1">
      <alignment vertical="center" wrapText="1" readingOrder="1"/>
    </xf>
    <xf numFmtId="0" fontId="5" fillId="0" borderId="6" xfId="1" applyNumberFormat="1" applyFont="1" applyFill="1" applyBorder="1" applyAlignment="1">
      <alignment vertical="center" wrapText="1" readingOrder="1"/>
    </xf>
    <xf numFmtId="164" fontId="5" fillId="0" borderId="93" xfId="1" applyNumberFormat="1" applyFont="1" applyFill="1" applyBorder="1" applyAlignment="1">
      <alignment horizontal="center" vertical="center" wrapText="1" readingOrder="1"/>
    </xf>
    <xf numFmtId="164" fontId="5" fillId="0" borderId="6" xfId="1" applyNumberFormat="1" applyFont="1" applyFill="1" applyBorder="1" applyAlignment="1">
      <alignment horizontal="center" vertical="center" wrapText="1" readingOrder="1"/>
    </xf>
    <xf numFmtId="164" fontId="5" fillId="0" borderId="28" xfId="1" applyNumberFormat="1" applyFont="1" applyFill="1" applyBorder="1" applyAlignment="1">
      <alignment horizontal="center" vertical="center" wrapText="1" readingOrder="1"/>
    </xf>
    <xf numFmtId="0" fontId="5" fillId="0" borderId="92" xfId="1" applyNumberFormat="1" applyFont="1" applyFill="1" applyBorder="1" applyAlignment="1">
      <alignment vertical="center" wrapText="1" readingOrder="1"/>
    </xf>
    <xf numFmtId="0" fontId="5" fillId="0" borderId="21" xfId="1" applyNumberFormat="1" applyFont="1" applyFill="1" applyBorder="1" applyAlignment="1">
      <alignment vertical="center" wrapText="1" readingOrder="1"/>
    </xf>
    <xf numFmtId="0" fontId="5" fillId="0" borderId="88" xfId="1" applyNumberFormat="1" applyFont="1" applyFill="1" applyBorder="1" applyAlignment="1">
      <alignment vertical="center" wrapText="1" readingOrder="1"/>
    </xf>
    <xf numFmtId="0" fontId="5" fillId="0" borderId="22" xfId="1" applyNumberFormat="1" applyFont="1" applyFill="1" applyBorder="1" applyAlignment="1">
      <alignment vertical="center" wrapText="1" readingOrder="1"/>
    </xf>
    <xf numFmtId="164" fontId="5" fillId="0" borderId="92" xfId="1" applyNumberFormat="1" applyFont="1" applyFill="1" applyBorder="1" applyAlignment="1">
      <alignment vertical="center" wrapText="1" readingOrder="1"/>
    </xf>
    <xf numFmtId="164" fontId="5" fillId="0" borderId="22" xfId="1" applyNumberFormat="1" applyFont="1" applyFill="1" applyBorder="1" applyAlignment="1">
      <alignment vertical="center" wrapText="1" readingOrder="1"/>
    </xf>
    <xf numFmtId="164" fontId="5" fillId="0" borderId="24" xfId="1" applyNumberFormat="1" applyFont="1" applyFill="1" applyBorder="1" applyAlignment="1">
      <alignment vertical="center" wrapText="1" readingOrder="1"/>
    </xf>
    <xf numFmtId="0" fontId="0" fillId="0" borderId="0" xfId="0" applyAlignment="1">
      <alignment horizontal="center"/>
    </xf>
    <xf numFmtId="0" fontId="42" fillId="0" borderId="0" xfId="0" applyFont="1" applyAlignment="1">
      <alignment horizontal="center"/>
    </xf>
    <xf numFmtId="0" fontId="60" fillId="0" borderId="90" xfId="0" applyFont="1" applyBorder="1" applyAlignment="1">
      <alignment horizontal="center"/>
    </xf>
    <xf numFmtId="0" fontId="60" fillId="0" borderId="79" xfId="0" applyFont="1" applyBorder="1" applyAlignment="1">
      <alignment horizontal="center"/>
    </xf>
    <xf numFmtId="0" fontId="60" fillId="0" borderId="91" xfId="0" applyFont="1" applyBorder="1" applyAlignment="1">
      <alignment horizontal="center"/>
    </xf>
    <xf numFmtId="0" fontId="60" fillId="0" borderId="11" xfId="0" applyFont="1" applyBorder="1" applyAlignment="1">
      <alignment horizontal="center"/>
    </xf>
    <xf numFmtId="0" fontId="60" fillId="0" borderId="89" xfId="0" applyFont="1" applyBorder="1" applyAlignment="1">
      <alignment horizontal="center"/>
    </xf>
    <xf numFmtId="0" fontId="60" fillId="0" borderId="80" xfId="0" applyFont="1" applyBorder="1" applyAlignment="1">
      <alignment horizontal="center"/>
    </xf>
    <xf numFmtId="0" fontId="60" fillId="0" borderId="27" xfId="0" applyFont="1" applyBorder="1" applyAlignment="1">
      <alignment horizontal="center"/>
    </xf>
    <xf numFmtId="0" fontId="60" fillId="0" borderId="8" xfId="0" applyFont="1" applyBorder="1" applyAlignment="1">
      <alignment horizontal="center"/>
    </xf>
    <xf numFmtId="49" fontId="60" fillId="0" borderId="88" xfId="0" applyNumberFormat="1" applyFont="1" applyBorder="1" applyAlignment="1">
      <alignment horizontal="center"/>
    </xf>
    <xf numFmtId="49" fontId="60" fillId="0" borderId="22" xfId="0" applyNumberFormat="1" applyFont="1" applyBorder="1" applyAlignment="1">
      <alignment horizontal="center"/>
    </xf>
    <xf numFmtId="49" fontId="60" fillId="0" borderId="21" xfId="0" applyNumberFormat="1" applyFont="1" applyBorder="1" applyAlignment="1">
      <alignment horizontal="center"/>
    </xf>
    <xf numFmtId="0" fontId="7" fillId="0" borderId="80" xfId="0" applyFont="1" applyBorder="1" applyAlignment="1">
      <alignment horizontal="center" wrapText="1"/>
    </xf>
    <xf numFmtId="0" fontId="7" fillId="0" borderId="8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21" fillId="0" borderId="0" xfId="0" applyFont="1" applyFill="1" applyBorder="1" applyAlignment="1">
      <alignment horizontal="center"/>
    </xf>
    <xf numFmtId="0" fontId="47" fillId="2" borderId="1" xfId="1" applyNumberFormat="1" applyFont="1" applyFill="1" applyBorder="1" applyAlignment="1">
      <alignment vertical="center" wrapText="1" readingOrder="1"/>
    </xf>
    <xf numFmtId="0" fontId="62" fillId="0" borderId="3" xfId="1" applyNumberFormat="1" applyFont="1" applyFill="1" applyBorder="1" applyAlignment="1">
      <alignment vertical="top" wrapText="1"/>
    </xf>
    <xf numFmtId="0" fontId="62" fillId="0" borderId="2" xfId="1" applyNumberFormat="1" applyFont="1" applyFill="1" applyBorder="1" applyAlignment="1">
      <alignment vertical="top" wrapText="1"/>
    </xf>
    <xf numFmtId="164" fontId="47" fillId="2" borderId="1" xfId="1" applyNumberFormat="1" applyFont="1" applyFill="1" applyBorder="1" applyAlignment="1">
      <alignment vertical="center" wrapText="1" readingOrder="1"/>
    </xf>
    <xf numFmtId="164" fontId="63" fillId="0" borderId="0" xfId="0" applyNumberFormat="1" applyFont="1" applyFill="1" applyBorder="1" applyAlignment="1">
      <alignment horizontal="center"/>
    </xf>
    <xf numFmtId="0" fontId="63" fillId="0" borderId="0" xfId="0" applyFont="1" applyFill="1" applyBorder="1" applyAlignment="1">
      <alignment horizontal="center"/>
    </xf>
    <xf numFmtId="0" fontId="49" fillId="0" borderId="72" xfId="1" applyNumberFormat="1" applyFont="1" applyFill="1" applyBorder="1" applyAlignment="1">
      <alignment vertical="center" wrapText="1" readingOrder="1"/>
    </xf>
    <xf numFmtId="0" fontId="62" fillId="0" borderId="73" xfId="1" applyNumberFormat="1" applyFont="1" applyFill="1" applyBorder="1" applyAlignment="1">
      <alignment vertical="top" wrapText="1"/>
    </xf>
    <xf numFmtId="0" fontId="62" fillId="0" borderId="0" xfId="0" applyFont="1" applyFill="1" applyBorder="1"/>
    <xf numFmtId="164" fontId="49" fillId="0" borderId="72" xfId="1" applyNumberFormat="1" applyFont="1" applyFill="1" applyBorder="1" applyAlignment="1">
      <alignment vertical="center" wrapText="1" readingOrder="1"/>
    </xf>
    <xf numFmtId="0" fontId="47" fillId="3" borderId="1" xfId="1" applyNumberFormat="1" applyFont="1" applyFill="1" applyBorder="1" applyAlignment="1">
      <alignment vertical="center" wrapText="1" readingOrder="1"/>
    </xf>
    <xf numFmtId="164" fontId="47" fillId="3" borderId="1" xfId="1" applyNumberFormat="1" applyFont="1" applyFill="1" applyBorder="1" applyAlignment="1">
      <alignment vertical="center" wrapText="1" readingOrder="1"/>
    </xf>
    <xf numFmtId="0" fontId="49" fillId="0" borderId="4" xfId="1" applyNumberFormat="1" applyFont="1" applyFill="1" applyBorder="1" applyAlignment="1">
      <alignment vertical="center" wrapText="1" readingOrder="1"/>
    </xf>
    <xf numFmtId="0" fontId="62" fillId="0" borderId="5" xfId="1" applyNumberFormat="1" applyFont="1" applyFill="1" applyBorder="1" applyAlignment="1">
      <alignment vertical="top" wrapText="1"/>
    </xf>
    <xf numFmtId="0" fontId="62" fillId="0" borderId="6" xfId="0" applyFont="1" applyFill="1" applyBorder="1"/>
    <xf numFmtId="164" fontId="49" fillId="0" borderId="4" xfId="1" applyNumberFormat="1" applyFont="1" applyFill="1" applyBorder="1" applyAlignment="1">
      <alignment vertical="center" wrapText="1" readingOrder="1"/>
    </xf>
    <xf numFmtId="0" fontId="50" fillId="0" borderId="9" xfId="1" applyNumberFormat="1" applyFont="1" applyFill="1" applyBorder="1" applyAlignment="1">
      <alignment horizontal="center" vertical="center" wrapText="1" readingOrder="1"/>
    </xf>
    <xf numFmtId="0" fontId="49" fillId="0" borderId="78" xfId="1" applyNumberFormat="1" applyFont="1" applyFill="1" applyBorder="1" applyAlignment="1">
      <alignment vertical="center" wrapText="1" readingOrder="1"/>
    </xf>
    <xf numFmtId="0" fontId="62" fillId="0" borderId="79" xfId="1" applyNumberFormat="1" applyFont="1" applyFill="1" applyBorder="1" applyAlignment="1">
      <alignment vertical="top" wrapText="1"/>
    </xf>
    <xf numFmtId="0" fontId="62" fillId="0" borderId="80" xfId="0" applyFont="1" applyFill="1" applyBorder="1"/>
    <xf numFmtId="164" fontId="49" fillId="0" borderId="78" xfId="1" applyNumberFormat="1" applyFont="1" applyFill="1" applyBorder="1" applyAlignment="1">
      <alignment vertical="center" wrapText="1" readingOrder="1"/>
    </xf>
    <xf numFmtId="0" fontId="49" fillId="0" borderId="27" xfId="1" applyNumberFormat="1" applyFont="1" applyFill="1" applyBorder="1" applyAlignment="1">
      <alignment horizontal="left" vertical="center" wrapText="1" readingOrder="1"/>
    </xf>
    <xf numFmtId="0" fontId="49" fillId="0" borderId="8" xfId="1" applyNumberFormat="1" applyFont="1" applyFill="1" applyBorder="1" applyAlignment="1">
      <alignment horizontal="left" vertical="center" wrapText="1" readingOrder="1"/>
    </xf>
    <xf numFmtId="0" fontId="49" fillId="0" borderId="11" xfId="1" applyNumberFormat="1" applyFont="1" applyFill="1" applyBorder="1" applyAlignment="1">
      <alignment horizontal="left" vertical="center" wrapText="1" readingOrder="1"/>
    </xf>
    <xf numFmtId="164" fontId="49" fillId="0" borderId="27" xfId="1" applyNumberFormat="1" applyFont="1" applyFill="1" applyBorder="1" applyAlignment="1">
      <alignment horizontal="right" vertical="center" wrapText="1" readingOrder="1"/>
    </xf>
    <xf numFmtId="164" fontId="49" fillId="0" borderId="8" xfId="1" applyNumberFormat="1" applyFont="1" applyFill="1" applyBorder="1" applyAlignment="1">
      <alignment horizontal="right" vertical="center" wrapText="1" readingOrder="1"/>
    </xf>
    <xf numFmtId="164" fontId="49" fillId="0" borderId="11" xfId="1" applyNumberFormat="1" applyFont="1" applyFill="1" applyBorder="1" applyAlignment="1">
      <alignment horizontal="right" vertical="center" wrapText="1" readingOrder="1"/>
    </xf>
    <xf numFmtId="0" fontId="60" fillId="0" borderId="0" xfId="1" applyNumberFormat="1" applyFont="1" applyFill="1" applyBorder="1" applyAlignment="1">
      <alignment horizontal="center" vertical="center" wrapText="1" readingOrder="1"/>
    </xf>
    <xf numFmtId="0" fontId="20" fillId="0" borderId="0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0" fontId="17" fillId="0" borderId="2" xfId="1" applyNumberFormat="1" applyFont="1" applyFill="1" applyBorder="1" applyAlignment="1">
      <alignment vertical="top" wrapText="1"/>
    </xf>
    <xf numFmtId="0" fontId="17" fillId="0" borderId="3" xfId="1" applyNumberFormat="1" applyFont="1" applyFill="1" applyBorder="1" applyAlignment="1">
      <alignment vertical="top" wrapText="1"/>
    </xf>
    <xf numFmtId="0" fontId="5" fillId="2" borderId="3" xfId="1" applyNumberFormat="1" applyFont="1" applyFill="1" applyBorder="1" applyAlignment="1">
      <alignment horizontal="center" vertical="center" wrapText="1" readingOrder="1"/>
    </xf>
    <xf numFmtId="0" fontId="48" fillId="0" borderId="3" xfId="1" applyNumberFormat="1" applyFont="1" applyFill="1" applyBorder="1" applyAlignment="1">
      <alignment vertical="top" wrapText="1"/>
    </xf>
    <xf numFmtId="0" fontId="48" fillId="0" borderId="2" xfId="1" applyNumberFormat="1" applyFont="1" applyFill="1" applyBorder="1" applyAlignment="1">
      <alignment vertical="top" wrapText="1"/>
    </xf>
    <xf numFmtId="164" fontId="51" fillId="0" borderId="0" xfId="0" applyNumberFormat="1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48" fillId="0" borderId="73" xfId="1" applyNumberFormat="1" applyFont="1" applyFill="1" applyBorder="1" applyAlignment="1">
      <alignment vertical="top" wrapText="1"/>
    </xf>
    <xf numFmtId="0" fontId="48" fillId="0" borderId="0" xfId="0" applyFont="1" applyFill="1" applyBorder="1"/>
    <xf numFmtId="0" fontId="48" fillId="0" borderId="5" xfId="1" applyNumberFormat="1" applyFont="1" applyFill="1" applyBorder="1" applyAlignment="1">
      <alignment vertical="top" wrapText="1"/>
    </xf>
    <xf numFmtId="0" fontId="48" fillId="0" borderId="6" xfId="0" applyFont="1" applyFill="1" applyBorder="1"/>
    <xf numFmtId="0" fontId="48" fillId="0" borderId="79" xfId="1" applyNumberFormat="1" applyFont="1" applyFill="1" applyBorder="1" applyAlignment="1">
      <alignment vertical="top" wrapText="1"/>
    </xf>
    <xf numFmtId="0" fontId="48" fillId="0" borderId="80" xfId="0" applyFont="1" applyFill="1" applyBorder="1"/>
    <xf numFmtId="49" fontId="49" fillId="0" borderId="74" xfId="1" applyNumberFormat="1" applyFont="1" applyFill="1" applyBorder="1" applyAlignment="1">
      <alignment horizontal="left" vertical="center" wrapText="1" readingOrder="1"/>
    </xf>
    <xf numFmtId="49" fontId="49" fillId="0" borderId="73" xfId="1" applyNumberFormat="1" applyFont="1" applyFill="1" applyBorder="1" applyAlignment="1">
      <alignment horizontal="left" vertical="center" wrapText="1" readingOrder="1"/>
    </xf>
    <xf numFmtId="0" fontId="49" fillId="0" borderId="74" xfId="1" applyNumberFormat="1" applyFont="1" applyFill="1" applyBorder="1" applyAlignment="1">
      <alignment horizontal="left" vertical="center" wrapText="1" readingOrder="1"/>
    </xf>
    <xf numFmtId="0" fontId="49" fillId="0" borderId="0" xfId="1" applyNumberFormat="1" applyFont="1" applyFill="1" applyBorder="1" applyAlignment="1">
      <alignment horizontal="left" vertical="center" wrapText="1" readingOrder="1"/>
    </xf>
    <xf numFmtId="0" fontId="49" fillId="0" borderId="73" xfId="1" applyNumberFormat="1" applyFont="1" applyFill="1" applyBorder="1" applyAlignment="1">
      <alignment horizontal="left" vertical="center" wrapText="1" readingOrder="1"/>
    </xf>
    <xf numFmtId="164" fontId="49" fillId="0" borderId="74" xfId="1" applyNumberFormat="1" applyFont="1" applyFill="1" applyBorder="1" applyAlignment="1">
      <alignment horizontal="right" vertical="center" wrapText="1" readingOrder="1"/>
    </xf>
    <xf numFmtId="164" fontId="49" fillId="0" borderId="0" xfId="1" applyNumberFormat="1" applyFont="1" applyFill="1" applyBorder="1" applyAlignment="1">
      <alignment horizontal="right" vertical="center" wrapText="1" readingOrder="1"/>
    </xf>
    <xf numFmtId="164" fontId="49" fillId="0" borderId="73" xfId="1" applyNumberFormat="1" applyFont="1" applyFill="1" applyBorder="1" applyAlignment="1">
      <alignment horizontal="right" vertical="center" wrapText="1" readingOrder="1"/>
    </xf>
    <xf numFmtId="0" fontId="29" fillId="0" borderId="136" xfId="0" applyFont="1" applyBorder="1" applyAlignment="1">
      <alignment horizontal="left"/>
    </xf>
    <xf numFmtId="0" fontId="29" fillId="0" borderId="137" xfId="0" applyFont="1" applyBorder="1" applyAlignment="1">
      <alignment horizontal="left"/>
    </xf>
    <xf numFmtId="0" fontId="17" fillId="0" borderId="126" xfId="0" applyFont="1" applyBorder="1" applyAlignment="1">
      <alignment horizontal="left"/>
    </xf>
    <xf numFmtId="0" fontId="17" fillId="0" borderId="127" xfId="0" applyFont="1" applyBorder="1" applyAlignment="1">
      <alignment horizontal="left"/>
    </xf>
    <xf numFmtId="0" fontId="17" fillId="0" borderId="128" xfId="0" applyFont="1" applyBorder="1" applyAlignment="1">
      <alignment horizontal="left"/>
    </xf>
    <xf numFmtId="0" fontId="29" fillId="0" borderId="131" xfId="0" applyFont="1" applyBorder="1" applyAlignment="1">
      <alignment horizontal="left"/>
    </xf>
    <xf numFmtId="0" fontId="17" fillId="0" borderId="122" xfId="0" applyFont="1" applyBorder="1" applyAlignment="1">
      <alignment horizontal="left"/>
    </xf>
    <xf numFmtId="0" fontId="17" fillId="0" borderId="124" xfId="0" applyFont="1" applyBorder="1" applyAlignment="1">
      <alignment horizontal="left"/>
    </xf>
    <xf numFmtId="0" fontId="29" fillId="0" borderId="132" xfId="0" applyFont="1" applyBorder="1" applyAlignment="1">
      <alignment horizontal="left"/>
    </xf>
    <xf numFmtId="0" fontId="17" fillId="0" borderId="133" xfId="0" applyFont="1" applyBorder="1" applyAlignment="1">
      <alignment horizontal="left"/>
    </xf>
    <xf numFmtId="0" fontId="29" fillId="0" borderId="134" xfId="0" applyFont="1" applyBorder="1" applyAlignment="1">
      <alignment horizontal="left"/>
    </xf>
    <xf numFmtId="0" fontId="29" fillId="0" borderId="117" xfId="0" applyFont="1" applyBorder="1" applyAlignment="1">
      <alignment horizontal="left"/>
    </xf>
    <xf numFmtId="0" fontId="17" fillId="0" borderId="140" xfId="0" applyFont="1" applyBorder="1" applyAlignment="1">
      <alignment horizontal="left"/>
    </xf>
    <xf numFmtId="0" fontId="17" fillId="0" borderId="139" xfId="0" applyFont="1" applyBorder="1" applyAlignment="1">
      <alignment horizontal="left"/>
    </xf>
    <xf numFmtId="0" fontId="17" fillId="0" borderId="142" xfId="0" applyFont="1" applyBorder="1" applyAlignment="1">
      <alignment horizontal="left"/>
    </xf>
    <xf numFmtId="0" fontId="29" fillId="0" borderId="126" xfId="0" applyFont="1" applyBorder="1" applyAlignment="1">
      <alignment horizontal="left"/>
    </xf>
    <xf numFmtId="0" fontId="29" fillId="0" borderId="127" xfId="0" applyFont="1" applyBorder="1" applyAlignment="1">
      <alignment horizontal="left"/>
    </xf>
    <xf numFmtId="0" fontId="29" fillId="0" borderId="128" xfId="0" applyFont="1" applyBorder="1" applyAlignment="1">
      <alignment horizontal="left"/>
    </xf>
    <xf numFmtId="0" fontId="29" fillId="0" borderId="119" xfId="0" applyFont="1" applyBorder="1" applyAlignment="1">
      <alignment horizontal="left"/>
    </xf>
    <xf numFmtId="0" fontId="17" fillId="0" borderId="103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104" xfId="0" applyFont="1" applyBorder="1" applyAlignment="1">
      <alignment horizontal="left"/>
    </xf>
    <xf numFmtId="0" fontId="29" fillId="0" borderId="114" xfId="0" applyFont="1" applyBorder="1" applyAlignment="1">
      <alignment horizontal="left"/>
    </xf>
    <xf numFmtId="0" fontId="29" fillId="0" borderId="115" xfId="0" applyFont="1" applyBorder="1" applyAlignment="1">
      <alignment horizontal="left"/>
    </xf>
    <xf numFmtId="0" fontId="29" fillId="0" borderId="116" xfId="0" applyFont="1" applyBorder="1" applyAlignment="1">
      <alignment horizontal="left"/>
    </xf>
    <xf numFmtId="0" fontId="29" fillId="0" borderId="106" xfId="0" applyFont="1" applyBorder="1" applyAlignment="1">
      <alignment horizontal="left"/>
    </xf>
    <xf numFmtId="0" fontId="29" fillId="0" borderId="108" xfId="0" applyFont="1" applyBorder="1" applyAlignment="1">
      <alignment horizontal="left"/>
    </xf>
    <xf numFmtId="0" fontId="29" fillId="0" borderId="109" xfId="0" applyFont="1" applyBorder="1" applyAlignment="1">
      <alignment horizontal="left"/>
    </xf>
    <xf numFmtId="0" fontId="42" fillId="0" borderId="0" xfId="0" applyFont="1" applyFill="1" applyBorder="1" applyAlignment="1">
      <alignment horizontal="center"/>
    </xf>
    <xf numFmtId="0" fontId="0" fillId="0" borderId="94" xfId="0" applyBorder="1" applyAlignment="1">
      <alignment horizontal="right"/>
    </xf>
    <xf numFmtId="0" fontId="17" fillId="0" borderId="52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 wrapText="1"/>
    </xf>
    <xf numFmtId="0" fontId="17" fillId="0" borderId="111" xfId="0" applyFont="1" applyBorder="1" applyAlignment="1">
      <alignment horizontal="center" vertical="center"/>
    </xf>
    <xf numFmtId="0" fontId="17" fillId="0" borderId="97" xfId="0" applyFont="1" applyBorder="1" applyAlignment="1">
      <alignment horizontal="center" vertical="center"/>
    </xf>
    <xf numFmtId="0" fontId="17" fillId="0" borderId="112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/>
    </xf>
    <xf numFmtId="0" fontId="29" fillId="0" borderId="103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29" fillId="0" borderId="104" xfId="0" applyFont="1" applyBorder="1" applyAlignment="1">
      <alignment horizontal="left"/>
    </xf>
    <xf numFmtId="0" fontId="0" fillId="0" borderId="0" xfId="0" applyAlignment="1">
      <alignment horizontal="left"/>
    </xf>
    <xf numFmtId="0" fontId="52" fillId="0" borderId="52" xfId="0" applyFont="1" applyBorder="1" applyAlignment="1">
      <alignment horizontal="center" vertical="center" wrapText="1"/>
    </xf>
    <xf numFmtId="0" fontId="52" fillId="0" borderId="61" xfId="0" applyFont="1" applyBorder="1" applyAlignment="1">
      <alignment horizontal="center" vertical="center" wrapText="1"/>
    </xf>
    <xf numFmtId="0" fontId="17" fillId="0" borderId="95" xfId="0" applyFont="1" applyBorder="1" applyAlignment="1">
      <alignment horizontal="center" vertical="center"/>
    </xf>
    <xf numFmtId="0" fontId="17" fillId="0" borderId="96" xfId="0" applyFont="1" applyBorder="1" applyAlignment="1">
      <alignment horizontal="center" vertical="center"/>
    </xf>
    <xf numFmtId="0" fontId="17" fillId="0" borderId="98" xfId="0" applyFont="1" applyBorder="1" applyAlignment="1">
      <alignment horizontal="center" vertical="center"/>
    </xf>
    <xf numFmtId="0" fontId="17" fillId="0" borderId="99" xfId="0" applyFont="1" applyBorder="1" applyAlignment="1">
      <alignment horizontal="center" vertical="center"/>
    </xf>
    <xf numFmtId="0" fontId="29" fillId="0" borderId="101" xfId="0" applyFont="1" applyBorder="1" applyAlignment="1">
      <alignment horizontal="left"/>
    </xf>
    <xf numFmtId="0" fontId="54" fillId="0" borderId="0" xfId="0" applyFont="1" applyBorder="1" applyAlignment="1">
      <alignment horizontal="right"/>
    </xf>
    <xf numFmtId="0" fontId="55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6" fillId="0" borderId="157" xfId="0" applyFont="1" applyBorder="1" applyAlignment="1">
      <alignment horizontal="center"/>
    </xf>
    <xf numFmtId="0" fontId="56" fillId="0" borderId="158" xfId="0" applyFont="1" applyBorder="1" applyAlignment="1">
      <alignment horizontal="center"/>
    </xf>
    <xf numFmtId="0" fontId="56" fillId="0" borderId="159" xfId="0" applyFont="1" applyBorder="1" applyAlignment="1">
      <alignment horizontal="center"/>
    </xf>
  </cellXfs>
  <cellStyles count="8">
    <cellStyle name="Normal" xfId="1"/>
    <cellStyle name="Normál" xfId="0" builtinId="0"/>
    <cellStyle name="Normál 2" xfId="2"/>
    <cellStyle name="Normál_adat_2006_e_cs 2" xfId="7"/>
    <cellStyle name="Normál_IGENY_2007 2" xfId="4"/>
    <cellStyle name="Normál_kozlo0_2010_e_0" xfId="3"/>
    <cellStyle name="Normál_város 2" xfId="6"/>
    <cellStyle name="Normál_város_kozlo0_2010_e_0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Y157"/>
  <sheetViews>
    <sheetView showGridLines="0" workbookViewId="0">
      <pane ySplit="8" topLeftCell="A24" activePane="bottomLeft" state="frozen"/>
      <selection pane="bottomLeft" activeCell="C4" sqref="C4:R4"/>
    </sheetView>
  </sheetViews>
  <sheetFormatPr defaultRowHeight="15" x14ac:dyDescent="0.25"/>
  <cols>
    <col min="1" max="1" width="0.28515625" customWidth="1"/>
    <col min="2" max="2" width="1" customWidth="1"/>
    <col min="3" max="3" width="9.85546875" customWidth="1"/>
    <col min="4" max="4" width="20.140625" customWidth="1"/>
    <col min="5" max="5" width="0.42578125" customWidth="1"/>
    <col min="6" max="6" width="1.5703125" customWidth="1"/>
    <col min="7" max="7" width="14.85546875" customWidth="1"/>
    <col min="8" max="8" width="7.140625" customWidth="1"/>
    <col min="9" max="9" width="9" style="6" customWidth="1"/>
    <col min="10" max="10" width="9.85546875" style="6" customWidth="1"/>
    <col min="11" max="11" width="8.85546875" style="6" customWidth="1"/>
    <col min="12" max="12" width="8.28515625" style="6" customWidth="1"/>
    <col min="13" max="13" width="8.42578125" style="6" customWidth="1"/>
    <col min="14" max="14" width="8.85546875" style="6" customWidth="1"/>
    <col min="15" max="15" width="8.5703125" style="6" customWidth="1"/>
    <col min="16" max="16" width="9.140625" style="6" customWidth="1"/>
    <col min="17" max="17" width="8.140625" customWidth="1"/>
    <col min="18" max="18" width="9.5703125" customWidth="1"/>
    <col min="19" max="19" width="1.42578125" customWidth="1"/>
    <col min="20" max="20" width="0.85546875" customWidth="1"/>
  </cols>
  <sheetData>
    <row r="1" spans="2:20" ht="5.25" hidden="1" customHeight="1" x14ac:dyDescent="0.25"/>
    <row r="2" spans="2:20" x14ac:dyDescent="0.25"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388" t="s">
        <v>284</v>
      </c>
      <c r="P2" s="388"/>
      <c r="Q2" s="388"/>
      <c r="R2" s="388"/>
      <c r="S2" s="7"/>
      <c r="T2" s="7"/>
    </row>
    <row r="3" spans="2:20" x14ac:dyDescent="0.25">
      <c r="B3" s="14" t="s">
        <v>238</v>
      </c>
      <c r="C3" s="389" t="s">
        <v>293</v>
      </c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6"/>
      <c r="T3" s="6"/>
    </row>
    <row r="4" spans="2:20" ht="16.149999999999999" customHeight="1" x14ac:dyDescent="0.25">
      <c r="C4" s="390" t="s">
        <v>236</v>
      </c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6"/>
      <c r="T4" s="6"/>
    </row>
    <row r="5" spans="2:20" ht="0" hidden="1" customHeight="1" x14ac:dyDescent="0.25">
      <c r="C5" s="6"/>
      <c r="D5" s="6"/>
      <c r="E5" s="6"/>
      <c r="F5" s="6"/>
      <c r="G5" s="6"/>
      <c r="H5" s="6"/>
      <c r="Q5" s="6"/>
      <c r="R5" s="6"/>
      <c r="S5" s="6"/>
      <c r="T5" s="6"/>
    </row>
    <row r="6" spans="2:20" s="6" customFormat="1" ht="0" hidden="1" customHeight="1" x14ac:dyDescent="0.25"/>
    <row r="7" spans="2:20" ht="15.75" customHeight="1" x14ac:dyDescent="0.25">
      <c r="B7" s="391" t="s">
        <v>285</v>
      </c>
      <c r="C7" s="391"/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391"/>
      <c r="O7" s="391"/>
      <c r="P7" s="391"/>
      <c r="Q7" s="391"/>
      <c r="R7" s="391"/>
      <c r="S7" s="2"/>
      <c r="T7" s="2"/>
    </row>
    <row r="8" spans="2:20" ht="1.35" customHeight="1" x14ac:dyDescent="0.25">
      <c r="C8" s="6"/>
      <c r="D8" s="6"/>
      <c r="E8" s="6"/>
      <c r="F8" s="6"/>
      <c r="G8" s="6"/>
      <c r="H8" s="6"/>
      <c r="Q8" s="6"/>
      <c r="R8" s="6"/>
      <c r="S8" s="6"/>
      <c r="T8" s="6"/>
    </row>
    <row r="9" spans="2:20" ht="18.75" customHeight="1" x14ac:dyDescent="0.25">
      <c r="B9" s="392" t="s">
        <v>239</v>
      </c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6"/>
      <c r="T9" s="6"/>
    </row>
    <row r="10" spans="2:20" ht="21" customHeight="1" x14ac:dyDescent="0.25">
      <c r="B10" s="431" t="s">
        <v>0</v>
      </c>
      <c r="C10" s="430"/>
      <c r="D10" s="430"/>
      <c r="E10" s="430"/>
      <c r="F10" s="430"/>
      <c r="G10" s="430"/>
      <c r="H10" s="429"/>
      <c r="I10" s="426" t="s">
        <v>240</v>
      </c>
      <c r="J10" s="427"/>
      <c r="K10" s="427"/>
      <c r="L10" s="427"/>
      <c r="M10" s="427"/>
      <c r="N10" s="427"/>
      <c r="O10" s="427"/>
      <c r="P10" s="427"/>
      <c r="Q10" s="427"/>
      <c r="R10" s="427"/>
    </row>
    <row r="11" spans="2:20" s="6" customFormat="1" ht="39" customHeight="1" x14ac:dyDescent="0.25">
      <c r="B11" s="432"/>
      <c r="C11" s="433"/>
      <c r="D11" s="8"/>
      <c r="E11" s="8"/>
      <c r="F11" s="8"/>
      <c r="G11" s="8"/>
      <c r="H11" s="10"/>
      <c r="I11" s="434" t="s">
        <v>275</v>
      </c>
      <c r="J11" s="435"/>
      <c r="K11" s="422" t="s">
        <v>277</v>
      </c>
      <c r="L11" s="423"/>
      <c r="M11" s="424" t="s">
        <v>276</v>
      </c>
      <c r="N11" s="425"/>
      <c r="O11" s="422" t="s">
        <v>279</v>
      </c>
      <c r="P11" s="423"/>
      <c r="Q11" s="424" t="s">
        <v>278</v>
      </c>
      <c r="R11" s="425"/>
    </row>
    <row r="12" spans="2:20" ht="24.75" customHeight="1" x14ac:dyDescent="0.25">
      <c r="B12" s="428" t="s">
        <v>1</v>
      </c>
      <c r="C12" s="429"/>
      <c r="D12" s="428" t="s">
        <v>2</v>
      </c>
      <c r="E12" s="430"/>
      <c r="F12" s="430"/>
      <c r="G12" s="430"/>
      <c r="H12" s="430"/>
      <c r="I12" s="12" t="s">
        <v>229</v>
      </c>
      <c r="J12" s="13" t="s">
        <v>230</v>
      </c>
      <c r="K12" s="9" t="s">
        <v>229</v>
      </c>
      <c r="L12" s="11" t="s">
        <v>230</v>
      </c>
      <c r="M12" s="12" t="s">
        <v>229</v>
      </c>
      <c r="N12" s="13" t="s">
        <v>230</v>
      </c>
      <c r="O12" s="9" t="s">
        <v>229</v>
      </c>
      <c r="P12" s="11" t="s">
        <v>230</v>
      </c>
      <c r="Q12" s="12" t="s">
        <v>229</v>
      </c>
      <c r="R12" s="13" t="s">
        <v>230</v>
      </c>
    </row>
    <row r="13" spans="2:20" ht="20.100000000000001" customHeight="1" x14ac:dyDescent="0.25">
      <c r="B13" s="372" t="s">
        <v>72</v>
      </c>
      <c r="C13" s="373"/>
      <c r="D13" s="372" t="s">
        <v>3</v>
      </c>
      <c r="E13" s="385"/>
      <c r="F13" s="385"/>
      <c r="G13" s="385"/>
      <c r="H13" s="382"/>
      <c r="I13" s="46">
        <f>K13+M13+O13+Q13</f>
        <v>75155</v>
      </c>
      <c r="J13" s="47">
        <f>L13+N13+P13+R13</f>
        <v>75797</v>
      </c>
      <c r="K13" s="48">
        <v>14506</v>
      </c>
      <c r="L13" s="49">
        <v>15271</v>
      </c>
      <c r="M13" s="30">
        <v>30993</v>
      </c>
      <c r="N13" s="47">
        <v>30993</v>
      </c>
      <c r="O13" s="50"/>
      <c r="P13" s="49"/>
      <c r="Q13" s="30">
        <v>29656</v>
      </c>
      <c r="R13" s="47">
        <v>29533</v>
      </c>
    </row>
    <row r="14" spans="2:20" ht="20.100000000000001" customHeight="1" x14ac:dyDescent="0.25">
      <c r="B14" s="372" t="s">
        <v>73</v>
      </c>
      <c r="C14" s="373"/>
      <c r="D14" s="372" t="s">
        <v>4</v>
      </c>
      <c r="E14" s="385"/>
      <c r="F14" s="385"/>
      <c r="G14" s="385"/>
      <c r="H14" s="382"/>
      <c r="I14" s="46">
        <f t="shared" ref="I14:J79" si="0">K14+M14+O14+Q14</f>
        <v>3562</v>
      </c>
      <c r="J14" s="47">
        <f t="shared" ref="J14:J23" si="1">L14+N14+P14+R14</f>
        <v>45496</v>
      </c>
      <c r="K14" s="48">
        <v>3562</v>
      </c>
      <c r="L14" s="49">
        <v>45496</v>
      </c>
      <c r="M14" s="30"/>
      <c r="N14" s="47"/>
      <c r="O14" s="50"/>
      <c r="P14" s="49"/>
      <c r="Q14" s="30"/>
      <c r="R14" s="47"/>
    </row>
    <row r="15" spans="2:20" ht="20.100000000000001" customHeight="1" x14ac:dyDescent="0.25">
      <c r="B15" s="372" t="s">
        <v>74</v>
      </c>
      <c r="C15" s="373"/>
      <c r="D15" s="372" t="s">
        <v>46</v>
      </c>
      <c r="E15" s="385"/>
      <c r="F15" s="385"/>
      <c r="G15" s="385"/>
      <c r="H15" s="382"/>
      <c r="I15" s="46">
        <f t="shared" si="0"/>
        <v>3648</v>
      </c>
      <c r="J15" s="47">
        <f t="shared" si="1"/>
        <v>4132</v>
      </c>
      <c r="K15" s="48">
        <v>732</v>
      </c>
      <c r="L15" s="49">
        <v>1216</v>
      </c>
      <c r="M15" s="30">
        <v>2916</v>
      </c>
      <c r="N15" s="47">
        <v>2916</v>
      </c>
      <c r="O15" s="50"/>
      <c r="P15" s="49"/>
      <c r="Q15" s="30"/>
      <c r="R15" s="47"/>
    </row>
    <row r="16" spans="2:20" s="6" customFormat="1" ht="20.100000000000001" customHeight="1" x14ac:dyDescent="0.25">
      <c r="B16" s="395" t="s">
        <v>280</v>
      </c>
      <c r="C16" s="396"/>
      <c r="D16" s="397" t="s">
        <v>281</v>
      </c>
      <c r="E16" s="398"/>
      <c r="F16" s="398"/>
      <c r="G16" s="398"/>
      <c r="H16" s="398"/>
      <c r="I16" s="46">
        <f t="shared" si="0"/>
        <v>3456</v>
      </c>
      <c r="J16" s="47">
        <f t="shared" si="1"/>
        <v>3456</v>
      </c>
      <c r="K16" s="48"/>
      <c r="L16" s="49">
        <v>0</v>
      </c>
      <c r="M16" s="30">
        <v>1039</v>
      </c>
      <c r="N16" s="47">
        <v>1039</v>
      </c>
      <c r="O16" s="50"/>
      <c r="P16" s="49"/>
      <c r="Q16" s="30">
        <v>2417</v>
      </c>
      <c r="R16" s="47">
        <v>2417</v>
      </c>
    </row>
    <row r="17" spans="2:18" ht="20.100000000000001" customHeight="1" x14ac:dyDescent="0.25">
      <c r="B17" s="372" t="s">
        <v>75</v>
      </c>
      <c r="C17" s="373"/>
      <c r="D17" s="372" t="s">
        <v>5</v>
      </c>
      <c r="E17" s="385"/>
      <c r="F17" s="385"/>
      <c r="G17" s="385"/>
      <c r="H17" s="382"/>
      <c r="I17" s="46">
        <f t="shared" si="0"/>
        <v>5348</v>
      </c>
      <c r="J17" s="47">
        <f t="shared" si="1"/>
        <v>5660</v>
      </c>
      <c r="K17" s="48">
        <v>1732</v>
      </c>
      <c r="L17" s="49">
        <v>2064</v>
      </c>
      <c r="M17" s="30">
        <v>1735</v>
      </c>
      <c r="N17" s="47">
        <v>1715</v>
      </c>
      <c r="O17" s="50"/>
      <c r="P17" s="49"/>
      <c r="Q17" s="30">
        <v>1881</v>
      </c>
      <c r="R17" s="47">
        <v>1881</v>
      </c>
    </row>
    <row r="18" spans="2:18" ht="20.100000000000001" customHeight="1" x14ac:dyDescent="0.25">
      <c r="B18" s="372" t="s">
        <v>76</v>
      </c>
      <c r="C18" s="373"/>
      <c r="D18" s="372" t="s">
        <v>6</v>
      </c>
      <c r="E18" s="385"/>
      <c r="F18" s="385"/>
      <c r="G18" s="385"/>
      <c r="H18" s="382"/>
      <c r="I18" s="46">
        <f t="shared" si="0"/>
        <v>321</v>
      </c>
      <c r="J18" s="47">
        <f t="shared" si="1"/>
        <v>347</v>
      </c>
      <c r="K18" s="48"/>
      <c r="L18" s="49">
        <v>26</v>
      </c>
      <c r="M18" s="30">
        <v>54</v>
      </c>
      <c r="N18" s="47">
        <v>54</v>
      </c>
      <c r="O18" s="50"/>
      <c r="P18" s="49"/>
      <c r="Q18" s="30">
        <v>267</v>
      </c>
      <c r="R18" s="47">
        <v>267</v>
      </c>
    </row>
    <row r="19" spans="2:18" ht="20.100000000000001" customHeight="1" x14ac:dyDescent="0.25">
      <c r="B19" s="372" t="s">
        <v>77</v>
      </c>
      <c r="C19" s="373"/>
      <c r="D19" s="372" t="s">
        <v>7</v>
      </c>
      <c r="E19" s="385"/>
      <c r="F19" s="385"/>
      <c r="G19" s="385"/>
      <c r="H19" s="382"/>
      <c r="I19" s="46">
        <f t="shared" si="0"/>
        <v>887</v>
      </c>
      <c r="J19" s="47">
        <f t="shared" si="1"/>
        <v>39</v>
      </c>
      <c r="K19" s="48">
        <v>848</v>
      </c>
      <c r="L19" s="49">
        <v>0</v>
      </c>
      <c r="M19" s="30">
        <v>39</v>
      </c>
      <c r="N19" s="47">
        <v>39</v>
      </c>
      <c r="O19" s="50"/>
      <c r="P19" s="49"/>
      <c r="Q19" s="30"/>
      <c r="R19" s="47"/>
    </row>
    <row r="20" spans="2:18" ht="20.100000000000001" customHeight="1" x14ac:dyDescent="0.25">
      <c r="B20" s="372" t="s">
        <v>78</v>
      </c>
      <c r="C20" s="373"/>
      <c r="D20" s="372" t="s">
        <v>8</v>
      </c>
      <c r="E20" s="385"/>
      <c r="F20" s="385"/>
      <c r="G20" s="385"/>
      <c r="H20" s="382"/>
      <c r="I20" s="46">
        <f t="shared" si="0"/>
        <v>0</v>
      </c>
      <c r="J20" s="47">
        <f t="shared" si="1"/>
        <v>1751</v>
      </c>
      <c r="K20" s="48"/>
      <c r="L20" s="49">
        <v>950</v>
      </c>
      <c r="M20" s="30"/>
      <c r="N20" s="47">
        <v>524</v>
      </c>
      <c r="O20" s="50"/>
      <c r="P20" s="49"/>
      <c r="Q20" s="30"/>
      <c r="R20" s="47">
        <v>277</v>
      </c>
    </row>
    <row r="21" spans="2:18" ht="20.100000000000001" customHeight="1" x14ac:dyDescent="0.25">
      <c r="B21" s="372" t="s">
        <v>79</v>
      </c>
      <c r="C21" s="373"/>
      <c r="D21" s="372" t="s">
        <v>9</v>
      </c>
      <c r="E21" s="385"/>
      <c r="F21" s="385"/>
      <c r="G21" s="385"/>
      <c r="H21" s="382"/>
      <c r="I21" s="46">
        <f t="shared" si="0"/>
        <v>7624</v>
      </c>
      <c r="J21" s="47">
        <f t="shared" si="1"/>
        <v>8297</v>
      </c>
      <c r="K21" s="48">
        <v>7624</v>
      </c>
      <c r="L21" s="49">
        <v>8297</v>
      </c>
      <c r="M21" s="30"/>
      <c r="N21" s="47"/>
      <c r="O21" s="50"/>
      <c r="P21" s="49"/>
      <c r="Q21" s="30"/>
      <c r="R21" s="47"/>
    </row>
    <row r="22" spans="2:18" ht="20.100000000000001" customHeight="1" x14ac:dyDescent="0.25">
      <c r="B22" s="372" t="s">
        <v>80</v>
      </c>
      <c r="C22" s="373"/>
      <c r="D22" s="372" t="s">
        <v>47</v>
      </c>
      <c r="E22" s="385"/>
      <c r="F22" s="385"/>
      <c r="G22" s="385"/>
      <c r="H22" s="382"/>
      <c r="I22" s="46">
        <f t="shared" si="0"/>
        <v>1840</v>
      </c>
      <c r="J22" s="47">
        <f t="shared" si="1"/>
        <v>1640</v>
      </c>
      <c r="K22" s="51">
        <v>1625</v>
      </c>
      <c r="L22" s="49">
        <v>1625</v>
      </c>
      <c r="M22" s="30">
        <v>200</v>
      </c>
      <c r="N22" s="47"/>
      <c r="O22" s="50"/>
      <c r="P22" s="49"/>
      <c r="Q22" s="30">
        <v>15</v>
      </c>
      <c r="R22" s="47">
        <v>15</v>
      </c>
    </row>
    <row r="23" spans="2:18" ht="20.100000000000001" customHeight="1" x14ac:dyDescent="0.25">
      <c r="B23" s="372" t="s">
        <v>81</v>
      </c>
      <c r="C23" s="373"/>
      <c r="D23" s="372" t="s">
        <v>48</v>
      </c>
      <c r="E23" s="385"/>
      <c r="F23" s="385"/>
      <c r="G23" s="385"/>
      <c r="H23" s="382"/>
      <c r="I23" s="46">
        <f t="shared" si="0"/>
        <v>624</v>
      </c>
      <c r="J23" s="47">
        <f t="shared" si="1"/>
        <v>1360</v>
      </c>
      <c r="K23" s="48">
        <v>624</v>
      </c>
      <c r="L23" s="49">
        <v>661</v>
      </c>
      <c r="M23" s="30"/>
      <c r="N23" s="47">
        <v>699</v>
      </c>
      <c r="O23" s="50"/>
      <c r="P23" s="49"/>
      <c r="Q23" s="30"/>
      <c r="R23" s="47"/>
    </row>
    <row r="24" spans="2:18" ht="20.100000000000001" customHeight="1" x14ac:dyDescent="0.25">
      <c r="B24" s="381" t="s">
        <v>82</v>
      </c>
      <c r="C24" s="373"/>
      <c r="D24" s="381" t="s">
        <v>10</v>
      </c>
      <c r="E24" s="382"/>
      <c r="F24" s="382"/>
      <c r="G24" s="382"/>
      <c r="H24" s="382"/>
      <c r="I24" s="18">
        <f>SUM(I13:I23)</f>
        <v>102465</v>
      </c>
      <c r="J24" s="19">
        <f>SUM(J13:J23)</f>
        <v>147975</v>
      </c>
      <c r="K24" s="20">
        <f t="shared" ref="K24:Q24" si="2">SUM(K13:K23)</f>
        <v>31253</v>
      </c>
      <c r="L24" s="21">
        <f t="shared" si="2"/>
        <v>75606</v>
      </c>
      <c r="M24" s="18">
        <f t="shared" si="2"/>
        <v>36976</v>
      </c>
      <c r="N24" s="19">
        <f t="shared" si="2"/>
        <v>37979</v>
      </c>
      <c r="O24" s="20">
        <f t="shared" si="2"/>
        <v>0</v>
      </c>
      <c r="P24" s="21">
        <f t="shared" si="2"/>
        <v>0</v>
      </c>
      <c r="Q24" s="18">
        <f t="shared" si="2"/>
        <v>34236</v>
      </c>
      <c r="R24" s="19">
        <f>SUM(R13:R23)</f>
        <v>34390</v>
      </c>
    </row>
    <row r="25" spans="2:18" ht="20.100000000000001" customHeight="1" x14ac:dyDescent="0.25">
      <c r="B25" s="372" t="s">
        <v>83</v>
      </c>
      <c r="C25" s="373"/>
      <c r="D25" s="372" t="s">
        <v>12</v>
      </c>
      <c r="E25" s="385"/>
      <c r="F25" s="385"/>
      <c r="G25" s="385"/>
      <c r="H25" s="382"/>
      <c r="I25" s="46">
        <f t="shared" si="0"/>
        <v>25026</v>
      </c>
      <c r="J25" s="47">
        <f>L25+N25+P25+R25</f>
        <v>31391</v>
      </c>
      <c r="K25" s="48">
        <v>6930</v>
      </c>
      <c r="L25" s="52">
        <v>13064</v>
      </c>
      <c r="M25" s="30">
        <v>9436</v>
      </c>
      <c r="N25" s="31">
        <v>9671</v>
      </c>
      <c r="O25" s="50"/>
      <c r="P25" s="52"/>
      <c r="Q25" s="46">
        <v>8660</v>
      </c>
      <c r="R25" s="53">
        <v>8656</v>
      </c>
    </row>
    <row r="26" spans="2:18" ht="20.100000000000001" customHeight="1" x14ac:dyDescent="0.25">
      <c r="B26" s="372" t="s">
        <v>84</v>
      </c>
      <c r="C26" s="373"/>
      <c r="D26" s="372" t="s">
        <v>49</v>
      </c>
      <c r="E26" s="385"/>
      <c r="F26" s="385"/>
      <c r="G26" s="385"/>
      <c r="H26" s="382"/>
      <c r="I26" s="46">
        <f t="shared" si="0"/>
        <v>1159</v>
      </c>
      <c r="J26" s="47">
        <f t="shared" ref="J26:J61" si="3">L26+N26+P26+R26</f>
        <v>1190</v>
      </c>
      <c r="K26" s="48">
        <v>517</v>
      </c>
      <c r="L26" s="52">
        <v>536</v>
      </c>
      <c r="M26" s="30">
        <v>329</v>
      </c>
      <c r="N26" s="31">
        <v>341</v>
      </c>
      <c r="O26" s="50"/>
      <c r="P26" s="52"/>
      <c r="Q26" s="46">
        <v>313</v>
      </c>
      <c r="R26" s="53">
        <v>313</v>
      </c>
    </row>
    <row r="27" spans="2:18" ht="20.100000000000001" customHeight="1" x14ac:dyDescent="0.25">
      <c r="B27" s="372" t="s">
        <v>85</v>
      </c>
      <c r="C27" s="373"/>
      <c r="D27" s="372" t="s">
        <v>50</v>
      </c>
      <c r="E27" s="385"/>
      <c r="F27" s="385"/>
      <c r="G27" s="385"/>
      <c r="H27" s="382"/>
      <c r="I27" s="46">
        <f t="shared" si="0"/>
        <v>50</v>
      </c>
      <c r="J27" s="47">
        <f t="shared" si="3"/>
        <v>120</v>
      </c>
      <c r="K27" s="48"/>
      <c r="L27" s="52">
        <v>87</v>
      </c>
      <c r="M27" s="30"/>
      <c r="N27" s="31">
        <v>0</v>
      </c>
      <c r="O27" s="50"/>
      <c r="P27" s="52"/>
      <c r="Q27" s="46">
        <v>50</v>
      </c>
      <c r="R27" s="53">
        <v>33</v>
      </c>
    </row>
    <row r="28" spans="2:18" ht="20.100000000000001" customHeight="1" x14ac:dyDescent="0.25">
      <c r="B28" s="372" t="s">
        <v>86</v>
      </c>
      <c r="C28" s="373"/>
      <c r="D28" s="372" t="s">
        <v>51</v>
      </c>
      <c r="E28" s="385"/>
      <c r="F28" s="385"/>
      <c r="G28" s="385"/>
      <c r="H28" s="382"/>
      <c r="I28" s="46">
        <f t="shared" si="0"/>
        <v>1436</v>
      </c>
      <c r="J28" s="47">
        <f t="shared" si="3"/>
        <v>1512</v>
      </c>
      <c r="K28" s="48">
        <v>748</v>
      </c>
      <c r="L28" s="52">
        <v>768</v>
      </c>
      <c r="M28" s="30">
        <v>352</v>
      </c>
      <c r="N28" s="31">
        <v>358</v>
      </c>
      <c r="O28" s="50"/>
      <c r="P28" s="52"/>
      <c r="Q28" s="46">
        <v>336</v>
      </c>
      <c r="R28" s="53">
        <v>386</v>
      </c>
    </row>
    <row r="29" spans="2:18" ht="23.25" customHeight="1" x14ac:dyDescent="0.25">
      <c r="B29" s="381" t="s">
        <v>87</v>
      </c>
      <c r="C29" s="373"/>
      <c r="D29" s="381" t="s">
        <v>11</v>
      </c>
      <c r="E29" s="382"/>
      <c r="F29" s="382"/>
      <c r="G29" s="382"/>
      <c r="H29" s="382"/>
      <c r="I29" s="18">
        <f>SUM(I25:I28)</f>
        <v>27671</v>
      </c>
      <c r="J29" s="19">
        <f>SUM(J25:J28)</f>
        <v>34213</v>
      </c>
      <c r="K29" s="20">
        <f>SUM(K25:K28)</f>
        <v>8195</v>
      </c>
      <c r="L29" s="23">
        <f t="shared" ref="L29:Q29" si="4">SUM(L25:L28)</f>
        <v>14455</v>
      </c>
      <c r="M29" s="18">
        <f t="shared" si="4"/>
        <v>10117</v>
      </c>
      <c r="N29" s="24">
        <f t="shared" si="4"/>
        <v>10370</v>
      </c>
      <c r="O29" s="20">
        <f t="shared" si="4"/>
        <v>0</v>
      </c>
      <c r="P29" s="23">
        <f t="shared" si="4"/>
        <v>0</v>
      </c>
      <c r="Q29" s="18">
        <f t="shared" si="4"/>
        <v>9359</v>
      </c>
      <c r="R29" s="24">
        <f>SUM(R25:R28)</f>
        <v>9388</v>
      </c>
    </row>
    <row r="30" spans="2:18" ht="20.100000000000001" customHeight="1" x14ac:dyDescent="0.25">
      <c r="B30" s="372" t="s">
        <v>88</v>
      </c>
      <c r="C30" s="373"/>
      <c r="D30" s="372" t="s">
        <v>52</v>
      </c>
      <c r="E30" s="385"/>
      <c r="F30" s="385"/>
      <c r="G30" s="385"/>
      <c r="H30" s="382"/>
      <c r="I30" s="46">
        <f t="shared" si="0"/>
        <v>459</v>
      </c>
      <c r="J30" s="47">
        <f t="shared" si="3"/>
        <v>459</v>
      </c>
      <c r="K30" s="48">
        <v>115</v>
      </c>
      <c r="L30" s="52">
        <v>115</v>
      </c>
      <c r="M30" s="30">
        <v>320</v>
      </c>
      <c r="N30" s="31">
        <v>320</v>
      </c>
      <c r="O30" s="50"/>
      <c r="P30" s="52"/>
      <c r="Q30" s="46">
        <v>24</v>
      </c>
      <c r="R30" s="53">
        <v>24</v>
      </c>
    </row>
    <row r="31" spans="2:18" s="6" customFormat="1" ht="20.100000000000001" customHeight="1" x14ac:dyDescent="0.25">
      <c r="B31" s="415" t="s">
        <v>241</v>
      </c>
      <c r="C31" s="416"/>
      <c r="D31" s="397" t="s">
        <v>242</v>
      </c>
      <c r="E31" s="398"/>
      <c r="F31" s="398"/>
      <c r="G31" s="398"/>
      <c r="H31" s="398"/>
      <c r="I31" s="46">
        <f t="shared" si="0"/>
        <v>30</v>
      </c>
      <c r="J31" s="47">
        <f t="shared" si="3"/>
        <v>30</v>
      </c>
      <c r="K31" s="48">
        <v>30</v>
      </c>
      <c r="L31" s="54">
        <v>30</v>
      </c>
      <c r="M31" s="55"/>
      <c r="N31" s="56"/>
      <c r="O31" s="57"/>
      <c r="P31" s="58"/>
      <c r="Q31" s="46"/>
      <c r="R31" s="59"/>
    </row>
    <row r="32" spans="2:18" s="6" customFormat="1" ht="20.100000000000001" customHeight="1" x14ac:dyDescent="0.25">
      <c r="B32" s="395" t="s">
        <v>286</v>
      </c>
      <c r="C32" s="396"/>
      <c r="D32" s="397" t="s">
        <v>287</v>
      </c>
      <c r="E32" s="398"/>
      <c r="F32" s="398"/>
      <c r="G32" s="398"/>
      <c r="H32" s="421"/>
      <c r="I32" s="46"/>
      <c r="J32" s="47">
        <f t="shared" si="3"/>
        <v>8633</v>
      </c>
      <c r="K32" s="48"/>
      <c r="L32" s="54">
        <v>8633</v>
      </c>
      <c r="M32" s="55"/>
      <c r="N32" s="56"/>
      <c r="O32" s="57"/>
      <c r="P32" s="58"/>
      <c r="Q32" s="46"/>
      <c r="R32" s="59"/>
    </row>
    <row r="33" spans="2:22" ht="20.100000000000001" customHeight="1" x14ac:dyDescent="0.25">
      <c r="B33" s="372" t="s">
        <v>89</v>
      </c>
      <c r="C33" s="373"/>
      <c r="D33" s="372" t="s">
        <v>53</v>
      </c>
      <c r="E33" s="385"/>
      <c r="F33" s="385"/>
      <c r="G33" s="385"/>
      <c r="H33" s="382"/>
      <c r="I33" s="46">
        <f t="shared" si="0"/>
        <v>0</v>
      </c>
      <c r="J33" s="47">
        <f t="shared" si="3"/>
        <v>0</v>
      </c>
      <c r="K33" s="48"/>
      <c r="L33" s="52"/>
      <c r="M33" s="30"/>
      <c r="N33" s="31"/>
      <c r="O33" s="50"/>
      <c r="P33" s="52"/>
      <c r="Q33" s="46"/>
      <c r="R33" s="53"/>
    </row>
    <row r="34" spans="2:22" ht="20.100000000000001" customHeight="1" x14ac:dyDescent="0.25">
      <c r="B34" s="372" t="s">
        <v>90</v>
      </c>
      <c r="C34" s="373"/>
      <c r="D34" s="372" t="s">
        <v>54</v>
      </c>
      <c r="E34" s="385"/>
      <c r="F34" s="385"/>
      <c r="G34" s="385"/>
      <c r="H34" s="382"/>
      <c r="I34" s="46">
        <f t="shared" si="0"/>
        <v>2109</v>
      </c>
      <c r="J34" s="47">
        <f t="shared" si="3"/>
        <v>2120</v>
      </c>
      <c r="K34" s="48">
        <v>435</v>
      </c>
      <c r="L34" s="52">
        <v>435</v>
      </c>
      <c r="M34" s="30">
        <v>1500</v>
      </c>
      <c r="N34" s="31">
        <v>1601</v>
      </c>
      <c r="O34" s="50"/>
      <c r="P34" s="52"/>
      <c r="Q34" s="46">
        <v>174</v>
      </c>
      <c r="R34" s="53">
        <v>84</v>
      </c>
      <c r="U34" s="3"/>
      <c r="V34" s="3"/>
    </row>
    <row r="35" spans="2:22" ht="20.100000000000001" customHeight="1" x14ac:dyDescent="0.25">
      <c r="B35" s="372" t="s">
        <v>91</v>
      </c>
      <c r="C35" s="373"/>
      <c r="D35" s="372" t="s">
        <v>55</v>
      </c>
      <c r="E35" s="385"/>
      <c r="F35" s="385"/>
      <c r="G35" s="385"/>
      <c r="H35" s="382"/>
      <c r="I35" s="46">
        <f t="shared" si="0"/>
        <v>960</v>
      </c>
      <c r="J35" s="47">
        <f t="shared" si="3"/>
        <v>3229</v>
      </c>
      <c r="K35" s="48">
        <v>960</v>
      </c>
      <c r="L35" s="52">
        <v>3229</v>
      </c>
      <c r="M35" s="30"/>
      <c r="N35" s="31"/>
      <c r="O35" s="50"/>
      <c r="P35" s="52"/>
      <c r="Q35" s="46"/>
      <c r="R35" s="53"/>
    </row>
    <row r="36" spans="2:22" ht="20.100000000000001" customHeight="1" x14ac:dyDescent="0.25">
      <c r="B36" s="372" t="s">
        <v>92</v>
      </c>
      <c r="C36" s="373"/>
      <c r="D36" s="372" t="s">
        <v>56</v>
      </c>
      <c r="E36" s="385"/>
      <c r="F36" s="385"/>
      <c r="G36" s="385"/>
      <c r="H36" s="382"/>
      <c r="I36" s="46">
        <f t="shared" si="0"/>
        <v>167</v>
      </c>
      <c r="J36" s="47">
        <f t="shared" si="3"/>
        <v>1315</v>
      </c>
      <c r="K36" s="48">
        <v>96</v>
      </c>
      <c r="L36" s="52">
        <v>1070</v>
      </c>
      <c r="M36" s="30"/>
      <c r="N36" s="31"/>
      <c r="O36" s="50"/>
      <c r="P36" s="52"/>
      <c r="Q36" s="46">
        <v>71</v>
      </c>
      <c r="R36" s="53">
        <v>245</v>
      </c>
    </row>
    <row r="37" spans="2:22" ht="26.25" customHeight="1" x14ac:dyDescent="0.25">
      <c r="B37" s="372" t="s">
        <v>93</v>
      </c>
      <c r="C37" s="373"/>
      <c r="D37" s="372" t="s">
        <v>13</v>
      </c>
      <c r="E37" s="385"/>
      <c r="F37" s="385"/>
      <c r="G37" s="385"/>
      <c r="H37" s="382"/>
      <c r="I37" s="46">
        <f t="shared" si="0"/>
        <v>7295</v>
      </c>
      <c r="J37" s="47">
        <f t="shared" si="3"/>
        <v>15262</v>
      </c>
      <c r="K37" s="48">
        <v>6660</v>
      </c>
      <c r="L37" s="52">
        <v>14826</v>
      </c>
      <c r="M37" s="30">
        <v>60</v>
      </c>
      <c r="N37" s="31">
        <v>47</v>
      </c>
      <c r="O37" s="50"/>
      <c r="P37" s="52"/>
      <c r="Q37" s="46">
        <v>575</v>
      </c>
      <c r="R37" s="53">
        <v>389</v>
      </c>
    </row>
    <row r="38" spans="2:22" ht="20.100000000000001" customHeight="1" x14ac:dyDescent="0.25">
      <c r="B38" s="372" t="s">
        <v>94</v>
      </c>
      <c r="C38" s="373"/>
      <c r="D38" s="372" t="s">
        <v>57</v>
      </c>
      <c r="E38" s="385"/>
      <c r="F38" s="385"/>
      <c r="G38" s="385"/>
      <c r="H38" s="382"/>
      <c r="I38" s="46">
        <f t="shared" si="0"/>
        <v>498</v>
      </c>
      <c r="J38" s="47">
        <f t="shared" si="3"/>
        <v>497</v>
      </c>
      <c r="K38" s="48">
        <v>390</v>
      </c>
      <c r="L38" s="52">
        <v>390</v>
      </c>
      <c r="M38" s="30">
        <v>76</v>
      </c>
      <c r="N38" s="31">
        <v>75</v>
      </c>
      <c r="O38" s="50"/>
      <c r="P38" s="52"/>
      <c r="Q38" s="46">
        <v>32</v>
      </c>
      <c r="R38" s="53">
        <v>32</v>
      </c>
    </row>
    <row r="39" spans="2:22" ht="20.100000000000001" customHeight="1" x14ac:dyDescent="0.25">
      <c r="B39" s="372" t="s">
        <v>95</v>
      </c>
      <c r="C39" s="373"/>
      <c r="D39" s="372" t="s">
        <v>14</v>
      </c>
      <c r="E39" s="385"/>
      <c r="F39" s="385"/>
      <c r="G39" s="385"/>
      <c r="H39" s="382"/>
      <c r="I39" s="46">
        <f t="shared" si="0"/>
        <v>190</v>
      </c>
      <c r="J39" s="47">
        <f t="shared" si="3"/>
        <v>190</v>
      </c>
      <c r="K39" s="48">
        <v>90</v>
      </c>
      <c r="L39" s="52">
        <v>90</v>
      </c>
      <c r="M39" s="30">
        <v>100</v>
      </c>
      <c r="N39" s="31">
        <v>100</v>
      </c>
      <c r="O39" s="50"/>
      <c r="P39" s="52"/>
      <c r="Q39" s="46"/>
      <c r="R39" s="53"/>
    </row>
    <row r="40" spans="2:22" s="6" customFormat="1" ht="20.100000000000001" customHeight="1" x14ac:dyDescent="0.25">
      <c r="B40" s="417" t="s">
        <v>282</v>
      </c>
      <c r="C40" s="418"/>
      <c r="D40" s="374" t="s">
        <v>283</v>
      </c>
      <c r="E40" s="419"/>
      <c r="F40" s="419"/>
      <c r="G40" s="419"/>
      <c r="H40" s="420"/>
      <c r="I40" s="46">
        <f t="shared" si="0"/>
        <v>950</v>
      </c>
      <c r="J40" s="47">
        <f t="shared" si="3"/>
        <v>950</v>
      </c>
      <c r="K40" s="48"/>
      <c r="L40" s="52"/>
      <c r="M40" s="30">
        <v>950</v>
      </c>
      <c r="N40" s="31">
        <v>950</v>
      </c>
      <c r="O40" s="50"/>
      <c r="P40" s="52"/>
      <c r="Q40" s="46"/>
      <c r="R40" s="53"/>
    </row>
    <row r="41" spans="2:22" ht="20.100000000000001" customHeight="1" x14ac:dyDescent="0.25">
      <c r="B41" s="372" t="s">
        <v>96</v>
      </c>
      <c r="C41" s="373"/>
      <c r="D41" s="372" t="s">
        <v>58</v>
      </c>
      <c r="E41" s="385"/>
      <c r="F41" s="385"/>
      <c r="G41" s="385"/>
      <c r="H41" s="382"/>
      <c r="I41" s="46">
        <f t="shared" si="0"/>
        <v>824</v>
      </c>
      <c r="J41" s="47">
        <f t="shared" si="3"/>
        <v>841</v>
      </c>
      <c r="K41" s="48">
        <v>594</v>
      </c>
      <c r="L41" s="52">
        <v>594</v>
      </c>
      <c r="M41" s="30">
        <v>150</v>
      </c>
      <c r="N41" s="31">
        <v>167</v>
      </c>
      <c r="O41" s="50"/>
      <c r="P41" s="52"/>
      <c r="Q41" s="46">
        <v>80</v>
      </c>
      <c r="R41" s="53">
        <v>80</v>
      </c>
    </row>
    <row r="42" spans="2:22" ht="20.100000000000001" customHeight="1" x14ac:dyDescent="0.25">
      <c r="B42" s="372" t="s">
        <v>97</v>
      </c>
      <c r="C42" s="373"/>
      <c r="D42" s="372" t="s">
        <v>59</v>
      </c>
      <c r="E42" s="385"/>
      <c r="F42" s="385"/>
      <c r="G42" s="385"/>
      <c r="H42" s="382"/>
      <c r="I42" s="46">
        <f t="shared" si="0"/>
        <v>3665</v>
      </c>
      <c r="J42" s="47">
        <f t="shared" si="3"/>
        <v>3665</v>
      </c>
      <c r="K42" s="48">
        <v>3185</v>
      </c>
      <c r="L42" s="52">
        <v>3185</v>
      </c>
      <c r="M42" s="30">
        <v>200</v>
      </c>
      <c r="N42" s="31">
        <v>200</v>
      </c>
      <c r="O42" s="50"/>
      <c r="P42" s="52"/>
      <c r="Q42" s="46">
        <v>280</v>
      </c>
      <c r="R42" s="53">
        <v>280</v>
      </c>
    </row>
    <row r="43" spans="2:22" ht="20.100000000000001" customHeight="1" x14ac:dyDescent="0.25">
      <c r="B43" s="372" t="s">
        <v>98</v>
      </c>
      <c r="C43" s="373"/>
      <c r="D43" s="372" t="s">
        <v>60</v>
      </c>
      <c r="E43" s="385"/>
      <c r="F43" s="385"/>
      <c r="G43" s="385"/>
      <c r="H43" s="382"/>
      <c r="I43" s="46">
        <f t="shared" si="0"/>
        <v>2963</v>
      </c>
      <c r="J43" s="47">
        <f t="shared" si="3"/>
        <v>2963</v>
      </c>
      <c r="K43" s="48">
        <v>1230</v>
      </c>
      <c r="L43" s="52">
        <v>1230</v>
      </c>
      <c r="M43" s="30">
        <v>500</v>
      </c>
      <c r="N43" s="31">
        <v>500</v>
      </c>
      <c r="O43" s="50"/>
      <c r="P43" s="52"/>
      <c r="Q43" s="46">
        <v>1233</v>
      </c>
      <c r="R43" s="53">
        <v>1233</v>
      </c>
    </row>
    <row r="44" spans="2:22" ht="20.100000000000001" customHeight="1" x14ac:dyDescent="0.25">
      <c r="B44" s="372" t="s">
        <v>99</v>
      </c>
      <c r="C44" s="373"/>
      <c r="D44" s="372" t="s">
        <v>61</v>
      </c>
      <c r="E44" s="385"/>
      <c r="F44" s="385"/>
      <c r="G44" s="385"/>
      <c r="H44" s="382"/>
      <c r="I44" s="46">
        <f t="shared" si="0"/>
        <v>1528</v>
      </c>
      <c r="J44" s="47">
        <f t="shared" si="3"/>
        <v>528</v>
      </c>
      <c r="K44" s="48">
        <v>220</v>
      </c>
      <c r="L44" s="52">
        <v>220</v>
      </c>
      <c r="M44" s="30">
        <v>1000</v>
      </c>
      <c r="N44" s="31"/>
      <c r="O44" s="50"/>
      <c r="P44" s="52"/>
      <c r="Q44" s="46">
        <v>308</v>
      </c>
      <c r="R44" s="53">
        <v>308</v>
      </c>
    </row>
    <row r="45" spans="2:22" ht="20.100000000000001" customHeight="1" x14ac:dyDescent="0.25">
      <c r="B45" s="372" t="s">
        <v>100</v>
      </c>
      <c r="C45" s="373"/>
      <c r="D45" s="372" t="s">
        <v>15</v>
      </c>
      <c r="E45" s="385"/>
      <c r="F45" s="385"/>
      <c r="G45" s="385"/>
      <c r="H45" s="382"/>
      <c r="I45" s="46">
        <f t="shared" si="0"/>
        <v>300</v>
      </c>
      <c r="J45" s="47">
        <f t="shared" si="3"/>
        <v>300</v>
      </c>
      <c r="K45" s="48">
        <v>300</v>
      </c>
      <c r="L45" s="52">
        <v>300</v>
      </c>
      <c r="M45" s="30"/>
      <c r="N45" s="31"/>
      <c r="O45" s="50"/>
      <c r="P45" s="52"/>
      <c r="Q45" s="46"/>
      <c r="R45" s="53"/>
    </row>
    <row r="46" spans="2:22" ht="20.100000000000001" customHeight="1" x14ac:dyDescent="0.25">
      <c r="B46" s="372" t="s">
        <v>101</v>
      </c>
      <c r="C46" s="373"/>
      <c r="D46" s="372" t="s">
        <v>16</v>
      </c>
      <c r="E46" s="385"/>
      <c r="F46" s="385"/>
      <c r="G46" s="385"/>
      <c r="H46" s="382"/>
      <c r="I46" s="46">
        <f t="shared" si="0"/>
        <v>0</v>
      </c>
      <c r="J46" s="47">
        <f t="shared" si="3"/>
        <v>0</v>
      </c>
      <c r="K46" s="48">
        <v>0</v>
      </c>
      <c r="L46" s="52"/>
      <c r="M46" s="30"/>
      <c r="N46" s="31"/>
      <c r="O46" s="50"/>
      <c r="P46" s="52"/>
      <c r="Q46" s="46"/>
      <c r="R46" s="53"/>
    </row>
    <row r="47" spans="2:22" ht="20.100000000000001" customHeight="1" x14ac:dyDescent="0.25">
      <c r="B47" s="372" t="s">
        <v>102</v>
      </c>
      <c r="C47" s="373"/>
      <c r="D47" s="372" t="s">
        <v>17</v>
      </c>
      <c r="E47" s="385"/>
      <c r="F47" s="385"/>
      <c r="G47" s="385"/>
      <c r="H47" s="382"/>
      <c r="I47" s="46">
        <f t="shared" si="0"/>
        <v>3066</v>
      </c>
      <c r="J47" s="47">
        <f t="shared" si="3"/>
        <v>2376</v>
      </c>
      <c r="K47" s="48">
        <v>2877</v>
      </c>
      <c r="L47" s="52">
        <v>2085</v>
      </c>
      <c r="M47" s="30"/>
      <c r="N47" s="31"/>
      <c r="O47" s="50"/>
      <c r="P47" s="52"/>
      <c r="Q47" s="46">
        <v>189</v>
      </c>
      <c r="R47" s="53">
        <v>291</v>
      </c>
    </row>
    <row r="48" spans="2:22" ht="20.100000000000001" customHeight="1" x14ac:dyDescent="0.25">
      <c r="B48" s="372" t="s">
        <v>103</v>
      </c>
      <c r="C48" s="373"/>
      <c r="D48" s="372" t="s">
        <v>18</v>
      </c>
      <c r="E48" s="385"/>
      <c r="F48" s="385"/>
      <c r="G48" s="385"/>
      <c r="H48" s="382"/>
      <c r="I48" s="46">
        <f t="shared" si="0"/>
        <v>450</v>
      </c>
      <c r="J48" s="47">
        <f t="shared" si="3"/>
        <v>450</v>
      </c>
      <c r="K48" s="48">
        <v>450</v>
      </c>
      <c r="L48" s="52">
        <v>450</v>
      </c>
      <c r="M48" s="30"/>
      <c r="N48" s="31"/>
      <c r="O48" s="50"/>
      <c r="P48" s="52"/>
      <c r="Q48" s="46"/>
      <c r="R48" s="53"/>
    </row>
    <row r="49" spans="2:18" ht="20.100000000000001" customHeight="1" x14ac:dyDescent="0.25">
      <c r="B49" s="372" t="s">
        <v>104</v>
      </c>
      <c r="C49" s="373"/>
      <c r="D49" s="372" t="s">
        <v>62</v>
      </c>
      <c r="E49" s="385"/>
      <c r="F49" s="385"/>
      <c r="G49" s="385"/>
      <c r="H49" s="382"/>
      <c r="I49" s="46">
        <f t="shared" si="0"/>
        <v>0</v>
      </c>
      <c r="J49" s="47">
        <f t="shared" si="3"/>
        <v>0</v>
      </c>
      <c r="K49" s="48"/>
      <c r="L49" s="52"/>
      <c r="M49" s="30"/>
      <c r="N49" s="31"/>
      <c r="O49" s="50"/>
      <c r="P49" s="52"/>
      <c r="Q49" s="46"/>
      <c r="R49" s="53"/>
    </row>
    <row r="50" spans="2:18" ht="20.100000000000001" customHeight="1" x14ac:dyDescent="0.25">
      <c r="B50" s="372" t="s">
        <v>105</v>
      </c>
      <c r="C50" s="373"/>
      <c r="D50" s="372" t="s">
        <v>19</v>
      </c>
      <c r="E50" s="385"/>
      <c r="F50" s="385"/>
      <c r="G50" s="385"/>
      <c r="H50" s="382"/>
      <c r="I50" s="46">
        <f t="shared" si="0"/>
        <v>315</v>
      </c>
      <c r="J50" s="47">
        <f t="shared" si="3"/>
        <v>1310</v>
      </c>
      <c r="K50" s="48">
        <v>215</v>
      </c>
      <c r="L50" s="52">
        <v>215</v>
      </c>
      <c r="M50" s="30"/>
      <c r="N50" s="31">
        <v>995</v>
      </c>
      <c r="O50" s="50"/>
      <c r="P50" s="52"/>
      <c r="Q50" s="46">
        <v>100</v>
      </c>
      <c r="R50" s="53">
        <v>100</v>
      </c>
    </row>
    <row r="51" spans="2:18" ht="20.100000000000001" customHeight="1" x14ac:dyDescent="0.25">
      <c r="B51" s="372" t="s">
        <v>106</v>
      </c>
      <c r="C51" s="373"/>
      <c r="D51" s="372" t="s">
        <v>63</v>
      </c>
      <c r="E51" s="385"/>
      <c r="F51" s="385"/>
      <c r="G51" s="385"/>
      <c r="H51" s="382"/>
      <c r="I51" s="46">
        <f t="shared" si="0"/>
        <v>491</v>
      </c>
      <c r="J51" s="47">
        <f t="shared" si="3"/>
        <v>494</v>
      </c>
      <c r="K51" s="48">
        <v>30</v>
      </c>
      <c r="L51" s="52">
        <v>30</v>
      </c>
      <c r="M51" s="30">
        <v>400</v>
      </c>
      <c r="N51" s="31">
        <v>403</v>
      </c>
      <c r="O51" s="50"/>
      <c r="P51" s="52"/>
      <c r="Q51" s="46">
        <v>61</v>
      </c>
      <c r="R51" s="53">
        <v>61</v>
      </c>
    </row>
    <row r="52" spans="2:18" ht="20.100000000000001" customHeight="1" x14ac:dyDescent="0.25">
      <c r="B52" s="372" t="s">
        <v>107</v>
      </c>
      <c r="C52" s="373"/>
      <c r="D52" s="372" t="s">
        <v>64</v>
      </c>
      <c r="E52" s="385"/>
      <c r="F52" s="385"/>
      <c r="G52" s="385"/>
      <c r="H52" s="382"/>
      <c r="I52" s="46">
        <f t="shared" si="0"/>
        <v>400</v>
      </c>
      <c r="J52" s="47">
        <f t="shared" si="3"/>
        <v>400</v>
      </c>
      <c r="K52" s="48">
        <v>400</v>
      </c>
      <c r="L52" s="52">
        <v>400</v>
      </c>
      <c r="M52" s="30"/>
      <c r="N52" s="31"/>
      <c r="O52" s="50"/>
      <c r="P52" s="52"/>
      <c r="Q52" s="46"/>
      <c r="R52" s="53"/>
    </row>
    <row r="53" spans="2:18" ht="20.100000000000001" customHeight="1" x14ac:dyDescent="0.25">
      <c r="B53" s="372" t="s">
        <v>108</v>
      </c>
      <c r="C53" s="373"/>
      <c r="D53" s="372" t="s">
        <v>65</v>
      </c>
      <c r="E53" s="385"/>
      <c r="F53" s="385"/>
      <c r="G53" s="385"/>
      <c r="H53" s="382"/>
      <c r="I53" s="46">
        <f t="shared" si="0"/>
        <v>0</v>
      </c>
      <c r="J53" s="47">
        <f t="shared" si="3"/>
        <v>0</v>
      </c>
      <c r="K53" s="48"/>
      <c r="L53" s="52"/>
      <c r="M53" s="30"/>
      <c r="N53" s="31"/>
      <c r="O53" s="50"/>
      <c r="P53" s="52"/>
      <c r="Q53" s="46"/>
      <c r="R53" s="53"/>
    </row>
    <row r="54" spans="2:18" ht="20.100000000000001" customHeight="1" x14ac:dyDescent="0.25">
      <c r="B54" s="372" t="s">
        <v>109</v>
      </c>
      <c r="C54" s="373"/>
      <c r="D54" s="372" t="s">
        <v>66</v>
      </c>
      <c r="E54" s="385"/>
      <c r="F54" s="385"/>
      <c r="G54" s="385"/>
      <c r="H54" s="382"/>
      <c r="I54" s="46">
        <f t="shared" si="0"/>
        <v>4668</v>
      </c>
      <c r="J54" s="47">
        <f t="shared" si="3"/>
        <v>6477</v>
      </c>
      <c r="K54" s="48">
        <v>3715</v>
      </c>
      <c r="L54" s="52">
        <v>5373</v>
      </c>
      <c r="M54" s="30">
        <v>500</v>
      </c>
      <c r="N54" s="31">
        <v>651</v>
      </c>
      <c r="O54" s="50">
        <v>100</v>
      </c>
      <c r="P54" s="52">
        <v>100</v>
      </c>
      <c r="Q54" s="46">
        <v>353</v>
      </c>
      <c r="R54" s="53">
        <v>353</v>
      </c>
    </row>
    <row r="55" spans="2:18" ht="20.100000000000001" customHeight="1" x14ac:dyDescent="0.25">
      <c r="B55" s="372" t="s">
        <v>110</v>
      </c>
      <c r="C55" s="373"/>
      <c r="D55" s="372" t="s">
        <v>20</v>
      </c>
      <c r="E55" s="385"/>
      <c r="F55" s="385"/>
      <c r="G55" s="385"/>
      <c r="H55" s="382"/>
      <c r="I55" s="46">
        <f t="shared" si="0"/>
        <v>1975</v>
      </c>
      <c r="J55" s="47">
        <f t="shared" si="3"/>
        <v>1996</v>
      </c>
      <c r="K55" s="48">
        <v>365</v>
      </c>
      <c r="L55" s="52">
        <v>365</v>
      </c>
      <c r="M55" s="30">
        <v>1560</v>
      </c>
      <c r="N55" s="31">
        <v>1581</v>
      </c>
      <c r="O55" s="50"/>
      <c r="P55" s="52"/>
      <c r="Q55" s="46">
        <v>50</v>
      </c>
      <c r="R55" s="53">
        <v>50</v>
      </c>
    </row>
    <row r="56" spans="2:18" ht="20.100000000000001" customHeight="1" x14ac:dyDescent="0.25">
      <c r="B56" s="372" t="s">
        <v>111</v>
      </c>
      <c r="C56" s="373"/>
      <c r="D56" s="372" t="s">
        <v>21</v>
      </c>
      <c r="E56" s="385"/>
      <c r="F56" s="385"/>
      <c r="G56" s="385"/>
      <c r="H56" s="382"/>
      <c r="I56" s="46">
        <f t="shared" si="0"/>
        <v>200</v>
      </c>
      <c r="J56" s="47">
        <f t="shared" si="3"/>
        <v>200</v>
      </c>
      <c r="K56" s="48">
        <v>200</v>
      </c>
      <c r="L56" s="52">
        <v>200</v>
      </c>
      <c r="M56" s="30"/>
      <c r="N56" s="31"/>
      <c r="O56" s="50"/>
      <c r="P56" s="52"/>
      <c r="Q56" s="46"/>
      <c r="R56" s="53"/>
    </row>
    <row r="57" spans="2:18" ht="22.5" customHeight="1" x14ac:dyDescent="0.25">
      <c r="B57" s="372" t="s">
        <v>112</v>
      </c>
      <c r="C57" s="373"/>
      <c r="D57" s="372" t="s">
        <v>22</v>
      </c>
      <c r="E57" s="385"/>
      <c r="F57" s="385"/>
      <c r="G57" s="385"/>
      <c r="H57" s="382"/>
      <c r="I57" s="46">
        <f t="shared" si="0"/>
        <v>9389</v>
      </c>
      <c r="J57" s="47">
        <f t="shared" si="3"/>
        <v>13819</v>
      </c>
      <c r="K57" s="48">
        <v>6891</v>
      </c>
      <c r="L57" s="52">
        <v>11290</v>
      </c>
      <c r="M57" s="30">
        <v>1554</v>
      </c>
      <c r="N57" s="31">
        <v>1585</v>
      </c>
      <c r="O57" s="50"/>
      <c r="P57" s="52"/>
      <c r="Q57" s="46">
        <v>944</v>
      </c>
      <c r="R57" s="53">
        <v>944</v>
      </c>
    </row>
    <row r="58" spans="2:18" ht="20.100000000000001" customHeight="1" x14ac:dyDescent="0.25">
      <c r="B58" s="372" t="s">
        <v>113</v>
      </c>
      <c r="C58" s="373"/>
      <c r="D58" s="372" t="s">
        <v>23</v>
      </c>
      <c r="E58" s="385"/>
      <c r="F58" s="385"/>
      <c r="G58" s="385"/>
      <c r="H58" s="382"/>
      <c r="I58" s="46">
        <f t="shared" si="0"/>
        <v>156</v>
      </c>
      <c r="J58" s="47">
        <f t="shared" si="3"/>
        <v>404</v>
      </c>
      <c r="K58" s="48">
        <v>156</v>
      </c>
      <c r="L58" s="52">
        <v>404</v>
      </c>
      <c r="M58" s="30"/>
      <c r="N58" s="31"/>
      <c r="O58" s="50"/>
      <c r="P58" s="52"/>
      <c r="Q58" s="46"/>
      <c r="R58" s="53"/>
    </row>
    <row r="59" spans="2:18" ht="20.100000000000001" customHeight="1" x14ac:dyDescent="0.25">
      <c r="B59" s="372" t="s">
        <v>114</v>
      </c>
      <c r="C59" s="373"/>
      <c r="D59" s="372" t="s">
        <v>24</v>
      </c>
      <c r="E59" s="385"/>
      <c r="F59" s="385"/>
      <c r="G59" s="385"/>
      <c r="H59" s="382"/>
      <c r="I59" s="46">
        <f t="shared" si="0"/>
        <v>0</v>
      </c>
      <c r="J59" s="47">
        <f t="shared" si="3"/>
        <v>0</v>
      </c>
      <c r="K59" s="48">
        <v>0</v>
      </c>
      <c r="L59" s="52"/>
      <c r="M59" s="30"/>
      <c r="N59" s="31"/>
      <c r="O59" s="50"/>
      <c r="P59" s="52"/>
      <c r="Q59" s="46"/>
      <c r="R59" s="53"/>
    </row>
    <row r="60" spans="2:18" ht="24" customHeight="1" x14ac:dyDescent="0.25">
      <c r="B60" s="372" t="s">
        <v>115</v>
      </c>
      <c r="C60" s="373"/>
      <c r="D60" s="372" t="s">
        <v>67</v>
      </c>
      <c r="E60" s="385"/>
      <c r="F60" s="385"/>
      <c r="G60" s="385"/>
      <c r="H60" s="382"/>
      <c r="I60" s="46">
        <f t="shared" si="0"/>
        <v>1110</v>
      </c>
      <c r="J60" s="47">
        <f t="shared" si="3"/>
        <v>1110</v>
      </c>
      <c r="K60" s="48">
        <v>1110</v>
      </c>
      <c r="L60" s="52">
        <v>1110</v>
      </c>
      <c r="M60" s="30"/>
      <c r="N60" s="31"/>
      <c r="O60" s="50"/>
      <c r="P60" s="52"/>
      <c r="Q60" s="46"/>
      <c r="R60" s="53"/>
    </row>
    <row r="61" spans="2:18" ht="28.5" customHeight="1" x14ac:dyDescent="0.25">
      <c r="B61" s="372" t="s">
        <v>116</v>
      </c>
      <c r="C61" s="373"/>
      <c r="D61" s="372" t="s">
        <v>68</v>
      </c>
      <c r="E61" s="385"/>
      <c r="F61" s="385"/>
      <c r="G61" s="385"/>
      <c r="H61" s="382"/>
      <c r="I61" s="46">
        <f t="shared" si="0"/>
        <v>5760</v>
      </c>
      <c r="J61" s="47">
        <f t="shared" si="3"/>
        <v>5679</v>
      </c>
      <c r="K61" s="48">
        <v>5460</v>
      </c>
      <c r="L61" s="52">
        <v>5460</v>
      </c>
      <c r="M61" s="30">
        <v>300</v>
      </c>
      <c r="N61" s="31">
        <v>219</v>
      </c>
      <c r="O61" s="50"/>
      <c r="P61" s="52"/>
      <c r="Q61" s="46"/>
      <c r="R61" s="53"/>
    </row>
    <row r="62" spans="2:18" ht="25.5" customHeight="1" x14ac:dyDescent="0.25">
      <c r="B62" s="381" t="s">
        <v>117</v>
      </c>
      <c r="C62" s="373"/>
      <c r="D62" s="381" t="s">
        <v>25</v>
      </c>
      <c r="E62" s="382"/>
      <c r="F62" s="382"/>
      <c r="G62" s="382"/>
      <c r="H62" s="382"/>
      <c r="I62" s="18">
        <f>SUM(I30:I61)</f>
        <v>49918</v>
      </c>
      <c r="J62" s="19">
        <f>SUM(J30:J61)</f>
        <v>75697</v>
      </c>
      <c r="K62" s="25">
        <f>SUM(K30:K61)</f>
        <v>36174</v>
      </c>
      <c r="L62" s="26">
        <f t="shared" ref="L62:Q62" si="5">SUM(L30:L61)</f>
        <v>61729</v>
      </c>
      <c r="M62" s="27">
        <f t="shared" si="5"/>
        <v>9170</v>
      </c>
      <c r="N62" s="28">
        <f t="shared" si="5"/>
        <v>9394</v>
      </c>
      <c r="O62" s="25">
        <f t="shared" si="5"/>
        <v>100</v>
      </c>
      <c r="P62" s="26">
        <f t="shared" si="5"/>
        <v>100</v>
      </c>
      <c r="Q62" s="27">
        <f t="shared" si="5"/>
        <v>4474</v>
      </c>
      <c r="R62" s="24">
        <f>SUM(R30:R61)</f>
        <v>4474</v>
      </c>
    </row>
    <row r="63" spans="2:18" ht="24" customHeight="1" x14ac:dyDescent="0.25">
      <c r="B63" s="372" t="s">
        <v>118</v>
      </c>
      <c r="C63" s="373"/>
      <c r="D63" s="374" t="s">
        <v>231</v>
      </c>
      <c r="E63" s="375"/>
      <c r="F63" s="375"/>
      <c r="G63" s="375"/>
      <c r="H63" s="376"/>
      <c r="I63" s="46">
        <f t="shared" si="0"/>
        <v>0</v>
      </c>
      <c r="J63" s="47">
        <f t="shared" si="0"/>
        <v>0</v>
      </c>
      <c r="K63" s="48">
        <v>0</v>
      </c>
      <c r="L63" s="60"/>
      <c r="M63" s="61"/>
      <c r="N63" s="62"/>
      <c r="O63" s="63"/>
      <c r="P63" s="64"/>
      <c r="Q63" s="46"/>
      <c r="R63" s="53"/>
    </row>
    <row r="64" spans="2:18" ht="20.100000000000001" customHeight="1" x14ac:dyDescent="0.25">
      <c r="B64" s="372" t="s">
        <v>119</v>
      </c>
      <c r="C64" s="373"/>
      <c r="D64" s="374" t="s">
        <v>233</v>
      </c>
      <c r="E64" s="375"/>
      <c r="F64" s="375"/>
      <c r="G64" s="375"/>
      <c r="H64" s="376"/>
      <c r="I64" s="46">
        <f t="shared" si="0"/>
        <v>0</v>
      </c>
      <c r="J64" s="47">
        <f t="shared" si="0"/>
        <v>3</v>
      </c>
      <c r="K64" s="48">
        <v>0</v>
      </c>
      <c r="L64" s="60">
        <v>3</v>
      </c>
      <c r="M64" s="61"/>
      <c r="N64" s="62"/>
      <c r="O64" s="63"/>
      <c r="P64" s="64"/>
      <c r="Q64" s="46"/>
      <c r="R64" s="53"/>
    </row>
    <row r="65" spans="2:25" ht="20.100000000000001" customHeight="1" x14ac:dyDescent="0.25">
      <c r="B65" s="372" t="s">
        <v>120</v>
      </c>
      <c r="C65" s="373"/>
      <c r="D65" s="374" t="s">
        <v>232</v>
      </c>
      <c r="E65" s="375"/>
      <c r="F65" s="375"/>
      <c r="G65" s="375"/>
      <c r="H65" s="376"/>
      <c r="I65" s="46">
        <f t="shared" si="0"/>
        <v>0</v>
      </c>
      <c r="J65" s="47">
        <f t="shared" si="0"/>
        <v>0</v>
      </c>
      <c r="K65" s="48">
        <v>0</v>
      </c>
      <c r="L65" s="60"/>
      <c r="M65" s="61"/>
      <c r="N65" s="62"/>
      <c r="O65" s="63"/>
      <c r="P65" s="64"/>
      <c r="Q65" s="46"/>
      <c r="R65" s="53"/>
    </row>
    <row r="66" spans="2:25" ht="20.100000000000001" customHeight="1" x14ac:dyDescent="0.25">
      <c r="B66" s="372" t="s">
        <v>121</v>
      </c>
      <c r="C66" s="373"/>
      <c r="D66" s="372" t="s">
        <v>243</v>
      </c>
      <c r="E66" s="385"/>
      <c r="F66" s="385"/>
      <c r="G66" s="385"/>
      <c r="H66" s="382"/>
      <c r="I66" s="46">
        <f t="shared" si="0"/>
        <v>300</v>
      </c>
      <c r="J66" s="47">
        <f t="shared" si="0"/>
        <v>300</v>
      </c>
      <c r="K66" s="48">
        <v>300</v>
      </c>
      <c r="L66" s="60">
        <v>300</v>
      </c>
      <c r="M66" s="30"/>
      <c r="N66" s="31"/>
      <c r="O66" s="50"/>
      <c r="P66" s="52"/>
      <c r="Q66" s="46"/>
      <c r="R66" s="53"/>
    </row>
    <row r="67" spans="2:25" ht="20.100000000000001" customHeight="1" x14ac:dyDescent="0.25">
      <c r="B67" s="372" t="s">
        <v>122</v>
      </c>
      <c r="C67" s="373"/>
      <c r="D67" s="372" t="s">
        <v>69</v>
      </c>
      <c r="E67" s="385"/>
      <c r="F67" s="385"/>
      <c r="G67" s="385"/>
      <c r="H67" s="382"/>
      <c r="I67" s="46">
        <f t="shared" si="0"/>
        <v>200</v>
      </c>
      <c r="J67" s="47">
        <f t="shared" si="0"/>
        <v>200</v>
      </c>
      <c r="K67" s="48">
        <v>200</v>
      </c>
      <c r="L67" s="60">
        <v>200</v>
      </c>
      <c r="M67" s="30"/>
      <c r="N67" s="31"/>
      <c r="O67" s="50"/>
      <c r="P67" s="52"/>
      <c r="Q67" s="46"/>
      <c r="R67" s="53"/>
    </row>
    <row r="68" spans="2:25" s="6" customFormat="1" ht="20.100000000000001" customHeight="1" x14ac:dyDescent="0.25">
      <c r="B68" s="415"/>
      <c r="C68" s="416"/>
      <c r="D68" s="397" t="s">
        <v>244</v>
      </c>
      <c r="E68" s="398"/>
      <c r="F68" s="398"/>
      <c r="G68" s="398"/>
      <c r="H68" s="398"/>
      <c r="I68" s="46">
        <f t="shared" si="0"/>
        <v>600</v>
      </c>
      <c r="J68" s="47">
        <f t="shared" si="0"/>
        <v>597</v>
      </c>
      <c r="K68" s="48">
        <v>600</v>
      </c>
      <c r="L68" s="54">
        <v>597</v>
      </c>
      <c r="M68" s="55"/>
      <c r="N68" s="56"/>
      <c r="O68" s="57"/>
      <c r="P68" s="58"/>
      <c r="Q68" s="46"/>
      <c r="R68" s="59"/>
    </row>
    <row r="69" spans="2:25" ht="22.5" customHeight="1" x14ac:dyDescent="0.25">
      <c r="B69" s="372" t="s">
        <v>123</v>
      </c>
      <c r="C69" s="373"/>
      <c r="D69" s="374" t="s">
        <v>234</v>
      </c>
      <c r="E69" s="375"/>
      <c r="F69" s="375"/>
      <c r="G69" s="375"/>
      <c r="H69" s="376"/>
      <c r="I69" s="46">
        <f t="shared" si="0"/>
        <v>3000</v>
      </c>
      <c r="J69" s="47">
        <f t="shared" si="0"/>
        <v>3000</v>
      </c>
      <c r="K69" s="48">
        <v>3000</v>
      </c>
      <c r="L69" s="60">
        <v>3000</v>
      </c>
      <c r="M69" s="61"/>
      <c r="N69" s="62"/>
      <c r="O69" s="63"/>
      <c r="P69" s="64"/>
      <c r="Q69" s="46"/>
      <c r="R69" s="53"/>
    </row>
    <row r="70" spans="2:25" ht="27" customHeight="1" x14ac:dyDescent="0.25">
      <c r="B70" s="372" t="s">
        <v>124</v>
      </c>
      <c r="C70" s="373"/>
      <c r="D70" s="374" t="s">
        <v>26</v>
      </c>
      <c r="E70" s="375"/>
      <c r="F70" s="375"/>
      <c r="G70" s="375"/>
      <c r="H70" s="376"/>
      <c r="I70" s="46">
        <f t="shared" si="0"/>
        <v>4000</v>
      </c>
      <c r="J70" s="47">
        <f t="shared" si="0"/>
        <v>4000</v>
      </c>
      <c r="K70" s="48">
        <v>4000</v>
      </c>
      <c r="L70" s="60">
        <v>4000</v>
      </c>
      <c r="M70" s="61"/>
      <c r="N70" s="62"/>
      <c r="O70" s="63"/>
      <c r="P70" s="64"/>
      <c r="Q70" s="46"/>
      <c r="R70" s="53"/>
    </row>
    <row r="71" spans="2:25" ht="20.100000000000001" customHeight="1" x14ac:dyDescent="0.25">
      <c r="B71" s="381" t="s">
        <v>125</v>
      </c>
      <c r="C71" s="373"/>
      <c r="D71" s="381" t="s">
        <v>27</v>
      </c>
      <c r="E71" s="382"/>
      <c r="F71" s="382"/>
      <c r="G71" s="382"/>
      <c r="H71" s="382"/>
      <c r="I71" s="18">
        <f>SUM(I63:I70)</f>
        <v>8100</v>
      </c>
      <c r="J71" s="24">
        <f>SUM(J63:J70)</f>
        <v>8100</v>
      </c>
      <c r="K71" s="25">
        <f>SUM(K63:K70)</f>
        <v>8100</v>
      </c>
      <c r="L71" s="26">
        <f t="shared" ref="L71:Q71" si="6">SUM(L63:L70)</f>
        <v>8100</v>
      </c>
      <c r="M71" s="27">
        <f t="shared" si="6"/>
        <v>0</v>
      </c>
      <c r="N71" s="28">
        <f t="shared" si="6"/>
        <v>0</v>
      </c>
      <c r="O71" s="25">
        <f t="shared" si="6"/>
        <v>0</v>
      </c>
      <c r="P71" s="26">
        <f t="shared" si="6"/>
        <v>0</v>
      </c>
      <c r="Q71" s="27">
        <f t="shared" si="6"/>
        <v>0</v>
      </c>
      <c r="R71" s="24"/>
    </row>
    <row r="72" spans="2:25" ht="24" customHeight="1" x14ac:dyDescent="0.25">
      <c r="B72" s="372" t="s">
        <v>126</v>
      </c>
      <c r="C72" s="373"/>
      <c r="D72" s="413" t="s">
        <v>28</v>
      </c>
      <c r="E72" s="414"/>
      <c r="F72" s="414"/>
      <c r="G72" s="414"/>
      <c r="H72" s="376"/>
      <c r="I72" s="46">
        <f t="shared" si="0"/>
        <v>995</v>
      </c>
      <c r="J72" s="47">
        <f t="shared" si="0"/>
        <v>484</v>
      </c>
      <c r="K72" s="48">
        <v>995</v>
      </c>
      <c r="L72" s="52">
        <v>484</v>
      </c>
      <c r="M72" s="61"/>
      <c r="N72" s="62"/>
      <c r="O72" s="63"/>
      <c r="P72" s="64"/>
      <c r="Q72" s="46"/>
      <c r="R72" s="53"/>
    </row>
    <row r="73" spans="2:25" s="6" customFormat="1" ht="17.25" customHeight="1" x14ac:dyDescent="0.25">
      <c r="B73" s="395" t="s">
        <v>247</v>
      </c>
      <c r="C73" s="396"/>
      <c r="D73" s="411" t="s">
        <v>248</v>
      </c>
      <c r="E73" s="412"/>
      <c r="F73" s="412"/>
      <c r="G73" s="412"/>
      <c r="H73" s="412"/>
      <c r="I73" s="46">
        <f t="shared" si="0"/>
        <v>0</v>
      </c>
      <c r="J73" s="47">
        <f t="shared" si="0"/>
        <v>4260</v>
      </c>
      <c r="K73" s="48"/>
      <c r="L73" s="54">
        <v>4260</v>
      </c>
      <c r="M73" s="65"/>
      <c r="N73" s="66"/>
      <c r="O73" s="67"/>
      <c r="P73" s="68"/>
      <c r="Q73" s="46"/>
      <c r="R73" s="59"/>
    </row>
    <row r="74" spans="2:25" s="6" customFormat="1" ht="24" customHeight="1" x14ac:dyDescent="0.25">
      <c r="B74" s="395" t="s">
        <v>249</v>
      </c>
      <c r="C74" s="396"/>
      <c r="D74" s="374" t="s">
        <v>250</v>
      </c>
      <c r="E74" s="375"/>
      <c r="F74" s="375"/>
      <c r="G74" s="375"/>
      <c r="H74" s="376"/>
      <c r="I74" s="46">
        <f t="shared" si="0"/>
        <v>0</v>
      </c>
      <c r="J74" s="47">
        <f t="shared" si="0"/>
        <v>995</v>
      </c>
      <c r="K74" s="48"/>
      <c r="L74" s="52">
        <v>995</v>
      </c>
      <c r="M74" s="61"/>
      <c r="N74" s="62"/>
      <c r="O74" s="63"/>
      <c r="P74" s="64"/>
      <c r="Q74" s="46"/>
      <c r="R74" s="59"/>
    </row>
    <row r="75" spans="2:25" ht="23.25" customHeight="1" x14ac:dyDescent="0.25">
      <c r="B75" s="372" t="s">
        <v>127</v>
      </c>
      <c r="C75" s="373"/>
      <c r="D75" s="374" t="s">
        <v>29</v>
      </c>
      <c r="E75" s="375"/>
      <c r="F75" s="375"/>
      <c r="G75" s="375"/>
      <c r="H75" s="376"/>
      <c r="I75" s="46">
        <f t="shared" si="0"/>
        <v>3183</v>
      </c>
      <c r="J75" s="47">
        <f t="shared" si="0"/>
        <v>3336</v>
      </c>
      <c r="K75" s="48">
        <v>3183</v>
      </c>
      <c r="L75" s="52">
        <v>3336</v>
      </c>
      <c r="M75" s="61"/>
      <c r="N75" s="62"/>
      <c r="O75" s="63"/>
      <c r="P75" s="64"/>
      <c r="Q75" s="46"/>
      <c r="R75" s="53"/>
      <c r="U75" s="5"/>
      <c r="V75" s="4"/>
      <c r="W75" s="4"/>
      <c r="X75" s="4"/>
      <c r="Y75" s="4"/>
    </row>
    <row r="76" spans="2:25" ht="25.5" customHeight="1" x14ac:dyDescent="0.25">
      <c r="B76" s="372" t="s">
        <v>128</v>
      </c>
      <c r="C76" s="373"/>
      <c r="D76" s="374" t="s">
        <v>30</v>
      </c>
      <c r="E76" s="375"/>
      <c r="F76" s="375"/>
      <c r="G76" s="375"/>
      <c r="H76" s="376"/>
      <c r="I76" s="46">
        <f t="shared" si="0"/>
        <v>400</v>
      </c>
      <c r="J76" s="47">
        <f t="shared" si="0"/>
        <v>400</v>
      </c>
      <c r="K76" s="48">
        <v>400</v>
      </c>
      <c r="L76" s="52">
        <v>400</v>
      </c>
      <c r="M76" s="61"/>
      <c r="N76" s="62"/>
      <c r="O76" s="63"/>
      <c r="P76" s="64"/>
      <c r="Q76" s="46"/>
      <c r="R76" s="53"/>
      <c r="U76" s="4"/>
      <c r="V76" s="4"/>
      <c r="W76" s="4"/>
      <c r="X76" s="4"/>
      <c r="Y76" s="4"/>
    </row>
    <row r="77" spans="2:25" s="6" customFormat="1" ht="25.5" customHeight="1" x14ac:dyDescent="0.25">
      <c r="B77" s="395" t="s">
        <v>288</v>
      </c>
      <c r="C77" s="396"/>
      <c r="D77" s="374" t="s">
        <v>289</v>
      </c>
      <c r="E77" s="375"/>
      <c r="F77" s="375"/>
      <c r="G77" s="375"/>
      <c r="H77" s="376"/>
      <c r="I77" s="46"/>
      <c r="J77" s="47">
        <f t="shared" si="0"/>
        <v>800</v>
      </c>
      <c r="K77" s="48"/>
      <c r="L77" s="52">
        <v>800</v>
      </c>
      <c r="M77" s="61"/>
      <c r="N77" s="62"/>
      <c r="O77" s="63"/>
      <c r="P77" s="64"/>
      <c r="Q77" s="46"/>
      <c r="R77" s="53"/>
    </row>
    <row r="78" spans="2:25" ht="24" customHeight="1" x14ac:dyDescent="0.25">
      <c r="B78" s="372" t="s">
        <v>129</v>
      </c>
      <c r="C78" s="373"/>
      <c r="D78" s="374" t="s">
        <v>70</v>
      </c>
      <c r="E78" s="375"/>
      <c r="F78" s="375"/>
      <c r="G78" s="375"/>
      <c r="H78" s="376"/>
      <c r="I78" s="46">
        <f t="shared" si="0"/>
        <v>1800</v>
      </c>
      <c r="J78" s="47">
        <f t="shared" si="0"/>
        <v>1800</v>
      </c>
      <c r="K78" s="48">
        <v>1800</v>
      </c>
      <c r="L78" s="52">
        <v>1800</v>
      </c>
      <c r="M78" s="61"/>
      <c r="N78" s="62"/>
      <c r="O78" s="63"/>
      <c r="P78" s="64"/>
      <c r="Q78" s="46"/>
      <c r="R78" s="53"/>
    </row>
    <row r="79" spans="2:25" ht="24.75" customHeight="1" x14ac:dyDescent="0.25">
      <c r="B79" s="372" t="s">
        <v>130</v>
      </c>
      <c r="C79" s="373"/>
      <c r="D79" s="374" t="s">
        <v>71</v>
      </c>
      <c r="E79" s="375"/>
      <c r="F79" s="375"/>
      <c r="G79" s="375"/>
      <c r="H79" s="376"/>
      <c r="I79" s="46">
        <f t="shared" si="0"/>
        <v>450</v>
      </c>
      <c r="J79" s="47">
        <f t="shared" si="0"/>
        <v>450</v>
      </c>
      <c r="K79" s="48">
        <v>450</v>
      </c>
      <c r="L79" s="52">
        <v>450</v>
      </c>
      <c r="M79" s="61"/>
      <c r="N79" s="62"/>
      <c r="O79" s="63"/>
      <c r="P79" s="64"/>
      <c r="Q79" s="46"/>
      <c r="R79" s="53"/>
    </row>
    <row r="80" spans="2:25" ht="23.25" customHeight="1" x14ac:dyDescent="0.25">
      <c r="B80" s="372" t="s">
        <v>131</v>
      </c>
      <c r="C80" s="373"/>
      <c r="D80" s="374" t="s">
        <v>31</v>
      </c>
      <c r="E80" s="375"/>
      <c r="F80" s="375"/>
      <c r="G80" s="375"/>
      <c r="H80" s="376"/>
      <c r="I80" s="46">
        <f t="shared" ref="I80:J82" si="7">K80+M80+O80+Q80</f>
        <v>3933</v>
      </c>
      <c r="J80" s="47">
        <f t="shared" si="7"/>
        <v>4155</v>
      </c>
      <c r="K80" s="48">
        <v>3933</v>
      </c>
      <c r="L80" s="52">
        <v>4155</v>
      </c>
      <c r="M80" s="61"/>
      <c r="N80" s="62"/>
      <c r="O80" s="63"/>
      <c r="P80" s="64"/>
      <c r="Q80" s="46"/>
      <c r="R80" s="53"/>
      <c r="U80" s="5"/>
    </row>
    <row r="81" spans="2:24" ht="20.25" customHeight="1" x14ac:dyDescent="0.25">
      <c r="B81" s="372" t="s">
        <v>132</v>
      </c>
      <c r="C81" s="373"/>
      <c r="D81" s="374" t="s">
        <v>32</v>
      </c>
      <c r="E81" s="375"/>
      <c r="F81" s="375"/>
      <c r="G81" s="375"/>
      <c r="H81" s="376"/>
      <c r="I81" s="46">
        <f t="shared" si="7"/>
        <v>25</v>
      </c>
      <c r="J81" s="47">
        <f t="shared" si="7"/>
        <v>25</v>
      </c>
      <c r="K81" s="48">
        <v>25</v>
      </c>
      <c r="L81" s="52">
        <v>25</v>
      </c>
      <c r="M81" s="61"/>
      <c r="N81" s="62"/>
      <c r="O81" s="63"/>
      <c r="P81" s="64"/>
      <c r="Q81" s="46"/>
      <c r="R81" s="53"/>
    </row>
    <row r="82" spans="2:24" ht="21" customHeight="1" x14ac:dyDescent="0.25">
      <c r="B82" s="372" t="s">
        <v>133</v>
      </c>
      <c r="C82" s="373"/>
      <c r="D82" s="374" t="s">
        <v>33</v>
      </c>
      <c r="E82" s="375"/>
      <c r="F82" s="375"/>
      <c r="G82" s="375"/>
      <c r="H82" s="376"/>
      <c r="I82" s="46">
        <f t="shared" si="7"/>
        <v>290</v>
      </c>
      <c r="J82" s="47">
        <f t="shared" si="7"/>
        <v>290</v>
      </c>
      <c r="K82" s="48">
        <v>290</v>
      </c>
      <c r="L82" s="52">
        <v>290</v>
      </c>
      <c r="M82" s="61"/>
      <c r="N82" s="62"/>
      <c r="O82" s="63"/>
      <c r="P82" s="64"/>
      <c r="Q82" s="46"/>
      <c r="R82" s="53"/>
    </row>
    <row r="83" spans="2:24" ht="24" customHeight="1" x14ac:dyDescent="0.25">
      <c r="B83" s="381" t="s">
        <v>134</v>
      </c>
      <c r="C83" s="373"/>
      <c r="D83" s="381" t="s">
        <v>34</v>
      </c>
      <c r="E83" s="382"/>
      <c r="F83" s="382"/>
      <c r="G83" s="382"/>
      <c r="H83" s="382"/>
      <c r="I83" s="18">
        <f>SUM(I72:I82)</f>
        <v>11076</v>
      </c>
      <c r="J83" s="24">
        <f>SUM(J72:J82)</f>
        <v>16995</v>
      </c>
      <c r="K83" s="25">
        <f>SUM(K72:K82)</f>
        <v>11076</v>
      </c>
      <c r="L83" s="26">
        <f t="shared" ref="L83:Q83" si="8">SUM(L72:L82)</f>
        <v>16995</v>
      </c>
      <c r="M83" s="27">
        <f t="shared" si="8"/>
        <v>0</v>
      </c>
      <c r="N83" s="28">
        <f t="shared" si="8"/>
        <v>0</v>
      </c>
      <c r="O83" s="25">
        <f t="shared" si="8"/>
        <v>0</v>
      </c>
      <c r="P83" s="26">
        <f t="shared" si="8"/>
        <v>0</v>
      </c>
      <c r="Q83" s="27">
        <f t="shared" si="8"/>
        <v>0</v>
      </c>
      <c r="R83" s="24"/>
    </row>
    <row r="84" spans="2:24" ht="20.100000000000001" customHeight="1" x14ac:dyDescent="0.25">
      <c r="B84" s="399" t="s">
        <v>290</v>
      </c>
      <c r="C84" s="400"/>
      <c r="D84" s="372" t="s">
        <v>291</v>
      </c>
      <c r="E84" s="385"/>
      <c r="F84" s="385"/>
      <c r="G84" s="385"/>
      <c r="H84" s="382"/>
      <c r="I84" s="46">
        <f t="shared" ref="I84:J101" si="9">K84+M84+O84+Q84</f>
        <v>0</v>
      </c>
      <c r="J84" s="47">
        <f t="shared" si="9"/>
        <v>550</v>
      </c>
      <c r="K84" s="50">
        <v>0</v>
      </c>
      <c r="L84" s="52">
        <v>550</v>
      </c>
      <c r="M84" s="30"/>
      <c r="N84" s="31"/>
      <c r="O84" s="50"/>
      <c r="P84" s="52"/>
      <c r="Q84" s="46"/>
      <c r="R84" s="53"/>
      <c r="U84" s="3"/>
    </row>
    <row r="85" spans="2:24" s="6" customFormat="1" ht="20.100000000000001" customHeight="1" x14ac:dyDescent="0.25">
      <c r="B85" s="399" t="s">
        <v>135</v>
      </c>
      <c r="C85" s="400"/>
      <c r="D85" s="372" t="s">
        <v>251</v>
      </c>
      <c r="E85" s="385"/>
      <c r="F85" s="385"/>
      <c r="G85" s="385"/>
      <c r="H85" s="382"/>
      <c r="I85" s="29"/>
      <c r="J85" s="47">
        <f t="shared" si="9"/>
        <v>0</v>
      </c>
      <c r="K85" s="50"/>
      <c r="L85" s="52">
        <v>0</v>
      </c>
      <c r="M85" s="30"/>
      <c r="N85" s="31"/>
      <c r="O85" s="50"/>
      <c r="P85" s="52"/>
      <c r="Q85" s="46"/>
      <c r="R85" s="53"/>
    </row>
    <row r="86" spans="2:24" s="6" customFormat="1" ht="20.100000000000001" customHeight="1" x14ac:dyDescent="0.25">
      <c r="B86" s="372" t="s">
        <v>135</v>
      </c>
      <c r="C86" s="373"/>
      <c r="D86" s="372" t="s">
        <v>35</v>
      </c>
      <c r="E86" s="385"/>
      <c r="F86" s="385"/>
      <c r="G86" s="385"/>
      <c r="H86" s="382"/>
      <c r="I86" s="46">
        <f t="shared" si="9"/>
        <v>43315</v>
      </c>
      <c r="J86" s="47">
        <f t="shared" si="9"/>
        <v>43636</v>
      </c>
      <c r="K86" s="48">
        <v>43315</v>
      </c>
      <c r="L86" s="52">
        <v>43636</v>
      </c>
      <c r="M86" s="30"/>
      <c r="N86" s="31"/>
      <c r="O86" s="50"/>
      <c r="P86" s="52"/>
      <c r="Q86" s="46"/>
      <c r="R86" s="53"/>
    </row>
    <row r="87" spans="2:24" s="6" customFormat="1" ht="20.100000000000001" customHeight="1" x14ac:dyDescent="0.25">
      <c r="B87" s="395" t="s">
        <v>252</v>
      </c>
      <c r="C87" s="396"/>
      <c r="D87" s="397" t="s">
        <v>253</v>
      </c>
      <c r="E87" s="398"/>
      <c r="F87" s="398"/>
      <c r="G87" s="398"/>
      <c r="H87" s="398"/>
      <c r="I87" s="46">
        <f t="shared" si="9"/>
        <v>1729</v>
      </c>
      <c r="J87" s="47">
        <f t="shared" si="9"/>
        <v>3444</v>
      </c>
      <c r="K87" s="48">
        <v>1508</v>
      </c>
      <c r="L87" s="54">
        <v>3157</v>
      </c>
      <c r="M87" s="70">
        <v>221</v>
      </c>
      <c r="N87" s="71">
        <v>287</v>
      </c>
      <c r="O87" s="57"/>
      <c r="P87" s="58"/>
      <c r="Q87" s="46"/>
      <c r="R87" s="59"/>
    </row>
    <row r="88" spans="2:24" ht="20.100000000000001" customHeight="1" x14ac:dyDescent="0.25">
      <c r="B88" s="372" t="s">
        <v>136</v>
      </c>
      <c r="C88" s="373"/>
      <c r="D88" s="372" t="s">
        <v>36</v>
      </c>
      <c r="E88" s="385"/>
      <c r="F88" s="385"/>
      <c r="G88" s="385"/>
      <c r="H88" s="382"/>
      <c r="I88" s="46">
        <f t="shared" si="9"/>
        <v>2626</v>
      </c>
      <c r="J88" s="47">
        <f t="shared" si="9"/>
        <v>5469</v>
      </c>
      <c r="K88" s="48">
        <v>2390</v>
      </c>
      <c r="L88" s="52">
        <v>5233</v>
      </c>
      <c r="M88" s="30"/>
      <c r="N88" s="31"/>
      <c r="O88" s="50"/>
      <c r="P88" s="52"/>
      <c r="Q88" s="46">
        <v>236</v>
      </c>
      <c r="R88" s="53">
        <v>236</v>
      </c>
      <c r="X88" s="3"/>
    </row>
    <row r="89" spans="2:24" s="6" customFormat="1" ht="20.100000000000001" customHeight="1" x14ac:dyDescent="0.25">
      <c r="B89" s="395" t="s">
        <v>254</v>
      </c>
      <c r="C89" s="396"/>
      <c r="D89" s="397" t="s">
        <v>255</v>
      </c>
      <c r="E89" s="398"/>
      <c r="F89" s="398"/>
      <c r="G89" s="398"/>
      <c r="H89" s="398"/>
      <c r="I89" s="46">
        <f t="shared" si="9"/>
        <v>0</v>
      </c>
      <c r="J89" s="47">
        <f t="shared" si="9"/>
        <v>0</v>
      </c>
      <c r="K89" s="48"/>
      <c r="L89" s="58"/>
      <c r="M89" s="55"/>
      <c r="N89" s="56"/>
      <c r="O89" s="57"/>
      <c r="P89" s="58"/>
      <c r="Q89" s="46"/>
      <c r="R89" s="69"/>
    </row>
    <row r="90" spans="2:24" ht="20.25" customHeight="1" x14ac:dyDescent="0.25">
      <c r="B90" s="372" t="s">
        <v>137</v>
      </c>
      <c r="C90" s="373"/>
      <c r="D90" s="374" t="s">
        <v>37</v>
      </c>
      <c r="E90" s="375"/>
      <c r="F90" s="375"/>
      <c r="G90" s="375"/>
      <c r="H90" s="376"/>
      <c r="I90" s="46">
        <f t="shared" si="9"/>
        <v>1175</v>
      </c>
      <c r="J90" s="47">
        <f t="shared" si="9"/>
        <v>2618</v>
      </c>
      <c r="K90" s="48">
        <v>1052</v>
      </c>
      <c r="L90" s="52">
        <v>2477</v>
      </c>
      <c r="M90" s="30">
        <v>59</v>
      </c>
      <c r="N90" s="31">
        <v>77</v>
      </c>
      <c r="O90" s="63"/>
      <c r="P90" s="64"/>
      <c r="Q90" s="46">
        <v>64</v>
      </c>
      <c r="R90" s="53">
        <v>64</v>
      </c>
      <c r="X90" s="3"/>
    </row>
    <row r="91" spans="2:24" ht="20.100000000000001" customHeight="1" x14ac:dyDescent="0.25">
      <c r="B91" s="381" t="s">
        <v>138</v>
      </c>
      <c r="C91" s="373"/>
      <c r="D91" s="381" t="s">
        <v>38</v>
      </c>
      <c r="E91" s="382"/>
      <c r="F91" s="382"/>
      <c r="G91" s="382"/>
      <c r="H91" s="382"/>
      <c r="I91" s="18">
        <f>SUM(I84:I90)</f>
        <v>48845</v>
      </c>
      <c r="J91" s="24">
        <f>SUM(J84:J90)</f>
        <v>55717</v>
      </c>
      <c r="K91" s="25">
        <f>SUM(K84:K90)</f>
        <v>48265</v>
      </c>
      <c r="L91" s="26">
        <f t="shared" ref="L91:Q91" si="10">SUM(L84:L90)</f>
        <v>55053</v>
      </c>
      <c r="M91" s="27">
        <f t="shared" si="10"/>
        <v>280</v>
      </c>
      <c r="N91" s="28">
        <f t="shared" si="10"/>
        <v>364</v>
      </c>
      <c r="O91" s="25">
        <f t="shared" si="10"/>
        <v>0</v>
      </c>
      <c r="P91" s="26">
        <f t="shared" si="10"/>
        <v>0</v>
      </c>
      <c r="Q91" s="27">
        <f t="shared" si="10"/>
        <v>300</v>
      </c>
      <c r="R91" s="24">
        <f>SUM(R84:R90)</f>
        <v>300</v>
      </c>
    </row>
    <row r="92" spans="2:24" ht="16.5" customHeight="1" x14ac:dyDescent="0.25">
      <c r="B92" s="372" t="s">
        <v>139</v>
      </c>
      <c r="C92" s="373"/>
      <c r="D92" s="372" t="s">
        <v>39</v>
      </c>
      <c r="E92" s="385"/>
      <c r="F92" s="385"/>
      <c r="G92" s="385"/>
      <c r="H92" s="382"/>
      <c r="I92" s="46">
        <f t="shared" si="9"/>
        <v>6300</v>
      </c>
      <c r="J92" s="47">
        <f t="shared" si="9"/>
        <v>9585</v>
      </c>
      <c r="K92" s="48">
        <v>6300</v>
      </c>
      <c r="L92" s="52">
        <v>9585</v>
      </c>
      <c r="M92" s="30"/>
      <c r="N92" s="31"/>
      <c r="O92" s="50"/>
      <c r="P92" s="52"/>
      <c r="Q92" s="46"/>
      <c r="R92" s="53"/>
    </row>
    <row r="93" spans="2:24" ht="14.25" customHeight="1" x14ac:dyDescent="0.25">
      <c r="B93" s="372" t="s">
        <v>140</v>
      </c>
      <c r="C93" s="373"/>
      <c r="D93" s="374" t="s">
        <v>40</v>
      </c>
      <c r="E93" s="375"/>
      <c r="F93" s="375"/>
      <c r="G93" s="375"/>
      <c r="H93" s="376"/>
      <c r="I93" s="46">
        <f t="shared" si="9"/>
        <v>1700</v>
      </c>
      <c r="J93" s="47">
        <f t="shared" si="9"/>
        <v>2588</v>
      </c>
      <c r="K93" s="48">
        <v>1700</v>
      </c>
      <c r="L93" s="64">
        <v>2588</v>
      </c>
      <c r="M93" s="61"/>
      <c r="N93" s="62"/>
      <c r="O93" s="63"/>
      <c r="P93" s="64"/>
      <c r="Q93" s="46"/>
      <c r="R93" s="53"/>
    </row>
    <row r="94" spans="2:24" ht="20.100000000000001" customHeight="1" x14ac:dyDescent="0.25">
      <c r="B94" s="381" t="s">
        <v>141</v>
      </c>
      <c r="C94" s="373"/>
      <c r="D94" s="381" t="s">
        <v>41</v>
      </c>
      <c r="E94" s="382"/>
      <c r="F94" s="382"/>
      <c r="G94" s="382"/>
      <c r="H94" s="382"/>
      <c r="I94" s="18">
        <f>SUM(I92:I93)</f>
        <v>8000</v>
      </c>
      <c r="J94" s="24">
        <f>SUM(J92:J93)</f>
        <v>12173</v>
      </c>
      <c r="K94" s="25">
        <f>SUM(K92:K93)</f>
        <v>8000</v>
      </c>
      <c r="L94" s="26">
        <f t="shared" ref="L94:Q94" si="11">SUM(L92:L93)</f>
        <v>12173</v>
      </c>
      <c r="M94" s="27">
        <f t="shared" si="11"/>
        <v>0</v>
      </c>
      <c r="N94" s="28">
        <f t="shared" si="11"/>
        <v>0</v>
      </c>
      <c r="O94" s="25">
        <f t="shared" si="11"/>
        <v>0</v>
      </c>
      <c r="P94" s="26">
        <f t="shared" si="11"/>
        <v>0</v>
      </c>
      <c r="Q94" s="27">
        <f t="shared" si="11"/>
        <v>0</v>
      </c>
      <c r="R94" s="24"/>
    </row>
    <row r="95" spans="2:24" ht="32.25" customHeight="1" x14ac:dyDescent="0.25">
      <c r="B95" s="372" t="s">
        <v>142</v>
      </c>
      <c r="C95" s="373"/>
      <c r="D95" s="374" t="s">
        <v>42</v>
      </c>
      <c r="E95" s="375"/>
      <c r="F95" s="375"/>
      <c r="G95" s="375"/>
      <c r="H95" s="376"/>
      <c r="I95" s="46">
        <f t="shared" si="9"/>
        <v>750</v>
      </c>
      <c r="J95" s="47">
        <f t="shared" si="9"/>
        <v>750</v>
      </c>
      <c r="K95" s="48">
        <v>750</v>
      </c>
      <c r="L95" s="52">
        <v>750</v>
      </c>
      <c r="M95" s="61"/>
      <c r="N95" s="62"/>
      <c r="O95" s="63"/>
      <c r="P95" s="64"/>
      <c r="Q95" s="46"/>
      <c r="R95" s="53"/>
    </row>
    <row r="96" spans="2:24" ht="26.25" customHeight="1" x14ac:dyDescent="0.25">
      <c r="B96" s="399" t="s">
        <v>245</v>
      </c>
      <c r="C96" s="400"/>
      <c r="D96" s="374" t="s">
        <v>246</v>
      </c>
      <c r="E96" s="375"/>
      <c r="F96" s="375"/>
      <c r="G96" s="375"/>
      <c r="H96" s="376"/>
      <c r="I96" s="46">
        <f t="shared" si="9"/>
        <v>38000</v>
      </c>
      <c r="J96" s="47">
        <f t="shared" si="9"/>
        <v>38000</v>
      </c>
      <c r="K96" s="48">
        <v>38000</v>
      </c>
      <c r="L96" s="52">
        <v>38000</v>
      </c>
      <c r="M96" s="61"/>
      <c r="N96" s="62"/>
      <c r="O96" s="63"/>
      <c r="P96" s="64"/>
      <c r="Q96" s="46"/>
      <c r="R96" s="53"/>
    </row>
    <row r="97" spans="2:21" s="6" customFormat="1" ht="24.75" customHeight="1" x14ac:dyDescent="0.25">
      <c r="B97" s="409" t="s">
        <v>256</v>
      </c>
      <c r="C97" s="410"/>
      <c r="D97" s="411" t="s">
        <v>257</v>
      </c>
      <c r="E97" s="412"/>
      <c r="F97" s="412"/>
      <c r="G97" s="412"/>
      <c r="H97" s="412"/>
      <c r="I97" s="46">
        <f t="shared" si="9"/>
        <v>0</v>
      </c>
      <c r="J97" s="47">
        <f t="shared" si="9"/>
        <v>0</v>
      </c>
      <c r="K97" s="48"/>
      <c r="L97" s="68"/>
      <c r="M97" s="65"/>
      <c r="N97" s="66"/>
      <c r="O97" s="67"/>
      <c r="P97" s="68"/>
      <c r="Q97" s="46"/>
      <c r="R97" s="59"/>
    </row>
    <row r="98" spans="2:21" s="6" customFormat="1" ht="24" customHeight="1" x14ac:dyDescent="0.25">
      <c r="B98" s="395" t="s">
        <v>258</v>
      </c>
      <c r="C98" s="396"/>
      <c r="D98" s="374" t="s">
        <v>259</v>
      </c>
      <c r="E98" s="375"/>
      <c r="F98" s="375"/>
      <c r="G98" s="375"/>
      <c r="H98" s="376"/>
      <c r="I98" s="46">
        <f t="shared" si="9"/>
        <v>0</v>
      </c>
      <c r="J98" s="47">
        <f t="shared" si="9"/>
        <v>0</v>
      </c>
      <c r="K98" s="48"/>
      <c r="L98" s="64"/>
      <c r="M98" s="61"/>
      <c r="N98" s="62"/>
      <c r="O98" s="63"/>
      <c r="P98" s="64"/>
      <c r="Q98" s="46"/>
      <c r="R98" s="59"/>
    </row>
    <row r="99" spans="2:21" s="6" customFormat="1" ht="24" customHeight="1" x14ac:dyDescent="0.25">
      <c r="B99" s="381" t="s">
        <v>260</v>
      </c>
      <c r="C99" s="373"/>
      <c r="D99" s="381" t="s">
        <v>261</v>
      </c>
      <c r="E99" s="382"/>
      <c r="F99" s="382"/>
      <c r="G99" s="382"/>
      <c r="H99" s="382"/>
      <c r="I99" s="18">
        <f>SUM(I95:I98)</f>
        <v>38750</v>
      </c>
      <c r="J99" s="24">
        <f>SUM(J95:J98)</f>
        <v>38750</v>
      </c>
      <c r="K99" s="25">
        <f>SUM(K95:K98)</f>
        <v>38750</v>
      </c>
      <c r="L99" s="26">
        <f t="shared" ref="L99:O99" si="12">SUM(L95:L98)</f>
        <v>38750</v>
      </c>
      <c r="M99" s="27">
        <f t="shared" si="12"/>
        <v>0</v>
      </c>
      <c r="N99" s="28">
        <f t="shared" si="12"/>
        <v>0</v>
      </c>
      <c r="O99" s="25">
        <f t="shared" si="12"/>
        <v>0</v>
      </c>
      <c r="P99" s="23"/>
      <c r="Q99" s="27">
        <f>SUM(Q95:R98)</f>
        <v>0</v>
      </c>
      <c r="R99" s="24"/>
    </row>
    <row r="100" spans="2:21" s="6" customFormat="1" ht="24" customHeight="1" x14ac:dyDescent="0.25">
      <c r="B100" s="395" t="s">
        <v>262</v>
      </c>
      <c r="C100" s="396"/>
      <c r="D100" s="411" t="s">
        <v>263</v>
      </c>
      <c r="E100" s="412"/>
      <c r="F100" s="412"/>
      <c r="G100" s="412"/>
      <c r="H100" s="412"/>
      <c r="I100" s="46">
        <f t="shared" si="9"/>
        <v>3170</v>
      </c>
      <c r="J100" s="47">
        <f t="shared" si="9"/>
        <v>3170</v>
      </c>
      <c r="K100" s="48">
        <v>3170</v>
      </c>
      <c r="L100" s="54">
        <v>3170</v>
      </c>
      <c r="M100" s="65"/>
      <c r="N100" s="66"/>
      <c r="O100" s="67"/>
      <c r="P100" s="68"/>
      <c r="Q100" s="46"/>
      <c r="R100" s="59"/>
    </row>
    <row r="101" spans="2:21" ht="16.5" customHeight="1" x14ac:dyDescent="0.25">
      <c r="B101" s="372" t="s">
        <v>143</v>
      </c>
      <c r="C101" s="373"/>
      <c r="D101" s="372" t="s">
        <v>43</v>
      </c>
      <c r="E101" s="385"/>
      <c r="F101" s="385"/>
      <c r="G101" s="385"/>
      <c r="H101" s="382"/>
      <c r="I101" s="46">
        <f t="shared" si="9"/>
        <v>0</v>
      </c>
      <c r="J101" s="47">
        <f t="shared" si="9"/>
        <v>0</v>
      </c>
      <c r="K101" s="48">
        <v>0</v>
      </c>
      <c r="L101" s="52">
        <v>0</v>
      </c>
      <c r="M101" s="30"/>
      <c r="N101" s="31"/>
      <c r="O101" s="50"/>
      <c r="P101" s="52"/>
      <c r="Q101" s="46"/>
      <c r="R101" s="53"/>
      <c r="U101" s="4"/>
    </row>
    <row r="102" spans="2:21" ht="21.75" customHeight="1" x14ac:dyDescent="0.25">
      <c r="B102" s="381" t="s">
        <v>144</v>
      </c>
      <c r="C102" s="373"/>
      <c r="D102" s="381" t="s">
        <v>44</v>
      </c>
      <c r="E102" s="382"/>
      <c r="F102" s="382"/>
      <c r="G102" s="382"/>
      <c r="H102" s="382"/>
      <c r="I102" s="30">
        <f>SUM(I100:I101)</f>
        <v>3170</v>
      </c>
      <c r="J102" s="31">
        <f>SUM(J100:J101)</f>
        <v>3170</v>
      </c>
      <c r="K102" s="25">
        <f>SUM(K100:K101)</f>
        <v>3170</v>
      </c>
      <c r="L102" s="26">
        <f t="shared" ref="L102:Q102" si="13">SUM(L100:L101)</f>
        <v>3170</v>
      </c>
      <c r="M102" s="27">
        <f t="shared" si="13"/>
        <v>0</v>
      </c>
      <c r="N102" s="28">
        <f t="shared" si="13"/>
        <v>0</v>
      </c>
      <c r="O102" s="25">
        <f t="shared" si="13"/>
        <v>0</v>
      </c>
      <c r="P102" s="26">
        <f t="shared" si="13"/>
        <v>0</v>
      </c>
      <c r="Q102" s="27">
        <f t="shared" si="13"/>
        <v>0</v>
      </c>
      <c r="R102" s="31"/>
    </row>
    <row r="103" spans="2:21" ht="20.100000000000001" customHeight="1" x14ac:dyDescent="0.25">
      <c r="B103" s="384" t="s">
        <v>145</v>
      </c>
      <c r="C103" s="373"/>
      <c r="D103" s="384" t="s">
        <v>45</v>
      </c>
      <c r="E103" s="382"/>
      <c r="F103" s="382"/>
      <c r="G103" s="382"/>
      <c r="H103" s="382"/>
      <c r="I103" s="32">
        <f>K103+M103+O103+Q103</f>
        <v>297995</v>
      </c>
      <c r="J103" s="24">
        <f>J24+J29+J62+J71+J83+J91+J94+J99+J102</f>
        <v>392790</v>
      </c>
      <c r="K103" s="33">
        <f>K24+K29+K62+K71+K83+K94+K102+K91+K99</f>
        <v>192983</v>
      </c>
      <c r="L103" s="34">
        <f t="shared" ref="L103:P103" si="14">L24+L29+L62+L71+L83+L94+L102+L91+L99</f>
        <v>286031</v>
      </c>
      <c r="M103" s="35">
        <f t="shared" si="14"/>
        <v>56543</v>
      </c>
      <c r="N103" s="36">
        <f t="shared" si="14"/>
        <v>58107</v>
      </c>
      <c r="O103" s="33">
        <f t="shared" si="14"/>
        <v>100</v>
      </c>
      <c r="P103" s="34">
        <f t="shared" si="14"/>
        <v>100</v>
      </c>
      <c r="Q103" s="35">
        <f>Q24+Q29+Q62+Q71+Q83+Q94+Q102+Q91+Q99</f>
        <v>48369</v>
      </c>
      <c r="R103" s="24">
        <f>R24+R29+R62+R71+R83+R91+R94+R99+R102</f>
        <v>48552</v>
      </c>
    </row>
    <row r="104" spans="2:21" s="6" customFormat="1" ht="20.100000000000001" customHeight="1" x14ac:dyDescent="0.25">
      <c r="B104" s="91"/>
      <c r="C104" s="15"/>
      <c r="D104" s="91"/>
      <c r="E104" s="15"/>
      <c r="F104" s="15"/>
      <c r="G104" s="15"/>
      <c r="H104" s="15"/>
      <c r="I104" s="92"/>
      <c r="J104" s="17"/>
      <c r="K104" s="93"/>
      <c r="L104" s="93"/>
      <c r="M104" s="93"/>
      <c r="N104" s="93"/>
      <c r="O104" s="93"/>
      <c r="P104" s="93"/>
      <c r="Q104" s="93"/>
      <c r="R104" s="17"/>
    </row>
    <row r="105" spans="2:21" s="6" customFormat="1" ht="20.100000000000001" customHeight="1" x14ac:dyDescent="0.25">
      <c r="B105" s="91"/>
      <c r="C105" s="15"/>
      <c r="D105" s="91"/>
      <c r="E105" s="15"/>
      <c r="F105" s="15"/>
      <c r="G105" s="15"/>
      <c r="H105" s="15"/>
      <c r="I105" s="92"/>
      <c r="J105" s="17"/>
      <c r="K105" s="93"/>
      <c r="L105" s="93"/>
      <c r="M105" s="93"/>
      <c r="N105" s="93"/>
      <c r="O105" s="93"/>
      <c r="P105" s="93"/>
      <c r="Q105" s="93"/>
      <c r="R105" s="17"/>
    </row>
    <row r="106" spans="2:21" s="6" customFormat="1" ht="20.100000000000001" customHeight="1" x14ac:dyDescent="0.25">
      <c r="B106" s="91"/>
      <c r="C106" s="15"/>
      <c r="D106" s="91"/>
      <c r="E106" s="15"/>
      <c r="F106" s="15"/>
      <c r="G106" s="15"/>
      <c r="H106" s="15"/>
      <c r="I106" s="92"/>
      <c r="J106" s="17"/>
      <c r="K106" s="93"/>
      <c r="L106" s="93"/>
      <c r="M106" s="93"/>
      <c r="N106" s="93"/>
      <c r="O106" s="93"/>
      <c r="P106" s="93"/>
      <c r="Q106" s="93"/>
      <c r="R106" s="17"/>
    </row>
    <row r="107" spans="2:21" s="1" customFormat="1" ht="17.100000000000001" customHeight="1" thickBot="1" x14ac:dyDescent="0.3">
      <c r="B107" s="394" t="s">
        <v>237</v>
      </c>
      <c r="C107" s="394"/>
      <c r="D107" s="394"/>
      <c r="E107" s="394"/>
      <c r="F107" s="394"/>
      <c r="G107" s="394"/>
      <c r="H107" s="394"/>
      <c r="I107" s="37"/>
      <c r="J107" s="37"/>
      <c r="K107" s="37"/>
      <c r="L107" s="37"/>
      <c r="M107" s="37"/>
      <c r="N107" s="37"/>
      <c r="O107" s="37"/>
      <c r="P107" s="37"/>
      <c r="Q107" s="38"/>
      <c r="R107" s="39"/>
    </row>
    <row r="108" spans="2:21" ht="30" customHeight="1" x14ac:dyDescent="0.25">
      <c r="B108" s="405" t="s">
        <v>187</v>
      </c>
      <c r="C108" s="406"/>
      <c r="D108" s="405" t="s">
        <v>146</v>
      </c>
      <c r="E108" s="407"/>
      <c r="F108" s="407"/>
      <c r="G108" s="407"/>
      <c r="H108" s="408"/>
      <c r="I108" s="46">
        <f t="shared" ref="I108:J153" si="15">K108+M108+O108+Q108</f>
        <v>36854</v>
      </c>
      <c r="J108" s="72">
        <f>L108+N108+P108+R108</f>
        <v>36854</v>
      </c>
      <c r="K108" s="40">
        <v>36854</v>
      </c>
      <c r="L108" s="73">
        <v>36854</v>
      </c>
      <c r="M108" s="74"/>
      <c r="N108" s="75"/>
      <c r="O108" s="76"/>
      <c r="P108" s="73"/>
      <c r="Q108" s="40"/>
      <c r="R108" s="77"/>
    </row>
    <row r="109" spans="2:21" ht="24" customHeight="1" x14ac:dyDescent="0.25">
      <c r="B109" s="372" t="s">
        <v>188</v>
      </c>
      <c r="C109" s="373"/>
      <c r="D109" s="374" t="s">
        <v>147</v>
      </c>
      <c r="E109" s="375"/>
      <c r="F109" s="375"/>
      <c r="G109" s="375"/>
      <c r="H109" s="376"/>
      <c r="I109" s="46">
        <f t="shared" si="15"/>
        <v>38951</v>
      </c>
      <c r="J109" s="47">
        <f t="shared" ref="J109:J150" si="16">L109+N109+P109+R109</f>
        <v>38089</v>
      </c>
      <c r="K109" s="48">
        <v>38951</v>
      </c>
      <c r="L109" s="52">
        <v>38089</v>
      </c>
      <c r="M109" s="30"/>
      <c r="N109" s="31"/>
      <c r="O109" s="50"/>
      <c r="P109" s="52"/>
      <c r="Q109" s="46"/>
      <c r="R109" s="53"/>
    </row>
    <row r="110" spans="2:21" ht="21" customHeight="1" x14ac:dyDescent="0.25">
      <c r="B110" s="372" t="s">
        <v>189</v>
      </c>
      <c r="C110" s="373"/>
      <c r="D110" s="374" t="s">
        <v>148</v>
      </c>
      <c r="E110" s="375"/>
      <c r="F110" s="375"/>
      <c r="G110" s="375"/>
      <c r="H110" s="376"/>
      <c r="I110" s="46">
        <f t="shared" si="15"/>
        <v>15900</v>
      </c>
      <c r="J110" s="47">
        <f t="shared" si="16"/>
        <v>15864</v>
      </c>
      <c r="K110" s="48">
        <v>15900</v>
      </c>
      <c r="L110" s="52">
        <v>15864</v>
      </c>
      <c r="M110" s="30"/>
      <c r="N110" s="31"/>
      <c r="O110" s="50"/>
      <c r="P110" s="52"/>
      <c r="Q110" s="46"/>
      <c r="R110" s="53"/>
    </row>
    <row r="111" spans="2:21" ht="19.5" customHeight="1" x14ac:dyDescent="0.25">
      <c r="B111" s="372" t="s">
        <v>190</v>
      </c>
      <c r="C111" s="373"/>
      <c r="D111" s="374" t="s">
        <v>149</v>
      </c>
      <c r="E111" s="375"/>
      <c r="F111" s="375"/>
      <c r="G111" s="375"/>
      <c r="H111" s="376"/>
      <c r="I111" s="46">
        <f t="shared" si="15"/>
        <v>1751</v>
      </c>
      <c r="J111" s="47">
        <f t="shared" si="16"/>
        <v>1751</v>
      </c>
      <c r="K111" s="48">
        <v>1751</v>
      </c>
      <c r="L111" s="52">
        <v>1751</v>
      </c>
      <c r="M111" s="30"/>
      <c r="N111" s="31"/>
      <c r="O111" s="50"/>
      <c r="P111" s="52"/>
      <c r="Q111" s="46"/>
      <c r="R111" s="53"/>
    </row>
    <row r="112" spans="2:21" ht="15" customHeight="1" x14ac:dyDescent="0.25">
      <c r="B112" s="372" t="s">
        <v>191</v>
      </c>
      <c r="C112" s="373"/>
      <c r="D112" s="372" t="s">
        <v>150</v>
      </c>
      <c r="E112" s="385"/>
      <c r="F112" s="385"/>
      <c r="G112" s="385"/>
      <c r="H112" s="382"/>
      <c r="I112" s="46">
        <f t="shared" si="15"/>
        <v>0</v>
      </c>
      <c r="J112" s="47">
        <f t="shared" si="16"/>
        <v>0</v>
      </c>
      <c r="K112" s="48">
        <v>0</v>
      </c>
      <c r="L112" s="52"/>
      <c r="M112" s="30"/>
      <c r="N112" s="31"/>
      <c r="O112" s="50"/>
      <c r="P112" s="52"/>
      <c r="Q112" s="46"/>
      <c r="R112" s="53"/>
    </row>
    <row r="113" spans="2:18" ht="15" customHeight="1" x14ac:dyDescent="0.25">
      <c r="B113" s="372" t="s">
        <v>192</v>
      </c>
      <c r="C113" s="373"/>
      <c r="D113" s="372" t="s">
        <v>151</v>
      </c>
      <c r="E113" s="385"/>
      <c r="F113" s="385"/>
      <c r="G113" s="385"/>
      <c r="H113" s="382"/>
      <c r="I113" s="46">
        <f t="shared" si="15"/>
        <v>0</v>
      </c>
      <c r="J113" s="47">
        <f t="shared" si="16"/>
        <v>1008</v>
      </c>
      <c r="K113" s="48">
        <v>0</v>
      </c>
      <c r="L113" s="52">
        <v>1008</v>
      </c>
      <c r="M113" s="30"/>
      <c r="N113" s="31"/>
      <c r="O113" s="50"/>
      <c r="P113" s="52"/>
      <c r="Q113" s="46"/>
      <c r="R113" s="53"/>
    </row>
    <row r="114" spans="2:18" ht="23.25" customHeight="1" x14ac:dyDescent="0.25">
      <c r="B114" s="372" t="s">
        <v>193</v>
      </c>
      <c r="C114" s="373"/>
      <c r="D114" s="374" t="s">
        <v>152</v>
      </c>
      <c r="E114" s="375"/>
      <c r="F114" s="375"/>
      <c r="G114" s="375"/>
      <c r="H114" s="376"/>
      <c r="I114" s="46">
        <f t="shared" si="15"/>
        <v>1080</v>
      </c>
      <c r="J114" s="47">
        <f t="shared" si="16"/>
        <v>1080</v>
      </c>
      <c r="K114" s="48">
        <v>1080</v>
      </c>
      <c r="L114" s="52">
        <v>1080</v>
      </c>
      <c r="M114" s="30"/>
      <c r="N114" s="31"/>
      <c r="O114" s="50"/>
      <c r="P114" s="52"/>
      <c r="Q114" s="46"/>
      <c r="R114" s="53"/>
    </row>
    <row r="115" spans="2:18" ht="26.25" customHeight="1" x14ac:dyDescent="0.25">
      <c r="B115" s="372" t="s">
        <v>194</v>
      </c>
      <c r="C115" s="373"/>
      <c r="D115" s="374" t="s">
        <v>153</v>
      </c>
      <c r="E115" s="375"/>
      <c r="F115" s="375"/>
      <c r="G115" s="375"/>
      <c r="H115" s="376"/>
      <c r="I115" s="46">
        <f t="shared" si="15"/>
        <v>3955</v>
      </c>
      <c r="J115" s="47">
        <f t="shared" si="16"/>
        <v>4271</v>
      </c>
      <c r="K115" s="48">
        <v>3955</v>
      </c>
      <c r="L115" s="52">
        <v>4271</v>
      </c>
      <c r="M115" s="30"/>
      <c r="N115" s="31"/>
      <c r="O115" s="50"/>
      <c r="P115" s="52"/>
      <c r="Q115" s="46"/>
      <c r="R115" s="53"/>
    </row>
    <row r="116" spans="2:18" ht="21" customHeight="1" x14ac:dyDescent="0.25">
      <c r="B116" s="372" t="s">
        <v>195</v>
      </c>
      <c r="C116" s="373"/>
      <c r="D116" s="374" t="s">
        <v>154</v>
      </c>
      <c r="E116" s="375"/>
      <c r="F116" s="375"/>
      <c r="G116" s="375"/>
      <c r="H116" s="376"/>
      <c r="I116" s="46">
        <f t="shared" si="15"/>
        <v>4043</v>
      </c>
      <c r="J116" s="47">
        <f t="shared" si="16"/>
        <v>65618</v>
      </c>
      <c r="K116" s="48">
        <v>4043</v>
      </c>
      <c r="L116" s="52">
        <v>65618</v>
      </c>
      <c r="M116" s="30"/>
      <c r="N116" s="31"/>
      <c r="O116" s="50"/>
      <c r="P116" s="52"/>
      <c r="Q116" s="46"/>
      <c r="R116" s="53"/>
    </row>
    <row r="117" spans="2:18" ht="20.25" customHeight="1" x14ac:dyDescent="0.25">
      <c r="B117" s="372" t="s">
        <v>196</v>
      </c>
      <c r="C117" s="373"/>
      <c r="D117" s="374" t="s">
        <v>155</v>
      </c>
      <c r="E117" s="375"/>
      <c r="F117" s="375"/>
      <c r="G117" s="375"/>
      <c r="H117" s="376"/>
      <c r="I117" s="46">
        <f t="shared" si="15"/>
        <v>13705</v>
      </c>
      <c r="J117" s="47">
        <f t="shared" si="16"/>
        <v>13705</v>
      </c>
      <c r="K117" s="48">
        <v>10387</v>
      </c>
      <c r="L117" s="52">
        <v>10387</v>
      </c>
      <c r="M117" s="30"/>
      <c r="N117" s="31"/>
      <c r="O117" s="50">
        <v>3318</v>
      </c>
      <c r="P117" s="52">
        <v>3318</v>
      </c>
      <c r="Q117" s="46"/>
      <c r="R117" s="53"/>
    </row>
    <row r="118" spans="2:18" ht="26.25" customHeight="1" x14ac:dyDescent="0.25">
      <c r="B118" s="372" t="s">
        <v>197</v>
      </c>
      <c r="C118" s="373"/>
      <c r="D118" s="374" t="s">
        <v>292</v>
      </c>
      <c r="E118" s="375"/>
      <c r="F118" s="375"/>
      <c r="G118" s="375"/>
      <c r="H118" s="376"/>
      <c r="I118" s="46">
        <f t="shared" si="15"/>
        <v>0</v>
      </c>
      <c r="J118" s="47">
        <f t="shared" si="16"/>
        <v>1050</v>
      </c>
      <c r="K118" s="48">
        <v>0</v>
      </c>
      <c r="L118" s="52"/>
      <c r="M118" s="30"/>
      <c r="N118" s="31">
        <v>1050</v>
      </c>
      <c r="O118" s="50"/>
      <c r="P118" s="52"/>
      <c r="Q118" s="46"/>
      <c r="R118" s="53"/>
    </row>
    <row r="119" spans="2:18" ht="23.25" customHeight="1" x14ac:dyDescent="0.25">
      <c r="B119" s="381" t="s">
        <v>198</v>
      </c>
      <c r="C119" s="373"/>
      <c r="D119" s="381" t="s">
        <v>156</v>
      </c>
      <c r="E119" s="382"/>
      <c r="F119" s="382"/>
      <c r="G119" s="382"/>
      <c r="H119" s="382"/>
      <c r="I119" s="18">
        <f>SUM(I108:I118)</f>
        <v>116239</v>
      </c>
      <c r="J119" s="24">
        <f>SUM(J108:J118)</f>
        <v>179290</v>
      </c>
      <c r="K119" s="25">
        <f>SUM(K108:K118)</f>
        <v>112921</v>
      </c>
      <c r="L119" s="26">
        <f>SUM(L108:L118)</f>
        <v>174922</v>
      </c>
      <c r="M119" s="27"/>
      <c r="N119" s="28">
        <f>SUM(N118)</f>
        <v>1050</v>
      </c>
      <c r="O119" s="25">
        <f>SUM(O117:O118)</f>
        <v>3318</v>
      </c>
      <c r="P119" s="23">
        <f>SUM(P117:P118)</f>
        <v>3318</v>
      </c>
      <c r="Q119" s="27">
        <f>SUM(Q108:R118)</f>
        <v>0</v>
      </c>
      <c r="R119" s="24"/>
    </row>
    <row r="120" spans="2:18" ht="21.75" customHeight="1" x14ac:dyDescent="0.25">
      <c r="B120" s="377" t="s">
        <v>199</v>
      </c>
      <c r="C120" s="378"/>
      <c r="D120" s="369" t="s">
        <v>157</v>
      </c>
      <c r="E120" s="370"/>
      <c r="F120" s="370"/>
      <c r="G120" s="370"/>
      <c r="H120" s="371"/>
      <c r="I120" s="46">
        <f t="shared" si="15"/>
        <v>0</v>
      </c>
      <c r="J120" s="72">
        <f t="shared" si="16"/>
        <v>0</v>
      </c>
      <c r="K120" s="48">
        <v>0</v>
      </c>
      <c r="L120" s="78"/>
      <c r="M120" s="79"/>
      <c r="N120" s="80"/>
      <c r="O120" s="81"/>
      <c r="P120" s="78"/>
      <c r="Q120" s="46"/>
      <c r="R120" s="53"/>
    </row>
    <row r="121" spans="2:18" ht="31.5" customHeight="1" x14ac:dyDescent="0.25">
      <c r="B121" s="372" t="s">
        <v>200</v>
      </c>
      <c r="C121" s="373"/>
      <c r="D121" s="374" t="s">
        <v>158</v>
      </c>
      <c r="E121" s="375"/>
      <c r="F121" s="375"/>
      <c r="G121" s="375"/>
      <c r="H121" s="376"/>
      <c r="I121" s="46">
        <f t="shared" si="15"/>
        <v>18000</v>
      </c>
      <c r="J121" s="47">
        <f t="shared" si="16"/>
        <v>18000</v>
      </c>
      <c r="K121" s="48">
        <v>18000</v>
      </c>
      <c r="L121" s="52">
        <v>18000</v>
      </c>
      <c r="M121" s="61"/>
      <c r="N121" s="62"/>
      <c r="O121" s="63"/>
      <c r="P121" s="64"/>
      <c r="Q121" s="46"/>
      <c r="R121" s="53"/>
    </row>
    <row r="122" spans="2:18" s="6" customFormat="1" ht="31.5" customHeight="1" x14ac:dyDescent="0.25">
      <c r="B122" s="395" t="s">
        <v>264</v>
      </c>
      <c r="C122" s="396"/>
      <c r="D122" s="374" t="s">
        <v>265</v>
      </c>
      <c r="E122" s="375"/>
      <c r="F122" s="375"/>
      <c r="G122" s="375"/>
      <c r="H122" s="376"/>
      <c r="I122" s="46">
        <f t="shared" si="15"/>
        <v>63315</v>
      </c>
      <c r="J122" s="47">
        <f t="shared" si="16"/>
        <v>63315</v>
      </c>
      <c r="K122" s="48">
        <v>63315</v>
      </c>
      <c r="L122" s="52">
        <v>63315</v>
      </c>
      <c r="M122" s="61"/>
      <c r="N122" s="62"/>
      <c r="O122" s="63"/>
      <c r="P122" s="64"/>
      <c r="Q122" s="46"/>
      <c r="R122" s="59"/>
    </row>
    <row r="123" spans="2:18" s="6" customFormat="1" ht="23.25" customHeight="1" x14ac:dyDescent="0.25">
      <c r="B123" s="395" t="s">
        <v>266</v>
      </c>
      <c r="C123" s="396"/>
      <c r="D123" s="374" t="s">
        <v>267</v>
      </c>
      <c r="E123" s="375"/>
      <c r="F123" s="375"/>
      <c r="G123" s="375"/>
      <c r="H123" s="376"/>
      <c r="I123" s="46">
        <f t="shared" si="15"/>
        <v>0</v>
      </c>
      <c r="J123" s="47">
        <f t="shared" si="16"/>
        <v>4198</v>
      </c>
      <c r="K123" s="48"/>
      <c r="L123" s="52">
        <v>4198</v>
      </c>
      <c r="M123" s="61"/>
      <c r="N123" s="62"/>
      <c r="O123" s="63"/>
      <c r="P123" s="64"/>
      <c r="Q123" s="46"/>
      <c r="R123" s="59"/>
    </row>
    <row r="124" spans="2:18" ht="20.25" customHeight="1" x14ac:dyDescent="0.25">
      <c r="B124" s="372" t="s">
        <v>201</v>
      </c>
      <c r="C124" s="373"/>
      <c r="D124" s="374" t="s">
        <v>178</v>
      </c>
      <c r="E124" s="375"/>
      <c r="F124" s="375"/>
      <c r="G124" s="375"/>
      <c r="H124" s="376"/>
      <c r="I124" s="46">
        <f t="shared" si="15"/>
        <v>0</v>
      </c>
      <c r="J124" s="47">
        <f t="shared" si="16"/>
        <v>0</v>
      </c>
      <c r="K124" s="48">
        <v>0</v>
      </c>
      <c r="L124" s="52"/>
      <c r="M124" s="61"/>
      <c r="N124" s="62"/>
      <c r="O124" s="63"/>
      <c r="P124" s="64"/>
      <c r="Q124" s="46"/>
      <c r="R124" s="53"/>
    </row>
    <row r="125" spans="2:18" ht="30" customHeight="1" x14ac:dyDescent="0.25">
      <c r="B125" s="381" t="s">
        <v>202</v>
      </c>
      <c r="C125" s="373"/>
      <c r="D125" s="381" t="s">
        <v>159</v>
      </c>
      <c r="E125" s="382"/>
      <c r="F125" s="382"/>
      <c r="G125" s="382"/>
      <c r="H125" s="382"/>
      <c r="I125" s="18">
        <f>SUM(I120:I124)</f>
        <v>81315</v>
      </c>
      <c r="J125" s="24">
        <f>SUM(J120:J124)</f>
        <v>85513</v>
      </c>
      <c r="K125" s="25">
        <f>SUM(K120:K124)</f>
        <v>81315</v>
      </c>
      <c r="L125" s="26">
        <f t="shared" ref="L125:Q125" si="17">SUM(L120:L124)</f>
        <v>85513</v>
      </c>
      <c r="M125" s="27">
        <f t="shared" si="17"/>
        <v>0</v>
      </c>
      <c r="N125" s="28">
        <f t="shared" si="17"/>
        <v>0</v>
      </c>
      <c r="O125" s="25">
        <f t="shared" si="17"/>
        <v>0</v>
      </c>
      <c r="P125" s="26">
        <f t="shared" si="17"/>
        <v>0</v>
      </c>
      <c r="Q125" s="27">
        <f t="shared" si="17"/>
        <v>0</v>
      </c>
      <c r="R125" s="24"/>
    </row>
    <row r="126" spans="2:18" ht="15" customHeight="1" x14ac:dyDescent="0.25">
      <c r="B126" s="377" t="s">
        <v>203</v>
      </c>
      <c r="C126" s="378"/>
      <c r="D126" s="377" t="s">
        <v>160</v>
      </c>
      <c r="E126" s="379"/>
      <c r="F126" s="379"/>
      <c r="G126" s="379"/>
      <c r="H126" s="380"/>
      <c r="I126" s="46">
        <f t="shared" si="15"/>
        <v>1500</v>
      </c>
      <c r="J126" s="72">
        <f t="shared" si="16"/>
        <v>1500</v>
      </c>
      <c r="K126" s="48">
        <v>1500</v>
      </c>
      <c r="L126" s="82">
        <v>1500</v>
      </c>
      <c r="M126" s="83"/>
      <c r="N126" s="84"/>
      <c r="O126" s="85"/>
      <c r="P126" s="82"/>
      <c r="Q126" s="46"/>
      <c r="R126" s="53"/>
    </row>
    <row r="127" spans="2:18" ht="23.25" customHeight="1" x14ac:dyDescent="0.25">
      <c r="B127" s="399" t="s">
        <v>268</v>
      </c>
      <c r="C127" s="400"/>
      <c r="D127" s="374" t="s">
        <v>161</v>
      </c>
      <c r="E127" s="375"/>
      <c r="F127" s="375"/>
      <c r="G127" s="375"/>
      <c r="H127" s="376"/>
      <c r="I127" s="46">
        <f t="shared" si="15"/>
        <v>55000</v>
      </c>
      <c r="J127" s="47">
        <f t="shared" si="16"/>
        <v>75000</v>
      </c>
      <c r="K127" s="48">
        <v>55000</v>
      </c>
      <c r="L127" s="52">
        <v>75000</v>
      </c>
      <c r="M127" s="61"/>
      <c r="N127" s="62"/>
      <c r="O127" s="63"/>
      <c r="P127" s="64"/>
      <c r="Q127" s="46"/>
      <c r="R127" s="53"/>
    </row>
    <row r="128" spans="2:18" s="6" customFormat="1" ht="23.25" customHeight="1" x14ac:dyDescent="0.25">
      <c r="B128" s="399" t="s">
        <v>269</v>
      </c>
      <c r="C128" s="400"/>
      <c r="D128" s="374" t="s">
        <v>270</v>
      </c>
      <c r="E128" s="375"/>
      <c r="F128" s="375"/>
      <c r="G128" s="375"/>
      <c r="H128" s="376"/>
      <c r="I128" s="46">
        <f t="shared" si="15"/>
        <v>0</v>
      </c>
      <c r="J128" s="47">
        <f t="shared" si="16"/>
        <v>0</v>
      </c>
      <c r="K128" s="48">
        <v>0</v>
      </c>
      <c r="L128" s="52"/>
      <c r="M128" s="61"/>
      <c r="N128" s="62"/>
      <c r="O128" s="63"/>
      <c r="P128" s="64"/>
      <c r="Q128" s="46"/>
      <c r="R128" s="59"/>
    </row>
    <row r="129" spans="2:18" ht="20.25" customHeight="1" x14ac:dyDescent="0.25">
      <c r="B129" s="372" t="s">
        <v>204</v>
      </c>
      <c r="C129" s="373"/>
      <c r="D129" s="374" t="s">
        <v>179</v>
      </c>
      <c r="E129" s="375"/>
      <c r="F129" s="375"/>
      <c r="G129" s="375"/>
      <c r="H129" s="376"/>
      <c r="I129" s="46">
        <f t="shared" si="15"/>
        <v>3500</v>
      </c>
      <c r="J129" s="47">
        <f t="shared" si="16"/>
        <v>3500</v>
      </c>
      <c r="K129" s="48">
        <v>3500</v>
      </c>
      <c r="L129" s="52">
        <v>3500</v>
      </c>
      <c r="M129" s="61"/>
      <c r="N129" s="62"/>
      <c r="O129" s="63"/>
      <c r="P129" s="64"/>
      <c r="Q129" s="46"/>
      <c r="R129" s="53"/>
    </row>
    <row r="130" spans="2:18" ht="16.5" customHeight="1" x14ac:dyDescent="0.25">
      <c r="B130" s="372" t="s">
        <v>205</v>
      </c>
      <c r="C130" s="373"/>
      <c r="D130" s="372" t="s">
        <v>162</v>
      </c>
      <c r="E130" s="385"/>
      <c r="F130" s="385"/>
      <c r="G130" s="385"/>
      <c r="H130" s="382"/>
      <c r="I130" s="46">
        <f t="shared" si="15"/>
        <v>400</v>
      </c>
      <c r="J130" s="47">
        <f t="shared" si="16"/>
        <v>400</v>
      </c>
      <c r="K130" s="48">
        <v>400</v>
      </c>
      <c r="L130" s="52">
        <v>400</v>
      </c>
      <c r="M130" s="30"/>
      <c r="N130" s="31"/>
      <c r="O130" s="50"/>
      <c r="P130" s="52"/>
      <c r="Q130" s="46"/>
      <c r="R130" s="53"/>
    </row>
    <row r="131" spans="2:18" ht="13.5" customHeight="1" x14ac:dyDescent="0.25">
      <c r="B131" s="372" t="s">
        <v>206</v>
      </c>
      <c r="C131" s="373"/>
      <c r="D131" s="372" t="s">
        <v>180</v>
      </c>
      <c r="E131" s="385"/>
      <c r="F131" s="385"/>
      <c r="G131" s="385"/>
      <c r="H131" s="382"/>
      <c r="I131" s="46">
        <f t="shared" si="15"/>
        <v>0</v>
      </c>
      <c r="J131" s="47">
        <f t="shared" si="16"/>
        <v>0</v>
      </c>
      <c r="K131" s="48">
        <v>0</v>
      </c>
      <c r="L131" s="52"/>
      <c r="M131" s="30"/>
      <c r="N131" s="31"/>
      <c r="O131" s="50"/>
      <c r="P131" s="52"/>
      <c r="Q131" s="46"/>
      <c r="R131" s="53"/>
    </row>
    <row r="132" spans="2:18" ht="23.25" customHeight="1" x14ac:dyDescent="0.25">
      <c r="B132" s="381" t="s">
        <v>207</v>
      </c>
      <c r="C132" s="373"/>
      <c r="D132" s="381" t="s">
        <v>163</v>
      </c>
      <c r="E132" s="382"/>
      <c r="F132" s="382"/>
      <c r="G132" s="382"/>
      <c r="H132" s="382"/>
      <c r="I132" s="18">
        <f t="shared" ref="I132:Q132" si="18">SUM(I126:I131)</f>
        <v>60400</v>
      </c>
      <c r="J132" s="24">
        <f t="shared" si="18"/>
        <v>80400</v>
      </c>
      <c r="K132" s="25">
        <f t="shared" si="18"/>
        <v>60400</v>
      </c>
      <c r="L132" s="26">
        <f t="shared" si="18"/>
        <v>80400</v>
      </c>
      <c r="M132" s="27">
        <f t="shared" si="18"/>
        <v>0</v>
      </c>
      <c r="N132" s="28">
        <f t="shared" si="18"/>
        <v>0</v>
      </c>
      <c r="O132" s="25">
        <f t="shared" si="18"/>
        <v>0</v>
      </c>
      <c r="P132" s="26">
        <f t="shared" si="18"/>
        <v>0</v>
      </c>
      <c r="Q132" s="27">
        <f t="shared" si="18"/>
        <v>0</v>
      </c>
      <c r="R132" s="24"/>
    </row>
    <row r="133" spans="2:18" ht="17.25" customHeight="1" x14ac:dyDescent="0.25">
      <c r="B133" s="377" t="s">
        <v>208</v>
      </c>
      <c r="C133" s="378"/>
      <c r="D133" s="377" t="s">
        <v>164</v>
      </c>
      <c r="E133" s="379"/>
      <c r="F133" s="379"/>
      <c r="G133" s="379"/>
      <c r="H133" s="380"/>
      <c r="I133" s="46">
        <f t="shared" si="15"/>
        <v>1150</v>
      </c>
      <c r="J133" s="72">
        <f t="shared" si="16"/>
        <v>1150</v>
      </c>
      <c r="K133" s="48">
        <v>1150</v>
      </c>
      <c r="L133" s="82">
        <v>1150</v>
      </c>
      <c r="M133" s="83"/>
      <c r="N133" s="84"/>
      <c r="O133" s="85"/>
      <c r="P133" s="82"/>
      <c r="Q133" s="46"/>
      <c r="R133" s="53"/>
    </row>
    <row r="134" spans="2:18" ht="16.5" customHeight="1" x14ac:dyDescent="0.25">
      <c r="B134" s="372" t="s">
        <v>209</v>
      </c>
      <c r="C134" s="373"/>
      <c r="D134" s="372" t="s">
        <v>181</v>
      </c>
      <c r="E134" s="385"/>
      <c r="F134" s="385"/>
      <c r="G134" s="385"/>
      <c r="H134" s="382"/>
      <c r="I134" s="46">
        <f t="shared" si="15"/>
        <v>1488</v>
      </c>
      <c r="J134" s="47">
        <f t="shared" si="16"/>
        <v>1568</v>
      </c>
      <c r="K134" s="48">
        <v>1488</v>
      </c>
      <c r="L134" s="52">
        <v>1488</v>
      </c>
      <c r="M134" s="30"/>
      <c r="N134" s="31">
        <v>80</v>
      </c>
      <c r="O134" s="50"/>
      <c r="P134" s="52"/>
      <c r="Q134" s="46"/>
      <c r="R134" s="53"/>
    </row>
    <row r="135" spans="2:18" ht="16.5" customHeight="1" x14ac:dyDescent="0.25">
      <c r="B135" s="372" t="s">
        <v>210</v>
      </c>
      <c r="C135" s="373"/>
      <c r="D135" s="372" t="s">
        <v>165</v>
      </c>
      <c r="E135" s="385"/>
      <c r="F135" s="385"/>
      <c r="G135" s="385"/>
      <c r="H135" s="382"/>
      <c r="I135" s="46">
        <f t="shared" si="15"/>
        <v>600</v>
      </c>
      <c r="J135" s="47">
        <f t="shared" si="16"/>
        <v>600</v>
      </c>
      <c r="K135" s="48">
        <v>600</v>
      </c>
      <c r="L135" s="52">
        <v>600</v>
      </c>
      <c r="M135" s="30"/>
      <c r="N135" s="31"/>
      <c r="O135" s="50"/>
      <c r="P135" s="52"/>
      <c r="Q135" s="46"/>
      <c r="R135" s="53"/>
    </row>
    <row r="136" spans="2:18" ht="15" customHeight="1" x14ac:dyDescent="0.25">
      <c r="B136" s="372" t="s">
        <v>211</v>
      </c>
      <c r="C136" s="373"/>
      <c r="D136" s="372" t="s">
        <v>166</v>
      </c>
      <c r="E136" s="385"/>
      <c r="F136" s="385"/>
      <c r="G136" s="385"/>
      <c r="H136" s="382"/>
      <c r="I136" s="46">
        <f t="shared" si="15"/>
        <v>30</v>
      </c>
      <c r="J136" s="47">
        <f t="shared" si="16"/>
        <v>30</v>
      </c>
      <c r="K136" s="48">
        <v>30</v>
      </c>
      <c r="L136" s="52">
        <v>30</v>
      </c>
      <c r="M136" s="30"/>
      <c r="N136" s="31"/>
      <c r="O136" s="50"/>
      <c r="P136" s="52"/>
      <c r="Q136" s="46"/>
      <c r="R136" s="53"/>
    </row>
    <row r="137" spans="2:18" ht="13.5" customHeight="1" x14ac:dyDescent="0.25">
      <c r="B137" s="372" t="s">
        <v>212</v>
      </c>
      <c r="C137" s="373"/>
      <c r="D137" s="372" t="s">
        <v>167</v>
      </c>
      <c r="E137" s="385"/>
      <c r="F137" s="385"/>
      <c r="G137" s="385"/>
      <c r="H137" s="382"/>
      <c r="I137" s="46">
        <f t="shared" si="15"/>
        <v>3934</v>
      </c>
      <c r="J137" s="47">
        <f t="shared" si="16"/>
        <v>3934</v>
      </c>
      <c r="K137" s="48">
        <v>3934</v>
      </c>
      <c r="L137" s="52">
        <v>3934</v>
      </c>
      <c r="M137" s="30"/>
      <c r="N137" s="31"/>
      <c r="O137" s="50"/>
      <c r="P137" s="52"/>
      <c r="Q137" s="46"/>
      <c r="R137" s="53"/>
    </row>
    <row r="138" spans="2:18" ht="14.25" customHeight="1" x14ac:dyDescent="0.25">
      <c r="B138" s="372" t="s">
        <v>213</v>
      </c>
      <c r="C138" s="373"/>
      <c r="D138" s="372" t="s">
        <v>168</v>
      </c>
      <c r="E138" s="385"/>
      <c r="F138" s="385"/>
      <c r="G138" s="385"/>
      <c r="H138" s="382"/>
      <c r="I138" s="46">
        <f t="shared" si="15"/>
        <v>1936</v>
      </c>
      <c r="J138" s="47">
        <f t="shared" si="16"/>
        <v>1936</v>
      </c>
      <c r="K138" s="48">
        <v>1936</v>
      </c>
      <c r="L138" s="52">
        <v>1936</v>
      </c>
      <c r="M138" s="30"/>
      <c r="N138" s="31"/>
      <c r="O138" s="50"/>
      <c r="P138" s="52"/>
      <c r="Q138" s="46"/>
      <c r="R138" s="53"/>
    </row>
    <row r="139" spans="2:18" ht="15" customHeight="1" x14ac:dyDescent="0.25">
      <c r="B139" s="372" t="s">
        <v>214</v>
      </c>
      <c r="C139" s="373"/>
      <c r="D139" s="372" t="s">
        <v>169</v>
      </c>
      <c r="E139" s="385"/>
      <c r="F139" s="385"/>
      <c r="G139" s="385"/>
      <c r="H139" s="382"/>
      <c r="I139" s="46">
        <f t="shared" si="15"/>
        <v>3166</v>
      </c>
      <c r="J139" s="47">
        <f t="shared" si="16"/>
        <v>3166</v>
      </c>
      <c r="K139" s="48">
        <v>3166</v>
      </c>
      <c r="L139" s="52">
        <v>3166</v>
      </c>
      <c r="M139" s="30"/>
      <c r="N139" s="31"/>
      <c r="O139" s="50"/>
      <c r="P139" s="52"/>
      <c r="Q139" s="46"/>
      <c r="R139" s="53"/>
    </row>
    <row r="140" spans="2:18" ht="15.75" customHeight="1" x14ac:dyDescent="0.25">
      <c r="B140" s="372" t="s">
        <v>215</v>
      </c>
      <c r="C140" s="373"/>
      <c r="D140" s="372" t="s">
        <v>170</v>
      </c>
      <c r="E140" s="385"/>
      <c r="F140" s="385"/>
      <c r="G140" s="385"/>
      <c r="H140" s="382"/>
      <c r="I140" s="46">
        <f t="shared" si="15"/>
        <v>300</v>
      </c>
      <c r="J140" s="47">
        <f t="shared" si="16"/>
        <v>301</v>
      </c>
      <c r="K140" s="48">
        <v>300</v>
      </c>
      <c r="L140" s="52">
        <v>300</v>
      </c>
      <c r="M140" s="30"/>
      <c r="N140" s="31">
        <v>1</v>
      </c>
      <c r="O140" s="50"/>
      <c r="P140" s="52"/>
      <c r="Q140" s="46"/>
      <c r="R140" s="53"/>
    </row>
    <row r="141" spans="2:18" s="6" customFormat="1" ht="15.75" customHeight="1" x14ac:dyDescent="0.25">
      <c r="B141" s="395" t="s">
        <v>271</v>
      </c>
      <c r="C141" s="396"/>
      <c r="D141" s="397" t="s">
        <v>272</v>
      </c>
      <c r="E141" s="398"/>
      <c r="F141" s="398"/>
      <c r="G141" s="398"/>
      <c r="H141" s="398"/>
      <c r="I141" s="46">
        <f t="shared" si="15"/>
        <v>175</v>
      </c>
      <c r="J141" s="47">
        <f t="shared" si="16"/>
        <v>175</v>
      </c>
      <c r="K141" s="48">
        <v>175</v>
      </c>
      <c r="L141" s="54">
        <v>175</v>
      </c>
      <c r="M141" s="55"/>
      <c r="N141" s="56"/>
      <c r="O141" s="57"/>
      <c r="P141" s="58"/>
      <c r="Q141" s="46"/>
      <c r="R141" s="59"/>
    </row>
    <row r="142" spans="2:18" ht="16.5" customHeight="1" x14ac:dyDescent="0.25">
      <c r="B142" s="372" t="s">
        <v>216</v>
      </c>
      <c r="C142" s="373"/>
      <c r="D142" s="372" t="s">
        <v>182</v>
      </c>
      <c r="E142" s="385"/>
      <c r="F142" s="385"/>
      <c r="G142" s="385"/>
      <c r="H142" s="382"/>
      <c r="I142" s="46">
        <f t="shared" si="15"/>
        <v>0</v>
      </c>
      <c r="J142" s="47">
        <f t="shared" si="16"/>
        <v>1</v>
      </c>
      <c r="K142" s="48">
        <v>0</v>
      </c>
      <c r="L142" s="52"/>
      <c r="M142" s="30"/>
      <c r="N142" s="31">
        <v>1</v>
      </c>
      <c r="O142" s="50"/>
      <c r="P142" s="52"/>
      <c r="Q142" s="46"/>
      <c r="R142" s="53"/>
    </row>
    <row r="143" spans="2:18" ht="20.100000000000001" customHeight="1" x14ac:dyDescent="0.25">
      <c r="B143" s="381" t="s">
        <v>217</v>
      </c>
      <c r="C143" s="373"/>
      <c r="D143" s="381" t="s">
        <v>171</v>
      </c>
      <c r="E143" s="382"/>
      <c r="F143" s="382"/>
      <c r="G143" s="382"/>
      <c r="H143" s="382"/>
      <c r="I143" s="18">
        <f t="shared" ref="I143:R143" si="19">SUM(I133:I142)</f>
        <v>12779</v>
      </c>
      <c r="J143" s="24">
        <f t="shared" si="19"/>
        <v>12861</v>
      </c>
      <c r="K143" s="25">
        <f t="shared" si="19"/>
        <v>12779</v>
      </c>
      <c r="L143" s="26">
        <f t="shared" si="19"/>
        <v>12779</v>
      </c>
      <c r="M143" s="27">
        <f t="shared" si="19"/>
        <v>0</v>
      </c>
      <c r="N143" s="28">
        <f t="shared" si="19"/>
        <v>82</v>
      </c>
      <c r="O143" s="25">
        <f t="shared" si="19"/>
        <v>0</v>
      </c>
      <c r="P143" s="26">
        <f t="shared" si="19"/>
        <v>0</v>
      </c>
      <c r="Q143" s="27">
        <f t="shared" si="19"/>
        <v>0</v>
      </c>
      <c r="R143" s="24">
        <f t="shared" si="19"/>
        <v>0</v>
      </c>
    </row>
    <row r="144" spans="2:18" ht="15" customHeight="1" thickBot="1" x14ac:dyDescent="0.3">
      <c r="B144" s="401" t="s">
        <v>218</v>
      </c>
      <c r="C144" s="402"/>
      <c r="D144" s="401" t="s">
        <v>273</v>
      </c>
      <c r="E144" s="403"/>
      <c r="F144" s="403"/>
      <c r="G144" s="403"/>
      <c r="H144" s="404"/>
      <c r="I144" s="89">
        <f t="shared" si="15"/>
        <v>0</v>
      </c>
      <c r="J144" s="90">
        <f t="shared" si="16"/>
        <v>0</v>
      </c>
      <c r="K144" s="41"/>
      <c r="L144" s="42"/>
      <c r="M144" s="43"/>
      <c r="N144" s="44"/>
      <c r="O144" s="41"/>
      <c r="P144" s="42"/>
      <c r="Q144" s="386">
        <v>0</v>
      </c>
      <c r="R144" s="387"/>
    </row>
    <row r="145" spans="2:18" ht="21.75" customHeight="1" x14ac:dyDescent="0.25">
      <c r="B145" s="377" t="s">
        <v>219</v>
      </c>
      <c r="C145" s="378"/>
      <c r="D145" s="369" t="s">
        <v>172</v>
      </c>
      <c r="E145" s="370"/>
      <c r="F145" s="370"/>
      <c r="G145" s="370"/>
      <c r="H145" s="371"/>
      <c r="I145" s="22">
        <f t="shared" si="15"/>
        <v>1200</v>
      </c>
      <c r="J145" s="72">
        <f t="shared" si="16"/>
        <v>1200</v>
      </c>
      <c r="K145" s="86">
        <v>1200</v>
      </c>
      <c r="L145" s="82">
        <v>1200</v>
      </c>
      <c r="M145" s="79"/>
      <c r="N145" s="80"/>
      <c r="O145" s="81"/>
      <c r="P145" s="78"/>
      <c r="Q145" s="40"/>
      <c r="R145" s="87"/>
    </row>
    <row r="146" spans="2:18" ht="21" customHeight="1" x14ac:dyDescent="0.25">
      <c r="B146" s="372" t="s">
        <v>220</v>
      </c>
      <c r="C146" s="373"/>
      <c r="D146" s="374" t="s">
        <v>183</v>
      </c>
      <c r="E146" s="375"/>
      <c r="F146" s="375"/>
      <c r="G146" s="375"/>
      <c r="H146" s="376"/>
      <c r="I146" s="46">
        <f t="shared" si="15"/>
        <v>0</v>
      </c>
      <c r="J146" s="47">
        <f t="shared" si="16"/>
        <v>0</v>
      </c>
      <c r="K146" s="48"/>
      <c r="L146" s="64"/>
      <c r="M146" s="61"/>
      <c r="N146" s="62"/>
      <c r="O146" s="63"/>
      <c r="P146" s="64"/>
      <c r="Q146" s="46"/>
      <c r="R146" s="53"/>
    </row>
    <row r="147" spans="2:18" ht="20.100000000000001" customHeight="1" x14ac:dyDescent="0.25">
      <c r="B147" s="381" t="s">
        <v>221</v>
      </c>
      <c r="C147" s="373"/>
      <c r="D147" s="381" t="s">
        <v>173</v>
      </c>
      <c r="E147" s="382"/>
      <c r="F147" s="382"/>
      <c r="G147" s="382"/>
      <c r="H147" s="382"/>
      <c r="I147" s="18">
        <f>SUM(I145:I146)</f>
        <v>1200</v>
      </c>
      <c r="J147" s="24">
        <f>SUM(J145:J146)</f>
        <v>1200</v>
      </c>
      <c r="K147" s="25">
        <f>SUM(K145:K146)</f>
        <v>1200</v>
      </c>
      <c r="L147" s="26">
        <f t="shared" ref="L147:Q147" si="20">SUM(L145:L146)</f>
        <v>1200</v>
      </c>
      <c r="M147" s="27">
        <f t="shared" si="20"/>
        <v>0</v>
      </c>
      <c r="N147" s="28">
        <f t="shared" si="20"/>
        <v>0</v>
      </c>
      <c r="O147" s="25">
        <f t="shared" si="20"/>
        <v>0</v>
      </c>
      <c r="P147" s="26">
        <f t="shared" si="20"/>
        <v>0</v>
      </c>
      <c r="Q147" s="27">
        <f t="shared" si="20"/>
        <v>0</v>
      </c>
      <c r="R147" s="24"/>
    </row>
    <row r="148" spans="2:18" ht="22.5" customHeight="1" x14ac:dyDescent="0.25">
      <c r="B148" s="367" t="s">
        <v>222</v>
      </c>
      <c r="C148" s="368"/>
      <c r="D148" s="369" t="s">
        <v>274</v>
      </c>
      <c r="E148" s="370"/>
      <c r="F148" s="370"/>
      <c r="G148" s="370"/>
      <c r="H148" s="371"/>
      <c r="I148" s="46">
        <f t="shared" si="15"/>
        <v>0</v>
      </c>
      <c r="J148" s="72">
        <f t="shared" si="16"/>
        <v>800</v>
      </c>
      <c r="K148" s="48">
        <v>0</v>
      </c>
      <c r="L148" s="82">
        <v>800</v>
      </c>
      <c r="M148" s="79"/>
      <c r="N148" s="80"/>
      <c r="O148" s="81"/>
      <c r="P148" s="78"/>
      <c r="Q148" s="46">
        <v>0</v>
      </c>
      <c r="R148" s="88"/>
    </row>
    <row r="149" spans="2:18" s="6" customFormat="1" ht="22.5" customHeight="1" x14ac:dyDescent="0.25">
      <c r="B149" s="372" t="s">
        <v>222</v>
      </c>
      <c r="C149" s="373"/>
      <c r="D149" s="374" t="s">
        <v>184</v>
      </c>
      <c r="E149" s="375"/>
      <c r="F149" s="375"/>
      <c r="G149" s="375"/>
      <c r="H149" s="376"/>
      <c r="I149" s="46">
        <f t="shared" si="15"/>
        <v>0</v>
      </c>
      <c r="J149" s="47">
        <f t="shared" si="16"/>
        <v>0</v>
      </c>
      <c r="K149" s="48">
        <v>0</v>
      </c>
      <c r="L149" s="64"/>
      <c r="M149" s="61"/>
      <c r="N149" s="62"/>
      <c r="O149" s="63"/>
      <c r="P149" s="64"/>
      <c r="Q149" s="46">
        <v>0</v>
      </c>
      <c r="R149" s="53"/>
    </row>
    <row r="150" spans="2:18" ht="15" customHeight="1" x14ac:dyDescent="0.25">
      <c r="B150" s="372" t="s">
        <v>223</v>
      </c>
      <c r="C150" s="373"/>
      <c r="D150" s="374" t="s">
        <v>174</v>
      </c>
      <c r="E150" s="375"/>
      <c r="F150" s="375"/>
      <c r="G150" s="375"/>
      <c r="H150" s="376"/>
      <c r="I150" s="46">
        <f t="shared" si="15"/>
        <v>0</v>
      </c>
      <c r="J150" s="47">
        <f t="shared" si="16"/>
        <v>0</v>
      </c>
      <c r="K150" s="48"/>
      <c r="L150" s="64"/>
      <c r="M150" s="61"/>
      <c r="N150" s="62"/>
      <c r="O150" s="63"/>
      <c r="P150" s="64"/>
      <c r="Q150" s="46"/>
      <c r="R150" s="53"/>
    </row>
    <row r="151" spans="2:18" ht="20.100000000000001" customHeight="1" x14ac:dyDescent="0.25">
      <c r="B151" s="381" t="s">
        <v>224</v>
      </c>
      <c r="C151" s="373"/>
      <c r="D151" s="381" t="s">
        <v>175</v>
      </c>
      <c r="E151" s="382"/>
      <c r="F151" s="382"/>
      <c r="G151" s="382"/>
      <c r="H151" s="382"/>
      <c r="I151" s="18">
        <f>SUM(I148:I150)</f>
        <v>0</v>
      </c>
      <c r="J151" s="24">
        <f>SUM(J148:J150)</f>
        <v>800</v>
      </c>
      <c r="K151" s="25">
        <f>SUM(K148:K150)</f>
        <v>0</v>
      </c>
      <c r="L151" s="26">
        <f t="shared" ref="L151:Q151" si="21">SUM(L148:L150)</f>
        <v>800</v>
      </c>
      <c r="M151" s="27">
        <f t="shared" si="21"/>
        <v>0</v>
      </c>
      <c r="N151" s="28">
        <f t="shared" si="21"/>
        <v>0</v>
      </c>
      <c r="O151" s="25">
        <f t="shared" si="21"/>
        <v>0</v>
      </c>
      <c r="P151" s="26">
        <f t="shared" si="21"/>
        <v>0</v>
      </c>
      <c r="Q151" s="27">
        <f t="shared" si="21"/>
        <v>0</v>
      </c>
      <c r="R151" s="24"/>
    </row>
    <row r="152" spans="2:18" ht="17.25" customHeight="1" x14ac:dyDescent="0.25">
      <c r="B152" s="377" t="s">
        <v>225</v>
      </c>
      <c r="C152" s="378"/>
      <c r="D152" s="377" t="s">
        <v>176</v>
      </c>
      <c r="E152" s="379"/>
      <c r="F152" s="379"/>
      <c r="G152" s="379"/>
      <c r="H152" s="380"/>
      <c r="I152" s="46">
        <f t="shared" si="15"/>
        <v>47494</v>
      </c>
      <c r="J152" s="72">
        <f t="shared" si="15"/>
        <v>47484</v>
      </c>
      <c r="K152" s="48">
        <v>42691</v>
      </c>
      <c r="L152" s="82">
        <v>42691</v>
      </c>
      <c r="M152" s="83">
        <v>2490</v>
      </c>
      <c r="N152" s="84">
        <v>2480</v>
      </c>
      <c r="O152" s="85">
        <v>12</v>
      </c>
      <c r="P152" s="82">
        <v>12</v>
      </c>
      <c r="Q152" s="46">
        <v>2301</v>
      </c>
      <c r="R152" s="53">
        <v>2301</v>
      </c>
    </row>
    <row r="153" spans="2:18" ht="16.5" customHeight="1" x14ac:dyDescent="0.25">
      <c r="B153" s="372" t="s">
        <v>226</v>
      </c>
      <c r="C153" s="373"/>
      <c r="D153" s="372" t="s">
        <v>185</v>
      </c>
      <c r="E153" s="385"/>
      <c r="F153" s="385"/>
      <c r="G153" s="385"/>
      <c r="H153" s="382"/>
      <c r="I153" s="46">
        <f t="shared" si="15"/>
        <v>0</v>
      </c>
      <c r="J153" s="47">
        <f t="shared" si="15"/>
        <v>0</v>
      </c>
      <c r="K153" s="48"/>
      <c r="L153" s="52"/>
      <c r="M153" s="30"/>
      <c r="N153" s="31"/>
      <c r="O153" s="50"/>
      <c r="P153" s="52"/>
      <c r="Q153" s="46"/>
      <c r="R153" s="53"/>
    </row>
    <row r="154" spans="2:18" ht="24" customHeight="1" x14ac:dyDescent="0.25">
      <c r="B154" s="381" t="s">
        <v>227</v>
      </c>
      <c r="C154" s="373"/>
      <c r="D154" s="381" t="s">
        <v>186</v>
      </c>
      <c r="E154" s="382"/>
      <c r="F154" s="382"/>
      <c r="G154" s="382"/>
      <c r="H154" s="382"/>
      <c r="I154" s="18">
        <f>SUM(I152:I153)</f>
        <v>47494</v>
      </c>
      <c r="J154" s="24">
        <f>SUM(J152:J153)</f>
        <v>47484</v>
      </c>
      <c r="K154" s="25">
        <f>SUM(K152:K153)</f>
        <v>42691</v>
      </c>
      <c r="L154" s="26">
        <f t="shared" ref="L154:Q154" si="22">SUM(L152:L153)</f>
        <v>42691</v>
      </c>
      <c r="M154" s="27">
        <f t="shared" si="22"/>
        <v>2490</v>
      </c>
      <c r="N154" s="28">
        <f t="shared" si="22"/>
        <v>2480</v>
      </c>
      <c r="O154" s="25">
        <f t="shared" si="22"/>
        <v>12</v>
      </c>
      <c r="P154" s="26">
        <f t="shared" si="22"/>
        <v>12</v>
      </c>
      <c r="Q154" s="27">
        <f t="shared" si="22"/>
        <v>2301</v>
      </c>
      <c r="R154" s="24">
        <f>SUM(R152:R153)</f>
        <v>2301</v>
      </c>
    </row>
    <row r="155" spans="2:18" ht="20.100000000000001" customHeight="1" x14ac:dyDescent="0.25">
      <c r="B155" s="384" t="s">
        <v>228</v>
      </c>
      <c r="C155" s="373"/>
      <c r="D155" s="384" t="s">
        <v>177</v>
      </c>
      <c r="E155" s="382"/>
      <c r="F155" s="382"/>
      <c r="G155" s="382"/>
      <c r="H155" s="382"/>
      <c r="I155" s="35">
        <f t="shared" ref="I155:R155" si="23">I119+I132+I143+I147+I151+I154+I125</f>
        <v>319427</v>
      </c>
      <c r="J155" s="35">
        <f t="shared" si="23"/>
        <v>407548</v>
      </c>
      <c r="K155" s="33">
        <f t="shared" si="23"/>
        <v>311306</v>
      </c>
      <c r="L155" s="34">
        <f t="shared" si="23"/>
        <v>398305</v>
      </c>
      <c r="M155" s="35">
        <f t="shared" si="23"/>
        <v>2490</v>
      </c>
      <c r="N155" s="36">
        <f t="shared" si="23"/>
        <v>3612</v>
      </c>
      <c r="O155" s="33">
        <f t="shared" si="23"/>
        <v>3330</v>
      </c>
      <c r="P155" s="34">
        <f t="shared" si="23"/>
        <v>3330</v>
      </c>
      <c r="Q155" s="35">
        <f t="shared" si="23"/>
        <v>2301</v>
      </c>
      <c r="R155" s="35">
        <f t="shared" si="23"/>
        <v>2301</v>
      </c>
    </row>
    <row r="156" spans="2:18" ht="3.75" customHeight="1" x14ac:dyDescent="0.25">
      <c r="I156" s="45"/>
      <c r="J156" s="45"/>
      <c r="K156" s="45"/>
      <c r="L156" s="45"/>
      <c r="M156" s="45"/>
      <c r="N156" s="45"/>
      <c r="O156" s="45"/>
      <c r="P156" s="45"/>
      <c r="Q156" s="45"/>
      <c r="R156" s="45"/>
    </row>
    <row r="157" spans="2:18" x14ac:dyDescent="0.25">
      <c r="D157" s="5" t="s">
        <v>235</v>
      </c>
      <c r="I157" s="16">
        <f>I155-I103</f>
        <v>21432</v>
      </c>
      <c r="J157" s="16">
        <f>J155-J103</f>
        <v>14758</v>
      </c>
      <c r="K157" s="16"/>
      <c r="L157" s="16"/>
      <c r="M157" s="16"/>
      <c r="N157" s="16"/>
      <c r="O157" s="45"/>
      <c r="P157" s="45"/>
      <c r="Q157" s="383"/>
      <c r="R157" s="383"/>
    </row>
  </sheetData>
  <mergeCells count="296">
    <mergeCell ref="O11:P11"/>
    <mergeCell ref="Q11:R11"/>
    <mergeCell ref="B16:C16"/>
    <mergeCell ref="D16:H16"/>
    <mergeCell ref="I10:R10"/>
    <mergeCell ref="B12:C12"/>
    <mergeCell ref="D12:H12"/>
    <mergeCell ref="B15:C15"/>
    <mergeCell ref="D15:H15"/>
    <mergeCell ref="B10:H10"/>
    <mergeCell ref="B14:C14"/>
    <mergeCell ref="D14:H14"/>
    <mergeCell ref="B13:C13"/>
    <mergeCell ref="D13:H13"/>
    <mergeCell ref="B11:C11"/>
    <mergeCell ref="I11:J11"/>
    <mergeCell ref="K11:L11"/>
    <mergeCell ref="M11:N11"/>
    <mergeCell ref="B17:C17"/>
    <mergeCell ref="D17:H17"/>
    <mergeCell ref="B22:C22"/>
    <mergeCell ref="D22:H22"/>
    <mergeCell ref="B20:C20"/>
    <mergeCell ref="D20:H20"/>
    <mergeCell ref="B19:C19"/>
    <mergeCell ref="D19:H19"/>
    <mergeCell ref="B21:C21"/>
    <mergeCell ref="D21:H21"/>
    <mergeCell ref="B18:C18"/>
    <mergeCell ref="D18:H18"/>
    <mergeCell ref="B23:C23"/>
    <mergeCell ref="D23:H23"/>
    <mergeCell ref="B29:C29"/>
    <mergeCell ref="D29:H29"/>
    <mergeCell ref="B28:C28"/>
    <mergeCell ref="D28:H28"/>
    <mergeCell ref="B27:C27"/>
    <mergeCell ref="D27:H27"/>
    <mergeCell ref="B26:C26"/>
    <mergeCell ref="D26:H26"/>
    <mergeCell ref="B25:C25"/>
    <mergeCell ref="D25:H25"/>
    <mergeCell ref="B24:C24"/>
    <mergeCell ref="D24:H24"/>
    <mergeCell ref="B33:C33"/>
    <mergeCell ref="D33:H33"/>
    <mergeCell ref="B30:C30"/>
    <mergeCell ref="D30:H30"/>
    <mergeCell ref="B34:C34"/>
    <mergeCell ref="D34:H34"/>
    <mergeCell ref="B31:C31"/>
    <mergeCell ref="D31:H31"/>
    <mergeCell ref="B37:C37"/>
    <mergeCell ref="D37:H37"/>
    <mergeCell ref="B36:C36"/>
    <mergeCell ref="D36:H36"/>
    <mergeCell ref="B35:C35"/>
    <mergeCell ref="D35:H35"/>
    <mergeCell ref="B32:C32"/>
    <mergeCell ref="D32:H32"/>
    <mergeCell ref="B43:C43"/>
    <mergeCell ref="D43:H43"/>
    <mergeCell ref="B46:C46"/>
    <mergeCell ref="D46:H46"/>
    <mergeCell ref="B45:C45"/>
    <mergeCell ref="D45:H45"/>
    <mergeCell ref="B39:C39"/>
    <mergeCell ref="D39:H39"/>
    <mergeCell ref="B38:C38"/>
    <mergeCell ref="D38:H38"/>
    <mergeCell ref="B40:C40"/>
    <mergeCell ref="D40:H40"/>
    <mergeCell ref="B42:C42"/>
    <mergeCell ref="D42:H42"/>
    <mergeCell ref="B41:C41"/>
    <mergeCell ref="D41:H41"/>
    <mergeCell ref="B48:C48"/>
    <mergeCell ref="D48:H48"/>
    <mergeCell ref="B47:C47"/>
    <mergeCell ref="D47:H47"/>
    <mergeCell ref="B50:C50"/>
    <mergeCell ref="D50:H50"/>
    <mergeCell ref="B49:C49"/>
    <mergeCell ref="D49:H49"/>
    <mergeCell ref="B44:C44"/>
    <mergeCell ref="D44:H44"/>
    <mergeCell ref="B53:C53"/>
    <mergeCell ref="D53:H53"/>
    <mergeCell ref="B55:C55"/>
    <mergeCell ref="D55:H55"/>
    <mergeCell ref="B54:C54"/>
    <mergeCell ref="D54:H54"/>
    <mergeCell ref="B52:C52"/>
    <mergeCell ref="D52:H52"/>
    <mergeCell ref="B51:C51"/>
    <mergeCell ref="D51:H51"/>
    <mergeCell ref="B60:C60"/>
    <mergeCell ref="D60:H60"/>
    <mergeCell ref="B59:C59"/>
    <mergeCell ref="D59:H59"/>
    <mergeCell ref="B58:C58"/>
    <mergeCell ref="D58:H58"/>
    <mergeCell ref="B57:C57"/>
    <mergeCell ref="D57:H57"/>
    <mergeCell ref="B56:C56"/>
    <mergeCell ref="D56:H56"/>
    <mergeCell ref="B66:C66"/>
    <mergeCell ref="D66:H66"/>
    <mergeCell ref="B65:C65"/>
    <mergeCell ref="D65:H65"/>
    <mergeCell ref="B62:C62"/>
    <mergeCell ref="D62:H62"/>
    <mergeCell ref="B61:C61"/>
    <mergeCell ref="D61:H61"/>
    <mergeCell ref="B64:C64"/>
    <mergeCell ref="D64:H64"/>
    <mergeCell ref="B63:C63"/>
    <mergeCell ref="D63:H63"/>
    <mergeCell ref="B69:C69"/>
    <mergeCell ref="D69:H69"/>
    <mergeCell ref="B67:C67"/>
    <mergeCell ref="D67:H67"/>
    <mergeCell ref="B71:C71"/>
    <mergeCell ref="D71:H71"/>
    <mergeCell ref="B70:C70"/>
    <mergeCell ref="D70:H70"/>
    <mergeCell ref="B68:C68"/>
    <mergeCell ref="D68:H68"/>
    <mergeCell ref="B72:C72"/>
    <mergeCell ref="D72:H72"/>
    <mergeCell ref="D73:H73"/>
    <mergeCell ref="B73:C73"/>
    <mergeCell ref="B74:C74"/>
    <mergeCell ref="D74:H74"/>
    <mergeCell ref="B78:C78"/>
    <mergeCell ref="D78:H78"/>
    <mergeCell ref="B76:C76"/>
    <mergeCell ref="D76:H76"/>
    <mergeCell ref="B77:C77"/>
    <mergeCell ref="D77:H77"/>
    <mergeCell ref="B80:C80"/>
    <mergeCell ref="D80:H80"/>
    <mergeCell ref="B79:C79"/>
    <mergeCell ref="D79:H79"/>
    <mergeCell ref="B82:C82"/>
    <mergeCell ref="D82:H82"/>
    <mergeCell ref="B81:C81"/>
    <mergeCell ref="D81:H81"/>
    <mergeCell ref="B75:C75"/>
    <mergeCell ref="D75:H75"/>
    <mergeCell ref="B84:C84"/>
    <mergeCell ref="D84:H84"/>
    <mergeCell ref="B83:C83"/>
    <mergeCell ref="D83:H83"/>
    <mergeCell ref="B86:C86"/>
    <mergeCell ref="D86:H86"/>
    <mergeCell ref="B87:C87"/>
    <mergeCell ref="D87:H87"/>
    <mergeCell ref="B90:C90"/>
    <mergeCell ref="D90:H90"/>
    <mergeCell ref="B88:C88"/>
    <mergeCell ref="D88:H88"/>
    <mergeCell ref="B89:C89"/>
    <mergeCell ref="D89:H89"/>
    <mergeCell ref="B85:C85"/>
    <mergeCell ref="D85:H85"/>
    <mergeCell ref="B102:C102"/>
    <mergeCell ref="D102:H102"/>
    <mergeCell ref="B101:C101"/>
    <mergeCell ref="D101:H101"/>
    <mergeCell ref="B92:C92"/>
    <mergeCell ref="D92:H92"/>
    <mergeCell ref="B91:C91"/>
    <mergeCell ref="D91:H91"/>
    <mergeCell ref="B94:C94"/>
    <mergeCell ref="D94:H94"/>
    <mergeCell ref="B93:C93"/>
    <mergeCell ref="D93:H93"/>
    <mergeCell ref="B97:C97"/>
    <mergeCell ref="D97:H97"/>
    <mergeCell ref="B96:C96"/>
    <mergeCell ref="D96:H96"/>
    <mergeCell ref="B95:C95"/>
    <mergeCell ref="D95:H95"/>
    <mergeCell ref="B98:C98"/>
    <mergeCell ref="D98:H98"/>
    <mergeCell ref="B99:C99"/>
    <mergeCell ref="D99:H99"/>
    <mergeCell ref="B100:C100"/>
    <mergeCell ref="D100:H100"/>
    <mergeCell ref="B113:C113"/>
    <mergeCell ref="D113:H113"/>
    <mergeCell ref="B112:C112"/>
    <mergeCell ref="D112:H112"/>
    <mergeCell ref="B103:C103"/>
    <mergeCell ref="D103:H103"/>
    <mergeCell ref="B108:C108"/>
    <mergeCell ref="D108:H108"/>
    <mergeCell ref="B111:C111"/>
    <mergeCell ref="D111:H111"/>
    <mergeCell ref="B110:C110"/>
    <mergeCell ref="D110:H110"/>
    <mergeCell ref="B109:C109"/>
    <mergeCell ref="D109:H109"/>
    <mergeCell ref="B118:C118"/>
    <mergeCell ref="D118:H118"/>
    <mergeCell ref="B117:C117"/>
    <mergeCell ref="D117:H117"/>
    <mergeCell ref="B116:C116"/>
    <mergeCell ref="D116:H116"/>
    <mergeCell ref="B115:C115"/>
    <mergeCell ref="D115:H115"/>
    <mergeCell ref="B114:C114"/>
    <mergeCell ref="D114:H114"/>
    <mergeCell ref="B121:C121"/>
    <mergeCell ref="D121:H121"/>
    <mergeCell ref="B120:C120"/>
    <mergeCell ref="D120:H120"/>
    <mergeCell ref="B119:C119"/>
    <mergeCell ref="D119:H119"/>
    <mergeCell ref="B122:C122"/>
    <mergeCell ref="D122:H122"/>
    <mergeCell ref="B123:C123"/>
    <mergeCell ref="D123:H123"/>
    <mergeCell ref="D127:H127"/>
    <mergeCell ref="B126:C126"/>
    <mergeCell ref="D126:H126"/>
    <mergeCell ref="B125:C125"/>
    <mergeCell ref="D125:H125"/>
    <mergeCell ref="B128:C128"/>
    <mergeCell ref="D128:H128"/>
    <mergeCell ref="B124:C124"/>
    <mergeCell ref="D124:H124"/>
    <mergeCell ref="B146:C146"/>
    <mergeCell ref="D146:H146"/>
    <mergeCell ref="B145:C145"/>
    <mergeCell ref="D145:H145"/>
    <mergeCell ref="B144:C144"/>
    <mergeCell ref="D144:H144"/>
    <mergeCell ref="B133:C133"/>
    <mergeCell ref="D133:H133"/>
    <mergeCell ref="B132:C132"/>
    <mergeCell ref="D132:H132"/>
    <mergeCell ref="B138:C138"/>
    <mergeCell ref="D138:H138"/>
    <mergeCell ref="B137:C137"/>
    <mergeCell ref="D137:H137"/>
    <mergeCell ref="B136:C136"/>
    <mergeCell ref="D136:H136"/>
    <mergeCell ref="B135:C135"/>
    <mergeCell ref="D135:H135"/>
    <mergeCell ref="B134:C134"/>
    <mergeCell ref="D134:H134"/>
    <mergeCell ref="Q144:R144"/>
    <mergeCell ref="B143:C143"/>
    <mergeCell ref="D143:H143"/>
    <mergeCell ref="O2:R2"/>
    <mergeCell ref="C3:R3"/>
    <mergeCell ref="C4:R4"/>
    <mergeCell ref="B7:R7"/>
    <mergeCell ref="B9:R9"/>
    <mergeCell ref="B107:H107"/>
    <mergeCell ref="B142:C142"/>
    <mergeCell ref="D142:H142"/>
    <mergeCell ref="B140:C140"/>
    <mergeCell ref="D140:H140"/>
    <mergeCell ref="B141:C141"/>
    <mergeCell ref="D141:H141"/>
    <mergeCell ref="B139:C139"/>
    <mergeCell ref="D139:H139"/>
    <mergeCell ref="B131:C131"/>
    <mergeCell ref="D131:H131"/>
    <mergeCell ref="B130:C130"/>
    <mergeCell ref="D130:H130"/>
    <mergeCell ref="B129:C129"/>
    <mergeCell ref="D129:H129"/>
    <mergeCell ref="B127:C127"/>
    <mergeCell ref="Q157:R157"/>
    <mergeCell ref="B155:C155"/>
    <mergeCell ref="D155:H155"/>
    <mergeCell ref="B154:C154"/>
    <mergeCell ref="D154:H154"/>
    <mergeCell ref="B153:C153"/>
    <mergeCell ref="D153:H153"/>
    <mergeCell ref="B150:C150"/>
    <mergeCell ref="D150:H150"/>
    <mergeCell ref="B148:C148"/>
    <mergeCell ref="D148:H148"/>
    <mergeCell ref="B149:C149"/>
    <mergeCell ref="D149:H149"/>
    <mergeCell ref="B152:C152"/>
    <mergeCell ref="D152:H152"/>
    <mergeCell ref="B151:C151"/>
    <mergeCell ref="D151:H151"/>
    <mergeCell ref="B147:C147"/>
    <mergeCell ref="D147:H147"/>
  </mergeCells>
  <pageMargins left="0" right="0" top="0" bottom="0" header="0.59055118110236227" footer="0.59055118110236227"/>
  <pageSetup paperSize="9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selection activeCell="D6" sqref="D6"/>
    </sheetView>
  </sheetViews>
  <sheetFormatPr defaultRowHeight="15" x14ac:dyDescent="0.25"/>
  <cols>
    <col min="1" max="1" width="4" customWidth="1"/>
    <col min="2" max="2" width="1" customWidth="1"/>
    <col min="3" max="3" width="0.7109375" customWidth="1"/>
    <col min="4" max="4" width="98.85546875" customWidth="1"/>
    <col min="5" max="5" width="0.85546875" customWidth="1"/>
    <col min="6" max="7" width="16.42578125" customWidth="1"/>
  </cols>
  <sheetData>
    <row r="1" spans="1:7" x14ac:dyDescent="0.25">
      <c r="A1" s="94"/>
      <c r="B1" s="94"/>
      <c r="C1" s="94"/>
      <c r="D1" s="94"/>
      <c r="E1" s="438" t="s">
        <v>294</v>
      </c>
      <c r="F1" s="438"/>
      <c r="G1" s="438"/>
    </row>
    <row r="2" spans="1:7" ht="18.75" x14ac:dyDescent="0.25">
      <c r="A2" s="439" t="s">
        <v>295</v>
      </c>
      <c r="B2" s="439"/>
      <c r="C2" s="439"/>
      <c r="D2" s="439"/>
      <c r="E2" s="439"/>
      <c r="F2" s="439"/>
      <c r="G2" s="439"/>
    </row>
    <row r="3" spans="1:7" ht="22.5" x14ac:dyDescent="0.25">
      <c r="A3" s="108"/>
      <c r="B3" s="95"/>
      <c r="C3" s="95"/>
      <c r="D3" s="96" t="s">
        <v>296</v>
      </c>
      <c r="E3" s="96"/>
      <c r="F3" s="96"/>
      <c r="G3" s="95"/>
    </row>
    <row r="4" spans="1:7" ht="15.75" thickBot="1" x14ac:dyDescent="0.3">
      <c r="A4" s="108"/>
      <c r="B4" s="108"/>
      <c r="C4" s="108"/>
      <c r="D4" s="108"/>
      <c r="E4" s="108"/>
      <c r="F4" s="108"/>
      <c r="G4" s="109" t="s">
        <v>297</v>
      </c>
    </row>
    <row r="5" spans="1:7" ht="15.75" thickBot="1" x14ac:dyDescent="0.3">
      <c r="A5" s="440" t="s">
        <v>298</v>
      </c>
      <c r="B5" s="440"/>
      <c r="C5" s="441"/>
      <c r="D5" s="110" t="s">
        <v>299</v>
      </c>
      <c r="E5" s="97"/>
      <c r="F5" s="97"/>
      <c r="G5" s="111">
        <v>1120987</v>
      </c>
    </row>
    <row r="6" spans="1:7" x14ac:dyDescent="0.25">
      <c r="A6" s="112"/>
      <c r="B6" s="112"/>
      <c r="C6" s="112"/>
      <c r="D6" s="112"/>
      <c r="E6" s="113"/>
      <c r="F6" s="113"/>
      <c r="G6" s="114"/>
    </row>
    <row r="7" spans="1:7" ht="15.75" thickBot="1" x14ac:dyDescent="0.3">
      <c r="A7" s="94"/>
      <c r="B7" s="94"/>
      <c r="C7" s="94"/>
      <c r="D7" s="94"/>
      <c r="E7" s="94"/>
      <c r="F7" s="94"/>
      <c r="G7" s="98" t="s">
        <v>300</v>
      </c>
    </row>
    <row r="8" spans="1:7" ht="21" thickBot="1" x14ac:dyDescent="0.3">
      <c r="A8" s="99"/>
      <c r="B8" s="95"/>
      <c r="C8" s="95"/>
      <c r="D8" s="95"/>
      <c r="E8" s="97"/>
      <c r="F8" s="97"/>
      <c r="G8" s="115">
        <v>1536</v>
      </c>
    </row>
    <row r="9" spans="1:7" ht="16.5" thickBot="1" x14ac:dyDescent="0.3">
      <c r="A9" s="116"/>
      <c r="B9" s="117"/>
      <c r="C9" s="117"/>
      <c r="D9" s="118"/>
      <c r="E9" s="116"/>
      <c r="F9" s="116"/>
      <c r="G9" s="116"/>
    </row>
    <row r="10" spans="1:7" ht="20.100000000000001" customHeight="1" thickBot="1" x14ac:dyDescent="0.3">
      <c r="A10" s="119"/>
      <c r="B10" s="442" t="s">
        <v>301</v>
      </c>
      <c r="C10" s="443"/>
      <c r="D10" s="443"/>
      <c r="E10" s="120"/>
      <c r="F10" s="444" t="s">
        <v>302</v>
      </c>
      <c r="G10" s="445"/>
    </row>
    <row r="11" spans="1:7" ht="20.100000000000001" customHeight="1" thickBot="1" x14ac:dyDescent="0.3">
      <c r="A11" s="121" t="s">
        <v>303</v>
      </c>
      <c r="B11" s="436" t="s">
        <v>304</v>
      </c>
      <c r="C11" s="437"/>
      <c r="D11" s="122" t="s">
        <v>2</v>
      </c>
      <c r="E11" s="122"/>
      <c r="F11" s="123" t="s">
        <v>305</v>
      </c>
      <c r="G11" s="124" t="s">
        <v>306</v>
      </c>
    </row>
    <row r="12" spans="1:7" ht="20.100000000000001" customHeight="1" x14ac:dyDescent="0.25">
      <c r="A12" s="125">
        <v>1</v>
      </c>
      <c r="B12" s="126"/>
      <c r="C12" s="127"/>
      <c r="D12" s="128" t="s">
        <v>307</v>
      </c>
      <c r="E12" s="100"/>
      <c r="F12" s="155">
        <v>36594200</v>
      </c>
      <c r="G12" s="155">
        <v>36594200</v>
      </c>
    </row>
    <row r="13" spans="1:7" ht="20.100000000000001" customHeight="1" x14ac:dyDescent="0.25">
      <c r="A13" s="125"/>
      <c r="B13" s="126"/>
      <c r="C13" s="127"/>
      <c r="D13" s="128" t="s">
        <v>308</v>
      </c>
      <c r="E13" s="100"/>
      <c r="F13" s="156">
        <v>36594200</v>
      </c>
      <c r="G13" s="156">
        <v>36594200</v>
      </c>
    </row>
    <row r="14" spans="1:7" ht="20.100000000000001" customHeight="1" x14ac:dyDescent="0.25">
      <c r="A14" s="125">
        <v>2</v>
      </c>
      <c r="B14" s="126"/>
      <c r="C14" s="127"/>
      <c r="D14" s="129" t="s">
        <v>309</v>
      </c>
      <c r="E14" s="101"/>
      <c r="F14" s="157">
        <v>9134644</v>
      </c>
      <c r="G14" s="157">
        <v>9134644</v>
      </c>
    </row>
    <row r="15" spans="1:7" ht="20.100000000000001" customHeight="1" x14ac:dyDescent="0.25">
      <c r="A15" s="125">
        <v>3</v>
      </c>
      <c r="B15" s="126"/>
      <c r="C15" s="127"/>
      <c r="D15" s="131" t="s">
        <v>310</v>
      </c>
      <c r="E15" s="102"/>
      <c r="F15" s="158">
        <v>142130</v>
      </c>
      <c r="G15" s="158">
        <v>142130</v>
      </c>
    </row>
    <row r="16" spans="1:7" ht="20.100000000000001" customHeight="1" x14ac:dyDescent="0.25">
      <c r="A16" s="125">
        <v>4</v>
      </c>
      <c r="B16" s="126"/>
      <c r="C16" s="127"/>
      <c r="D16" s="129" t="s">
        <v>311</v>
      </c>
      <c r="E16" s="101"/>
      <c r="F16" s="157">
        <v>3697340</v>
      </c>
      <c r="G16" s="157">
        <v>3697340</v>
      </c>
    </row>
    <row r="17" spans="1:7" ht="20.100000000000001" customHeight="1" x14ac:dyDescent="0.25">
      <c r="A17" s="125" t="s">
        <v>312</v>
      </c>
      <c r="B17" s="126"/>
      <c r="C17" s="127"/>
      <c r="D17" s="129" t="s">
        <v>313</v>
      </c>
      <c r="E17" s="101"/>
      <c r="F17" s="157">
        <v>0</v>
      </c>
      <c r="G17" s="157">
        <v>0</v>
      </c>
    </row>
    <row r="18" spans="1:7" ht="20.100000000000001" customHeight="1" x14ac:dyDescent="0.25">
      <c r="A18" s="125" t="s">
        <v>314</v>
      </c>
      <c r="B18" s="126"/>
      <c r="C18" s="127"/>
      <c r="D18" s="129" t="s">
        <v>315</v>
      </c>
      <c r="E18" s="101"/>
      <c r="F18" s="157">
        <v>3680000</v>
      </c>
      <c r="G18" s="157">
        <v>3680000</v>
      </c>
    </row>
    <row r="19" spans="1:7" ht="20.100000000000001" customHeight="1" x14ac:dyDescent="0.25">
      <c r="A19" s="125" t="s">
        <v>316</v>
      </c>
      <c r="B19" s="126"/>
      <c r="C19" s="127"/>
      <c r="D19" s="129" t="s">
        <v>317</v>
      </c>
      <c r="E19" s="101"/>
      <c r="F19" s="157">
        <v>0</v>
      </c>
      <c r="G19" s="157">
        <v>0</v>
      </c>
    </row>
    <row r="20" spans="1:7" ht="20.100000000000001" customHeight="1" x14ac:dyDescent="0.25">
      <c r="A20" s="125" t="s">
        <v>318</v>
      </c>
      <c r="B20" s="126"/>
      <c r="C20" s="127"/>
      <c r="D20" s="129" t="s">
        <v>319</v>
      </c>
      <c r="E20" s="101"/>
      <c r="F20" s="157">
        <v>150144</v>
      </c>
      <c r="G20" s="157">
        <v>150144</v>
      </c>
    </row>
    <row r="21" spans="1:7" ht="20.100000000000001" customHeight="1" x14ac:dyDescent="0.25">
      <c r="A21" s="125" t="s">
        <v>320</v>
      </c>
      <c r="B21" s="126"/>
      <c r="C21" s="127"/>
      <c r="D21" s="129" t="s">
        <v>321</v>
      </c>
      <c r="E21" s="101"/>
      <c r="F21" s="157">
        <v>0</v>
      </c>
      <c r="G21" s="157">
        <v>0</v>
      </c>
    </row>
    <row r="22" spans="1:7" ht="20.100000000000001" customHeight="1" x14ac:dyDescent="0.25">
      <c r="A22" s="125" t="s">
        <v>322</v>
      </c>
      <c r="B22" s="126"/>
      <c r="C22" s="127"/>
      <c r="D22" s="129" t="s">
        <v>323</v>
      </c>
      <c r="E22" s="101"/>
      <c r="F22" s="157">
        <v>1607160</v>
      </c>
      <c r="G22" s="157">
        <v>1607160</v>
      </c>
    </row>
    <row r="23" spans="1:7" ht="20.100000000000001" customHeight="1" x14ac:dyDescent="0.25">
      <c r="A23" s="125" t="s">
        <v>324</v>
      </c>
      <c r="B23" s="126"/>
      <c r="C23" s="127"/>
      <c r="D23" s="129" t="s">
        <v>325</v>
      </c>
      <c r="E23" s="101"/>
      <c r="F23" s="157">
        <v>143130</v>
      </c>
      <c r="G23" s="157">
        <v>143130</v>
      </c>
    </row>
    <row r="24" spans="1:7" ht="20.100000000000001" customHeight="1" x14ac:dyDescent="0.25">
      <c r="A24" s="125" t="s">
        <v>326</v>
      </c>
      <c r="B24" s="126"/>
      <c r="C24" s="127"/>
      <c r="D24" s="129" t="s">
        <v>327</v>
      </c>
      <c r="E24" s="101"/>
      <c r="F24" s="157">
        <v>6000000</v>
      </c>
      <c r="G24" s="157">
        <v>6000000</v>
      </c>
    </row>
    <row r="25" spans="1:7" ht="20.100000000000001" customHeight="1" thickBot="1" x14ac:dyDescent="0.3">
      <c r="A25" s="125" t="s">
        <v>328</v>
      </c>
      <c r="B25" s="126"/>
      <c r="C25" s="127"/>
      <c r="D25" s="131" t="s">
        <v>329</v>
      </c>
      <c r="E25" s="102"/>
      <c r="F25" s="158">
        <v>0</v>
      </c>
      <c r="G25" s="158">
        <v>0</v>
      </c>
    </row>
    <row r="26" spans="1:7" ht="20.100000000000001" customHeight="1" thickBot="1" x14ac:dyDescent="0.3">
      <c r="A26" s="125"/>
      <c r="B26" s="126"/>
      <c r="C26" s="127"/>
      <c r="D26" s="132" t="s">
        <v>330</v>
      </c>
      <c r="E26" s="133"/>
      <c r="F26" s="158">
        <v>640050</v>
      </c>
      <c r="G26" s="158">
        <v>640050</v>
      </c>
    </row>
    <row r="27" spans="1:7" ht="20.100000000000001" customHeight="1" thickBot="1" x14ac:dyDescent="0.3">
      <c r="A27" s="125"/>
      <c r="B27" s="126"/>
      <c r="C27" s="127"/>
      <c r="D27" s="132" t="s">
        <v>331</v>
      </c>
      <c r="E27" s="102"/>
      <c r="F27" s="158">
        <v>0</v>
      </c>
      <c r="G27" s="158">
        <v>0</v>
      </c>
    </row>
    <row r="28" spans="1:7" ht="20.100000000000001" customHeight="1" x14ac:dyDescent="0.25">
      <c r="A28" s="125"/>
      <c r="B28" s="126"/>
      <c r="C28" s="127"/>
      <c r="D28" s="134" t="s">
        <v>332</v>
      </c>
      <c r="E28" s="102"/>
      <c r="F28" s="158">
        <v>117856</v>
      </c>
      <c r="G28" s="158">
        <v>117856</v>
      </c>
    </row>
    <row r="29" spans="1:7" ht="20.100000000000001" customHeight="1" x14ac:dyDescent="0.25">
      <c r="A29" s="125"/>
      <c r="B29" s="126"/>
      <c r="C29" s="127"/>
      <c r="D29" s="129" t="s">
        <v>333</v>
      </c>
      <c r="E29" s="102"/>
      <c r="F29" s="158">
        <v>15632564</v>
      </c>
      <c r="G29" s="158">
        <v>15632564</v>
      </c>
    </row>
    <row r="30" spans="1:7" ht="20.100000000000001" customHeight="1" x14ac:dyDescent="0.25">
      <c r="A30" s="125" t="s">
        <v>334</v>
      </c>
      <c r="B30" s="126"/>
      <c r="C30" s="127"/>
      <c r="D30" s="131" t="s">
        <v>335</v>
      </c>
      <c r="E30" s="102"/>
      <c r="F30" s="135">
        <f>F13+F15+F25+F27+F28</f>
        <v>36854186</v>
      </c>
      <c r="G30" s="135">
        <f>G13+G15+G25+G27+G28</f>
        <v>36854186</v>
      </c>
    </row>
    <row r="31" spans="1:7" ht="20.100000000000001" customHeight="1" x14ac:dyDescent="0.25">
      <c r="A31" s="125" t="s">
        <v>336</v>
      </c>
      <c r="B31" s="126"/>
      <c r="C31" s="127"/>
      <c r="D31" s="129" t="s">
        <v>337</v>
      </c>
      <c r="E31" s="101"/>
      <c r="F31" s="130"/>
      <c r="G31" s="130"/>
    </row>
    <row r="32" spans="1:7" ht="20.100000000000001" customHeight="1" x14ac:dyDescent="0.25">
      <c r="A32" s="125" t="s">
        <v>338</v>
      </c>
      <c r="B32" s="126"/>
      <c r="C32" s="127"/>
      <c r="D32" s="131" t="s">
        <v>339</v>
      </c>
      <c r="E32" s="136"/>
      <c r="F32" s="137">
        <f>+F33+F37</f>
        <v>33313800</v>
      </c>
      <c r="G32" s="137">
        <f>+G33+G37</f>
        <v>32452200</v>
      </c>
    </row>
    <row r="33" spans="1:7" ht="20.100000000000001" customHeight="1" x14ac:dyDescent="0.25">
      <c r="A33" s="125" t="s">
        <v>340</v>
      </c>
      <c r="B33" s="126"/>
      <c r="C33" s="127"/>
      <c r="D33" s="138" t="s">
        <v>341</v>
      </c>
      <c r="E33" s="102"/>
      <c r="F33" s="139">
        <f>+F34+F35+F36</f>
        <v>24313800</v>
      </c>
      <c r="G33" s="139">
        <f>+G34+G35+G36</f>
        <v>23452200</v>
      </c>
    </row>
    <row r="34" spans="1:7" ht="20.100000000000001" customHeight="1" x14ac:dyDescent="0.25">
      <c r="A34" s="125" t="s">
        <v>342</v>
      </c>
      <c r="B34" s="126"/>
      <c r="C34" s="127"/>
      <c r="D34" s="140" t="s">
        <v>343</v>
      </c>
      <c r="E34" s="101"/>
      <c r="F34" s="141">
        <v>16370400</v>
      </c>
      <c r="G34" s="141">
        <v>15796000</v>
      </c>
    </row>
    <row r="35" spans="1:7" ht="20.100000000000001" customHeight="1" x14ac:dyDescent="0.25">
      <c r="A35" s="125" t="s">
        <v>344</v>
      </c>
      <c r="B35" s="126"/>
      <c r="C35" s="127"/>
      <c r="D35" s="140" t="s">
        <v>345</v>
      </c>
      <c r="E35" s="101"/>
      <c r="F35" s="141">
        <v>7754400</v>
      </c>
      <c r="G35" s="141">
        <v>7467200</v>
      </c>
    </row>
    <row r="36" spans="1:7" ht="20.100000000000001" customHeight="1" x14ac:dyDescent="0.25">
      <c r="A36" s="125"/>
      <c r="B36" s="126"/>
      <c r="C36" s="127"/>
      <c r="D36" s="140" t="s">
        <v>346</v>
      </c>
      <c r="E36" s="101"/>
      <c r="F36" s="141">
        <v>189000</v>
      </c>
      <c r="G36" s="141">
        <v>189000</v>
      </c>
    </row>
    <row r="37" spans="1:7" ht="20.100000000000001" customHeight="1" x14ac:dyDescent="0.25">
      <c r="A37" s="125" t="s">
        <v>347</v>
      </c>
      <c r="B37" s="126"/>
      <c r="C37" s="127"/>
      <c r="D37" s="131" t="s">
        <v>348</v>
      </c>
      <c r="E37" s="102"/>
      <c r="F37" s="139">
        <f>+F38+F39</f>
        <v>9000000</v>
      </c>
      <c r="G37" s="139">
        <f>+G38+G39</f>
        <v>9000000</v>
      </c>
    </row>
    <row r="38" spans="1:7" ht="20.100000000000001" customHeight="1" x14ac:dyDescent="0.25">
      <c r="A38" s="125">
        <v>16</v>
      </c>
      <c r="B38" s="126"/>
      <c r="C38" s="127"/>
      <c r="D38" s="140" t="s">
        <v>349</v>
      </c>
      <c r="E38" s="101"/>
      <c r="F38" s="141">
        <v>6000000</v>
      </c>
      <c r="G38" s="141">
        <v>6000000</v>
      </c>
    </row>
    <row r="39" spans="1:7" ht="20.100000000000001" customHeight="1" x14ac:dyDescent="0.25">
      <c r="A39" s="125">
        <v>17</v>
      </c>
      <c r="B39" s="126"/>
      <c r="C39" s="127"/>
      <c r="D39" s="140" t="s">
        <v>350</v>
      </c>
      <c r="E39" s="101"/>
      <c r="F39" s="141">
        <v>3000000</v>
      </c>
      <c r="G39" s="141">
        <v>3000000</v>
      </c>
    </row>
    <row r="40" spans="1:7" ht="20.100000000000001" customHeight="1" x14ac:dyDescent="0.25">
      <c r="A40" s="125">
        <v>18</v>
      </c>
      <c r="B40" s="126"/>
      <c r="C40" s="127"/>
      <c r="D40" s="138" t="s">
        <v>351</v>
      </c>
      <c r="E40" s="102"/>
      <c r="F40" s="139">
        <f>+F41+F42</f>
        <v>5253333</v>
      </c>
      <c r="G40" s="139">
        <f>+G41+G42</f>
        <v>5253333</v>
      </c>
    </row>
    <row r="41" spans="1:7" ht="20.100000000000001" customHeight="1" x14ac:dyDescent="0.25">
      <c r="A41" s="125">
        <v>19</v>
      </c>
      <c r="B41" s="126"/>
      <c r="C41" s="127"/>
      <c r="D41" s="140" t="s">
        <v>352</v>
      </c>
      <c r="E41" s="101"/>
      <c r="F41" s="141">
        <v>3573333</v>
      </c>
      <c r="G41" s="141">
        <v>3573333</v>
      </c>
    </row>
    <row r="42" spans="1:7" ht="20.100000000000001" customHeight="1" x14ac:dyDescent="0.25">
      <c r="A42" s="125">
        <v>20</v>
      </c>
      <c r="B42" s="126"/>
      <c r="C42" s="127"/>
      <c r="D42" s="140" t="s">
        <v>353</v>
      </c>
      <c r="E42" s="101"/>
      <c r="F42" s="141">
        <v>1680000</v>
      </c>
      <c r="G42" s="141">
        <v>1680000</v>
      </c>
    </row>
    <row r="43" spans="1:7" ht="20.100000000000001" customHeight="1" x14ac:dyDescent="0.25">
      <c r="A43" s="125"/>
      <c r="B43" s="126"/>
      <c r="C43" s="127"/>
      <c r="D43" s="138" t="s">
        <v>354</v>
      </c>
      <c r="E43" s="101"/>
      <c r="F43" s="139">
        <v>384000</v>
      </c>
      <c r="G43" s="139">
        <v>384000</v>
      </c>
    </row>
    <row r="44" spans="1:7" ht="20.100000000000001" customHeight="1" x14ac:dyDescent="0.25">
      <c r="A44" s="125">
        <v>24</v>
      </c>
      <c r="B44" s="126"/>
      <c r="C44" s="127"/>
      <c r="D44" s="138" t="s">
        <v>355</v>
      </c>
      <c r="E44" s="102"/>
      <c r="F44" s="139">
        <f>F32+F40+F43</f>
        <v>38951133</v>
      </c>
      <c r="G44" s="139">
        <f>G32+G40+G43</f>
        <v>38089533</v>
      </c>
    </row>
    <row r="45" spans="1:7" ht="20.100000000000001" customHeight="1" x14ac:dyDescent="0.25">
      <c r="A45" s="125"/>
      <c r="B45" s="126"/>
      <c r="C45" s="127"/>
      <c r="D45" s="129" t="s">
        <v>356</v>
      </c>
      <c r="E45" s="102"/>
      <c r="F45" s="139">
        <f>F32+O45</f>
        <v>33313800</v>
      </c>
      <c r="G45" s="139">
        <f>G32+P45</f>
        <v>32452200</v>
      </c>
    </row>
    <row r="46" spans="1:7" ht="20.100000000000001" customHeight="1" x14ac:dyDescent="0.25">
      <c r="A46" s="125"/>
      <c r="B46" s="126"/>
      <c r="C46" s="127"/>
      <c r="D46" s="142" t="s">
        <v>357</v>
      </c>
      <c r="E46" s="102"/>
      <c r="F46" s="139">
        <v>2366046</v>
      </c>
      <c r="G46" s="139">
        <v>2366046</v>
      </c>
    </row>
    <row r="47" spans="1:7" ht="20.100000000000001" customHeight="1" x14ac:dyDescent="0.25">
      <c r="A47" s="125">
        <v>26</v>
      </c>
      <c r="B47" s="126"/>
      <c r="C47" s="127"/>
      <c r="D47" s="142" t="s">
        <v>358</v>
      </c>
      <c r="E47" s="102"/>
      <c r="F47" s="139">
        <v>1217920</v>
      </c>
      <c r="G47" s="139">
        <v>1217920</v>
      </c>
    </row>
    <row r="48" spans="1:7" ht="20.100000000000001" customHeight="1" x14ac:dyDescent="0.25">
      <c r="A48" s="125">
        <v>27</v>
      </c>
      <c r="B48" s="126"/>
      <c r="C48" s="127"/>
      <c r="D48" s="143" t="s">
        <v>359</v>
      </c>
      <c r="E48" s="101"/>
      <c r="F48" s="141"/>
      <c r="G48" s="141"/>
    </row>
    <row r="49" spans="1:7" ht="20.100000000000001" customHeight="1" x14ac:dyDescent="0.25">
      <c r="A49" s="125">
        <v>28</v>
      </c>
      <c r="B49" s="126"/>
      <c r="C49" s="127"/>
      <c r="D49" s="144" t="s">
        <v>360</v>
      </c>
      <c r="E49" s="101"/>
      <c r="F49" s="141"/>
      <c r="G49" s="141"/>
    </row>
    <row r="50" spans="1:7" ht="20.100000000000001" customHeight="1" x14ac:dyDescent="0.25">
      <c r="A50" s="125">
        <v>29</v>
      </c>
      <c r="B50" s="126"/>
      <c r="C50" s="127"/>
      <c r="D50" s="142" t="s">
        <v>361</v>
      </c>
      <c r="E50" s="102"/>
      <c r="F50" s="139">
        <f>SUM(F51:F53)</f>
        <v>12315708</v>
      </c>
      <c r="G50" s="139">
        <f>SUM(G51:G53)</f>
        <v>12279798</v>
      </c>
    </row>
    <row r="51" spans="1:7" ht="20.100000000000001" customHeight="1" x14ac:dyDescent="0.25">
      <c r="A51" s="125">
        <v>30</v>
      </c>
      <c r="B51" s="126"/>
      <c r="C51" s="127"/>
      <c r="D51" s="143" t="s">
        <v>362</v>
      </c>
      <c r="E51" s="101"/>
      <c r="F51" s="141">
        <v>6609600</v>
      </c>
      <c r="G51" s="141">
        <v>6609600</v>
      </c>
    </row>
    <row r="52" spans="1:7" ht="20.100000000000001" customHeight="1" x14ac:dyDescent="0.25">
      <c r="A52" s="125">
        <v>31</v>
      </c>
      <c r="B52" s="126"/>
      <c r="C52" s="127"/>
      <c r="D52" s="143" t="s">
        <v>363</v>
      </c>
      <c r="E52" s="104"/>
      <c r="F52" s="141">
        <v>4628808</v>
      </c>
      <c r="G52" s="141">
        <v>4628808</v>
      </c>
    </row>
    <row r="53" spans="1:7" ht="20.100000000000001" customHeight="1" x14ac:dyDescent="0.25">
      <c r="A53" s="125">
        <v>32</v>
      </c>
      <c r="B53" s="126"/>
      <c r="C53" s="127"/>
      <c r="D53" s="143" t="s">
        <v>364</v>
      </c>
      <c r="E53" s="104"/>
      <c r="F53" s="141">
        <v>1077300</v>
      </c>
      <c r="G53" s="141">
        <v>1041390</v>
      </c>
    </row>
    <row r="54" spans="1:7" ht="20.100000000000001" customHeight="1" x14ac:dyDescent="0.25">
      <c r="A54" s="125">
        <v>33</v>
      </c>
      <c r="B54" s="133"/>
      <c r="C54" s="133"/>
      <c r="D54" s="131" t="s">
        <v>365</v>
      </c>
      <c r="E54" s="100"/>
      <c r="F54" s="139">
        <f>F46+F47+F50</f>
        <v>15899674</v>
      </c>
      <c r="G54" s="139">
        <f>G46+G47+G50</f>
        <v>15863764</v>
      </c>
    </row>
    <row r="55" spans="1:7" ht="20.100000000000001" customHeight="1" thickBot="1" x14ac:dyDescent="0.3">
      <c r="A55" s="125">
        <v>41</v>
      </c>
      <c r="B55" s="133"/>
      <c r="C55" s="133"/>
      <c r="D55" s="128"/>
      <c r="E55" s="100"/>
      <c r="F55" s="139"/>
      <c r="G55" s="139"/>
    </row>
    <row r="56" spans="1:7" ht="20.100000000000001" customHeight="1" x14ac:dyDescent="0.25">
      <c r="A56" s="125">
        <v>43</v>
      </c>
      <c r="B56" s="133"/>
      <c r="C56" s="133"/>
      <c r="D56" s="143" t="s">
        <v>366</v>
      </c>
      <c r="E56" s="100"/>
      <c r="F56" s="145">
        <v>1751040</v>
      </c>
      <c r="G56" s="145">
        <v>1751040</v>
      </c>
    </row>
    <row r="57" spans="1:7" ht="20.100000000000001" customHeight="1" thickBot="1" x14ac:dyDescent="0.3">
      <c r="A57" s="125">
        <v>44</v>
      </c>
      <c r="B57" s="133"/>
      <c r="C57" s="133"/>
      <c r="D57" s="143" t="s">
        <v>367</v>
      </c>
      <c r="E57" s="100"/>
      <c r="F57" s="146"/>
      <c r="G57" s="146"/>
    </row>
    <row r="58" spans="1:7" ht="20.100000000000001" customHeight="1" thickBot="1" x14ac:dyDescent="0.3">
      <c r="A58" s="125">
        <v>45</v>
      </c>
      <c r="B58" s="133"/>
      <c r="C58" s="133"/>
      <c r="D58" s="147" t="s">
        <v>368</v>
      </c>
      <c r="E58" s="148"/>
      <c r="F58" s="148">
        <f>SUM(F56:F57)</f>
        <v>1751040</v>
      </c>
      <c r="G58" s="148">
        <f>SUM(G56:G57)</f>
        <v>1751040</v>
      </c>
    </row>
    <row r="59" spans="1:7" ht="20.100000000000001" customHeight="1" thickBot="1" x14ac:dyDescent="0.3">
      <c r="A59" s="125"/>
      <c r="B59" s="133"/>
      <c r="C59" s="133"/>
      <c r="D59" s="129"/>
      <c r="E59" s="149"/>
      <c r="F59" s="150"/>
      <c r="G59" s="150"/>
    </row>
    <row r="60" spans="1:7" ht="20.100000000000001" customHeight="1" thickBot="1" x14ac:dyDescent="0.3">
      <c r="A60" s="125">
        <v>46</v>
      </c>
      <c r="B60" s="133"/>
      <c r="C60" s="133"/>
      <c r="D60" s="132"/>
      <c r="E60" s="151"/>
      <c r="F60" s="151"/>
      <c r="G60" s="151"/>
    </row>
    <row r="61" spans="1:7" ht="23.25" customHeight="1" thickBot="1" x14ac:dyDescent="0.3">
      <c r="A61" s="125">
        <v>47</v>
      </c>
      <c r="B61" s="133"/>
      <c r="C61" s="133"/>
      <c r="D61" s="153" t="s">
        <v>369</v>
      </c>
      <c r="E61" s="154"/>
      <c r="F61" s="154">
        <f>F30+F44+F54+F58</f>
        <v>93456033</v>
      </c>
      <c r="G61" s="154">
        <f>G30+G44+G54+G58</f>
        <v>92558523</v>
      </c>
    </row>
    <row r="62" spans="1:7" ht="20.100000000000001" customHeight="1" x14ac:dyDescent="0.25">
      <c r="A62" s="133"/>
      <c r="B62" s="133"/>
      <c r="C62" s="133"/>
      <c r="D62" s="143"/>
      <c r="E62" s="133"/>
      <c r="F62" s="133"/>
      <c r="G62" s="152"/>
    </row>
    <row r="63" spans="1:7" ht="20.100000000000001" customHeight="1" thickBot="1" x14ac:dyDescent="0.3">
      <c r="A63" s="103"/>
      <c r="B63" s="103"/>
      <c r="C63" s="103"/>
      <c r="D63" s="103"/>
      <c r="E63" s="103"/>
      <c r="F63" s="103"/>
      <c r="G63" s="103"/>
    </row>
    <row r="64" spans="1:7" ht="20.100000000000001" customHeight="1" thickBot="1" x14ac:dyDescent="0.3">
      <c r="A64" s="103"/>
      <c r="B64" s="103"/>
      <c r="C64" s="103"/>
      <c r="D64" s="105" t="s">
        <v>370</v>
      </c>
      <c r="E64" s="106"/>
      <c r="F64" s="106"/>
      <c r="G64" s="107" t="s">
        <v>371</v>
      </c>
    </row>
  </sheetData>
  <mergeCells count="6">
    <mergeCell ref="B11:C11"/>
    <mergeCell ref="E1:G1"/>
    <mergeCell ref="A2:G2"/>
    <mergeCell ref="A5:C5"/>
    <mergeCell ref="B10:D10"/>
    <mergeCell ref="F10:G10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6"/>
  <sheetViews>
    <sheetView workbookViewId="0">
      <selection activeCell="B37" sqref="B37"/>
    </sheetView>
  </sheetViews>
  <sheetFormatPr defaultRowHeight="15" x14ac:dyDescent="0.25"/>
  <cols>
    <col min="1" max="1" width="47.5703125" customWidth="1"/>
    <col min="2" max="2" width="12.28515625" customWidth="1"/>
    <col min="3" max="3" width="11.7109375" customWidth="1"/>
    <col min="4" max="5" width="9.7109375" customWidth="1"/>
    <col min="6" max="6" width="10.140625" customWidth="1"/>
  </cols>
  <sheetData>
    <row r="1" spans="1:6" x14ac:dyDescent="0.25">
      <c r="A1" s="446" t="s">
        <v>372</v>
      </c>
      <c r="B1" s="446"/>
      <c r="C1" s="446"/>
      <c r="D1" s="446"/>
      <c r="E1" s="446"/>
      <c r="F1" s="446"/>
    </row>
    <row r="2" spans="1:6" x14ac:dyDescent="0.25">
      <c r="A2" s="159"/>
      <c r="B2" s="159"/>
      <c r="C2" s="159"/>
      <c r="D2" s="159"/>
      <c r="E2" s="159"/>
      <c r="F2" s="159"/>
    </row>
    <row r="3" spans="1:6" x14ac:dyDescent="0.25">
      <c r="A3" s="447" t="s">
        <v>373</v>
      </c>
      <c r="B3" s="447"/>
      <c r="C3" s="447"/>
      <c r="D3" s="447"/>
      <c r="E3" s="447"/>
      <c r="F3" s="447"/>
    </row>
    <row r="4" spans="1:6" x14ac:dyDescent="0.25">
      <c r="A4" s="447" t="s">
        <v>374</v>
      </c>
      <c r="B4" s="447"/>
      <c r="C4" s="447"/>
      <c r="D4" s="447"/>
      <c r="E4" s="447"/>
      <c r="F4" s="447"/>
    </row>
    <row r="5" spans="1:6" x14ac:dyDescent="0.25">
      <c r="A5" s="447" t="s">
        <v>375</v>
      </c>
      <c r="B5" s="447"/>
      <c r="C5" s="447"/>
      <c r="D5" s="447"/>
      <c r="E5" s="447"/>
      <c r="F5" s="447"/>
    </row>
    <row r="6" spans="1:6" x14ac:dyDescent="0.25">
      <c r="A6" s="160"/>
      <c r="B6" s="160"/>
      <c r="C6" s="160"/>
      <c r="D6" s="160"/>
      <c r="E6" s="160"/>
      <c r="F6" s="160"/>
    </row>
    <row r="7" spans="1:6" ht="15.75" thickBot="1" x14ac:dyDescent="0.3">
      <c r="A7" s="159"/>
      <c r="B7" s="159"/>
      <c r="C7" s="159"/>
      <c r="D7" s="159"/>
      <c r="E7" s="159"/>
      <c r="F7" s="159"/>
    </row>
    <row r="8" spans="1:6" ht="15.75" thickTop="1" x14ac:dyDescent="0.25">
      <c r="A8" s="448" t="s">
        <v>376</v>
      </c>
      <c r="B8" s="450" t="s">
        <v>377</v>
      </c>
      <c r="C8" s="451"/>
      <c r="D8" s="451"/>
      <c r="E8" s="451"/>
      <c r="F8" s="452"/>
    </row>
    <row r="9" spans="1:6" ht="35.25" thickBot="1" x14ac:dyDescent="0.3">
      <c r="A9" s="449"/>
      <c r="B9" s="161" t="s">
        <v>378</v>
      </c>
      <c r="C9" s="161" t="s">
        <v>379</v>
      </c>
      <c r="D9" s="162" t="s">
        <v>380</v>
      </c>
      <c r="E9" s="162" t="s">
        <v>381</v>
      </c>
      <c r="F9" s="163" t="s">
        <v>382</v>
      </c>
    </row>
    <row r="10" spans="1:6" ht="15" customHeight="1" thickBot="1" x14ac:dyDescent="0.3">
      <c r="A10" s="164" t="s">
        <v>236</v>
      </c>
      <c r="B10" s="165">
        <f>SUM(B11:B24)</f>
        <v>1</v>
      </c>
      <c r="C10" s="165">
        <f>SUM(C11:C24)</f>
        <v>9.5</v>
      </c>
      <c r="D10" s="165">
        <f>SUM(D11:D24)</f>
        <v>43.25</v>
      </c>
      <c r="E10" s="165">
        <f>SUM(E11:E24)</f>
        <v>6</v>
      </c>
      <c r="F10" s="166">
        <f>SUM(F11:F24)</f>
        <v>59.75</v>
      </c>
    </row>
    <row r="11" spans="1:6" ht="15" customHeight="1" x14ac:dyDescent="0.25">
      <c r="A11" s="316" t="s">
        <v>383</v>
      </c>
      <c r="B11" s="317">
        <v>1</v>
      </c>
      <c r="C11" s="317"/>
      <c r="D11" s="317"/>
      <c r="E11" s="317"/>
      <c r="F11" s="318">
        <f t="shared" ref="F11:F19" si="0">SUM(B11:E11)</f>
        <v>1</v>
      </c>
    </row>
    <row r="12" spans="1:6" ht="15" customHeight="1" x14ac:dyDescent="0.25">
      <c r="A12" s="319" t="s">
        <v>384</v>
      </c>
      <c r="B12" s="320"/>
      <c r="C12" s="320"/>
      <c r="D12" s="320"/>
      <c r="E12" s="320">
        <v>6</v>
      </c>
      <c r="F12" s="321">
        <f t="shared" si="0"/>
        <v>6</v>
      </c>
    </row>
    <row r="13" spans="1:6" ht="15" customHeight="1" x14ac:dyDescent="0.25">
      <c r="A13" s="167" t="s">
        <v>385</v>
      </c>
      <c r="B13" s="168"/>
      <c r="C13" s="168"/>
      <c r="D13" s="168"/>
      <c r="E13" s="168"/>
      <c r="F13" s="321">
        <f t="shared" si="0"/>
        <v>0</v>
      </c>
    </row>
    <row r="14" spans="1:6" ht="15" customHeight="1" x14ac:dyDescent="0.25">
      <c r="A14" s="319"/>
      <c r="B14" s="320"/>
      <c r="C14" s="320"/>
      <c r="D14" s="320"/>
      <c r="E14" s="320"/>
      <c r="F14" s="321">
        <f t="shared" si="0"/>
        <v>0</v>
      </c>
    </row>
    <row r="15" spans="1:6" ht="15" customHeight="1" x14ac:dyDescent="0.25">
      <c r="A15" s="319" t="s">
        <v>386</v>
      </c>
      <c r="B15" s="320"/>
      <c r="C15" s="320">
        <v>2</v>
      </c>
      <c r="D15" s="320"/>
      <c r="E15" s="320"/>
      <c r="F15" s="321">
        <f t="shared" si="0"/>
        <v>2</v>
      </c>
    </row>
    <row r="16" spans="1:6" ht="15" customHeight="1" x14ac:dyDescent="0.25">
      <c r="A16" s="322" t="s">
        <v>387</v>
      </c>
      <c r="B16" s="323"/>
      <c r="C16" s="323">
        <v>1</v>
      </c>
      <c r="D16" s="323"/>
      <c r="E16" s="323"/>
      <c r="F16" s="321">
        <f t="shared" si="0"/>
        <v>1</v>
      </c>
    </row>
    <row r="17" spans="1:6" ht="15" customHeight="1" x14ac:dyDescent="0.25">
      <c r="A17" s="319" t="s">
        <v>388</v>
      </c>
      <c r="B17" s="320"/>
      <c r="C17" s="320">
        <v>5</v>
      </c>
      <c r="D17" s="169"/>
      <c r="E17" s="169"/>
      <c r="F17" s="170">
        <f t="shared" si="0"/>
        <v>5</v>
      </c>
    </row>
    <row r="18" spans="1:6" ht="15" customHeight="1" x14ac:dyDescent="0.25">
      <c r="A18" s="319" t="s">
        <v>389</v>
      </c>
      <c r="B18" s="324"/>
      <c r="C18" s="324">
        <v>1.5</v>
      </c>
      <c r="D18" s="169"/>
      <c r="E18" s="169"/>
      <c r="F18" s="170">
        <f t="shared" si="0"/>
        <v>1.5</v>
      </c>
    </row>
    <row r="19" spans="1:6" ht="15" customHeight="1" x14ac:dyDescent="0.25">
      <c r="A19" s="325" t="s">
        <v>390</v>
      </c>
      <c r="B19" s="324"/>
      <c r="C19" s="324"/>
      <c r="D19" s="324">
        <v>0.5</v>
      </c>
      <c r="E19" s="324"/>
      <c r="F19" s="326">
        <f t="shared" si="0"/>
        <v>0.5</v>
      </c>
    </row>
    <row r="20" spans="1:6" ht="15" customHeight="1" x14ac:dyDescent="0.25">
      <c r="A20" s="171" t="s">
        <v>391</v>
      </c>
      <c r="B20" s="324"/>
      <c r="C20" s="324"/>
      <c r="D20" s="324"/>
      <c r="E20" s="324"/>
      <c r="F20" s="326"/>
    </row>
    <row r="21" spans="1:6" ht="15" customHeight="1" x14ac:dyDescent="0.25">
      <c r="A21" s="322" t="s">
        <v>392</v>
      </c>
      <c r="B21" s="323"/>
      <c r="C21" s="323"/>
      <c r="D21" s="323"/>
      <c r="E21" s="323"/>
      <c r="F21" s="321">
        <f>SUM(B21:E21)</f>
        <v>0</v>
      </c>
    </row>
    <row r="22" spans="1:6" ht="15" customHeight="1" x14ac:dyDescent="0.25">
      <c r="A22" s="322" t="s">
        <v>393</v>
      </c>
      <c r="B22" s="323"/>
      <c r="C22" s="323"/>
      <c r="D22" s="323">
        <v>42.75</v>
      </c>
      <c r="E22" s="323"/>
      <c r="F22" s="321">
        <f>SUM(B22:E22)</f>
        <v>42.75</v>
      </c>
    </row>
    <row r="23" spans="1:6" ht="15" customHeight="1" x14ac:dyDescent="0.25">
      <c r="A23" s="322" t="s">
        <v>394</v>
      </c>
      <c r="B23" s="323"/>
      <c r="C23" s="323"/>
      <c r="D23" s="323"/>
      <c r="E23" s="323"/>
      <c r="F23" s="321">
        <f>SUM(B23:E23)</f>
        <v>0</v>
      </c>
    </row>
    <row r="24" spans="1:6" ht="15" customHeight="1" thickBot="1" x14ac:dyDescent="0.3">
      <c r="A24" s="325"/>
      <c r="B24" s="324"/>
      <c r="C24" s="324"/>
      <c r="D24" s="324"/>
      <c r="E24" s="324"/>
      <c r="F24" s="326"/>
    </row>
    <row r="25" spans="1:6" ht="15" customHeight="1" thickBot="1" x14ac:dyDescent="0.3">
      <c r="A25" s="164" t="s">
        <v>276</v>
      </c>
      <c r="B25" s="165">
        <f>SUM(B26:B28)</f>
        <v>9</v>
      </c>
      <c r="C25" s="165">
        <f>SUM(C26:C28)</f>
        <v>0</v>
      </c>
      <c r="D25" s="165">
        <f>SUM(D26:D28)</f>
        <v>2</v>
      </c>
      <c r="E25" s="165">
        <f>SUM(E26:E28)</f>
        <v>0</v>
      </c>
      <c r="F25" s="166">
        <f>SUM(F26:F28)</f>
        <v>11</v>
      </c>
    </row>
    <row r="26" spans="1:6" ht="15" customHeight="1" x14ac:dyDescent="0.25">
      <c r="A26" s="316" t="s">
        <v>395</v>
      </c>
      <c r="B26" s="317">
        <v>5</v>
      </c>
      <c r="C26" s="317"/>
      <c r="D26" s="317">
        <v>1</v>
      </c>
      <c r="E26" s="317"/>
      <c r="F26" s="172">
        <f>SUM(B26:E26)</f>
        <v>6</v>
      </c>
    </row>
    <row r="27" spans="1:6" ht="15" customHeight="1" x14ac:dyDescent="0.25">
      <c r="A27" s="325" t="s">
        <v>396</v>
      </c>
      <c r="B27" s="324">
        <v>3</v>
      </c>
      <c r="C27" s="324"/>
      <c r="D27" s="327">
        <v>1</v>
      </c>
      <c r="E27" s="324"/>
      <c r="F27" s="173">
        <f>SUM(B27:E27)</f>
        <v>4</v>
      </c>
    </row>
    <row r="28" spans="1:6" ht="15" customHeight="1" x14ac:dyDescent="0.25">
      <c r="A28" s="319" t="s">
        <v>397</v>
      </c>
      <c r="B28" s="324">
        <v>1</v>
      </c>
      <c r="C28" s="324"/>
      <c r="D28" s="327">
        <v>0</v>
      </c>
      <c r="E28" s="324"/>
      <c r="F28" s="173">
        <f>SUM(B28:E28)</f>
        <v>1</v>
      </c>
    </row>
    <row r="29" spans="1:6" ht="15" customHeight="1" thickBot="1" x14ac:dyDescent="0.3">
      <c r="A29" s="328"/>
      <c r="B29" s="329"/>
      <c r="C29" s="329"/>
      <c r="D29" s="330"/>
      <c r="E29" s="329"/>
      <c r="F29" s="174"/>
    </row>
    <row r="30" spans="1:6" ht="15" customHeight="1" thickBot="1" x14ac:dyDescent="0.3">
      <c r="A30" s="164" t="s">
        <v>398</v>
      </c>
      <c r="B30" s="165">
        <f>SUM(B31:B34)</f>
        <v>0</v>
      </c>
      <c r="C30" s="165">
        <f>SUM(C31:C34)</f>
        <v>13</v>
      </c>
      <c r="D30" s="165">
        <f>SUM(D31:D34)</f>
        <v>0</v>
      </c>
      <c r="E30" s="165">
        <f>SUM(E31:E34)</f>
        <v>0</v>
      </c>
      <c r="F30" s="166">
        <f>SUM(F31:F34)</f>
        <v>13</v>
      </c>
    </row>
    <row r="31" spans="1:6" ht="15" customHeight="1" x14ac:dyDescent="0.25">
      <c r="A31" s="319"/>
      <c r="B31" s="320"/>
      <c r="C31" s="320"/>
      <c r="D31" s="320"/>
      <c r="E31" s="320"/>
      <c r="F31" s="321">
        <f t="shared" ref="F31:F34" si="1">SUM(B31:E31)</f>
        <v>0</v>
      </c>
    </row>
    <row r="32" spans="1:6" ht="15" customHeight="1" x14ac:dyDescent="0.25">
      <c r="A32" s="319" t="s">
        <v>399</v>
      </c>
      <c r="B32" s="324"/>
      <c r="C32" s="324">
        <v>10</v>
      </c>
      <c r="D32" s="320"/>
      <c r="E32" s="320"/>
      <c r="F32" s="321">
        <f t="shared" si="1"/>
        <v>10</v>
      </c>
    </row>
    <row r="33" spans="1:6" ht="15" customHeight="1" x14ac:dyDescent="0.25">
      <c r="A33" s="319" t="s">
        <v>400</v>
      </c>
      <c r="B33" s="324"/>
      <c r="C33" s="324">
        <v>3</v>
      </c>
      <c r="D33" s="324"/>
      <c r="E33" s="324"/>
      <c r="F33" s="321">
        <f t="shared" si="1"/>
        <v>3</v>
      </c>
    </row>
    <row r="34" spans="1:6" ht="15" customHeight="1" thickBot="1" x14ac:dyDescent="0.3">
      <c r="A34" s="328"/>
      <c r="B34" s="324"/>
      <c r="C34" s="324"/>
      <c r="D34" s="324"/>
      <c r="E34" s="324"/>
      <c r="F34" s="321">
        <f t="shared" si="1"/>
        <v>0</v>
      </c>
    </row>
    <row r="35" spans="1:6" ht="15" customHeight="1" thickBot="1" x14ac:dyDescent="0.3">
      <c r="A35" s="175" t="s">
        <v>401</v>
      </c>
      <c r="B35" s="176">
        <f>B10+B25+B30</f>
        <v>10</v>
      </c>
      <c r="C35" s="176">
        <f>C10+C25+C30</f>
        <v>22.5</v>
      </c>
      <c r="D35" s="176">
        <f>D10+D25+D30</f>
        <v>45.25</v>
      </c>
      <c r="E35" s="176">
        <f>E10+E25+E30</f>
        <v>6</v>
      </c>
      <c r="F35" s="177">
        <f>F10+F25+F30</f>
        <v>83.75</v>
      </c>
    </row>
    <row r="36" spans="1:6" ht="15.75" thickTop="1" x14ac:dyDescent="0.25"/>
  </sheetData>
  <mergeCells count="6">
    <mergeCell ref="A1:F1"/>
    <mergeCell ref="A3:F3"/>
    <mergeCell ref="A4:F4"/>
    <mergeCell ref="A5:F5"/>
    <mergeCell ref="A8:A9"/>
    <mergeCell ref="B8:F8"/>
  </mergeCells>
  <pageMargins left="0.70866141732283472" right="0.70866141732283472" top="0" bottom="0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59"/>
  <sheetViews>
    <sheetView workbookViewId="0">
      <selection activeCell="O106" activeCellId="1" sqref="O8:Q101 L106:Q157"/>
    </sheetView>
  </sheetViews>
  <sheetFormatPr defaultRowHeight="15" x14ac:dyDescent="0.25"/>
  <cols>
    <col min="2" max="2" width="1.28515625" customWidth="1"/>
    <col min="8" max="8" width="8.42578125" customWidth="1"/>
    <col min="9" max="9" width="2.42578125" customWidth="1"/>
    <col min="10" max="11" width="9.140625" hidden="1" customWidth="1"/>
    <col min="12" max="12" width="6.5703125" customWidth="1"/>
    <col min="13" max="13" width="3.5703125" customWidth="1"/>
    <col min="14" max="14" width="9.140625" hidden="1" customWidth="1"/>
    <col min="15" max="15" width="6.140625" customWidth="1"/>
    <col min="16" max="16" width="3.140625" customWidth="1"/>
    <col min="17" max="17" width="9.140625" hidden="1" customWidth="1"/>
  </cols>
  <sheetData>
    <row r="1" spans="1:18" x14ac:dyDescent="0.25">
      <c r="A1" s="6"/>
      <c r="B1" s="6"/>
      <c r="C1" s="6"/>
      <c r="D1" s="6"/>
      <c r="E1" s="7"/>
      <c r="F1" s="7"/>
      <c r="G1" s="7"/>
      <c r="H1" s="7"/>
      <c r="I1" s="7"/>
      <c r="J1" s="6"/>
      <c r="K1" s="6"/>
      <c r="L1" s="6"/>
      <c r="M1" s="178" t="s">
        <v>402</v>
      </c>
      <c r="N1" s="6"/>
      <c r="O1" s="178"/>
      <c r="P1" s="7"/>
      <c r="Q1" s="7"/>
      <c r="R1" s="7"/>
    </row>
    <row r="2" spans="1:18" x14ac:dyDescent="0.25">
      <c r="A2" s="389" t="s">
        <v>293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6"/>
      <c r="Q2" s="6"/>
      <c r="R2" s="6"/>
    </row>
    <row r="3" spans="1:18" x14ac:dyDescent="0.25">
      <c r="A3" s="6"/>
      <c r="B3" s="390" t="s">
        <v>236</v>
      </c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7"/>
      <c r="Q3" s="7"/>
      <c r="R3" s="6"/>
    </row>
    <row r="4" spans="1:18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x14ac:dyDescent="0.25">
      <c r="A5" s="391" t="s">
        <v>403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2"/>
      <c r="Q5" s="2"/>
      <c r="R5" s="2"/>
    </row>
    <row r="6" spans="1:18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393" t="s">
        <v>239</v>
      </c>
      <c r="B7" s="393"/>
      <c r="C7" s="393"/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6"/>
      <c r="Q7" s="6"/>
      <c r="R7" s="6"/>
    </row>
    <row r="8" spans="1:18" x14ac:dyDescent="0.25">
      <c r="A8" s="457" t="s">
        <v>0</v>
      </c>
      <c r="B8" s="382"/>
      <c r="C8" s="382"/>
      <c r="D8" s="382"/>
      <c r="E8" s="382"/>
      <c r="F8" s="382"/>
      <c r="G8" s="373"/>
      <c r="H8" s="458" t="s">
        <v>240</v>
      </c>
      <c r="I8" s="459"/>
      <c r="J8" s="459"/>
      <c r="K8" s="459"/>
      <c r="L8" s="459"/>
      <c r="M8" s="459"/>
      <c r="N8" s="459"/>
      <c r="O8" s="460"/>
      <c r="P8" s="461"/>
      <c r="Q8" s="461"/>
      <c r="R8" s="6"/>
    </row>
    <row r="9" spans="1:18" x14ac:dyDescent="0.25">
      <c r="A9" s="460" t="s">
        <v>1</v>
      </c>
      <c r="B9" s="373"/>
      <c r="C9" s="460" t="s">
        <v>2</v>
      </c>
      <c r="D9" s="382"/>
      <c r="E9" s="382"/>
      <c r="F9" s="382"/>
      <c r="G9" s="373"/>
      <c r="H9" s="460" t="s">
        <v>229</v>
      </c>
      <c r="I9" s="382"/>
      <c r="J9" s="382"/>
      <c r="K9" s="373"/>
      <c r="L9" s="460" t="s">
        <v>230</v>
      </c>
      <c r="M9" s="382"/>
      <c r="N9" s="382"/>
      <c r="O9" s="460" t="s">
        <v>404</v>
      </c>
      <c r="P9" s="461"/>
      <c r="Q9" s="461"/>
      <c r="R9" s="6"/>
    </row>
    <row r="10" spans="1:18" x14ac:dyDescent="0.25">
      <c r="A10" s="462" t="s">
        <v>72</v>
      </c>
      <c r="B10" s="463"/>
      <c r="C10" s="462" t="s">
        <v>3</v>
      </c>
      <c r="D10" s="464"/>
      <c r="E10" s="464"/>
      <c r="F10" s="464"/>
      <c r="G10" s="463"/>
      <c r="H10" s="465">
        <v>14506</v>
      </c>
      <c r="I10" s="464"/>
      <c r="J10" s="464"/>
      <c r="K10" s="463"/>
      <c r="L10" s="465">
        <v>15271</v>
      </c>
      <c r="M10" s="464"/>
      <c r="N10" s="466"/>
      <c r="O10" s="465">
        <v>11204</v>
      </c>
      <c r="P10" s="467"/>
      <c r="Q10" s="468"/>
      <c r="R10" s="6"/>
    </row>
    <row r="11" spans="1:18" x14ac:dyDescent="0.25">
      <c r="A11" s="462" t="s">
        <v>73</v>
      </c>
      <c r="B11" s="463"/>
      <c r="C11" s="462" t="s">
        <v>4</v>
      </c>
      <c r="D11" s="464"/>
      <c r="E11" s="464"/>
      <c r="F11" s="464"/>
      <c r="G11" s="463"/>
      <c r="H11" s="465">
        <v>3562</v>
      </c>
      <c r="I11" s="464"/>
      <c r="J11" s="464"/>
      <c r="K11" s="463"/>
      <c r="L11" s="465">
        <v>45496</v>
      </c>
      <c r="M11" s="464"/>
      <c r="N11" s="466"/>
      <c r="O11" s="465">
        <v>31459</v>
      </c>
      <c r="P11" s="467"/>
      <c r="Q11" s="468"/>
      <c r="R11" s="6"/>
    </row>
    <row r="12" spans="1:18" x14ac:dyDescent="0.25">
      <c r="A12" s="462" t="s">
        <v>74</v>
      </c>
      <c r="B12" s="463"/>
      <c r="C12" s="462" t="s">
        <v>46</v>
      </c>
      <c r="D12" s="464"/>
      <c r="E12" s="464"/>
      <c r="F12" s="464"/>
      <c r="G12" s="463"/>
      <c r="H12" s="465">
        <v>732</v>
      </c>
      <c r="I12" s="464"/>
      <c r="J12" s="464"/>
      <c r="K12" s="463"/>
      <c r="L12" s="465">
        <v>1216</v>
      </c>
      <c r="M12" s="464"/>
      <c r="N12" s="466"/>
      <c r="O12" s="465">
        <v>1064</v>
      </c>
      <c r="P12" s="467"/>
      <c r="Q12" s="468"/>
      <c r="R12" s="6"/>
    </row>
    <row r="13" spans="1:18" x14ac:dyDescent="0.25">
      <c r="A13" s="462" t="s">
        <v>405</v>
      </c>
      <c r="B13" s="463"/>
      <c r="C13" s="462" t="s">
        <v>406</v>
      </c>
      <c r="D13" s="464"/>
      <c r="E13" s="464"/>
      <c r="F13" s="464"/>
      <c r="G13" s="463"/>
      <c r="H13" s="465"/>
      <c r="I13" s="464"/>
      <c r="J13" s="464"/>
      <c r="K13" s="463"/>
      <c r="L13" s="465">
        <v>936</v>
      </c>
      <c r="M13" s="464"/>
      <c r="N13" s="466"/>
      <c r="O13" s="465">
        <v>720</v>
      </c>
      <c r="P13" s="467"/>
      <c r="Q13" s="468"/>
      <c r="R13" s="6"/>
    </row>
    <row r="14" spans="1:18" x14ac:dyDescent="0.25">
      <c r="A14" s="462" t="s">
        <v>407</v>
      </c>
      <c r="B14" s="463"/>
      <c r="C14" s="462" t="s">
        <v>408</v>
      </c>
      <c r="D14" s="464"/>
      <c r="E14" s="464"/>
      <c r="F14" s="464"/>
      <c r="G14" s="463"/>
      <c r="H14" s="465"/>
      <c r="I14" s="464"/>
      <c r="J14" s="464"/>
      <c r="K14" s="463"/>
      <c r="L14" s="465">
        <v>930</v>
      </c>
      <c r="M14" s="464"/>
      <c r="N14" s="466"/>
      <c r="O14" s="465">
        <v>870</v>
      </c>
      <c r="P14" s="467"/>
      <c r="Q14" s="468"/>
      <c r="R14" s="6"/>
    </row>
    <row r="15" spans="1:18" x14ac:dyDescent="0.25">
      <c r="A15" s="462" t="s">
        <v>409</v>
      </c>
      <c r="B15" s="463"/>
      <c r="C15" s="462" t="s">
        <v>410</v>
      </c>
      <c r="D15" s="464"/>
      <c r="E15" s="464"/>
      <c r="F15" s="464"/>
      <c r="G15" s="463"/>
      <c r="H15" s="465"/>
      <c r="I15" s="464"/>
      <c r="J15" s="464"/>
      <c r="K15" s="463"/>
      <c r="L15" s="465">
        <v>198</v>
      </c>
      <c r="M15" s="464"/>
      <c r="N15" s="466"/>
      <c r="O15" s="465">
        <v>103</v>
      </c>
      <c r="P15" s="467"/>
      <c r="Q15" s="468"/>
      <c r="R15" s="6"/>
    </row>
    <row r="16" spans="1:18" x14ac:dyDescent="0.25">
      <c r="A16" s="462" t="s">
        <v>75</v>
      </c>
      <c r="B16" s="463"/>
      <c r="C16" s="462" t="s">
        <v>5</v>
      </c>
      <c r="D16" s="464"/>
      <c r="E16" s="464"/>
      <c r="F16" s="464"/>
      <c r="G16" s="463"/>
      <c r="H16" s="465">
        <v>1732</v>
      </c>
      <c r="I16" s="464"/>
      <c r="J16" s="464"/>
      <c r="K16" s="463"/>
      <c r="L16" s="465">
        <v>0</v>
      </c>
      <c r="M16" s="464"/>
      <c r="N16" s="466"/>
      <c r="O16" s="465">
        <v>32</v>
      </c>
      <c r="P16" s="467"/>
      <c r="Q16" s="468"/>
      <c r="R16" s="6"/>
    </row>
    <row r="17" spans="1:18" x14ac:dyDescent="0.25">
      <c r="A17" s="462" t="s">
        <v>76</v>
      </c>
      <c r="B17" s="463"/>
      <c r="C17" s="462" t="s">
        <v>6</v>
      </c>
      <c r="D17" s="464"/>
      <c r="E17" s="464"/>
      <c r="F17" s="464"/>
      <c r="G17" s="463"/>
      <c r="H17" s="465"/>
      <c r="I17" s="464"/>
      <c r="J17" s="464"/>
      <c r="K17" s="463"/>
      <c r="L17" s="465">
        <v>26</v>
      </c>
      <c r="M17" s="464"/>
      <c r="N17" s="466"/>
      <c r="O17" s="465">
        <v>27</v>
      </c>
      <c r="P17" s="467"/>
      <c r="Q17" s="468"/>
      <c r="R17" s="6"/>
    </row>
    <row r="18" spans="1:18" x14ac:dyDescent="0.25">
      <c r="A18" s="462" t="s">
        <v>77</v>
      </c>
      <c r="B18" s="463"/>
      <c r="C18" s="462" t="s">
        <v>7</v>
      </c>
      <c r="D18" s="464"/>
      <c r="E18" s="464"/>
      <c r="F18" s="464"/>
      <c r="G18" s="463"/>
      <c r="H18" s="465">
        <v>848</v>
      </c>
      <c r="I18" s="464"/>
      <c r="J18" s="464"/>
      <c r="K18" s="463"/>
      <c r="L18" s="465"/>
      <c r="M18" s="464"/>
      <c r="N18" s="466"/>
      <c r="O18" s="465">
        <v>731</v>
      </c>
      <c r="P18" s="467"/>
      <c r="Q18" s="468"/>
      <c r="R18" s="6"/>
    </row>
    <row r="19" spans="1:18" x14ac:dyDescent="0.25">
      <c r="A19" s="462" t="s">
        <v>78</v>
      </c>
      <c r="B19" s="463"/>
      <c r="C19" s="462" t="s">
        <v>8</v>
      </c>
      <c r="D19" s="464"/>
      <c r="E19" s="464"/>
      <c r="F19" s="464"/>
      <c r="G19" s="463"/>
      <c r="H19" s="465"/>
      <c r="I19" s="464"/>
      <c r="J19" s="464"/>
      <c r="K19" s="463"/>
      <c r="L19" s="465">
        <v>950</v>
      </c>
      <c r="M19" s="464"/>
      <c r="N19" s="466"/>
      <c r="O19" s="465">
        <v>583</v>
      </c>
      <c r="P19" s="467"/>
      <c r="Q19" s="468"/>
      <c r="R19" s="6"/>
    </row>
    <row r="20" spans="1:18" x14ac:dyDescent="0.25">
      <c r="A20" s="462" t="s">
        <v>79</v>
      </c>
      <c r="B20" s="463"/>
      <c r="C20" s="462" t="s">
        <v>9</v>
      </c>
      <c r="D20" s="464"/>
      <c r="E20" s="464"/>
      <c r="F20" s="464"/>
      <c r="G20" s="463"/>
      <c r="H20" s="465">
        <v>7624</v>
      </c>
      <c r="I20" s="464"/>
      <c r="J20" s="464"/>
      <c r="K20" s="463"/>
      <c r="L20" s="465">
        <v>8297</v>
      </c>
      <c r="M20" s="464"/>
      <c r="N20" s="466"/>
      <c r="O20" s="465">
        <v>7205</v>
      </c>
      <c r="P20" s="467"/>
      <c r="Q20" s="468"/>
      <c r="R20" s="6"/>
    </row>
    <row r="21" spans="1:18" x14ac:dyDescent="0.25">
      <c r="A21" s="462" t="s">
        <v>80</v>
      </c>
      <c r="B21" s="463"/>
      <c r="C21" s="462" t="s">
        <v>47</v>
      </c>
      <c r="D21" s="464"/>
      <c r="E21" s="464"/>
      <c r="F21" s="464"/>
      <c r="G21" s="463"/>
      <c r="H21" s="469">
        <v>1625</v>
      </c>
      <c r="I21" s="470"/>
      <c r="J21" s="470"/>
      <c r="K21" s="471"/>
      <c r="L21" s="465">
        <v>1625</v>
      </c>
      <c r="M21" s="464"/>
      <c r="N21" s="466"/>
      <c r="O21" s="465">
        <v>1253</v>
      </c>
      <c r="P21" s="467"/>
      <c r="Q21" s="468"/>
      <c r="R21" s="6"/>
    </row>
    <row r="22" spans="1:18" x14ac:dyDescent="0.25">
      <c r="A22" s="462" t="s">
        <v>81</v>
      </c>
      <c r="B22" s="463"/>
      <c r="C22" s="462" t="s">
        <v>48</v>
      </c>
      <c r="D22" s="464"/>
      <c r="E22" s="464"/>
      <c r="F22" s="464"/>
      <c r="G22" s="463"/>
      <c r="H22" s="465">
        <v>624</v>
      </c>
      <c r="I22" s="464"/>
      <c r="J22" s="464"/>
      <c r="K22" s="463"/>
      <c r="L22" s="465">
        <v>661</v>
      </c>
      <c r="M22" s="464"/>
      <c r="N22" s="466"/>
      <c r="O22" s="465">
        <v>347</v>
      </c>
      <c r="P22" s="467"/>
      <c r="Q22" s="468"/>
      <c r="R22" s="6"/>
    </row>
    <row r="23" spans="1:18" x14ac:dyDescent="0.25">
      <c r="A23" s="381" t="s">
        <v>82</v>
      </c>
      <c r="B23" s="373"/>
      <c r="C23" s="381" t="s">
        <v>10</v>
      </c>
      <c r="D23" s="382"/>
      <c r="E23" s="382"/>
      <c r="F23" s="382"/>
      <c r="G23" s="373"/>
      <c r="H23" s="472">
        <f>SUM(H10:K22)</f>
        <v>31253</v>
      </c>
      <c r="I23" s="382"/>
      <c r="J23" s="382"/>
      <c r="K23" s="373"/>
      <c r="L23" s="472">
        <f>SUM(L10:N22)</f>
        <v>75606</v>
      </c>
      <c r="M23" s="382"/>
      <c r="N23" s="382"/>
      <c r="O23" s="472">
        <f>SUM(O10:Q22)</f>
        <v>55598</v>
      </c>
      <c r="P23" s="461"/>
      <c r="Q23" s="461"/>
      <c r="R23" s="6"/>
    </row>
    <row r="24" spans="1:18" x14ac:dyDescent="0.25">
      <c r="A24" s="462" t="s">
        <v>83</v>
      </c>
      <c r="B24" s="463"/>
      <c r="C24" s="462" t="s">
        <v>12</v>
      </c>
      <c r="D24" s="464"/>
      <c r="E24" s="464"/>
      <c r="F24" s="464"/>
      <c r="G24" s="463"/>
      <c r="H24" s="465">
        <v>6930</v>
      </c>
      <c r="I24" s="464"/>
      <c r="J24" s="464"/>
      <c r="K24" s="463"/>
      <c r="L24" s="465">
        <v>13064</v>
      </c>
      <c r="M24" s="464"/>
      <c r="N24" s="466"/>
      <c r="O24" s="465">
        <v>9778</v>
      </c>
      <c r="P24" s="467"/>
      <c r="Q24" s="468"/>
      <c r="R24" s="6"/>
    </row>
    <row r="25" spans="1:18" x14ac:dyDescent="0.25">
      <c r="A25" s="462" t="s">
        <v>84</v>
      </c>
      <c r="B25" s="463"/>
      <c r="C25" s="462" t="s">
        <v>49</v>
      </c>
      <c r="D25" s="464"/>
      <c r="E25" s="464"/>
      <c r="F25" s="464"/>
      <c r="G25" s="463"/>
      <c r="H25" s="465">
        <v>517</v>
      </c>
      <c r="I25" s="464"/>
      <c r="J25" s="464"/>
      <c r="K25" s="463"/>
      <c r="L25" s="465">
        <v>536</v>
      </c>
      <c r="M25" s="464"/>
      <c r="N25" s="466"/>
      <c r="O25" s="465">
        <v>723</v>
      </c>
      <c r="P25" s="467"/>
      <c r="Q25" s="468"/>
      <c r="R25" s="6"/>
    </row>
    <row r="26" spans="1:18" x14ac:dyDescent="0.25">
      <c r="A26" s="462" t="s">
        <v>85</v>
      </c>
      <c r="B26" s="463"/>
      <c r="C26" s="462" t="s">
        <v>50</v>
      </c>
      <c r="D26" s="464"/>
      <c r="E26" s="464"/>
      <c r="F26" s="464"/>
      <c r="G26" s="463"/>
      <c r="H26" s="465"/>
      <c r="I26" s="464"/>
      <c r="J26" s="464"/>
      <c r="K26" s="463"/>
      <c r="L26" s="465">
        <v>87</v>
      </c>
      <c r="M26" s="464"/>
      <c r="N26" s="466"/>
      <c r="O26" s="465">
        <v>23</v>
      </c>
      <c r="P26" s="467"/>
      <c r="Q26" s="468"/>
      <c r="R26" s="6"/>
    </row>
    <row r="27" spans="1:18" x14ac:dyDescent="0.25">
      <c r="A27" s="462" t="s">
        <v>86</v>
      </c>
      <c r="B27" s="463"/>
      <c r="C27" s="462" t="s">
        <v>51</v>
      </c>
      <c r="D27" s="464"/>
      <c r="E27" s="464"/>
      <c r="F27" s="464"/>
      <c r="G27" s="463"/>
      <c r="H27" s="465">
        <v>748</v>
      </c>
      <c r="I27" s="464"/>
      <c r="J27" s="464"/>
      <c r="K27" s="463"/>
      <c r="L27" s="465">
        <v>768</v>
      </c>
      <c r="M27" s="464"/>
      <c r="N27" s="466"/>
      <c r="O27" s="465">
        <v>620</v>
      </c>
      <c r="P27" s="467"/>
      <c r="Q27" s="468"/>
      <c r="R27" s="6"/>
    </row>
    <row r="28" spans="1:18" ht="21" customHeight="1" x14ac:dyDescent="0.25">
      <c r="A28" s="381" t="s">
        <v>87</v>
      </c>
      <c r="B28" s="373"/>
      <c r="C28" s="381" t="s">
        <v>11</v>
      </c>
      <c r="D28" s="382"/>
      <c r="E28" s="382"/>
      <c r="F28" s="382"/>
      <c r="G28" s="373"/>
      <c r="H28" s="472">
        <f>SUM(H24:K27)</f>
        <v>8195</v>
      </c>
      <c r="I28" s="382"/>
      <c r="J28" s="382"/>
      <c r="K28" s="373"/>
      <c r="L28" s="472">
        <f>SUM(L24:N27)</f>
        <v>14455</v>
      </c>
      <c r="M28" s="382"/>
      <c r="N28" s="382"/>
      <c r="O28" s="472">
        <f>SUM(O24:Q27)</f>
        <v>11144</v>
      </c>
      <c r="P28" s="461"/>
      <c r="Q28" s="461"/>
      <c r="R28" s="6"/>
    </row>
    <row r="29" spans="1:18" x14ac:dyDescent="0.25">
      <c r="A29" s="473" t="s">
        <v>286</v>
      </c>
      <c r="B29" s="474"/>
      <c r="C29" s="462" t="s">
        <v>287</v>
      </c>
      <c r="D29" s="464"/>
      <c r="E29" s="464"/>
      <c r="F29" s="464"/>
      <c r="G29" s="463"/>
      <c r="H29" s="465"/>
      <c r="I29" s="464"/>
      <c r="J29" s="464"/>
      <c r="K29" s="463"/>
      <c r="L29" s="465">
        <v>8633</v>
      </c>
      <c r="M29" s="464"/>
      <c r="N29" s="466"/>
      <c r="O29" s="465"/>
      <c r="P29" s="467"/>
      <c r="Q29" s="468"/>
      <c r="R29" s="6"/>
    </row>
    <row r="30" spans="1:18" x14ac:dyDescent="0.25">
      <c r="A30" s="462" t="s">
        <v>88</v>
      </c>
      <c r="B30" s="463"/>
      <c r="C30" s="462" t="s">
        <v>52</v>
      </c>
      <c r="D30" s="464"/>
      <c r="E30" s="464"/>
      <c r="F30" s="464"/>
      <c r="G30" s="463"/>
      <c r="H30" s="465">
        <v>115</v>
      </c>
      <c r="I30" s="464"/>
      <c r="J30" s="464"/>
      <c r="K30" s="463"/>
      <c r="L30" s="465">
        <v>115</v>
      </c>
      <c r="M30" s="464"/>
      <c r="N30" s="466"/>
      <c r="O30" s="465">
        <v>66</v>
      </c>
      <c r="P30" s="467"/>
      <c r="Q30" s="468"/>
      <c r="R30" s="6"/>
    </row>
    <row r="31" spans="1:18" x14ac:dyDescent="0.25">
      <c r="A31" s="475" t="s">
        <v>241</v>
      </c>
      <c r="B31" s="476"/>
      <c r="C31" s="477" t="s">
        <v>242</v>
      </c>
      <c r="D31" s="478"/>
      <c r="E31" s="478"/>
      <c r="F31" s="478"/>
      <c r="G31" s="479"/>
      <c r="H31" s="480">
        <v>30</v>
      </c>
      <c r="I31" s="481"/>
      <c r="J31" s="481"/>
      <c r="K31" s="482"/>
      <c r="L31" s="480">
        <v>30</v>
      </c>
      <c r="M31" s="481"/>
      <c r="N31" s="15"/>
      <c r="O31" s="483">
        <v>5880</v>
      </c>
      <c r="P31" s="483"/>
      <c r="Q31" s="314"/>
      <c r="R31" s="6"/>
    </row>
    <row r="32" spans="1:18" x14ac:dyDescent="0.25">
      <c r="A32" s="462" t="s">
        <v>89</v>
      </c>
      <c r="B32" s="463"/>
      <c r="C32" s="462" t="s">
        <v>53</v>
      </c>
      <c r="D32" s="464"/>
      <c r="E32" s="464"/>
      <c r="F32" s="464"/>
      <c r="G32" s="463"/>
      <c r="H32" s="465"/>
      <c r="I32" s="464"/>
      <c r="J32" s="464"/>
      <c r="K32" s="463"/>
      <c r="L32" s="465"/>
      <c r="M32" s="464"/>
      <c r="N32" s="466"/>
      <c r="O32" s="465"/>
      <c r="P32" s="467"/>
      <c r="Q32" s="468"/>
      <c r="R32" s="6"/>
    </row>
    <row r="33" spans="1:18" x14ac:dyDescent="0.25">
      <c r="A33" s="462" t="s">
        <v>90</v>
      </c>
      <c r="B33" s="463"/>
      <c r="C33" s="462" t="s">
        <v>54</v>
      </c>
      <c r="D33" s="464"/>
      <c r="E33" s="464"/>
      <c r="F33" s="464"/>
      <c r="G33" s="463"/>
      <c r="H33" s="465">
        <v>435</v>
      </c>
      <c r="I33" s="464"/>
      <c r="J33" s="464"/>
      <c r="K33" s="463"/>
      <c r="L33" s="465">
        <v>435</v>
      </c>
      <c r="M33" s="464"/>
      <c r="N33" s="466"/>
      <c r="O33" s="465">
        <v>436</v>
      </c>
      <c r="P33" s="467"/>
      <c r="Q33" s="468"/>
      <c r="R33" s="6"/>
    </row>
    <row r="34" spans="1:18" x14ac:dyDescent="0.25">
      <c r="A34" s="462" t="s">
        <v>91</v>
      </c>
      <c r="B34" s="463"/>
      <c r="C34" s="462" t="s">
        <v>55</v>
      </c>
      <c r="D34" s="464"/>
      <c r="E34" s="464"/>
      <c r="F34" s="464"/>
      <c r="G34" s="463"/>
      <c r="H34" s="465">
        <v>960</v>
      </c>
      <c r="I34" s="464"/>
      <c r="J34" s="464"/>
      <c r="K34" s="463"/>
      <c r="L34" s="465">
        <v>3229</v>
      </c>
      <c r="M34" s="464"/>
      <c r="N34" s="466"/>
      <c r="O34" s="465">
        <v>1575</v>
      </c>
      <c r="P34" s="467"/>
      <c r="Q34" s="468"/>
      <c r="R34" s="6"/>
    </row>
    <row r="35" spans="1:18" x14ac:dyDescent="0.25">
      <c r="A35" s="462" t="s">
        <v>92</v>
      </c>
      <c r="B35" s="463"/>
      <c r="C35" s="462" t="s">
        <v>56</v>
      </c>
      <c r="D35" s="464"/>
      <c r="E35" s="464"/>
      <c r="F35" s="464"/>
      <c r="G35" s="463"/>
      <c r="H35" s="465">
        <v>96</v>
      </c>
      <c r="I35" s="464"/>
      <c r="J35" s="464"/>
      <c r="K35" s="463"/>
      <c r="L35" s="465">
        <v>1070</v>
      </c>
      <c r="M35" s="464"/>
      <c r="N35" s="466"/>
      <c r="O35" s="465">
        <v>483</v>
      </c>
      <c r="P35" s="467"/>
      <c r="Q35" s="468"/>
      <c r="R35" s="6"/>
    </row>
    <row r="36" spans="1:18" ht="20.25" customHeight="1" x14ac:dyDescent="0.25">
      <c r="A36" s="462" t="s">
        <v>93</v>
      </c>
      <c r="B36" s="463"/>
      <c r="C36" s="462" t="s">
        <v>13</v>
      </c>
      <c r="D36" s="464"/>
      <c r="E36" s="464"/>
      <c r="F36" s="464"/>
      <c r="G36" s="463"/>
      <c r="H36" s="465">
        <v>6660</v>
      </c>
      <c r="I36" s="464"/>
      <c r="J36" s="464"/>
      <c r="K36" s="463"/>
      <c r="L36" s="465">
        <v>14826</v>
      </c>
      <c r="M36" s="464"/>
      <c r="N36" s="466"/>
      <c r="O36" s="465">
        <v>6263</v>
      </c>
      <c r="P36" s="467"/>
      <c r="Q36" s="468"/>
      <c r="R36" s="6"/>
    </row>
    <row r="37" spans="1:18" x14ac:dyDescent="0.25">
      <c r="A37" s="462" t="s">
        <v>94</v>
      </c>
      <c r="B37" s="463"/>
      <c r="C37" s="462" t="s">
        <v>57</v>
      </c>
      <c r="D37" s="464"/>
      <c r="E37" s="464"/>
      <c r="F37" s="464"/>
      <c r="G37" s="463"/>
      <c r="H37" s="465">
        <v>390</v>
      </c>
      <c r="I37" s="464"/>
      <c r="J37" s="464"/>
      <c r="K37" s="463"/>
      <c r="L37" s="465">
        <v>390</v>
      </c>
      <c r="M37" s="464"/>
      <c r="N37" s="466"/>
      <c r="O37" s="465">
        <v>373</v>
      </c>
      <c r="P37" s="467"/>
      <c r="Q37" s="468"/>
      <c r="R37" s="6"/>
    </row>
    <row r="38" spans="1:18" x14ac:dyDescent="0.25">
      <c r="A38" s="462" t="s">
        <v>95</v>
      </c>
      <c r="B38" s="463"/>
      <c r="C38" s="462" t="s">
        <v>14</v>
      </c>
      <c r="D38" s="464"/>
      <c r="E38" s="464"/>
      <c r="F38" s="464"/>
      <c r="G38" s="463"/>
      <c r="H38" s="465">
        <v>90</v>
      </c>
      <c r="I38" s="464"/>
      <c r="J38" s="464"/>
      <c r="K38" s="463"/>
      <c r="L38" s="465">
        <v>90</v>
      </c>
      <c r="M38" s="464"/>
      <c r="N38" s="466"/>
      <c r="O38" s="465">
        <v>60</v>
      </c>
      <c r="P38" s="467"/>
      <c r="Q38" s="468"/>
      <c r="R38" s="6"/>
    </row>
    <row r="39" spans="1:18" x14ac:dyDescent="0.25">
      <c r="A39" s="462" t="s">
        <v>96</v>
      </c>
      <c r="B39" s="463"/>
      <c r="C39" s="462" t="s">
        <v>58</v>
      </c>
      <c r="D39" s="464"/>
      <c r="E39" s="464"/>
      <c r="F39" s="464"/>
      <c r="G39" s="463"/>
      <c r="H39" s="465">
        <v>594</v>
      </c>
      <c r="I39" s="464"/>
      <c r="J39" s="464"/>
      <c r="K39" s="463"/>
      <c r="L39" s="465">
        <v>594</v>
      </c>
      <c r="M39" s="464"/>
      <c r="N39" s="466"/>
      <c r="O39" s="465">
        <v>569</v>
      </c>
      <c r="P39" s="467"/>
      <c r="Q39" s="468"/>
      <c r="R39" s="6"/>
    </row>
    <row r="40" spans="1:18" x14ac:dyDescent="0.25">
      <c r="A40" s="462" t="s">
        <v>97</v>
      </c>
      <c r="B40" s="463"/>
      <c r="C40" s="462" t="s">
        <v>59</v>
      </c>
      <c r="D40" s="464"/>
      <c r="E40" s="464"/>
      <c r="F40" s="464"/>
      <c r="G40" s="463"/>
      <c r="H40" s="465">
        <v>3185</v>
      </c>
      <c r="I40" s="464"/>
      <c r="J40" s="464"/>
      <c r="K40" s="463"/>
      <c r="L40" s="465">
        <v>3185</v>
      </c>
      <c r="M40" s="464"/>
      <c r="N40" s="466"/>
      <c r="O40" s="465">
        <v>2960</v>
      </c>
      <c r="P40" s="467"/>
      <c r="Q40" s="468"/>
      <c r="R40" s="6"/>
    </row>
    <row r="41" spans="1:18" x14ac:dyDescent="0.25">
      <c r="A41" s="462" t="s">
        <v>98</v>
      </c>
      <c r="B41" s="463"/>
      <c r="C41" s="462" t="s">
        <v>60</v>
      </c>
      <c r="D41" s="464"/>
      <c r="E41" s="464"/>
      <c r="F41" s="464"/>
      <c r="G41" s="463"/>
      <c r="H41" s="465">
        <v>1230</v>
      </c>
      <c r="I41" s="464"/>
      <c r="J41" s="464"/>
      <c r="K41" s="463"/>
      <c r="L41" s="465">
        <v>1230</v>
      </c>
      <c r="M41" s="464"/>
      <c r="N41" s="466"/>
      <c r="O41" s="465">
        <v>1094</v>
      </c>
      <c r="P41" s="467"/>
      <c r="Q41" s="468"/>
      <c r="R41" s="6"/>
    </row>
    <row r="42" spans="1:18" x14ac:dyDescent="0.25">
      <c r="A42" s="462" t="s">
        <v>99</v>
      </c>
      <c r="B42" s="463"/>
      <c r="C42" s="462" t="s">
        <v>61</v>
      </c>
      <c r="D42" s="464"/>
      <c r="E42" s="464"/>
      <c r="F42" s="464"/>
      <c r="G42" s="463"/>
      <c r="H42" s="465">
        <v>220</v>
      </c>
      <c r="I42" s="464"/>
      <c r="J42" s="464"/>
      <c r="K42" s="463"/>
      <c r="L42" s="465">
        <v>220</v>
      </c>
      <c r="M42" s="464"/>
      <c r="N42" s="466"/>
      <c r="O42" s="465">
        <v>108</v>
      </c>
      <c r="P42" s="467"/>
      <c r="Q42" s="468"/>
      <c r="R42" s="6"/>
    </row>
    <row r="43" spans="1:18" x14ac:dyDescent="0.25">
      <c r="A43" s="462" t="s">
        <v>100</v>
      </c>
      <c r="B43" s="463"/>
      <c r="C43" s="462" t="s">
        <v>15</v>
      </c>
      <c r="D43" s="464"/>
      <c r="E43" s="464"/>
      <c r="F43" s="464"/>
      <c r="G43" s="463"/>
      <c r="H43" s="465">
        <v>300</v>
      </c>
      <c r="I43" s="464"/>
      <c r="J43" s="464"/>
      <c r="K43" s="463"/>
      <c r="L43" s="465">
        <v>300</v>
      </c>
      <c r="M43" s="464"/>
      <c r="N43" s="466"/>
      <c r="O43" s="465">
        <v>643</v>
      </c>
      <c r="P43" s="467"/>
      <c r="Q43" s="468"/>
      <c r="R43" s="6"/>
    </row>
    <row r="44" spans="1:18" x14ac:dyDescent="0.25">
      <c r="A44" s="462" t="s">
        <v>101</v>
      </c>
      <c r="B44" s="463"/>
      <c r="C44" s="462" t="s">
        <v>16</v>
      </c>
      <c r="D44" s="464"/>
      <c r="E44" s="464"/>
      <c r="F44" s="464"/>
      <c r="G44" s="463"/>
      <c r="H44" s="465">
        <v>0</v>
      </c>
      <c r="I44" s="464"/>
      <c r="J44" s="464"/>
      <c r="K44" s="463"/>
      <c r="L44" s="465">
        <v>0</v>
      </c>
      <c r="M44" s="464"/>
      <c r="N44" s="466"/>
      <c r="O44" s="465">
        <v>565</v>
      </c>
      <c r="P44" s="467"/>
      <c r="Q44" s="468"/>
      <c r="R44" s="6"/>
    </row>
    <row r="45" spans="1:18" x14ac:dyDescent="0.25">
      <c r="A45" s="462" t="s">
        <v>102</v>
      </c>
      <c r="B45" s="463"/>
      <c r="C45" s="462" t="s">
        <v>17</v>
      </c>
      <c r="D45" s="464"/>
      <c r="E45" s="464"/>
      <c r="F45" s="464"/>
      <c r="G45" s="463"/>
      <c r="H45" s="465">
        <v>2877</v>
      </c>
      <c r="I45" s="464"/>
      <c r="J45" s="464"/>
      <c r="K45" s="463"/>
      <c r="L45" s="465">
        <v>2085</v>
      </c>
      <c r="M45" s="464"/>
      <c r="N45" s="466"/>
      <c r="O45" s="465">
        <v>885</v>
      </c>
      <c r="P45" s="467"/>
      <c r="Q45" s="468"/>
      <c r="R45" s="6"/>
    </row>
    <row r="46" spans="1:18" x14ac:dyDescent="0.25">
      <c r="A46" s="462" t="s">
        <v>103</v>
      </c>
      <c r="B46" s="463"/>
      <c r="C46" s="462" t="s">
        <v>18</v>
      </c>
      <c r="D46" s="464"/>
      <c r="E46" s="464"/>
      <c r="F46" s="464"/>
      <c r="G46" s="463"/>
      <c r="H46" s="465">
        <v>450</v>
      </c>
      <c r="I46" s="464"/>
      <c r="J46" s="464"/>
      <c r="K46" s="463"/>
      <c r="L46" s="465">
        <v>450</v>
      </c>
      <c r="M46" s="464"/>
      <c r="N46" s="466"/>
      <c r="O46" s="465">
        <v>929</v>
      </c>
      <c r="P46" s="467"/>
      <c r="Q46" s="468"/>
      <c r="R46" s="6"/>
    </row>
    <row r="47" spans="1:18" x14ac:dyDescent="0.25">
      <c r="A47" s="462" t="s">
        <v>104</v>
      </c>
      <c r="B47" s="463"/>
      <c r="C47" s="462" t="s">
        <v>62</v>
      </c>
      <c r="D47" s="464"/>
      <c r="E47" s="464"/>
      <c r="F47" s="464"/>
      <c r="G47" s="463"/>
      <c r="H47" s="465"/>
      <c r="I47" s="464"/>
      <c r="J47" s="464"/>
      <c r="K47" s="463"/>
      <c r="L47" s="465">
        <v>0</v>
      </c>
      <c r="M47" s="464"/>
      <c r="N47" s="466"/>
      <c r="O47" s="465"/>
      <c r="P47" s="467"/>
      <c r="Q47" s="468"/>
      <c r="R47" s="6"/>
    </row>
    <row r="48" spans="1:18" x14ac:dyDescent="0.25">
      <c r="A48" s="462" t="s">
        <v>105</v>
      </c>
      <c r="B48" s="463"/>
      <c r="C48" s="462" t="s">
        <v>19</v>
      </c>
      <c r="D48" s="464"/>
      <c r="E48" s="464"/>
      <c r="F48" s="464"/>
      <c r="G48" s="463"/>
      <c r="H48" s="465">
        <v>215</v>
      </c>
      <c r="I48" s="464"/>
      <c r="J48" s="464"/>
      <c r="K48" s="463"/>
      <c r="L48" s="465">
        <v>215</v>
      </c>
      <c r="M48" s="464"/>
      <c r="N48" s="466"/>
      <c r="O48" s="465">
        <v>107</v>
      </c>
      <c r="P48" s="467"/>
      <c r="Q48" s="468"/>
      <c r="R48" s="6"/>
    </row>
    <row r="49" spans="1:18" x14ac:dyDescent="0.25">
      <c r="A49" s="462" t="s">
        <v>106</v>
      </c>
      <c r="B49" s="463"/>
      <c r="C49" s="462" t="s">
        <v>63</v>
      </c>
      <c r="D49" s="464"/>
      <c r="E49" s="464"/>
      <c r="F49" s="464"/>
      <c r="G49" s="463"/>
      <c r="H49" s="465">
        <v>30</v>
      </c>
      <c r="I49" s="464"/>
      <c r="J49" s="464"/>
      <c r="K49" s="463"/>
      <c r="L49" s="465">
        <v>30</v>
      </c>
      <c r="M49" s="464"/>
      <c r="N49" s="466"/>
      <c r="O49" s="465">
        <v>14</v>
      </c>
      <c r="P49" s="467"/>
      <c r="Q49" s="468"/>
      <c r="R49" s="6"/>
    </row>
    <row r="50" spans="1:18" x14ac:dyDescent="0.25">
      <c r="A50" s="462" t="s">
        <v>107</v>
      </c>
      <c r="B50" s="463"/>
      <c r="C50" s="462" t="s">
        <v>64</v>
      </c>
      <c r="D50" s="464"/>
      <c r="E50" s="464"/>
      <c r="F50" s="464"/>
      <c r="G50" s="463"/>
      <c r="H50" s="465">
        <v>400</v>
      </c>
      <c r="I50" s="464"/>
      <c r="J50" s="464"/>
      <c r="K50" s="463"/>
      <c r="L50" s="465">
        <v>400</v>
      </c>
      <c r="M50" s="464"/>
      <c r="N50" s="466"/>
      <c r="O50" s="465">
        <v>322</v>
      </c>
      <c r="P50" s="467"/>
      <c r="Q50" s="468"/>
      <c r="R50" s="6"/>
    </row>
    <row r="51" spans="1:18" x14ac:dyDescent="0.25">
      <c r="A51" s="462" t="s">
        <v>108</v>
      </c>
      <c r="B51" s="463"/>
      <c r="C51" s="462" t="s">
        <v>65</v>
      </c>
      <c r="D51" s="464"/>
      <c r="E51" s="464"/>
      <c r="F51" s="464"/>
      <c r="G51" s="463"/>
      <c r="H51" s="465"/>
      <c r="I51" s="464"/>
      <c r="J51" s="464"/>
      <c r="K51" s="463"/>
      <c r="L51" s="465">
        <v>0</v>
      </c>
      <c r="M51" s="464"/>
      <c r="N51" s="466"/>
      <c r="O51" s="465"/>
      <c r="P51" s="467"/>
      <c r="Q51" s="468"/>
      <c r="R51" s="6"/>
    </row>
    <row r="52" spans="1:18" x14ac:dyDescent="0.25">
      <c r="A52" s="462" t="s">
        <v>109</v>
      </c>
      <c r="B52" s="463"/>
      <c r="C52" s="462" t="s">
        <v>66</v>
      </c>
      <c r="D52" s="464"/>
      <c r="E52" s="464"/>
      <c r="F52" s="464"/>
      <c r="G52" s="463"/>
      <c r="H52" s="465">
        <v>3715</v>
      </c>
      <c r="I52" s="464"/>
      <c r="J52" s="464"/>
      <c r="K52" s="463"/>
      <c r="L52" s="465">
        <v>5373</v>
      </c>
      <c r="M52" s="464"/>
      <c r="N52" s="466"/>
      <c r="O52" s="465">
        <v>20615</v>
      </c>
      <c r="P52" s="467"/>
      <c r="Q52" s="468"/>
      <c r="R52" s="6"/>
    </row>
    <row r="53" spans="1:18" x14ac:dyDescent="0.25">
      <c r="A53" s="462" t="s">
        <v>110</v>
      </c>
      <c r="B53" s="463"/>
      <c r="C53" s="462" t="s">
        <v>20</v>
      </c>
      <c r="D53" s="464"/>
      <c r="E53" s="464"/>
      <c r="F53" s="464"/>
      <c r="G53" s="463"/>
      <c r="H53" s="465">
        <v>365</v>
      </c>
      <c r="I53" s="464"/>
      <c r="J53" s="464"/>
      <c r="K53" s="463"/>
      <c r="L53" s="465">
        <v>365</v>
      </c>
      <c r="M53" s="464"/>
      <c r="N53" s="466"/>
      <c r="O53" s="465">
        <v>340</v>
      </c>
      <c r="P53" s="467"/>
      <c r="Q53" s="468"/>
      <c r="R53" s="6"/>
    </row>
    <row r="54" spans="1:18" x14ac:dyDescent="0.25">
      <c r="A54" s="462" t="s">
        <v>111</v>
      </c>
      <c r="B54" s="463"/>
      <c r="C54" s="462" t="s">
        <v>21</v>
      </c>
      <c r="D54" s="464"/>
      <c r="E54" s="464"/>
      <c r="F54" s="464"/>
      <c r="G54" s="463"/>
      <c r="H54" s="465">
        <v>200</v>
      </c>
      <c r="I54" s="464"/>
      <c r="J54" s="464"/>
      <c r="K54" s="463"/>
      <c r="L54" s="465">
        <v>200</v>
      </c>
      <c r="M54" s="464"/>
      <c r="N54" s="466"/>
      <c r="O54" s="465">
        <v>30</v>
      </c>
      <c r="P54" s="467"/>
      <c r="Q54" s="468"/>
      <c r="R54" s="6"/>
    </row>
    <row r="55" spans="1:18" ht="22.5" customHeight="1" x14ac:dyDescent="0.25">
      <c r="A55" s="462" t="s">
        <v>112</v>
      </c>
      <c r="B55" s="463"/>
      <c r="C55" s="462" t="s">
        <v>22</v>
      </c>
      <c r="D55" s="464"/>
      <c r="E55" s="464"/>
      <c r="F55" s="464"/>
      <c r="G55" s="463"/>
      <c r="H55" s="465">
        <v>6891</v>
      </c>
      <c r="I55" s="464"/>
      <c r="J55" s="464"/>
      <c r="K55" s="463"/>
      <c r="L55" s="465">
        <v>11290</v>
      </c>
      <c r="M55" s="464"/>
      <c r="N55" s="466"/>
      <c r="O55" s="465">
        <v>12085</v>
      </c>
      <c r="P55" s="467"/>
      <c r="Q55" s="468"/>
      <c r="R55" s="6"/>
    </row>
    <row r="56" spans="1:18" x14ac:dyDescent="0.25">
      <c r="A56" s="462" t="s">
        <v>113</v>
      </c>
      <c r="B56" s="463"/>
      <c r="C56" s="462" t="s">
        <v>23</v>
      </c>
      <c r="D56" s="464"/>
      <c r="E56" s="464"/>
      <c r="F56" s="464"/>
      <c r="G56" s="463"/>
      <c r="H56" s="465">
        <v>156</v>
      </c>
      <c r="I56" s="464"/>
      <c r="J56" s="464"/>
      <c r="K56" s="463"/>
      <c r="L56" s="465">
        <v>404</v>
      </c>
      <c r="M56" s="464"/>
      <c r="N56" s="466"/>
      <c r="O56" s="465">
        <v>203226</v>
      </c>
      <c r="P56" s="467"/>
      <c r="Q56" s="468"/>
      <c r="R56" s="6"/>
    </row>
    <row r="57" spans="1:18" x14ac:dyDescent="0.25">
      <c r="A57" s="462" t="s">
        <v>114</v>
      </c>
      <c r="B57" s="463"/>
      <c r="C57" s="462" t="s">
        <v>24</v>
      </c>
      <c r="D57" s="464"/>
      <c r="E57" s="464"/>
      <c r="F57" s="464"/>
      <c r="G57" s="463"/>
      <c r="H57" s="465">
        <v>0</v>
      </c>
      <c r="I57" s="464"/>
      <c r="J57" s="464"/>
      <c r="K57" s="463"/>
      <c r="L57" s="465">
        <v>0</v>
      </c>
      <c r="M57" s="464"/>
      <c r="N57" s="466"/>
      <c r="O57" s="465">
        <v>3</v>
      </c>
      <c r="P57" s="467"/>
      <c r="Q57" s="468"/>
      <c r="R57" s="6"/>
    </row>
    <row r="58" spans="1:18" ht="21.75" customHeight="1" x14ac:dyDescent="0.25">
      <c r="A58" s="462" t="s">
        <v>115</v>
      </c>
      <c r="B58" s="463"/>
      <c r="C58" s="462" t="s">
        <v>67</v>
      </c>
      <c r="D58" s="464"/>
      <c r="E58" s="464"/>
      <c r="F58" s="464"/>
      <c r="G58" s="463"/>
      <c r="H58" s="465">
        <v>1110</v>
      </c>
      <c r="I58" s="464"/>
      <c r="J58" s="464"/>
      <c r="K58" s="463"/>
      <c r="L58" s="465">
        <v>1110</v>
      </c>
      <c r="M58" s="464"/>
      <c r="N58" s="466"/>
      <c r="O58" s="465">
        <v>7</v>
      </c>
      <c r="P58" s="467"/>
      <c r="Q58" s="468"/>
      <c r="R58" s="6"/>
    </row>
    <row r="59" spans="1:18" ht="23.25" customHeight="1" x14ac:dyDescent="0.25">
      <c r="A59" s="462" t="s">
        <v>116</v>
      </c>
      <c r="B59" s="463"/>
      <c r="C59" s="462" t="s">
        <v>68</v>
      </c>
      <c r="D59" s="464"/>
      <c r="E59" s="464"/>
      <c r="F59" s="464"/>
      <c r="G59" s="463"/>
      <c r="H59" s="465">
        <v>5460</v>
      </c>
      <c r="I59" s="464"/>
      <c r="J59" s="464"/>
      <c r="K59" s="463"/>
      <c r="L59" s="465">
        <v>5460</v>
      </c>
      <c r="M59" s="464"/>
      <c r="N59" s="466"/>
      <c r="O59" s="465">
        <v>3615</v>
      </c>
      <c r="P59" s="467"/>
      <c r="Q59" s="468"/>
      <c r="R59" s="6"/>
    </row>
    <row r="60" spans="1:18" x14ac:dyDescent="0.25">
      <c r="A60" s="381" t="s">
        <v>117</v>
      </c>
      <c r="B60" s="373"/>
      <c r="C60" s="381" t="s">
        <v>25</v>
      </c>
      <c r="D60" s="382"/>
      <c r="E60" s="382"/>
      <c r="F60" s="382"/>
      <c r="G60" s="373"/>
      <c r="H60" s="472">
        <f>SUM(H29:K59)</f>
        <v>36174</v>
      </c>
      <c r="I60" s="382"/>
      <c r="J60" s="382"/>
      <c r="K60" s="373"/>
      <c r="L60" s="472">
        <f>SUM(L29:N59)</f>
        <v>61729</v>
      </c>
      <c r="M60" s="382"/>
      <c r="N60" s="382"/>
      <c r="O60" s="472">
        <f>SUM(O29:Q59)</f>
        <v>263253</v>
      </c>
      <c r="P60" s="461"/>
      <c r="Q60" s="461"/>
      <c r="R60" s="6"/>
    </row>
    <row r="61" spans="1:18" x14ac:dyDescent="0.25">
      <c r="A61" s="462" t="s">
        <v>118</v>
      </c>
      <c r="B61" s="463"/>
      <c r="C61" s="484" t="s">
        <v>231</v>
      </c>
      <c r="D61" s="485"/>
      <c r="E61" s="485"/>
      <c r="F61" s="485"/>
      <c r="G61" s="486"/>
      <c r="H61" s="465">
        <v>0</v>
      </c>
      <c r="I61" s="464"/>
      <c r="J61" s="464"/>
      <c r="K61" s="463"/>
      <c r="L61" s="465"/>
      <c r="M61" s="464"/>
      <c r="N61" s="466"/>
      <c r="O61" s="465">
        <v>743</v>
      </c>
      <c r="P61" s="467"/>
      <c r="Q61" s="468"/>
      <c r="R61" s="6"/>
    </row>
    <row r="62" spans="1:18" x14ac:dyDescent="0.25">
      <c r="A62" s="462" t="s">
        <v>119</v>
      </c>
      <c r="B62" s="463"/>
      <c r="C62" s="484" t="s">
        <v>233</v>
      </c>
      <c r="D62" s="485"/>
      <c r="E62" s="485"/>
      <c r="F62" s="485"/>
      <c r="G62" s="486"/>
      <c r="H62" s="465">
        <v>0</v>
      </c>
      <c r="I62" s="464"/>
      <c r="J62" s="464"/>
      <c r="K62" s="463"/>
      <c r="L62" s="465">
        <v>3</v>
      </c>
      <c r="M62" s="464"/>
      <c r="N62" s="466"/>
      <c r="O62" s="465">
        <v>1446</v>
      </c>
      <c r="P62" s="467"/>
      <c r="Q62" s="468"/>
      <c r="R62" s="6"/>
    </row>
    <row r="63" spans="1:18" x14ac:dyDescent="0.25">
      <c r="A63" s="462" t="s">
        <v>120</v>
      </c>
      <c r="B63" s="463"/>
      <c r="C63" s="484" t="s">
        <v>232</v>
      </c>
      <c r="D63" s="485"/>
      <c r="E63" s="485"/>
      <c r="F63" s="485"/>
      <c r="G63" s="486"/>
      <c r="H63" s="465">
        <v>0</v>
      </c>
      <c r="I63" s="464"/>
      <c r="J63" s="464"/>
      <c r="K63" s="463"/>
      <c r="L63" s="465"/>
      <c r="M63" s="464"/>
      <c r="N63" s="466"/>
      <c r="O63" s="465">
        <v>213</v>
      </c>
      <c r="P63" s="467"/>
      <c r="Q63" s="468"/>
      <c r="R63" s="6"/>
    </row>
    <row r="64" spans="1:18" x14ac:dyDescent="0.25">
      <c r="A64" s="462" t="s">
        <v>121</v>
      </c>
      <c r="B64" s="463"/>
      <c r="C64" s="462" t="s">
        <v>243</v>
      </c>
      <c r="D64" s="464"/>
      <c r="E64" s="464"/>
      <c r="F64" s="464"/>
      <c r="G64" s="463"/>
      <c r="H64" s="465">
        <v>300</v>
      </c>
      <c r="I64" s="464"/>
      <c r="J64" s="464"/>
      <c r="K64" s="463"/>
      <c r="L64" s="465">
        <v>300</v>
      </c>
      <c r="M64" s="464"/>
      <c r="N64" s="466"/>
      <c r="O64" s="465">
        <v>314</v>
      </c>
      <c r="P64" s="467"/>
      <c r="Q64" s="468"/>
      <c r="R64" s="6"/>
    </row>
    <row r="65" spans="1:18" x14ac:dyDescent="0.25">
      <c r="A65" s="462" t="s">
        <v>122</v>
      </c>
      <c r="B65" s="463"/>
      <c r="C65" s="462" t="s">
        <v>69</v>
      </c>
      <c r="D65" s="464"/>
      <c r="E65" s="464"/>
      <c r="F65" s="464"/>
      <c r="G65" s="463"/>
      <c r="H65" s="465">
        <v>200</v>
      </c>
      <c r="I65" s="464"/>
      <c r="J65" s="464"/>
      <c r="K65" s="463"/>
      <c r="L65" s="465">
        <v>200</v>
      </c>
      <c r="M65" s="464"/>
      <c r="N65" s="466"/>
      <c r="O65" s="465">
        <v>160</v>
      </c>
      <c r="P65" s="467"/>
      <c r="Q65" s="468"/>
      <c r="R65" s="6"/>
    </row>
    <row r="66" spans="1:18" x14ac:dyDescent="0.25">
      <c r="A66" s="475" t="s">
        <v>411</v>
      </c>
      <c r="B66" s="476"/>
      <c r="C66" s="477" t="s">
        <v>244</v>
      </c>
      <c r="D66" s="478"/>
      <c r="E66" s="478"/>
      <c r="F66" s="478"/>
      <c r="G66" s="479"/>
      <c r="H66" s="480">
        <v>600</v>
      </c>
      <c r="I66" s="481"/>
      <c r="J66" s="481"/>
      <c r="K66" s="482"/>
      <c r="L66" s="480">
        <v>597</v>
      </c>
      <c r="M66" s="481"/>
      <c r="N66" s="15"/>
      <c r="O66" s="483"/>
      <c r="P66" s="483"/>
      <c r="Q66" s="314"/>
      <c r="R66" s="6"/>
    </row>
    <row r="67" spans="1:18" ht="23.25" customHeight="1" x14ac:dyDescent="0.25">
      <c r="A67" s="462" t="s">
        <v>123</v>
      </c>
      <c r="B67" s="463"/>
      <c r="C67" s="484" t="s">
        <v>234</v>
      </c>
      <c r="D67" s="485"/>
      <c r="E67" s="485"/>
      <c r="F67" s="485"/>
      <c r="G67" s="486"/>
      <c r="H67" s="465">
        <v>3000</v>
      </c>
      <c r="I67" s="464"/>
      <c r="J67" s="464"/>
      <c r="K67" s="463"/>
      <c r="L67" s="465">
        <v>3000</v>
      </c>
      <c r="M67" s="464"/>
      <c r="N67" s="466"/>
      <c r="O67" s="465">
        <v>313</v>
      </c>
      <c r="P67" s="467"/>
      <c r="Q67" s="468"/>
      <c r="R67" s="6"/>
    </row>
    <row r="68" spans="1:18" ht="24.75" customHeight="1" x14ac:dyDescent="0.25">
      <c r="A68" s="462" t="s">
        <v>124</v>
      </c>
      <c r="B68" s="463"/>
      <c r="C68" s="484" t="s">
        <v>26</v>
      </c>
      <c r="D68" s="485"/>
      <c r="E68" s="485"/>
      <c r="F68" s="485"/>
      <c r="G68" s="486"/>
      <c r="H68" s="465">
        <v>4000</v>
      </c>
      <c r="I68" s="464"/>
      <c r="J68" s="464"/>
      <c r="K68" s="463"/>
      <c r="L68" s="465">
        <v>4000</v>
      </c>
      <c r="M68" s="464"/>
      <c r="N68" s="466"/>
      <c r="O68" s="465">
        <v>7625</v>
      </c>
      <c r="P68" s="467"/>
      <c r="Q68" s="468"/>
      <c r="R68" s="6"/>
    </row>
    <row r="69" spans="1:18" x14ac:dyDescent="0.25">
      <c r="A69" s="381" t="s">
        <v>125</v>
      </c>
      <c r="B69" s="373"/>
      <c r="C69" s="381" t="s">
        <v>27</v>
      </c>
      <c r="D69" s="382"/>
      <c r="E69" s="382"/>
      <c r="F69" s="382"/>
      <c r="G69" s="373"/>
      <c r="H69" s="472">
        <f>SUM(H61:K68)</f>
        <v>8100</v>
      </c>
      <c r="I69" s="382"/>
      <c r="J69" s="382"/>
      <c r="K69" s="373"/>
      <c r="L69" s="472">
        <f>SUM(L61:N68)</f>
        <v>8100</v>
      </c>
      <c r="M69" s="382"/>
      <c r="N69" s="382"/>
      <c r="O69" s="472">
        <f>SUM(O61:Q68)</f>
        <v>10814</v>
      </c>
      <c r="P69" s="461"/>
      <c r="Q69" s="461"/>
      <c r="R69" s="6"/>
    </row>
    <row r="70" spans="1:18" ht="24.75" customHeight="1" x14ac:dyDescent="0.25">
      <c r="A70" s="462" t="s">
        <v>126</v>
      </c>
      <c r="B70" s="463"/>
      <c r="C70" s="487" t="s">
        <v>28</v>
      </c>
      <c r="D70" s="488"/>
      <c r="E70" s="488"/>
      <c r="F70" s="488"/>
      <c r="G70" s="489"/>
      <c r="H70" s="465">
        <v>995</v>
      </c>
      <c r="I70" s="464"/>
      <c r="J70" s="464"/>
      <c r="K70" s="463"/>
      <c r="L70" s="465">
        <v>484</v>
      </c>
      <c r="M70" s="464"/>
      <c r="N70" s="466"/>
      <c r="O70" s="465">
        <v>358</v>
      </c>
      <c r="P70" s="467"/>
      <c r="Q70" s="468"/>
      <c r="R70" s="6"/>
    </row>
    <row r="71" spans="1:18" ht="18.75" customHeight="1" x14ac:dyDescent="0.25">
      <c r="A71" s="490" t="s">
        <v>247</v>
      </c>
      <c r="B71" s="491"/>
      <c r="C71" s="492" t="s">
        <v>248</v>
      </c>
      <c r="D71" s="493"/>
      <c r="E71" s="493"/>
      <c r="F71" s="493"/>
      <c r="G71" s="494"/>
      <c r="H71" s="480"/>
      <c r="I71" s="481"/>
      <c r="J71" s="481"/>
      <c r="K71" s="482"/>
      <c r="L71" s="480">
        <v>4260</v>
      </c>
      <c r="M71" s="481"/>
      <c r="N71" s="15">
        <v>358</v>
      </c>
      <c r="O71" s="483"/>
      <c r="P71" s="483"/>
      <c r="Q71" s="314"/>
      <c r="R71" s="6"/>
    </row>
    <row r="72" spans="1:18" ht="20.100000000000001" customHeight="1" x14ac:dyDescent="0.25">
      <c r="A72" s="490" t="s">
        <v>249</v>
      </c>
      <c r="B72" s="491"/>
      <c r="C72" s="484" t="s">
        <v>250</v>
      </c>
      <c r="D72" s="485"/>
      <c r="E72" s="485"/>
      <c r="F72" s="485"/>
      <c r="G72" s="486"/>
      <c r="H72" s="480"/>
      <c r="I72" s="481"/>
      <c r="J72" s="481"/>
      <c r="K72" s="482"/>
      <c r="L72" s="480">
        <v>995</v>
      </c>
      <c r="M72" s="481"/>
      <c r="N72" s="15"/>
      <c r="O72" s="483">
        <v>1001</v>
      </c>
      <c r="P72" s="483"/>
      <c r="Q72" s="314"/>
      <c r="R72" s="6"/>
    </row>
    <row r="73" spans="1:18" ht="20.100000000000001" customHeight="1" x14ac:dyDescent="0.25">
      <c r="A73" s="462" t="s">
        <v>127</v>
      </c>
      <c r="B73" s="463"/>
      <c r="C73" s="484" t="s">
        <v>29</v>
      </c>
      <c r="D73" s="485"/>
      <c r="E73" s="485"/>
      <c r="F73" s="485"/>
      <c r="G73" s="486"/>
      <c r="H73" s="465">
        <v>46021</v>
      </c>
      <c r="I73" s="464"/>
      <c r="J73" s="464"/>
      <c r="K73" s="463"/>
      <c r="L73" s="465">
        <v>46357</v>
      </c>
      <c r="M73" s="464"/>
      <c r="N73" s="466"/>
      <c r="O73" s="465">
        <v>48915</v>
      </c>
      <c r="P73" s="467"/>
      <c r="Q73" s="468"/>
      <c r="R73" s="6"/>
    </row>
    <row r="74" spans="1:18" ht="20.100000000000001" customHeight="1" x14ac:dyDescent="0.25">
      <c r="A74" s="462" t="s">
        <v>128</v>
      </c>
      <c r="B74" s="463"/>
      <c r="C74" s="484" t="s">
        <v>30</v>
      </c>
      <c r="D74" s="485"/>
      <c r="E74" s="485"/>
      <c r="F74" s="485"/>
      <c r="G74" s="486"/>
      <c r="H74" s="465">
        <v>400</v>
      </c>
      <c r="I74" s="464"/>
      <c r="J74" s="464"/>
      <c r="K74" s="463"/>
      <c r="L74" s="465">
        <v>400</v>
      </c>
      <c r="M74" s="464"/>
      <c r="N74" s="466"/>
      <c r="O74" s="465">
        <v>500</v>
      </c>
      <c r="P74" s="467"/>
      <c r="Q74" s="468"/>
      <c r="R74" s="6"/>
    </row>
    <row r="75" spans="1:18" ht="20.100000000000001" customHeight="1" x14ac:dyDescent="0.25">
      <c r="A75" s="473" t="s">
        <v>288</v>
      </c>
      <c r="B75" s="474"/>
      <c r="C75" s="484" t="s">
        <v>412</v>
      </c>
      <c r="D75" s="485"/>
      <c r="E75" s="485"/>
      <c r="F75" s="485"/>
      <c r="G75" s="486"/>
      <c r="H75" s="465">
        <v>0</v>
      </c>
      <c r="I75" s="464"/>
      <c r="J75" s="464"/>
      <c r="K75" s="463"/>
      <c r="L75" s="465">
        <v>800</v>
      </c>
      <c r="M75" s="464"/>
      <c r="N75" s="466"/>
      <c r="O75" s="465"/>
      <c r="P75" s="467"/>
      <c r="Q75" s="468"/>
      <c r="R75" s="6"/>
    </row>
    <row r="76" spans="1:18" ht="20.100000000000001" customHeight="1" x14ac:dyDescent="0.25">
      <c r="A76" s="473" t="s">
        <v>129</v>
      </c>
      <c r="B76" s="474"/>
      <c r="C76" s="484" t="s">
        <v>70</v>
      </c>
      <c r="D76" s="485"/>
      <c r="E76" s="485"/>
      <c r="F76" s="485"/>
      <c r="G76" s="486"/>
      <c r="H76" s="465">
        <v>1800</v>
      </c>
      <c r="I76" s="464"/>
      <c r="J76" s="464"/>
      <c r="K76" s="463"/>
      <c r="L76" s="465">
        <v>1800</v>
      </c>
      <c r="M76" s="464"/>
      <c r="N76" s="466"/>
      <c r="O76" s="465">
        <v>1805</v>
      </c>
      <c r="P76" s="467"/>
      <c r="Q76" s="468"/>
      <c r="R76" s="6"/>
    </row>
    <row r="77" spans="1:18" ht="20.100000000000001" customHeight="1" x14ac:dyDescent="0.25">
      <c r="A77" s="462" t="s">
        <v>130</v>
      </c>
      <c r="B77" s="463"/>
      <c r="C77" s="484" t="s">
        <v>71</v>
      </c>
      <c r="D77" s="485"/>
      <c r="E77" s="485"/>
      <c r="F77" s="485"/>
      <c r="G77" s="486"/>
      <c r="H77" s="465">
        <v>450</v>
      </c>
      <c r="I77" s="464"/>
      <c r="J77" s="464"/>
      <c r="K77" s="463"/>
      <c r="L77" s="465">
        <v>450</v>
      </c>
      <c r="M77" s="464"/>
      <c r="N77" s="466"/>
      <c r="O77" s="465">
        <v>500</v>
      </c>
      <c r="P77" s="467"/>
      <c r="Q77" s="468"/>
      <c r="R77" s="6"/>
    </row>
    <row r="78" spans="1:18" ht="20.100000000000001" customHeight="1" x14ac:dyDescent="0.25">
      <c r="A78" s="462" t="s">
        <v>131</v>
      </c>
      <c r="B78" s="463"/>
      <c r="C78" s="484" t="s">
        <v>31</v>
      </c>
      <c r="D78" s="485"/>
      <c r="E78" s="485"/>
      <c r="F78" s="485"/>
      <c r="G78" s="486"/>
      <c r="H78" s="465">
        <v>3933</v>
      </c>
      <c r="I78" s="464"/>
      <c r="J78" s="464"/>
      <c r="K78" s="463"/>
      <c r="L78" s="465">
        <v>4155</v>
      </c>
      <c r="M78" s="464"/>
      <c r="N78" s="466"/>
      <c r="O78" s="465">
        <v>3504</v>
      </c>
      <c r="P78" s="467"/>
      <c r="Q78" s="468"/>
      <c r="R78" s="6"/>
    </row>
    <row r="79" spans="1:18" ht="20.100000000000001" customHeight="1" x14ac:dyDescent="0.25">
      <c r="A79" s="462" t="s">
        <v>132</v>
      </c>
      <c r="B79" s="463"/>
      <c r="C79" s="484" t="s">
        <v>32</v>
      </c>
      <c r="D79" s="485"/>
      <c r="E79" s="485"/>
      <c r="F79" s="485"/>
      <c r="G79" s="486"/>
      <c r="H79" s="465">
        <v>25</v>
      </c>
      <c r="I79" s="464"/>
      <c r="J79" s="464"/>
      <c r="K79" s="463"/>
      <c r="L79" s="465">
        <v>25</v>
      </c>
      <c r="M79" s="464"/>
      <c r="N79" s="466"/>
      <c r="O79" s="465">
        <v>75</v>
      </c>
      <c r="P79" s="467"/>
      <c r="Q79" s="468"/>
      <c r="R79" s="6"/>
    </row>
    <row r="80" spans="1:18" ht="20.100000000000001" customHeight="1" x14ac:dyDescent="0.25">
      <c r="A80" s="462" t="s">
        <v>133</v>
      </c>
      <c r="B80" s="463"/>
      <c r="C80" s="484" t="s">
        <v>33</v>
      </c>
      <c r="D80" s="485"/>
      <c r="E80" s="485"/>
      <c r="F80" s="485"/>
      <c r="G80" s="486"/>
      <c r="H80" s="465">
        <v>290</v>
      </c>
      <c r="I80" s="464"/>
      <c r="J80" s="464"/>
      <c r="K80" s="463"/>
      <c r="L80" s="465">
        <v>290</v>
      </c>
      <c r="M80" s="464"/>
      <c r="N80" s="466"/>
      <c r="O80" s="465">
        <v>446</v>
      </c>
      <c r="P80" s="467"/>
      <c r="Q80" s="468"/>
      <c r="R80" s="6"/>
    </row>
    <row r="81" spans="1:18" x14ac:dyDescent="0.25">
      <c r="A81" s="381" t="s">
        <v>134</v>
      </c>
      <c r="B81" s="373"/>
      <c r="C81" s="381" t="s">
        <v>34</v>
      </c>
      <c r="D81" s="382"/>
      <c r="E81" s="382"/>
      <c r="F81" s="382"/>
      <c r="G81" s="373"/>
      <c r="H81" s="472">
        <f>SUM(H70:K80)</f>
        <v>53914</v>
      </c>
      <c r="I81" s="382"/>
      <c r="J81" s="382"/>
      <c r="K81" s="373"/>
      <c r="L81" s="472">
        <f>SUM(L70:L80)</f>
        <v>60016</v>
      </c>
      <c r="M81" s="382"/>
      <c r="N81" s="382"/>
      <c r="O81" s="472">
        <f>SUM(O70:Q80)</f>
        <v>57104</v>
      </c>
      <c r="P81" s="461"/>
      <c r="Q81" s="461"/>
      <c r="R81" s="6"/>
    </row>
    <row r="82" spans="1:18" x14ac:dyDescent="0.25">
      <c r="A82" s="473" t="s">
        <v>290</v>
      </c>
      <c r="B82" s="474"/>
      <c r="C82" s="462" t="s">
        <v>413</v>
      </c>
      <c r="D82" s="464"/>
      <c r="E82" s="464"/>
      <c r="F82" s="464"/>
      <c r="G82" s="463"/>
      <c r="H82" s="465"/>
      <c r="I82" s="464"/>
      <c r="J82" s="464"/>
      <c r="K82" s="463"/>
      <c r="L82" s="465">
        <v>550</v>
      </c>
      <c r="M82" s="464"/>
      <c r="N82" s="466"/>
      <c r="O82" s="465">
        <v>54</v>
      </c>
      <c r="P82" s="467"/>
      <c r="Q82" s="468"/>
      <c r="R82" s="6"/>
    </row>
    <row r="83" spans="1:18" x14ac:dyDescent="0.25">
      <c r="A83" s="473" t="s">
        <v>135</v>
      </c>
      <c r="B83" s="474"/>
      <c r="C83" s="462" t="s">
        <v>251</v>
      </c>
      <c r="D83" s="464"/>
      <c r="E83" s="464"/>
      <c r="F83" s="464"/>
      <c r="G83" s="463"/>
      <c r="H83" s="465"/>
      <c r="I83" s="464"/>
      <c r="J83" s="464"/>
      <c r="K83" s="463"/>
      <c r="L83" s="465">
        <v>0</v>
      </c>
      <c r="M83" s="464"/>
      <c r="N83" s="466"/>
      <c r="O83" s="465">
        <v>54</v>
      </c>
      <c r="P83" s="467"/>
      <c r="Q83" s="468"/>
      <c r="R83" s="6"/>
    </row>
    <row r="84" spans="1:18" x14ac:dyDescent="0.25">
      <c r="A84" s="462" t="s">
        <v>135</v>
      </c>
      <c r="B84" s="463"/>
      <c r="C84" s="462" t="s">
        <v>35</v>
      </c>
      <c r="D84" s="464"/>
      <c r="E84" s="464"/>
      <c r="F84" s="464"/>
      <c r="G84" s="463"/>
      <c r="H84" s="465">
        <v>43315</v>
      </c>
      <c r="I84" s="464"/>
      <c r="J84" s="464"/>
      <c r="K84" s="463"/>
      <c r="L84" s="465">
        <v>43636</v>
      </c>
      <c r="M84" s="464"/>
      <c r="N84" s="466"/>
      <c r="O84" s="465">
        <v>1022588</v>
      </c>
      <c r="P84" s="467"/>
      <c r="Q84" s="468"/>
      <c r="R84" s="6"/>
    </row>
    <row r="85" spans="1:18" x14ac:dyDescent="0.25">
      <c r="A85" s="490" t="s">
        <v>252</v>
      </c>
      <c r="B85" s="491"/>
      <c r="C85" s="477" t="s">
        <v>253</v>
      </c>
      <c r="D85" s="478"/>
      <c r="E85" s="478"/>
      <c r="F85" s="478"/>
      <c r="G85" s="479"/>
      <c r="H85" s="480">
        <v>1508</v>
      </c>
      <c r="I85" s="481"/>
      <c r="J85" s="481"/>
      <c r="K85" s="482"/>
      <c r="L85" s="480">
        <v>3157</v>
      </c>
      <c r="M85" s="481"/>
      <c r="N85" s="15"/>
      <c r="O85" s="483">
        <v>1017</v>
      </c>
      <c r="P85" s="483"/>
      <c r="Q85" s="314"/>
      <c r="R85" s="6"/>
    </row>
    <row r="86" spans="1:18" x14ac:dyDescent="0.25">
      <c r="A86" s="462" t="s">
        <v>136</v>
      </c>
      <c r="B86" s="463"/>
      <c r="C86" s="462" t="s">
        <v>36</v>
      </c>
      <c r="D86" s="464"/>
      <c r="E86" s="464"/>
      <c r="F86" s="464"/>
      <c r="G86" s="463"/>
      <c r="H86" s="465">
        <v>2390</v>
      </c>
      <c r="I86" s="464"/>
      <c r="J86" s="464"/>
      <c r="K86" s="463"/>
      <c r="L86" s="465">
        <v>5233</v>
      </c>
      <c r="M86" s="464"/>
      <c r="N86" s="466"/>
      <c r="O86" s="465">
        <v>10078</v>
      </c>
      <c r="P86" s="467"/>
      <c r="Q86" s="468"/>
      <c r="R86" s="6"/>
    </row>
    <row r="87" spans="1:18" x14ac:dyDescent="0.25">
      <c r="A87" s="490" t="s">
        <v>254</v>
      </c>
      <c r="B87" s="491"/>
      <c r="C87" s="477" t="s">
        <v>255</v>
      </c>
      <c r="D87" s="478"/>
      <c r="E87" s="478"/>
      <c r="F87" s="478"/>
      <c r="G87" s="479"/>
      <c r="H87" s="480"/>
      <c r="I87" s="481"/>
      <c r="J87" s="481"/>
      <c r="K87" s="482"/>
      <c r="L87" s="480"/>
      <c r="M87" s="481"/>
      <c r="N87" s="15"/>
      <c r="O87" s="483">
        <v>23</v>
      </c>
      <c r="P87" s="483"/>
      <c r="Q87" s="483"/>
      <c r="R87" s="6"/>
    </row>
    <row r="88" spans="1:18" x14ac:dyDescent="0.25">
      <c r="A88" s="462" t="s">
        <v>137</v>
      </c>
      <c r="B88" s="463"/>
      <c r="C88" s="484" t="s">
        <v>37</v>
      </c>
      <c r="D88" s="485"/>
      <c r="E88" s="485"/>
      <c r="F88" s="485"/>
      <c r="G88" s="486"/>
      <c r="H88" s="465">
        <v>1052</v>
      </c>
      <c r="I88" s="464"/>
      <c r="J88" s="464"/>
      <c r="K88" s="463"/>
      <c r="L88" s="465">
        <v>2477</v>
      </c>
      <c r="M88" s="464"/>
      <c r="N88" s="466"/>
      <c r="O88" s="465">
        <v>10627</v>
      </c>
      <c r="P88" s="467"/>
      <c r="Q88" s="468"/>
      <c r="R88" s="6"/>
    </row>
    <row r="89" spans="1:18" x14ac:dyDescent="0.25">
      <c r="A89" s="381" t="s">
        <v>138</v>
      </c>
      <c r="B89" s="373"/>
      <c r="C89" s="381" t="s">
        <v>38</v>
      </c>
      <c r="D89" s="382"/>
      <c r="E89" s="382"/>
      <c r="F89" s="382"/>
      <c r="G89" s="373"/>
      <c r="H89" s="472">
        <f>SUM(H82:K88)</f>
        <v>48265</v>
      </c>
      <c r="I89" s="382"/>
      <c r="J89" s="382"/>
      <c r="K89" s="373"/>
      <c r="L89" s="472">
        <f>SUM(L82:N88)</f>
        <v>55053</v>
      </c>
      <c r="M89" s="382"/>
      <c r="N89" s="382"/>
      <c r="O89" s="472">
        <f>SUM(O82:Q88)</f>
        <v>1044441</v>
      </c>
      <c r="P89" s="461"/>
      <c r="Q89" s="461"/>
      <c r="R89" s="6"/>
    </row>
    <row r="90" spans="1:18" x14ac:dyDescent="0.25">
      <c r="A90" s="462" t="s">
        <v>139</v>
      </c>
      <c r="B90" s="463"/>
      <c r="C90" s="462" t="s">
        <v>39</v>
      </c>
      <c r="D90" s="464"/>
      <c r="E90" s="464"/>
      <c r="F90" s="464"/>
      <c r="G90" s="463"/>
      <c r="H90" s="465">
        <v>6300</v>
      </c>
      <c r="I90" s="464"/>
      <c r="J90" s="464"/>
      <c r="K90" s="463"/>
      <c r="L90" s="465">
        <v>9585</v>
      </c>
      <c r="M90" s="464"/>
      <c r="N90" s="466"/>
      <c r="O90" s="465"/>
      <c r="P90" s="467"/>
      <c r="Q90" s="468"/>
      <c r="R90" s="6"/>
    </row>
    <row r="91" spans="1:18" x14ac:dyDescent="0.25">
      <c r="A91" s="462" t="s">
        <v>140</v>
      </c>
      <c r="B91" s="463"/>
      <c r="C91" s="484" t="s">
        <v>40</v>
      </c>
      <c r="D91" s="485"/>
      <c r="E91" s="485"/>
      <c r="F91" s="485"/>
      <c r="G91" s="486"/>
      <c r="H91" s="465">
        <v>1700</v>
      </c>
      <c r="I91" s="464"/>
      <c r="J91" s="464"/>
      <c r="K91" s="463"/>
      <c r="L91" s="465">
        <v>2588</v>
      </c>
      <c r="M91" s="464"/>
      <c r="N91" s="466"/>
      <c r="O91" s="465"/>
      <c r="P91" s="467"/>
      <c r="Q91" s="468"/>
      <c r="R91" s="6"/>
    </row>
    <row r="92" spans="1:18" x14ac:dyDescent="0.25">
      <c r="A92" s="381" t="s">
        <v>141</v>
      </c>
      <c r="B92" s="373"/>
      <c r="C92" s="381" t="s">
        <v>41</v>
      </c>
      <c r="D92" s="382"/>
      <c r="E92" s="382"/>
      <c r="F92" s="382"/>
      <c r="G92" s="373"/>
      <c r="H92" s="472">
        <f>SUM(H90:K91)</f>
        <v>8000</v>
      </c>
      <c r="I92" s="382"/>
      <c r="J92" s="382"/>
      <c r="K92" s="373"/>
      <c r="L92" s="472">
        <f>SUM(L90:N91)</f>
        <v>12173</v>
      </c>
      <c r="M92" s="382"/>
      <c r="N92" s="382"/>
      <c r="O92" s="472">
        <f>SUM(O90:Q91)</f>
        <v>0</v>
      </c>
      <c r="P92" s="461"/>
      <c r="Q92" s="461"/>
      <c r="R92" s="6"/>
    </row>
    <row r="93" spans="1:18" ht="20.100000000000001" customHeight="1" x14ac:dyDescent="0.25">
      <c r="A93" s="462" t="s">
        <v>142</v>
      </c>
      <c r="B93" s="463"/>
      <c r="C93" s="484" t="s">
        <v>42</v>
      </c>
      <c r="D93" s="485"/>
      <c r="E93" s="485"/>
      <c r="F93" s="485"/>
      <c r="G93" s="486"/>
      <c r="H93" s="465">
        <v>750</v>
      </c>
      <c r="I93" s="464"/>
      <c r="J93" s="464"/>
      <c r="K93" s="463"/>
      <c r="L93" s="465">
        <v>750</v>
      </c>
      <c r="M93" s="464"/>
      <c r="N93" s="466"/>
      <c r="O93" s="465">
        <v>1500</v>
      </c>
      <c r="P93" s="467"/>
      <c r="Q93" s="468"/>
      <c r="R93" s="6"/>
    </row>
    <row r="94" spans="1:18" ht="20.100000000000001" customHeight="1" x14ac:dyDescent="0.25">
      <c r="A94" s="473" t="s">
        <v>245</v>
      </c>
      <c r="B94" s="474"/>
      <c r="C94" s="484" t="s">
        <v>246</v>
      </c>
      <c r="D94" s="485"/>
      <c r="E94" s="485"/>
      <c r="F94" s="485"/>
      <c r="G94" s="486"/>
      <c r="H94" s="465">
        <v>38000</v>
      </c>
      <c r="I94" s="464"/>
      <c r="J94" s="464"/>
      <c r="K94" s="463"/>
      <c r="L94" s="465">
        <v>38000</v>
      </c>
      <c r="M94" s="464"/>
      <c r="N94" s="466"/>
      <c r="O94" s="465"/>
      <c r="P94" s="467"/>
      <c r="Q94" s="468"/>
      <c r="R94" s="6"/>
    </row>
    <row r="95" spans="1:18" ht="20.100000000000001" customHeight="1" x14ac:dyDescent="0.25">
      <c r="A95" s="495" t="s">
        <v>256</v>
      </c>
      <c r="B95" s="496"/>
      <c r="C95" s="492" t="s">
        <v>257</v>
      </c>
      <c r="D95" s="493"/>
      <c r="E95" s="493"/>
      <c r="F95" s="493"/>
      <c r="G95" s="494"/>
      <c r="H95" s="480"/>
      <c r="I95" s="481"/>
      <c r="J95" s="481"/>
      <c r="K95" s="482"/>
      <c r="L95" s="480"/>
      <c r="M95" s="481"/>
      <c r="N95" s="15"/>
      <c r="O95" s="483">
        <v>20300</v>
      </c>
      <c r="P95" s="483"/>
      <c r="Q95" s="314"/>
      <c r="R95" s="6"/>
    </row>
    <row r="96" spans="1:18" ht="20.100000000000001" customHeight="1" x14ac:dyDescent="0.25">
      <c r="A96" s="490" t="s">
        <v>258</v>
      </c>
      <c r="B96" s="491"/>
      <c r="C96" s="484" t="s">
        <v>259</v>
      </c>
      <c r="D96" s="485"/>
      <c r="E96" s="485"/>
      <c r="F96" s="485"/>
      <c r="G96" s="486"/>
      <c r="H96" s="480"/>
      <c r="I96" s="481"/>
      <c r="J96" s="481"/>
      <c r="K96" s="482"/>
      <c r="L96" s="480"/>
      <c r="M96" s="481"/>
      <c r="N96" s="15"/>
      <c r="O96" s="483">
        <v>6327</v>
      </c>
      <c r="P96" s="483"/>
      <c r="Q96" s="314"/>
      <c r="R96" s="6"/>
    </row>
    <row r="97" spans="1:18" x14ac:dyDescent="0.25">
      <c r="A97" s="381" t="s">
        <v>260</v>
      </c>
      <c r="B97" s="373"/>
      <c r="C97" s="381" t="s">
        <v>261</v>
      </c>
      <c r="D97" s="382"/>
      <c r="E97" s="382"/>
      <c r="F97" s="382"/>
      <c r="G97" s="373"/>
      <c r="H97" s="472">
        <f>SUM(H93:K96)</f>
        <v>38750</v>
      </c>
      <c r="I97" s="382"/>
      <c r="J97" s="382"/>
      <c r="K97" s="373"/>
      <c r="L97" s="472">
        <f>SUM(L93:N96)</f>
        <v>38750</v>
      </c>
      <c r="M97" s="382"/>
      <c r="N97" s="382"/>
      <c r="O97" s="472">
        <f>SUM(O93:Q96)</f>
        <v>28127</v>
      </c>
      <c r="P97" s="461"/>
      <c r="Q97" s="461"/>
      <c r="R97" s="6"/>
    </row>
    <row r="98" spans="1:18" x14ac:dyDescent="0.25">
      <c r="A98" s="490" t="s">
        <v>262</v>
      </c>
      <c r="B98" s="491"/>
      <c r="C98" s="492" t="s">
        <v>263</v>
      </c>
      <c r="D98" s="493"/>
      <c r="E98" s="493"/>
      <c r="F98" s="493"/>
      <c r="G98" s="494"/>
      <c r="H98" s="480">
        <v>3170</v>
      </c>
      <c r="I98" s="481"/>
      <c r="J98" s="481"/>
      <c r="K98" s="482"/>
      <c r="L98" s="480">
        <v>3170</v>
      </c>
      <c r="M98" s="481"/>
      <c r="N98" s="15"/>
      <c r="O98" s="483">
        <v>3078</v>
      </c>
      <c r="P98" s="483"/>
      <c r="Q98" s="314"/>
      <c r="R98" s="6"/>
    </row>
    <row r="99" spans="1:18" x14ac:dyDescent="0.25">
      <c r="A99" s="462" t="s">
        <v>143</v>
      </c>
      <c r="B99" s="463"/>
      <c r="C99" s="462" t="s">
        <v>43</v>
      </c>
      <c r="D99" s="464"/>
      <c r="E99" s="464"/>
      <c r="F99" s="464"/>
      <c r="G99" s="463"/>
      <c r="H99" s="465">
        <v>54053</v>
      </c>
      <c r="I99" s="464"/>
      <c r="J99" s="464"/>
      <c r="K99" s="463"/>
      <c r="L99" s="465">
        <v>54495</v>
      </c>
      <c r="M99" s="464"/>
      <c r="N99" s="466"/>
      <c r="O99" s="465">
        <v>52206</v>
      </c>
      <c r="P99" s="467"/>
      <c r="Q99" s="468"/>
      <c r="R99" s="6"/>
    </row>
    <row r="100" spans="1:18" x14ac:dyDescent="0.25">
      <c r="A100" s="381" t="s">
        <v>144</v>
      </c>
      <c r="B100" s="373"/>
      <c r="C100" s="381" t="s">
        <v>44</v>
      </c>
      <c r="D100" s="382"/>
      <c r="E100" s="382"/>
      <c r="F100" s="382"/>
      <c r="G100" s="373"/>
      <c r="H100" s="472">
        <f>SUM(H98:K99)</f>
        <v>57223</v>
      </c>
      <c r="I100" s="382"/>
      <c r="J100" s="382"/>
      <c r="K100" s="373"/>
      <c r="L100" s="472">
        <f>SUM(L98:N99)</f>
        <v>57665</v>
      </c>
      <c r="M100" s="382"/>
      <c r="N100" s="382"/>
      <c r="O100" s="472">
        <f>SUM(O98:Q99)</f>
        <v>55284</v>
      </c>
      <c r="P100" s="461"/>
      <c r="Q100" s="461"/>
      <c r="R100" s="6"/>
    </row>
    <row r="101" spans="1:18" x14ac:dyDescent="0.25">
      <c r="A101" s="384" t="s">
        <v>145</v>
      </c>
      <c r="B101" s="373"/>
      <c r="C101" s="384" t="s">
        <v>45</v>
      </c>
      <c r="D101" s="382"/>
      <c r="E101" s="382"/>
      <c r="F101" s="382"/>
      <c r="G101" s="373"/>
      <c r="H101" s="497">
        <f>H23+H28+H60+H69+H81+H92+H100+H89+H97</f>
        <v>289874</v>
      </c>
      <c r="I101" s="382"/>
      <c r="J101" s="382"/>
      <c r="K101" s="373"/>
      <c r="L101" s="497">
        <f>L23+L28+L60+L69+L81+L89+L92+L97+L100</f>
        <v>383547</v>
      </c>
      <c r="M101" s="382"/>
      <c r="N101" s="382"/>
      <c r="O101" s="497">
        <f>O23+O28+O60+O69+O81+O89+O92+O100+O97</f>
        <v>1525765</v>
      </c>
      <c r="P101" s="461"/>
      <c r="Q101" s="461"/>
      <c r="R101" s="6"/>
    </row>
    <row r="102" spans="1:18" s="6" customFormat="1" x14ac:dyDescent="0.25">
      <c r="A102" s="185"/>
      <c r="B102" s="186"/>
      <c r="C102" s="185"/>
      <c r="D102" s="186"/>
      <c r="E102" s="186"/>
      <c r="F102" s="186"/>
      <c r="G102" s="186"/>
      <c r="H102" s="187"/>
      <c r="I102" s="186"/>
      <c r="J102" s="186"/>
      <c r="K102" s="186"/>
      <c r="L102" s="187"/>
      <c r="M102" s="186"/>
      <c r="N102" s="186"/>
      <c r="O102" s="187"/>
      <c r="P102" s="186"/>
      <c r="Q102" s="254"/>
    </row>
    <row r="103" spans="1:18" s="6" customFormat="1" x14ac:dyDescent="0.25">
      <c r="A103" s="91"/>
      <c r="B103" s="255"/>
      <c r="C103" s="91"/>
      <c r="D103" s="255"/>
      <c r="E103" s="255"/>
      <c r="F103" s="255"/>
      <c r="G103" s="255"/>
      <c r="H103" s="331"/>
      <c r="I103" s="255"/>
      <c r="J103" s="255"/>
      <c r="K103" s="255"/>
      <c r="L103" s="331"/>
      <c r="M103" s="255"/>
      <c r="N103" s="255"/>
      <c r="O103" s="331"/>
      <c r="P103" s="255"/>
      <c r="Q103" s="254"/>
    </row>
    <row r="104" spans="1:18" x14ac:dyDescent="0.25">
      <c r="A104" s="180"/>
      <c r="B104" s="181"/>
      <c r="C104" s="180"/>
      <c r="D104" s="181"/>
      <c r="E104" s="181"/>
      <c r="F104" s="181"/>
      <c r="G104" s="181"/>
      <c r="H104" s="182"/>
      <c r="I104" s="181"/>
      <c r="J104" s="181"/>
      <c r="K104" s="181"/>
      <c r="L104" s="182"/>
      <c r="M104" s="181"/>
      <c r="N104" s="181"/>
      <c r="O104" s="182"/>
      <c r="P104" s="15"/>
      <c r="Q104" s="179"/>
      <c r="R104" s="6"/>
    </row>
    <row r="105" spans="1:18" ht="15.75" thickBot="1" x14ac:dyDescent="0.3">
      <c r="A105" s="394" t="s">
        <v>237</v>
      </c>
      <c r="B105" s="394"/>
      <c r="C105" s="394"/>
      <c r="D105" s="394"/>
      <c r="E105" s="394"/>
      <c r="F105" s="394"/>
      <c r="G105" s="394"/>
      <c r="H105" s="183"/>
      <c r="I105" s="184"/>
      <c r="J105" s="184"/>
      <c r="K105" s="184"/>
      <c r="L105" s="183"/>
      <c r="M105" s="184"/>
      <c r="N105" s="184"/>
      <c r="O105" s="183"/>
      <c r="P105" s="15"/>
      <c r="Q105" s="179"/>
      <c r="R105" s="6"/>
    </row>
    <row r="106" spans="1:18" ht="20.100000000000001" customHeight="1" x14ac:dyDescent="0.25">
      <c r="A106" s="498" t="s">
        <v>187</v>
      </c>
      <c r="B106" s="499"/>
      <c r="C106" s="498" t="s">
        <v>146</v>
      </c>
      <c r="D106" s="500"/>
      <c r="E106" s="500"/>
      <c r="F106" s="500"/>
      <c r="G106" s="499"/>
      <c r="H106" s="501">
        <v>36854</v>
      </c>
      <c r="I106" s="500"/>
      <c r="J106" s="500"/>
      <c r="K106" s="502"/>
      <c r="L106" s="501">
        <v>36854</v>
      </c>
      <c r="M106" s="503"/>
      <c r="N106" s="504"/>
      <c r="O106" s="501">
        <v>36125</v>
      </c>
      <c r="P106" s="503"/>
      <c r="Q106" s="504"/>
      <c r="R106" s="6"/>
    </row>
    <row r="107" spans="1:18" ht="20.100000000000001" customHeight="1" x14ac:dyDescent="0.25">
      <c r="A107" s="462" t="s">
        <v>188</v>
      </c>
      <c r="B107" s="463"/>
      <c r="C107" s="484" t="s">
        <v>147</v>
      </c>
      <c r="D107" s="485"/>
      <c r="E107" s="485"/>
      <c r="F107" s="485"/>
      <c r="G107" s="486"/>
      <c r="H107" s="465">
        <v>38951</v>
      </c>
      <c r="I107" s="464"/>
      <c r="J107" s="464"/>
      <c r="K107" s="466"/>
      <c r="L107" s="465">
        <v>38089</v>
      </c>
      <c r="M107" s="467"/>
      <c r="N107" s="468"/>
      <c r="O107" s="465">
        <v>42186</v>
      </c>
      <c r="P107" s="467"/>
      <c r="Q107" s="468"/>
      <c r="R107" s="6"/>
    </row>
    <row r="108" spans="1:18" ht="20.100000000000001" customHeight="1" x14ac:dyDescent="0.25">
      <c r="A108" s="462" t="s">
        <v>189</v>
      </c>
      <c r="B108" s="463"/>
      <c r="C108" s="484" t="s">
        <v>148</v>
      </c>
      <c r="D108" s="485"/>
      <c r="E108" s="485"/>
      <c r="F108" s="485"/>
      <c r="G108" s="486"/>
      <c r="H108" s="465">
        <v>15900</v>
      </c>
      <c r="I108" s="464"/>
      <c r="J108" s="464"/>
      <c r="K108" s="466"/>
      <c r="L108" s="465">
        <v>15864</v>
      </c>
      <c r="M108" s="467"/>
      <c r="N108" s="468"/>
      <c r="O108" s="465">
        <v>18123</v>
      </c>
      <c r="P108" s="467"/>
      <c r="Q108" s="468"/>
      <c r="R108" s="6"/>
    </row>
    <row r="109" spans="1:18" ht="20.100000000000001" customHeight="1" x14ac:dyDescent="0.25">
      <c r="A109" s="462" t="s">
        <v>190</v>
      </c>
      <c r="B109" s="463"/>
      <c r="C109" s="484" t="s">
        <v>149</v>
      </c>
      <c r="D109" s="485"/>
      <c r="E109" s="485"/>
      <c r="F109" s="485"/>
      <c r="G109" s="486"/>
      <c r="H109" s="465">
        <v>1751</v>
      </c>
      <c r="I109" s="464"/>
      <c r="J109" s="464"/>
      <c r="K109" s="466"/>
      <c r="L109" s="465">
        <v>1751</v>
      </c>
      <c r="M109" s="467"/>
      <c r="N109" s="468"/>
      <c r="O109" s="465">
        <v>1781</v>
      </c>
      <c r="P109" s="467"/>
      <c r="Q109" s="468"/>
      <c r="R109" s="6"/>
    </row>
    <row r="110" spans="1:18" ht="20.100000000000001" customHeight="1" x14ac:dyDescent="0.25">
      <c r="A110" s="462" t="s">
        <v>191</v>
      </c>
      <c r="B110" s="463"/>
      <c r="C110" s="462" t="s">
        <v>150</v>
      </c>
      <c r="D110" s="464"/>
      <c r="E110" s="464"/>
      <c r="F110" s="464"/>
      <c r="G110" s="463"/>
      <c r="H110" s="465">
        <v>0</v>
      </c>
      <c r="I110" s="464"/>
      <c r="J110" s="464"/>
      <c r="K110" s="466"/>
      <c r="L110" s="465"/>
      <c r="M110" s="467"/>
      <c r="N110" s="468"/>
      <c r="O110" s="465"/>
      <c r="P110" s="467"/>
      <c r="Q110" s="468"/>
      <c r="R110" s="6"/>
    </row>
    <row r="111" spans="1:18" ht="20.100000000000001" customHeight="1" x14ac:dyDescent="0.25">
      <c r="A111" s="462" t="s">
        <v>192</v>
      </c>
      <c r="B111" s="463"/>
      <c r="C111" s="462" t="s">
        <v>151</v>
      </c>
      <c r="D111" s="464"/>
      <c r="E111" s="464"/>
      <c r="F111" s="464"/>
      <c r="G111" s="463"/>
      <c r="H111" s="465">
        <v>0</v>
      </c>
      <c r="I111" s="464"/>
      <c r="J111" s="464"/>
      <c r="K111" s="466"/>
      <c r="L111" s="465">
        <v>1008</v>
      </c>
      <c r="M111" s="467"/>
      <c r="N111" s="468"/>
      <c r="O111" s="465">
        <v>2451</v>
      </c>
      <c r="P111" s="467"/>
      <c r="Q111" s="468"/>
      <c r="R111" s="6"/>
    </row>
    <row r="112" spans="1:18" ht="20.100000000000001" customHeight="1" x14ac:dyDescent="0.25">
      <c r="A112" s="462" t="s">
        <v>193</v>
      </c>
      <c r="B112" s="463"/>
      <c r="C112" s="484" t="s">
        <v>152</v>
      </c>
      <c r="D112" s="485"/>
      <c r="E112" s="485"/>
      <c r="F112" s="485"/>
      <c r="G112" s="486"/>
      <c r="H112" s="465">
        <v>1080</v>
      </c>
      <c r="I112" s="464"/>
      <c r="J112" s="464"/>
      <c r="K112" s="466"/>
      <c r="L112" s="465">
        <v>1080</v>
      </c>
      <c r="M112" s="467"/>
      <c r="N112" s="468"/>
      <c r="O112" s="465">
        <v>1080</v>
      </c>
      <c r="P112" s="467"/>
      <c r="Q112" s="468"/>
      <c r="R112" s="6"/>
    </row>
    <row r="113" spans="1:18" ht="20.100000000000001" customHeight="1" x14ac:dyDescent="0.25">
      <c r="A113" s="462" t="s">
        <v>194</v>
      </c>
      <c r="B113" s="463"/>
      <c r="C113" s="484" t="s">
        <v>153</v>
      </c>
      <c r="D113" s="485"/>
      <c r="E113" s="485"/>
      <c r="F113" s="485"/>
      <c r="G113" s="486"/>
      <c r="H113" s="465">
        <v>3955</v>
      </c>
      <c r="I113" s="464"/>
      <c r="J113" s="464"/>
      <c r="K113" s="466"/>
      <c r="L113" s="465">
        <v>4271</v>
      </c>
      <c r="M113" s="467"/>
      <c r="N113" s="468"/>
      <c r="O113" s="465">
        <v>3955</v>
      </c>
      <c r="P113" s="467"/>
      <c r="Q113" s="468"/>
      <c r="R113" s="6"/>
    </row>
    <row r="114" spans="1:18" ht="20.100000000000001" customHeight="1" x14ac:dyDescent="0.25">
      <c r="A114" s="462" t="s">
        <v>195</v>
      </c>
      <c r="B114" s="463"/>
      <c r="C114" s="484" t="s">
        <v>154</v>
      </c>
      <c r="D114" s="485"/>
      <c r="E114" s="485"/>
      <c r="F114" s="485"/>
      <c r="G114" s="486"/>
      <c r="H114" s="465">
        <v>4043</v>
      </c>
      <c r="I114" s="464"/>
      <c r="J114" s="464"/>
      <c r="K114" s="466"/>
      <c r="L114" s="465">
        <v>65618</v>
      </c>
      <c r="M114" s="467"/>
      <c r="N114" s="468"/>
      <c r="O114" s="465">
        <v>45498</v>
      </c>
      <c r="P114" s="467"/>
      <c r="Q114" s="468"/>
      <c r="R114" s="6"/>
    </row>
    <row r="115" spans="1:18" ht="20.100000000000001" customHeight="1" x14ac:dyDescent="0.25">
      <c r="A115" s="462" t="s">
        <v>196</v>
      </c>
      <c r="B115" s="463"/>
      <c r="C115" s="484" t="s">
        <v>155</v>
      </c>
      <c r="D115" s="485"/>
      <c r="E115" s="485"/>
      <c r="F115" s="485"/>
      <c r="G115" s="486"/>
      <c r="H115" s="465">
        <v>10387</v>
      </c>
      <c r="I115" s="464"/>
      <c r="J115" s="464"/>
      <c r="K115" s="466"/>
      <c r="L115" s="465">
        <v>10387</v>
      </c>
      <c r="M115" s="467"/>
      <c r="N115" s="468"/>
      <c r="O115" s="465">
        <v>10255</v>
      </c>
      <c r="P115" s="467"/>
      <c r="Q115" s="468"/>
      <c r="R115" s="6"/>
    </row>
    <row r="116" spans="1:18" ht="20.100000000000001" customHeight="1" x14ac:dyDescent="0.25">
      <c r="A116" s="462" t="s">
        <v>197</v>
      </c>
      <c r="B116" s="463"/>
      <c r="C116" s="484" t="s">
        <v>414</v>
      </c>
      <c r="D116" s="485"/>
      <c r="E116" s="485"/>
      <c r="F116" s="485"/>
      <c r="G116" s="486"/>
      <c r="H116" s="465">
        <v>0</v>
      </c>
      <c r="I116" s="464"/>
      <c r="J116" s="464"/>
      <c r="K116" s="466"/>
      <c r="L116" s="465"/>
      <c r="M116" s="467"/>
      <c r="N116" s="468"/>
      <c r="O116" s="465"/>
      <c r="P116" s="467"/>
      <c r="Q116" s="468"/>
      <c r="R116" s="6"/>
    </row>
    <row r="117" spans="1:18" ht="20.100000000000001" customHeight="1" x14ac:dyDescent="0.25">
      <c r="A117" s="381" t="s">
        <v>198</v>
      </c>
      <c r="B117" s="373"/>
      <c r="C117" s="381" t="s">
        <v>156</v>
      </c>
      <c r="D117" s="382"/>
      <c r="E117" s="382"/>
      <c r="F117" s="382"/>
      <c r="G117" s="373"/>
      <c r="H117" s="472">
        <f>SUM(H106:K116)</f>
        <v>112921</v>
      </c>
      <c r="I117" s="382"/>
      <c r="J117" s="382"/>
      <c r="K117" s="382"/>
      <c r="L117" s="472">
        <f>SUM(L106:N116)</f>
        <v>174922</v>
      </c>
      <c r="M117" s="461"/>
      <c r="N117" s="461"/>
      <c r="O117" s="472">
        <f>SUM(O106:Q116)</f>
        <v>161454</v>
      </c>
      <c r="P117" s="461"/>
      <c r="Q117" s="461"/>
      <c r="R117" s="6"/>
    </row>
    <row r="118" spans="1:18" x14ac:dyDescent="0.25">
      <c r="A118" s="453"/>
      <c r="B118" s="454"/>
      <c r="C118" s="185"/>
      <c r="D118" s="186"/>
      <c r="E118" s="186"/>
      <c r="F118" s="186"/>
      <c r="G118" s="186"/>
      <c r="H118" s="187"/>
      <c r="I118" s="186"/>
      <c r="J118" s="186"/>
      <c r="K118" s="186"/>
      <c r="L118" s="455"/>
      <c r="M118" s="456"/>
      <c r="N118" s="315"/>
      <c r="O118" s="517"/>
      <c r="P118" s="517"/>
      <c r="Q118" s="315"/>
      <c r="R118" s="6"/>
    </row>
    <row r="119" spans="1:18" ht="20.100000000000001" customHeight="1" x14ac:dyDescent="0.25">
      <c r="A119" s="462" t="s">
        <v>199</v>
      </c>
      <c r="B119" s="463"/>
      <c r="C119" s="484" t="s">
        <v>157</v>
      </c>
      <c r="D119" s="485"/>
      <c r="E119" s="485"/>
      <c r="F119" s="485"/>
      <c r="G119" s="486"/>
      <c r="H119" s="465">
        <v>0</v>
      </c>
      <c r="I119" s="464"/>
      <c r="J119" s="464"/>
      <c r="K119" s="466"/>
      <c r="L119" s="465"/>
      <c r="M119" s="467"/>
      <c r="N119" s="468"/>
      <c r="O119" s="465">
        <v>1101</v>
      </c>
      <c r="P119" s="467"/>
      <c r="Q119" s="505"/>
      <c r="R119" s="6"/>
    </row>
    <row r="120" spans="1:18" ht="20.100000000000001" customHeight="1" x14ac:dyDescent="0.25">
      <c r="A120" s="462" t="s">
        <v>200</v>
      </c>
      <c r="B120" s="463"/>
      <c r="C120" s="484" t="s">
        <v>158</v>
      </c>
      <c r="D120" s="485"/>
      <c r="E120" s="485"/>
      <c r="F120" s="485"/>
      <c r="G120" s="486"/>
      <c r="H120" s="465">
        <v>18000</v>
      </c>
      <c r="I120" s="467"/>
      <c r="J120" s="467"/>
      <c r="K120" s="506"/>
      <c r="L120" s="465">
        <v>18000</v>
      </c>
      <c r="M120" s="467"/>
      <c r="N120" s="468"/>
      <c r="O120" s="465">
        <v>20000</v>
      </c>
      <c r="P120" s="467"/>
      <c r="Q120" s="468"/>
      <c r="R120" s="6"/>
    </row>
    <row r="121" spans="1:18" ht="20.100000000000001" customHeight="1" x14ac:dyDescent="0.25">
      <c r="A121" s="490" t="s">
        <v>264</v>
      </c>
      <c r="B121" s="491"/>
      <c r="C121" s="484" t="s">
        <v>265</v>
      </c>
      <c r="D121" s="485"/>
      <c r="E121" s="485"/>
      <c r="F121" s="485"/>
      <c r="G121" s="486"/>
      <c r="H121" s="483">
        <v>63315</v>
      </c>
      <c r="I121" s="483"/>
      <c r="J121" s="483"/>
      <c r="K121" s="480"/>
      <c r="L121" s="483">
        <v>63315</v>
      </c>
      <c r="M121" s="483"/>
      <c r="N121" s="314"/>
      <c r="O121" s="483">
        <v>737566</v>
      </c>
      <c r="P121" s="483"/>
      <c r="Q121" s="314"/>
      <c r="R121" s="6"/>
    </row>
    <row r="122" spans="1:18" ht="20.100000000000001" customHeight="1" x14ac:dyDescent="0.25">
      <c r="A122" s="490" t="s">
        <v>266</v>
      </c>
      <c r="B122" s="491"/>
      <c r="C122" s="484" t="s">
        <v>267</v>
      </c>
      <c r="D122" s="485"/>
      <c r="E122" s="485"/>
      <c r="F122" s="485"/>
      <c r="G122" s="486"/>
      <c r="H122" s="483"/>
      <c r="I122" s="483"/>
      <c r="J122" s="483"/>
      <c r="K122" s="480"/>
      <c r="L122" s="483">
        <v>4198</v>
      </c>
      <c r="M122" s="483"/>
      <c r="N122" s="507">
        <v>2176</v>
      </c>
      <c r="O122" s="508"/>
      <c r="P122" s="509"/>
      <c r="Q122" s="314"/>
      <c r="R122" s="6"/>
    </row>
    <row r="123" spans="1:18" ht="20.100000000000001" customHeight="1" x14ac:dyDescent="0.25">
      <c r="A123" s="462" t="s">
        <v>201</v>
      </c>
      <c r="B123" s="463"/>
      <c r="C123" s="484" t="s">
        <v>178</v>
      </c>
      <c r="D123" s="485"/>
      <c r="E123" s="485"/>
      <c r="F123" s="485"/>
      <c r="G123" s="486"/>
      <c r="H123" s="510">
        <v>0</v>
      </c>
      <c r="I123" s="511"/>
      <c r="J123" s="511"/>
      <c r="K123" s="512"/>
      <c r="L123" s="510">
        <v>0</v>
      </c>
      <c r="M123" s="511"/>
      <c r="N123" s="513"/>
      <c r="O123" s="510">
        <v>19050</v>
      </c>
      <c r="P123" s="511"/>
      <c r="Q123" s="513"/>
      <c r="R123" s="6"/>
    </row>
    <row r="124" spans="1:18" ht="20.100000000000001" customHeight="1" x14ac:dyDescent="0.25">
      <c r="A124" s="381" t="s">
        <v>202</v>
      </c>
      <c r="B124" s="373"/>
      <c r="C124" s="381" t="s">
        <v>159</v>
      </c>
      <c r="D124" s="382"/>
      <c r="E124" s="382"/>
      <c r="F124" s="382"/>
      <c r="G124" s="373"/>
      <c r="H124" s="472">
        <f>SUM(H119:K123)</f>
        <v>81315</v>
      </c>
      <c r="I124" s="382"/>
      <c r="J124" s="382"/>
      <c r="K124" s="382"/>
      <c r="L124" s="472">
        <f>L120+L121+L122+L123+L119</f>
        <v>85513</v>
      </c>
      <c r="M124" s="461"/>
      <c r="N124" s="461"/>
      <c r="O124" s="472">
        <f>O120+O121+O122+O123+O119+N122</f>
        <v>779893</v>
      </c>
      <c r="P124" s="461"/>
      <c r="Q124" s="461"/>
      <c r="R124" s="6"/>
    </row>
    <row r="125" spans="1:18" ht="20.100000000000001" customHeight="1" x14ac:dyDescent="0.25">
      <c r="A125" s="462" t="s">
        <v>203</v>
      </c>
      <c r="B125" s="463"/>
      <c r="C125" s="462" t="s">
        <v>160</v>
      </c>
      <c r="D125" s="464"/>
      <c r="E125" s="464"/>
      <c r="F125" s="464"/>
      <c r="G125" s="463"/>
      <c r="H125" s="465">
        <v>1500</v>
      </c>
      <c r="I125" s="464"/>
      <c r="J125" s="464"/>
      <c r="K125" s="466"/>
      <c r="L125" s="465">
        <v>1500</v>
      </c>
      <c r="M125" s="467"/>
      <c r="N125" s="468"/>
      <c r="O125" s="465">
        <v>1423</v>
      </c>
      <c r="P125" s="467"/>
      <c r="Q125" s="468"/>
      <c r="R125" s="6"/>
    </row>
    <row r="126" spans="1:18" ht="20.100000000000001" customHeight="1" x14ac:dyDescent="0.25">
      <c r="A126" s="473" t="s">
        <v>268</v>
      </c>
      <c r="B126" s="474"/>
      <c r="C126" s="484" t="s">
        <v>161</v>
      </c>
      <c r="D126" s="485"/>
      <c r="E126" s="485"/>
      <c r="F126" s="485"/>
      <c r="G126" s="486"/>
      <c r="H126" s="465">
        <v>55000</v>
      </c>
      <c r="I126" s="464"/>
      <c r="J126" s="464"/>
      <c r="K126" s="466"/>
      <c r="L126" s="465">
        <v>75000</v>
      </c>
      <c r="M126" s="467"/>
      <c r="N126" s="468"/>
      <c r="O126" s="465">
        <v>64745</v>
      </c>
      <c r="P126" s="467"/>
      <c r="Q126" s="468"/>
      <c r="R126" s="6"/>
    </row>
    <row r="127" spans="1:18" ht="20.100000000000001" customHeight="1" x14ac:dyDescent="0.25">
      <c r="A127" s="473" t="s">
        <v>269</v>
      </c>
      <c r="B127" s="474"/>
      <c r="C127" s="484" t="s">
        <v>270</v>
      </c>
      <c r="D127" s="485"/>
      <c r="E127" s="485"/>
      <c r="F127" s="485"/>
      <c r="G127" s="486"/>
      <c r="H127" s="480">
        <v>0</v>
      </c>
      <c r="I127" s="481"/>
      <c r="J127" s="481"/>
      <c r="K127" s="481"/>
      <c r="L127" s="483">
        <v>0</v>
      </c>
      <c r="M127" s="483"/>
      <c r="N127" s="314"/>
      <c r="O127" s="465">
        <v>1729</v>
      </c>
      <c r="P127" s="465"/>
      <c r="Q127" s="314"/>
      <c r="R127" s="6"/>
    </row>
    <row r="128" spans="1:18" ht="20.100000000000001" customHeight="1" x14ac:dyDescent="0.25">
      <c r="A128" s="462" t="s">
        <v>204</v>
      </c>
      <c r="B128" s="463"/>
      <c r="C128" s="484" t="s">
        <v>179</v>
      </c>
      <c r="D128" s="485"/>
      <c r="E128" s="485"/>
      <c r="F128" s="485"/>
      <c r="G128" s="486"/>
      <c r="H128" s="465">
        <v>3500</v>
      </c>
      <c r="I128" s="464"/>
      <c r="J128" s="464"/>
      <c r="K128" s="466"/>
      <c r="L128" s="465">
        <v>3500</v>
      </c>
      <c r="M128" s="467"/>
      <c r="N128" s="468"/>
      <c r="O128" s="465">
        <v>3106</v>
      </c>
      <c r="P128" s="467"/>
      <c r="Q128" s="468"/>
      <c r="R128" s="6"/>
    </row>
    <row r="129" spans="1:18" x14ac:dyDescent="0.25">
      <c r="A129" s="462" t="s">
        <v>205</v>
      </c>
      <c r="B129" s="463"/>
      <c r="C129" s="462" t="s">
        <v>162</v>
      </c>
      <c r="D129" s="464"/>
      <c r="E129" s="464"/>
      <c r="F129" s="464"/>
      <c r="G129" s="463"/>
      <c r="H129" s="465">
        <v>400</v>
      </c>
      <c r="I129" s="464"/>
      <c r="J129" s="464"/>
      <c r="K129" s="466"/>
      <c r="L129" s="465">
        <v>400</v>
      </c>
      <c r="M129" s="467"/>
      <c r="N129" s="468"/>
      <c r="O129" s="465">
        <v>338</v>
      </c>
      <c r="P129" s="467"/>
      <c r="Q129" s="468"/>
      <c r="R129" s="6"/>
    </row>
    <row r="130" spans="1:18" x14ac:dyDescent="0.25">
      <c r="A130" s="462" t="s">
        <v>415</v>
      </c>
      <c r="B130" s="463"/>
      <c r="C130" s="484" t="s">
        <v>416</v>
      </c>
      <c r="D130" s="485"/>
      <c r="E130" s="485"/>
      <c r="F130" s="485"/>
      <c r="G130" s="486"/>
      <c r="H130" s="465"/>
      <c r="I130" s="464"/>
      <c r="J130" s="464"/>
      <c r="K130" s="466"/>
      <c r="L130" s="465">
        <v>0</v>
      </c>
      <c r="M130" s="467"/>
      <c r="N130" s="468"/>
      <c r="O130" s="465">
        <v>4</v>
      </c>
      <c r="P130" s="467"/>
      <c r="Q130" s="468"/>
      <c r="R130" s="6"/>
    </row>
    <row r="131" spans="1:18" x14ac:dyDescent="0.25">
      <c r="A131" s="462" t="s">
        <v>206</v>
      </c>
      <c r="B131" s="463"/>
      <c r="C131" s="462" t="s">
        <v>180</v>
      </c>
      <c r="D131" s="464"/>
      <c r="E131" s="464"/>
      <c r="F131" s="464"/>
      <c r="G131" s="463"/>
      <c r="H131" s="465">
        <v>0</v>
      </c>
      <c r="I131" s="464"/>
      <c r="J131" s="464"/>
      <c r="K131" s="466"/>
      <c r="L131" s="465">
        <v>0</v>
      </c>
      <c r="M131" s="467"/>
      <c r="N131" s="468"/>
      <c r="O131" s="465">
        <v>34</v>
      </c>
      <c r="P131" s="467"/>
      <c r="Q131" s="468"/>
      <c r="R131" s="6"/>
    </row>
    <row r="132" spans="1:18" x14ac:dyDescent="0.25">
      <c r="A132" s="462" t="s">
        <v>417</v>
      </c>
      <c r="B132" s="463"/>
      <c r="C132" s="462" t="s">
        <v>418</v>
      </c>
      <c r="D132" s="464"/>
      <c r="E132" s="464"/>
      <c r="F132" s="464"/>
      <c r="G132" s="463"/>
      <c r="H132" s="465">
        <v>0</v>
      </c>
      <c r="I132" s="464"/>
      <c r="J132" s="464"/>
      <c r="K132" s="466"/>
      <c r="L132" s="465">
        <v>0</v>
      </c>
      <c r="M132" s="467"/>
      <c r="N132" s="468"/>
      <c r="O132" s="465"/>
      <c r="P132" s="467"/>
      <c r="Q132" s="468"/>
      <c r="R132" s="6"/>
    </row>
    <row r="133" spans="1:18" x14ac:dyDescent="0.25">
      <c r="A133" s="381" t="s">
        <v>207</v>
      </c>
      <c r="B133" s="373"/>
      <c r="C133" s="381" t="s">
        <v>163</v>
      </c>
      <c r="D133" s="382"/>
      <c r="E133" s="382"/>
      <c r="F133" s="382"/>
      <c r="G133" s="373"/>
      <c r="H133" s="472">
        <f>SUM(H125:K132)</f>
        <v>60400</v>
      </c>
      <c r="I133" s="382"/>
      <c r="J133" s="382"/>
      <c r="K133" s="382"/>
      <c r="L133" s="472">
        <f>SUM(L125:N132)</f>
        <v>80400</v>
      </c>
      <c r="M133" s="461"/>
      <c r="N133" s="461"/>
      <c r="O133" s="472">
        <f>SUM(O125:Q132)</f>
        <v>71379</v>
      </c>
      <c r="P133" s="461"/>
      <c r="Q133" s="461"/>
      <c r="R133" s="6"/>
    </row>
    <row r="134" spans="1:18" x14ac:dyDescent="0.25">
      <c r="A134" s="462" t="s">
        <v>208</v>
      </c>
      <c r="B134" s="463"/>
      <c r="C134" s="462" t="s">
        <v>164</v>
      </c>
      <c r="D134" s="464"/>
      <c r="E134" s="464"/>
      <c r="F134" s="464"/>
      <c r="G134" s="463"/>
      <c r="H134" s="465">
        <v>1150</v>
      </c>
      <c r="I134" s="464"/>
      <c r="J134" s="464"/>
      <c r="K134" s="466"/>
      <c r="L134" s="465">
        <v>1150</v>
      </c>
      <c r="M134" s="467"/>
      <c r="N134" s="468"/>
      <c r="O134" s="465">
        <v>1303</v>
      </c>
      <c r="P134" s="467"/>
      <c r="Q134" s="468"/>
      <c r="R134" s="6"/>
    </row>
    <row r="135" spans="1:18" x14ac:dyDescent="0.25">
      <c r="A135" s="462" t="s">
        <v>209</v>
      </c>
      <c r="B135" s="463"/>
      <c r="C135" s="462" t="s">
        <v>181</v>
      </c>
      <c r="D135" s="464"/>
      <c r="E135" s="464"/>
      <c r="F135" s="464"/>
      <c r="G135" s="463"/>
      <c r="H135" s="465">
        <v>1488</v>
      </c>
      <c r="I135" s="464"/>
      <c r="J135" s="464"/>
      <c r="K135" s="466"/>
      <c r="L135" s="465">
        <v>1488</v>
      </c>
      <c r="M135" s="467"/>
      <c r="N135" s="468"/>
      <c r="O135" s="465">
        <v>1276</v>
      </c>
      <c r="P135" s="467"/>
      <c r="Q135" s="468"/>
      <c r="R135" s="6"/>
    </row>
    <row r="136" spans="1:18" x14ac:dyDescent="0.25">
      <c r="A136" s="462" t="s">
        <v>210</v>
      </c>
      <c r="B136" s="463"/>
      <c r="C136" s="462" t="s">
        <v>165</v>
      </c>
      <c r="D136" s="464"/>
      <c r="E136" s="464"/>
      <c r="F136" s="464"/>
      <c r="G136" s="463"/>
      <c r="H136" s="465">
        <v>600</v>
      </c>
      <c r="I136" s="464"/>
      <c r="J136" s="464"/>
      <c r="K136" s="466"/>
      <c r="L136" s="465">
        <v>600</v>
      </c>
      <c r="M136" s="467"/>
      <c r="N136" s="468"/>
      <c r="O136" s="465">
        <v>480</v>
      </c>
      <c r="P136" s="467"/>
      <c r="Q136" s="468"/>
      <c r="R136" s="6"/>
    </row>
    <row r="137" spans="1:18" x14ac:dyDescent="0.25">
      <c r="A137" s="462" t="s">
        <v>211</v>
      </c>
      <c r="B137" s="463"/>
      <c r="C137" s="462" t="s">
        <v>166</v>
      </c>
      <c r="D137" s="464"/>
      <c r="E137" s="464"/>
      <c r="F137" s="464"/>
      <c r="G137" s="463"/>
      <c r="H137" s="465">
        <v>30</v>
      </c>
      <c r="I137" s="464"/>
      <c r="J137" s="464"/>
      <c r="K137" s="466"/>
      <c r="L137" s="465">
        <v>30</v>
      </c>
      <c r="M137" s="467"/>
      <c r="N137" s="468"/>
      <c r="O137" s="465">
        <v>0</v>
      </c>
      <c r="P137" s="467"/>
      <c r="Q137" s="468"/>
      <c r="R137" s="6"/>
    </row>
    <row r="138" spans="1:18" x14ac:dyDescent="0.25">
      <c r="A138" s="462" t="s">
        <v>212</v>
      </c>
      <c r="B138" s="463"/>
      <c r="C138" s="462" t="s">
        <v>167</v>
      </c>
      <c r="D138" s="464"/>
      <c r="E138" s="464"/>
      <c r="F138" s="464"/>
      <c r="G138" s="463"/>
      <c r="H138" s="465">
        <v>3934</v>
      </c>
      <c r="I138" s="464"/>
      <c r="J138" s="464"/>
      <c r="K138" s="466"/>
      <c r="L138" s="465">
        <v>3934</v>
      </c>
      <c r="M138" s="467"/>
      <c r="N138" s="468"/>
      <c r="O138" s="465">
        <v>3047</v>
      </c>
      <c r="P138" s="467"/>
      <c r="Q138" s="468"/>
      <c r="R138" s="6"/>
    </row>
    <row r="139" spans="1:18" x14ac:dyDescent="0.25">
      <c r="A139" s="462" t="s">
        <v>213</v>
      </c>
      <c r="B139" s="463"/>
      <c r="C139" s="462" t="s">
        <v>168</v>
      </c>
      <c r="D139" s="464"/>
      <c r="E139" s="464"/>
      <c r="F139" s="464"/>
      <c r="G139" s="463"/>
      <c r="H139" s="465">
        <v>1936</v>
      </c>
      <c r="I139" s="464"/>
      <c r="J139" s="464"/>
      <c r="K139" s="466"/>
      <c r="L139" s="465">
        <v>1936</v>
      </c>
      <c r="M139" s="467"/>
      <c r="N139" s="468"/>
      <c r="O139" s="465">
        <v>1629</v>
      </c>
      <c r="P139" s="467"/>
      <c r="Q139" s="468"/>
      <c r="R139" s="6"/>
    </row>
    <row r="140" spans="1:18" x14ac:dyDescent="0.25">
      <c r="A140" s="462" t="s">
        <v>214</v>
      </c>
      <c r="B140" s="463"/>
      <c r="C140" s="462" t="s">
        <v>169</v>
      </c>
      <c r="D140" s="464"/>
      <c r="E140" s="464"/>
      <c r="F140" s="464"/>
      <c r="G140" s="463"/>
      <c r="H140" s="465">
        <v>3166</v>
      </c>
      <c r="I140" s="464"/>
      <c r="J140" s="464"/>
      <c r="K140" s="466"/>
      <c r="L140" s="465">
        <v>3166</v>
      </c>
      <c r="M140" s="467"/>
      <c r="N140" s="468"/>
      <c r="O140" s="465">
        <v>207838</v>
      </c>
      <c r="P140" s="467"/>
      <c r="Q140" s="468"/>
      <c r="R140" s="6"/>
    </row>
    <row r="141" spans="1:18" x14ac:dyDescent="0.25">
      <c r="A141" s="462" t="s">
        <v>215</v>
      </c>
      <c r="B141" s="463"/>
      <c r="C141" s="462" t="s">
        <v>170</v>
      </c>
      <c r="D141" s="464"/>
      <c r="E141" s="464"/>
      <c r="F141" s="464"/>
      <c r="G141" s="463"/>
      <c r="H141" s="465">
        <v>300</v>
      </c>
      <c r="I141" s="464"/>
      <c r="J141" s="464"/>
      <c r="K141" s="466"/>
      <c r="L141" s="465">
        <v>300</v>
      </c>
      <c r="M141" s="467"/>
      <c r="N141" s="468"/>
      <c r="O141" s="465">
        <v>389</v>
      </c>
      <c r="P141" s="467"/>
      <c r="Q141" s="468"/>
      <c r="R141" s="6"/>
    </row>
    <row r="142" spans="1:18" x14ac:dyDescent="0.25">
      <c r="A142" s="490" t="s">
        <v>271</v>
      </c>
      <c r="B142" s="491"/>
      <c r="C142" s="477" t="s">
        <v>272</v>
      </c>
      <c r="D142" s="478"/>
      <c r="E142" s="478"/>
      <c r="F142" s="478"/>
      <c r="G142" s="479"/>
      <c r="H142" s="480">
        <v>175</v>
      </c>
      <c r="I142" s="481"/>
      <c r="J142" s="481"/>
      <c r="K142" s="481"/>
      <c r="L142" s="483">
        <v>175</v>
      </c>
      <c r="M142" s="483"/>
      <c r="N142" s="314"/>
      <c r="O142" s="483">
        <v>75</v>
      </c>
      <c r="P142" s="483"/>
      <c r="Q142" s="314"/>
      <c r="R142" s="6"/>
    </row>
    <row r="143" spans="1:18" x14ac:dyDescent="0.25">
      <c r="A143" s="462" t="s">
        <v>419</v>
      </c>
      <c r="B143" s="463"/>
      <c r="C143" s="462" t="s">
        <v>420</v>
      </c>
      <c r="D143" s="464"/>
      <c r="E143" s="464"/>
      <c r="F143" s="464"/>
      <c r="G143" s="463"/>
      <c r="H143" s="465">
        <v>0</v>
      </c>
      <c r="I143" s="464"/>
      <c r="J143" s="464"/>
      <c r="K143" s="466"/>
      <c r="L143" s="465">
        <v>0</v>
      </c>
      <c r="M143" s="467"/>
      <c r="N143" s="468"/>
      <c r="O143" s="465"/>
      <c r="P143" s="467"/>
      <c r="Q143" s="468"/>
      <c r="R143" s="6"/>
    </row>
    <row r="144" spans="1:18" x14ac:dyDescent="0.25">
      <c r="A144" s="462" t="s">
        <v>216</v>
      </c>
      <c r="B144" s="463"/>
      <c r="C144" s="462" t="s">
        <v>182</v>
      </c>
      <c r="D144" s="464"/>
      <c r="E144" s="464"/>
      <c r="F144" s="464"/>
      <c r="G144" s="463"/>
      <c r="H144" s="465">
        <v>0</v>
      </c>
      <c r="I144" s="464"/>
      <c r="J144" s="464"/>
      <c r="K144" s="466"/>
      <c r="L144" s="465">
        <v>0</v>
      </c>
      <c r="M144" s="467"/>
      <c r="N144" s="468"/>
      <c r="O144" s="465">
        <v>64</v>
      </c>
      <c r="P144" s="467"/>
      <c r="Q144" s="468"/>
      <c r="R144" s="6"/>
    </row>
    <row r="145" spans="1:18" x14ac:dyDescent="0.25">
      <c r="A145" s="381" t="s">
        <v>217</v>
      </c>
      <c r="B145" s="373"/>
      <c r="C145" s="381" t="s">
        <v>171</v>
      </c>
      <c r="D145" s="382"/>
      <c r="E145" s="382"/>
      <c r="F145" s="382"/>
      <c r="G145" s="373"/>
      <c r="H145" s="472">
        <f>SUM(H134:K144)</f>
        <v>12779</v>
      </c>
      <c r="I145" s="382"/>
      <c r="J145" s="382"/>
      <c r="K145" s="382"/>
      <c r="L145" s="472">
        <f>SUM(L134:N144)</f>
        <v>12779</v>
      </c>
      <c r="M145" s="461"/>
      <c r="N145" s="461"/>
      <c r="O145" s="472">
        <f>SUM(O134:Q144)</f>
        <v>216101</v>
      </c>
      <c r="P145" s="461"/>
      <c r="Q145" s="461"/>
      <c r="R145" s="6"/>
    </row>
    <row r="146" spans="1:18" ht="15.75" thickBot="1" x14ac:dyDescent="0.3">
      <c r="A146" s="401" t="s">
        <v>218</v>
      </c>
      <c r="B146" s="402"/>
      <c r="C146" s="401" t="s">
        <v>273</v>
      </c>
      <c r="D146" s="403"/>
      <c r="E146" s="403"/>
      <c r="F146" s="403"/>
      <c r="G146" s="402"/>
      <c r="H146" s="514">
        <v>0</v>
      </c>
      <c r="I146" s="403"/>
      <c r="J146" s="403"/>
      <c r="K146" s="404"/>
      <c r="L146" s="514"/>
      <c r="M146" s="515"/>
      <c r="N146" s="516"/>
      <c r="O146" s="514">
        <v>282</v>
      </c>
      <c r="P146" s="515"/>
      <c r="Q146" s="516"/>
      <c r="R146" s="6"/>
    </row>
    <row r="147" spans="1:18" ht="20.100000000000001" customHeight="1" x14ac:dyDescent="0.25">
      <c r="A147" s="462" t="s">
        <v>219</v>
      </c>
      <c r="B147" s="463"/>
      <c r="C147" s="484" t="s">
        <v>172</v>
      </c>
      <c r="D147" s="485"/>
      <c r="E147" s="485"/>
      <c r="F147" s="485"/>
      <c r="G147" s="486"/>
      <c r="H147" s="465">
        <v>1200</v>
      </c>
      <c r="I147" s="464"/>
      <c r="J147" s="464"/>
      <c r="K147" s="466"/>
      <c r="L147" s="465">
        <v>1200</v>
      </c>
      <c r="M147" s="467"/>
      <c r="N147" s="468"/>
      <c r="O147" s="465">
        <v>1100</v>
      </c>
      <c r="P147" s="467"/>
      <c r="Q147" s="468"/>
      <c r="R147" s="6"/>
    </row>
    <row r="148" spans="1:18" ht="20.100000000000001" customHeight="1" x14ac:dyDescent="0.25">
      <c r="A148" s="462" t="s">
        <v>220</v>
      </c>
      <c r="B148" s="463"/>
      <c r="C148" s="484" t="s">
        <v>183</v>
      </c>
      <c r="D148" s="485"/>
      <c r="E148" s="485"/>
      <c r="F148" s="485"/>
      <c r="G148" s="486"/>
      <c r="H148" s="465"/>
      <c r="I148" s="464"/>
      <c r="J148" s="464"/>
      <c r="K148" s="466"/>
      <c r="L148" s="465"/>
      <c r="M148" s="467"/>
      <c r="N148" s="468"/>
      <c r="O148" s="465">
        <v>200</v>
      </c>
      <c r="P148" s="467"/>
      <c r="Q148" s="468"/>
      <c r="R148" s="6"/>
    </row>
    <row r="149" spans="1:18" ht="20.100000000000001" customHeight="1" x14ac:dyDescent="0.25">
      <c r="A149" s="381" t="s">
        <v>221</v>
      </c>
      <c r="B149" s="373"/>
      <c r="C149" s="381" t="s">
        <v>173</v>
      </c>
      <c r="D149" s="382"/>
      <c r="E149" s="382"/>
      <c r="F149" s="382"/>
      <c r="G149" s="373"/>
      <c r="H149" s="472">
        <f>SUM(H147:K148)</f>
        <v>1200</v>
      </c>
      <c r="I149" s="382"/>
      <c r="J149" s="382"/>
      <c r="K149" s="382"/>
      <c r="L149" s="472">
        <f>SUM(L147:N148)</f>
        <v>1200</v>
      </c>
      <c r="M149" s="461"/>
      <c r="N149" s="461"/>
      <c r="O149" s="472">
        <f>SUM(O147:Q148)</f>
        <v>1300</v>
      </c>
      <c r="P149" s="461"/>
      <c r="Q149" s="461"/>
      <c r="R149" s="6"/>
    </row>
    <row r="150" spans="1:18" ht="20.100000000000001" customHeight="1" x14ac:dyDescent="0.25">
      <c r="A150" s="473" t="s">
        <v>222</v>
      </c>
      <c r="B150" s="474"/>
      <c r="C150" s="484" t="s">
        <v>274</v>
      </c>
      <c r="D150" s="485"/>
      <c r="E150" s="485"/>
      <c r="F150" s="485"/>
      <c r="G150" s="486"/>
      <c r="H150" s="465">
        <v>0</v>
      </c>
      <c r="I150" s="464"/>
      <c r="J150" s="464"/>
      <c r="K150" s="466"/>
      <c r="L150" s="465">
        <v>800</v>
      </c>
      <c r="M150" s="467"/>
      <c r="N150" s="468"/>
      <c r="O150" s="465">
        <v>6327</v>
      </c>
      <c r="P150" s="467"/>
      <c r="Q150" s="468"/>
      <c r="R150" s="6"/>
    </row>
    <row r="151" spans="1:18" ht="20.100000000000001" customHeight="1" x14ac:dyDescent="0.25">
      <c r="A151" s="462" t="s">
        <v>222</v>
      </c>
      <c r="B151" s="463"/>
      <c r="C151" s="484" t="s">
        <v>184</v>
      </c>
      <c r="D151" s="485"/>
      <c r="E151" s="485"/>
      <c r="F151" s="485"/>
      <c r="G151" s="486"/>
      <c r="H151" s="465">
        <v>0</v>
      </c>
      <c r="I151" s="464"/>
      <c r="J151" s="464"/>
      <c r="K151" s="466"/>
      <c r="L151" s="465"/>
      <c r="M151" s="467"/>
      <c r="N151" s="468"/>
      <c r="O151" s="465">
        <v>37</v>
      </c>
      <c r="P151" s="467"/>
      <c r="Q151" s="468"/>
      <c r="R151" s="6"/>
    </row>
    <row r="152" spans="1:18" ht="20.100000000000001" customHeight="1" x14ac:dyDescent="0.25">
      <c r="A152" s="462" t="s">
        <v>223</v>
      </c>
      <c r="B152" s="463"/>
      <c r="C152" s="484" t="s">
        <v>174</v>
      </c>
      <c r="D152" s="485"/>
      <c r="E152" s="485"/>
      <c r="F152" s="485"/>
      <c r="G152" s="486"/>
      <c r="H152" s="465"/>
      <c r="I152" s="464"/>
      <c r="J152" s="464"/>
      <c r="K152" s="466"/>
      <c r="L152" s="465"/>
      <c r="M152" s="467"/>
      <c r="N152" s="468"/>
      <c r="O152" s="465"/>
      <c r="P152" s="467"/>
      <c r="Q152" s="468"/>
      <c r="R152" s="6"/>
    </row>
    <row r="153" spans="1:18" ht="20.100000000000001" customHeight="1" x14ac:dyDescent="0.25">
      <c r="A153" s="381" t="s">
        <v>224</v>
      </c>
      <c r="B153" s="373"/>
      <c r="C153" s="381" t="s">
        <v>175</v>
      </c>
      <c r="D153" s="382"/>
      <c r="E153" s="382"/>
      <c r="F153" s="382"/>
      <c r="G153" s="373"/>
      <c r="H153" s="472">
        <f>SUM(H150:K152)</f>
        <v>0</v>
      </c>
      <c r="I153" s="382"/>
      <c r="J153" s="382"/>
      <c r="K153" s="382"/>
      <c r="L153" s="472">
        <f>SUM(L150:N152)</f>
        <v>800</v>
      </c>
      <c r="M153" s="461"/>
      <c r="N153" s="461"/>
      <c r="O153" s="472">
        <f>SUM(O150:Q152)</f>
        <v>6364</v>
      </c>
      <c r="P153" s="461"/>
      <c r="Q153" s="461"/>
      <c r="R153" s="6"/>
    </row>
    <row r="154" spans="1:18" x14ac:dyDescent="0.25">
      <c r="A154" s="462" t="s">
        <v>225</v>
      </c>
      <c r="B154" s="463"/>
      <c r="C154" s="462" t="s">
        <v>176</v>
      </c>
      <c r="D154" s="464"/>
      <c r="E154" s="464"/>
      <c r="F154" s="464"/>
      <c r="G154" s="463"/>
      <c r="H154" s="465">
        <v>42691</v>
      </c>
      <c r="I154" s="464"/>
      <c r="J154" s="464"/>
      <c r="K154" s="466"/>
      <c r="L154" s="465">
        <v>42691</v>
      </c>
      <c r="M154" s="467"/>
      <c r="N154" s="468"/>
      <c r="O154" s="465">
        <v>50326</v>
      </c>
      <c r="P154" s="467"/>
      <c r="Q154" s="468"/>
      <c r="R154" s="6"/>
    </row>
    <row r="155" spans="1:18" x14ac:dyDescent="0.25">
      <c r="A155" s="462" t="s">
        <v>226</v>
      </c>
      <c r="B155" s="463"/>
      <c r="C155" s="462" t="s">
        <v>185</v>
      </c>
      <c r="D155" s="464"/>
      <c r="E155" s="464"/>
      <c r="F155" s="464"/>
      <c r="G155" s="463"/>
      <c r="H155" s="465">
        <v>0</v>
      </c>
      <c r="I155" s="464"/>
      <c r="J155" s="464"/>
      <c r="K155" s="466"/>
      <c r="L155" s="465"/>
      <c r="M155" s="467"/>
      <c r="N155" s="468"/>
      <c r="O155" s="465">
        <v>3170</v>
      </c>
      <c r="P155" s="467"/>
      <c r="Q155" s="468"/>
      <c r="R155" s="6"/>
    </row>
    <row r="156" spans="1:18" x14ac:dyDescent="0.25">
      <c r="A156" s="381" t="s">
        <v>227</v>
      </c>
      <c r="B156" s="373"/>
      <c r="C156" s="381" t="s">
        <v>186</v>
      </c>
      <c r="D156" s="382"/>
      <c r="E156" s="382"/>
      <c r="F156" s="382"/>
      <c r="G156" s="373"/>
      <c r="H156" s="472">
        <f>SUM(H154:K155)</f>
        <v>42691</v>
      </c>
      <c r="I156" s="382"/>
      <c r="J156" s="382"/>
      <c r="K156" s="382"/>
      <c r="L156" s="472">
        <f>SUM(L154:N155)</f>
        <v>42691</v>
      </c>
      <c r="M156" s="461"/>
      <c r="N156" s="461"/>
      <c r="O156" s="472">
        <f>SUM(O154:Q155)</f>
        <v>53496</v>
      </c>
      <c r="P156" s="461"/>
      <c r="Q156" s="461"/>
      <c r="R156" s="6"/>
    </row>
    <row r="157" spans="1:18" x14ac:dyDescent="0.25">
      <c r="A157" s="384" t="s">
        <v>228</v>
      </c>
      <c r="B157" s="373"/>
      <c r="C157" s="384" t="s">
        <v>177</v>
      </c>
      <c r="D157" s="382"/>
      <c r="E157" s="382"/>
      <c r="F157" s="382"/>
      <c r="G157" s="373"/>
      <c r="H157" s="497">
        <f>H117+H133+H145+H149+H153+H156+H124</f>
        <v>311306</v>
      </c>
      <c r="I157" s="382"/>
      <c r="J157" s="382"/>
      <c r="K157" s="382"/>
      <c r="L157" s="497">
        <f>L117+L124+L133+L145+L146+L149+L153+L156</f>
        <v>398305</v>
      </c>
      <c r="M157" s="461"/>
      <c r="N157" s="461"/>
      <c r="O157" s="497">
        <f>O117+O133+O145+O146+O149+O153+O156+O124</f>
        <v>1290269</v>
      </c>
      <c r="P157" s="461"/>
      <c r="Q157" s="461"/>
      <c r="R157" s="6"/>
    </row>
    <row r="158" spans="1:18" ht="15.75" thickBot="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 ht="15.75" thickBot="1" x14ac:dyDescent="0.3">
      <c r="A159" s="6"/>
      <c r="B159" s="6"/>
      <c r="C159" s="188" t="s">
        <v>235</v>
      </c>
      <c r="D159" s="189"/>
      <c r="E159" s="189"/>
      <c r="F159" s="189"/>
      <c r="G159" s="190"/>
      <c r="H159" s="518">
        <f>H157-H101</f>
        <v>21432</v>
      </c>
      <c r="I159" s="519"/>
      <c r="J159" s="519"/>
      <c r="K159" s="519"/>
      <c r="L159" s="518">
        <f>L157-L101</f>
        <v>14758</v>
      </c>
      <c r="M159" s="520"/>
      <c r="N159" s="6"/>
      <c r="O159" s="6"/>
      <c r="P159" s="6"/>
      <c r="Q159" s="6"/>
      <c r="R159" s="6"/>
    </row>
  </sheetData>
  <mergeCells count="733">
    <mergeCell ref="O118:P118"/>
    <mergeCell ref="A157:B157"/>
    <mergeCell ref="C157:G157"/>
    <mergeCell ref="H157:K157"/>
    <mergeCell ref="L157:N157"/>
    <mergeCell ref="O157:Q157"/>
    <mergeCell ref="H159:K159"/>
    <mergeCell ref="L159:M159"/>
    <mergeCell ref="A155:B155"/>
    <mergeCell ref="C155:G155"/>
    <mergeCell ref="H155:K155"/>
    <mergeCell ref="L155:N155"/>
    <mergeCell ref="O155:Q155"/>
    <mergeCell ref="A156:B156"/>
    <mergeCell ref="C156:G156"/>
    <mergeCell ref="H156:K156"/>
    <mergeCell ref="L156:N156"/>
    <mergeCell ref="O156:Q156"/>
    <mergeCell ref="A153:B153"/>
    <mergeCell ref="C153:G153"/>
    <mergeCell ref="H153:K153"/>
    <mergeCell ref="L153:N153"/>
    <mergeCell ref="O153:Q153"/>
    <mergeCell ref="A154:B154"/>
    <mergeCell ref="C154:G154"/>
    <mergeCell ref="H154:K154"/>
    <mergeCell ref="L154:N154"/>
    <mergeCell ref="O154:Q154"/>
    <mergeCell ref="A151:B151"/>
    <mergeCell ref="C151:G151"/>
    <mergeCell ref="H151:K151"/>
    <mergeCell ref="L151:N151"/>
    <mergeCell ref="O151:Q151"/>
    <mergeCell ref="A152:B152"/>
    <mergeCell ref="C152:G152"/>
    <mergeCell ref="H152:K152"/>
    <mergeCell ref="L152:N152"/>
    <mergeCell ref="O152:Q152"/>
    <mergeCell ref="A149:B149"/>
    <mergeCell ref="C149:G149"/>
    <mergeCell ref="H149:K149"/>
    <mergeCell ref="L149:N149"/>
    <mergeCell ref="O149:Q149"/>
    <mergeCell ref="A150:B150"/>
    <mergeCell ref="C150:G150"/>
    <mergeCell ref="H150:K150"/>
    <mergeCell ref="L150:N150"/>
    <mergeCell ref="O150:Q150"/>
    <mergeCell ref="A147:B147"/>
    <mergeCell ref="C147:G147"/>
    <mergeCell ref="H147:K147"/>
    <mergeCell ref="L147:N147"/>
    <mergeCell ref="O147:Q147"/>
    <mergeCell ref="A148:B148"/>
    <mergeCell ref="C148:G148"/>
    <mergeCell ref="H148:K148"/>
    <mergeCell ref="L148:N148"/>
    <mergeCell ref="O148:Q148"/>
    <mergeCell ref="A145:B145"/>
    <mergeCell ref="C145:G145"/>
    <mergeCell ref="H145:K145"/>
    <mergeCell ref="L145:N145"/>
    <mergeCell ref="O145:Q145"/>
    <mergeCell ref="A146:B146"/>
    <mergeCell ref="C146:G146"/>
    <mergeCell ref="H146:K146"/>
    <mergeCell ref="L146:N146"/>
    <mergeCell ref="O146:Q146"/>
    <mergeCell ref="A143:B143"/>
    <mergeCell ref="C143:G143"/>
    <mergeCell ref="H143:K143"/>
    <mergeCell ref="L143:N143"/>
    <mergeCell ref="O143:Q143"/>
    <mergeCell ref="A144:B144"/>
    <mergeCell ref="C144:G144"/>
    <mergeCell ref="H144:K144"/>
    <mergeCell ref="L144:N144"/>
    <mergeCell ref="O144:Q144"/>
    <mergeCell ref="A141:B141"/>
    <mergeCell ref="C141:G141"/>
    <mergeCell ref="H141:K141"/>
    <mergeCell ref="L141:N141"/>
    <mergeCell ref="O141:Q141"/>
    <mergeCell ref="A142:B142"/>
    <mergeCell ref="C142:G142"/>
    <mergeCell ref="H142:K142"/>
    <mergeCell ref="L142:M142"/>
    <mergeCell ref="O142:P142"/>
    <mergeCell ref="A139:B139"/>
    <mergeCell ref="C139:G139"/>
    <mergeCell ref="H139:K139"/>
    <mergeCell ref="L139:N139"/>
    <mergeCell ref="O139:Q139"/>
    <mergeCell ref="A140:B140"/>
    <mergeCell ref="C140:G140"/>
    <mergeCell ref="H140:K140"/>
    <mergeCell ref="L140:N140"/>
    <mergeCell ref="O140:Q140"/>
    <mergeCell ref="A137:B137"/>
    <mergeCell ref="C137:G137"/>
    <mergeCell ref="H137:K137"/>
    <mergeCell ref="L137:N137"/>
    <mergeCell ref="O137:Q137"/>
    <mergeCell ref="A138:B138"/>
    <mergeCell ref="C138:G138"/>
    <mergeCell ref="H138:K138"/>
    <mergeCell ref="L138:N138"/>
    <mergeCell ref="O138:Q138"/>
    <mergeCell ref="A135:B135"/>
    <mergeCell ref="C135:G135"/>
    <mergeCell ref="H135:K135"/>
    <mergeCell ref="L135:N135"/>
    <mergeCell ref="O135:Q135"/>
    <mergeCell ref="A136:B136"/>
    <mergeCell ref="C136:G136"/>
    <mergeCell ref="H136:K136"/>
    <mergeCell ref="L136:N136"/>
    <mergeCell ref="O136:Q136"/>
    <mergeCell ref="A133:B133"/>
    <mergeCell ref="C133:G133"/>
    <mergeCell ref="H133:K133"/>
    <mergeCell ref="L133:N133"/>
    <mergeCell ref="O133:Q133"/>
    <mergeCell ref="A134:B134"/>
    <mergeCell ref="C134:G134"/>
    <mergeCell ref="H134:K134"/>
    <mergeCell ref="L134:N134"/>
    <mergeCell ref="O134:Q134"/>
    <mergeCell ref="A131:B131"/>
    <mergeCell ref="C131:G131"/>
    <mergeCell ref="H131:K131"/>
    <mergeCell ref="L131:N131"/>
    <mergeCell ref="O131:Q131"/>
    <mergeCell ref="A132:B132"/>
    <mergeCell ref="C132:G132"/>
    <mergeCell ref="H132:K132"/>
    <mergeCell ref="L132:N132"/>
    <mergeCell ref="O132:Q132"/>
    <mergeCell ref="A129:B129"/>
    <mergeCell ref="C129:G129"/>
    <mergeCell ref="H129:K129"/>
    <mergeCell ref="L129:N129"/>
    <mergeCell ref="O129:Q129"/>
    <mergeCell ref="A130:B130"/>
    <mergeCell ref="C130:G130"/>
    <mergeCell ref="H130:K130"/>
    <mergeCell ref="L130:N130"/>
    <mergeCell ref="O130:Q130"/>
    <mergeCell ref="A127:B127"/>
    <mergeCell ref="C127:G127"/>
    <mergeCell ref="H127:K127"/>
    <mergeCell ref="L127:M127"/>
    <mergeCell ref="O127:P127"/>
    <mergeCell ref="A128:B128"/>
    <mergeCell ref="C128:G128"/>
    <mergeCell ref="H128:K128"/>
    <mergeCell ref="L128:N128"/>
    <mergeCell ref="O128:Q128"/>
    <mergeCell ref="A125:B125"/>
    <mergeCell ref="C125:G125"/>
    <mergeCell ref="H125:K125"/>
    <mergeCell ref="L125:N125"/>
    <mergeCell ref="O125:Q125"/>
    <mergeCell ref="A126:B126"/>
    <mergeCell ref="C126:G126"/>
    <mergeCell ref="H126:K126"/>
    <mergeCell ref="L126:N126"/>
    <mergeCell ref="O126:Q126"/>
    <mergeCell ref="A123:B123"/>
    <mergeCell ref="C123:G123"/>
    <mergeCell ref="H123:K123"/>
    <mergeCell ref="L123:N123"/>
    <mergeCell ref="O123:Q123"/>
    <mergeCell ref="A124:B124"/>
    <mergeCell ref="C124:G124"/>
    <mergeCell ref="H124:K124"/>
    <mergeCell ref="L124:N124"/>
    <mergeCell ref="O124:Q124"/>
    <mergeCell ref="A121:B121"/>
    <mergeCell ref="C121:G121"/>
    <mergeCell ref="H121:K121"/>
    <mergeCell ref="L121:M121"/>
    <mergeCell ref="O121:P121"/>
    <mergeCell ref="A122:B122"/>
    <mergeCell ref="C122:G122"/>
    <mergeCell ref="H122:K122"/>
    <mergeCell ref="L122:M122"/>
    <mergeCell ref="N122:P122"/>
    <mergeCell ref="A119:B119"/>
    <mergeCell ref="C119:G119"/>
    <mergeCell ref="H119:K119"/>
    <mergeCell ref="L119:N119"/>
    <mergeCell ref="O119:Q119"/>
    <mergeCell ref="A120:B120"/>
    <mergeCell ref="C120:G120"/>
    <mergeCell ref="H120:K120"/>
    <mergeCell ref="L120:N120"/>
    <mergeCell ref="O120:Q120"/>
    <mergeCell ref="A116:B116"/>
    <mergeCell ref="C116:G116"/>
    <mergeCell ref="H116:K116"/>
    <mergeCell ref="L116:N116"/>
    <mergeCell ref="O116:Q116"/>
    <mergeCell ref="A117:B117"/>
    <mergeCell ref="C117:G117"/>
    <mergeCell ref="H117:K117"/>
    <mergeCell ref="L117:N117"/>
    <mergeCell ref="O117:Q117"/>
    <mergeCell ref="A114:B114"/>
    <mergeCell ref="C114:G114"/>
    <mergeCell ref="H114:K114"/>
    <mergeCell ref="L114:N114"/>
    <mergeCell ref="O114:Q114"/>
    <mergeCell ref="A115:B115"/>
    <mergeCell ref="C115:G115"/>
    <mergeCell ref="H115:K115"/>
    <mergeCell ref="L115:N115"/>
    <mergeCell ref="O115:Q115"/>
    <mergeCell ref="A112:B112"/>
    <mergeCell ref="C112:G112"/>
    <mergeCell ref="H112:K112"/>
    <mergeCell ref="L112:N112"/>
    <mergeCell ref="O112:Q112"/>
    <mergeCell ref="A113:B113"/>
    <mergeCell ref="C113:G113"/>
    <mergeCell ref="H113:K113"/>
    <mergeCell ref="L113:N113"/>
    <mergeCell ref="O113:Q113"/>
    <mergeCell ref="A110:B110"/>
    <mergeCell ref="C110:G110"/>
    <mergeCell ref="H110:K110"/>
    <mergeCell ref="L110:N110"/>
    <mergeCell ref="O110:Q110"/>
    <mergeCell ref="A111:B111"/>
    <mergeCell ref="C111:G111"/>
    <mergeCell ref="H111:K111"/>
    <mergeCell ref="L111:N111"/>
    <mergeCell ref="O111:Q111"/>
    <mergeCell ref="A108:B108"/>
    <mergeCell ref="C108:G108"/>
    <mergeCell ref="H108:K108"/>
    <mergeCell ref="L108:N108"/>
    <mergeCell ref="O108:Q108"/>
    <mergeCell ref="A109:B109"/>
    <mergeCell ref="C109:G109"/>
    <mergeCell ref="H109:K109"/>
    <mergeCell ref="L109:N109"/>
    <mergeCell ref="O109:Q109"/>
    <mergeCell ref="A106:B106"/>
    <mergeCell ref="C106:G106"/>
    <mergeCell ref="H106:K106"/>
    <mergeCell ref="L106:N106"/>
    <mergeCell ref="O106:Q106"/>
    <mergeCell ref="A107:B107"/>
    <mergeCell ref="C107:G107"/>
    <mergeCell ref="H107:K107"/>
    <mergeCell ref="L107:N107"/>
    <mergeCell ref="O107:Q107"/>
    <mergeCell ref="A105:G105"/>
    <mergeCell ref="A99:B99"/>
    <mergeCell ref="C99:G99"/>
    <mergeCell ref="H99:K99"/>
    <mergeCell ref="L99:N99"/>
    <mergeCell ref="O99:Q99"/>
    <mergeCell ref="A100:B100"/>
    <mergeCell ref="C100:G100"/>
    <mergeCell ref="H100:K100"/>
    <mergeCell ref="L100:N100"/>
    <mergeCell ref="O100:Q100"/>
    <mergeCell ref="A98:B98"/>
    <mergeCell ref="C98:G98"/>
    <mergeCell ref="H98:K98"/>
    <mergeCell ref="L98:M98"/>
    <mergeCell ref="O98:P98"/>
    <mergeCell ref="A101:B101"/>
    <mergeCell ref="C101:G101"/>
    <mergeCell ref="H101:K101"/>
    <mergeCell ref="L101:N101"/>
    <mergeCell ref="O101:Q101"/>
    <mergeCell ref="A96:B96"/>
    <mergeCell ref="C96:G96"/>
    <mergeCell ref="H96:K96"/>
    <mergeCell ref="L96:M96"/>
    <mergeCell ref="O96:P96"/>
    <mergeCell ref="A97:B97"/>
    <mergeCell ref="C97:G97"/>
    <mergeCell ref="H97:K97"/>
    <mergeCell ref="L97:N97"/>
    <mergeCell ref="O97:Q97"/>
    <mergeCell ref="A94:B94"/>
    <mergeCell ref="C94:G94"/>
    <mergeCell ref="H94:K94"/>
    <mergeCell ref="L94:N94"/>
    <mergeCell ref="O94:Q94"/>
    <mergeCell ref="A95:B95"/>
    <mergeCell ref="C95:G95"/>
    <mergeCell ref="H95:K95"/>
    <mergeCell ref="L95:M95"/>
    <mergeCell ref="O95:P95"/>
    <mergeCell ref="A92:B92"/>
    <mergeCell ref="C92:G92"/>
    <mergeCell ref="H92:K92"/>
    <mergeCell ref="L92:N92"/>
    <mergeCell ref="O92:Q92"/>
    <mergeCell ref="A93:B93"/>
    <mergeCell ref="C93:G93"/>
    <mergeCell ref="H93:K93"/>
    <mergeCell ref="L93:N93"/>
    <mergeCell ref="O93:Q93"/>
    <mergeCell ref="A90:B90"/>
    <mergeCell ref="C90:G90"/>
    <mergeCell ref="H90:K90"/>
    <mergeCell ref="L90:N90"/>
    <mergeCell ref="O90:Q90"/>
    <mergeCell ref="A91:B91"/>
    <mergeCell ref="C91:G91"/>
    <mergeCell ref="H91:K91"/>
    <mergeCell ref="L91:N91"/>
    <mergeCell ref="O91:Q91"/>
    <mergeCell ref="A88:B88"/>
    <mergeCell ref="C88:G88"/>
    <mergeCell ref="H88:K88"/>
    <mergeCell ref="L88:N88"/>
    <mergeCell ref="O88:Q88"/>
    <mergeCell ref="A89:B89"/>
    <mergeCell ref="C89:G89"/>
    <mergeCell ref="H89:K89"/>
    <mergeCell ref="L89:N89"/>
    <mergeCell ref="O89:Q89"/>
    <mergeCell ref="A86:B86"/>
    <mergeCell ref="C86:G86"/>
    <mergeCell ref="H86:K86"/>
    <mergeCell ref="L86:N86"/>
    <mergeCell ref="O86:Q86"/>
    <mergeCell ref="A87:B87"/>
    <mergeCell ref="C87:G87"/>
    <mergeCell ref="H87:K87"/>
    <mergeCell ref="L87:M87"/>
    <mergeCell ref="O87:Q87"/>
    <mergeCell ref="A84:B84"/>
    <mergeCell ref="C84:G84"/>
    <mergeCell ref="H84:K84"/>
    <mergeCell ref="L84:N84"/>
    <mergeCell ref="O84:Q84"/>
    <mergeCell ref="A85:B85"/>
    <mergeCell ref="C85:G85"/>
    <mergeCell ref="H85:K85"/>
    <mergeCell ref="L85:M85"/>
    <mergeCell ref="O85:P85"/>
    <mergeCell ref="A82:B82"/>
    <mergeCell ref="C82:G82"/>
    <mergeCell ref="H82:K82"/>
    <mergeCell ref="L82:N82"/>
    <mergeCell ref="O82:Q82"/>
    <mergeCell ref="A83:B83"/>
    <mergeCell ref="C83:G83"/>
    <mergeCell ref="H83:K83"/>
    <mergeCell ref="L83:N83"/>
    <mergeCell ref="O83:Q83"/>
    <mergeCell ref="A80:B80"/>
    <mergeCell ref="C80:G80"/>
    <mergeCell ref="H80:K80"/>
    <mergeCell ref="L80:N80"/>
    <mergeCell ref="O80:Q80"/>
    <mergeCell ref="A81:B81"/>
    <mergeCell ref="C81:G81"/>
    <mergeCell ref="H81:K81"/>
    <mergeCell ref="L81:N81"/>
    <mergeCell ref="O81:Q81"/>
    <mergeCell ref="A78:B78"/>
    <mergeCell ref="C78:G78"/>
    <mergeCell ref="H78:K78"/>
    <mergeCell ref="L78:N78"/>
    <mergeCell ref="O78:Q78"/>
    <mergeCell ref="A79:B79"/>
    <mergeCell ref="C79:G79"/>
    <mergeCell ref="H79:K79"/>
    <mergeCell ref="L79:N79"/>
    <mergeCell ref="O79:Q79"/>
    <mergeCell ref="A76:B76"/>
    <mergeCell ref="C76:G76"/>
    <mergeCell ref="H76:K76"/>
    <mergeCell ref="L76:N76"/>
    <mergeCell ref="O76:Q76"/>
    <mergeCell ref="A77:B77"/>
    <mergeCell ref="C77:G77"/>
    <mergeCell ref="H77:K77"/>
    <mergeCell ref="L77:N77"/>
    <mergeCell ref="O77:Q77"/>
    <mergeCell ref="A74:B74"/>
    <mergeCell ref="C74:G74"/>
    <mergeCell ref="H74:K74"/>
    <mergeCell ref="L74:N74"/>
    <mergeCell ref="O74:Q74"/>
    <mergeCell ref="A75:B75"/>
    <mergeCell ref="C75:G75"/>
    <mergeCell ref="H75:K75"/>
    <mergeCell ref="L75:N75"/>
    <mergeCell ref="O75:Q75"/>
    <mergeCell ref="A72:B72"/>
    <mergeCell ref="C72:G72"/>
    <mergeCell ref="H72:K72"/>
    <mergeCell ref="L72:M72"/>
    <mergeCell ref="O72:P72"/>
    <mergeCell ref="A73:B73"/>
    <mergeCell ref="C73:G73"/>
    <mergeCell ref="H73:K73"/>
    <mergeCell ref="L73:N73"/>
    <mergeCell ref="O73:Q73"/>
    <mergeCell ref="A70:B70"/>
    <mergeCell ref="C70:G70"/>
    <mergeCell ref="H70:K70"/>
    <mergeCell ref="L70:N70"/>
    <mergeCell ref="O70:Q70"/>
    <mergeCell ref="A71:B71"/>
    <mergeCell ref="C71:G71"/>
    <mergeCell ref="H71:K71"/>
    <mergeCell ref="L71:M71"/>
    <mergeCell ref="O71:P71"/>
    <mergeCell ref="A68:B68"/>
    <mergeCell ref="C68:G68"/>
    <mergeCell ref="H68:K68"/>
    <mergeCell ref="L68:N68"/>
    <mergeCell ref="O68:Q68"/>
    <mergeCell ref="A69:B69"/>
    <mergeCell ref="C69:G69"/>
    <mergeCell ref="H69:K69"/>
    <mergeCell ref="L69:N69"/>
    <mergeCell ref="O69:Q69"/>
    <mergeCell ref="A66:B66"/>
    <mergeCell ref="C66:G66"/>
    <mergeCell ref="H66:K66"/>
    <mergeCell ref="L66:M66"/>
    <mergeCell ref="O66:P66"/>
    <mergeCell ref="A67:B67"/>
    <mergeCell ref="C67:G67"/>
    <mergeCell ref="H67:K67"/>
    <mergeCell ref="L67:N67"/>
    <mergeCell ref="O67:Q67"/>
    <mergeCell ref="A64:B64"/>
    <mergeCell ref="C64:G64"/>
    <mergeCell ref="H64:K64"/>
    <mergeCell ref="L64:N64"/>
    <mergeCell ref="O64:Q64"/>
    <mergeCell ref="A65:B65"/>
    <mergeCell ref="C65:G65"/>
    <mergeCell ref="H65:K65"/>
    <mergeCell ref="L65:N65"/>
    <mergeCell ref="O65:Q65"/>
    <mergeCell ref="A62:B62"/>
    <mergeCell ref="C62:G62"/>
    <mergeCell ref="H62:K62"/>
    <mergeCell ref="L62:N62"/>
    <mergeCell ref="O62:Q62"/>
    <mergeCell ref="A63:B63"/>
    <mergeCell ref="C63:G63"/>
    <mergeCell ref="H63:K63"/>
    <mergeCell ref="L63:N63"/>
    <mergeCell ref="O63:Q63"/>
    <mergeCell ref="A60:B60"/>
    <mergeCell ref="C60:G60"/>
    <mergeCell ref="H60:K60"/>
    <mergeCell ref="L60:N60"/>
    <mergeCell ref="O60:Q60"/>
    <mergeCell ref="A61:B61"/>
    <mergeCell ref="C61:G61"/>
    <mergeCell ref="H61:K61"/>
    <mergeCell ref="L61:N61"/>
    <mergeCell ref="O61:Q61"/>
    <mergeCell ref="A58:B58"/>
    <mergeCell ref="C58:G58"/>
    <mergeCell ref="H58:K58"/>
    <mergeCell ref="L58:N58"/>
    <mergeCell ref="O58:Q58"/>
    <mergeCell ref="A59:B59"/>
    <mergeCell ref="C59:G59"/>
    <mergeCell ref="H59:K59"/>
    <mergeCell ref="L59:N59"/>
    <mergeCell ref="O59:Q59"/>
    <mergeCell ref="A56:B56"/>
    <mergeCell ref="C56:G56"/>
    <mergeCell ref="H56:K56"/>
    <mergeCell ref="L56:N56"/>
    <mergeCell ref="O56:Q56"/>
    <mergeCell ref="A57:B57"/>
    <mergeCell ref="C57:G57"/>
    <mergeCell ref="H57:K57"/>
    <mergeCell ref="L57:N57"/>
    <mergeCell ref="O57:Q57"/>
    <mergeCell ref="A54:B54"/>
    <mergeCell ref="C54:G54"/>
    <mergeCell ref="H54:K54"/>
    <mergeCell ref="L54:N54"/>
    <mergeCell ref="O54:Q54"/>
    <mergeCell ref="A55:B55"/>
    <mergeCell ref="C55:G55"/>
    <mergeCell ref="H55:K55"/>
    <mergeCell ref="L55:N55"/>
    <mergeCell ref="O55:Q55"/>
    <mergeCell ref="A52:B52"/>
    <mergeCell ref="C52:G52"/>
    <mergeCell ref="H52:K52"/>
    <mergeCell ref="L52:N52"/>
    <mergeCell ref="O52:Q52"/>
    <mergeCell ref="A53:B53"/>
    <mergeCell ref="C53:G53"/>
    <mergeCell ref="H53:K53"/>
    <mergeCell ref="L53:N53"/>
    <mergeCell ref="O53:Q53"/>
    <mergeCell ref="A50:B50"/>
    <mergeCell ref="C50:G50"/>
    <mergeCell ref="H50:K50"/>
    <mergeCell ref="L50:N50"/>
    <mergeCell ref="O50:Q50"/>
    <mergeCell ref="A51:B51"/>
    <mergeCell ref="C51:G51"/>
    <mergeCell ref="H51:K51"/>
    <mergeCell ref="L51:N51"/>
    <mergeCell ref="O51:Q51"/>
    <mergeCell ref="A48:B48"/>
    <mergeCell ref="C48:G48"/>
    <mergeCell ref="H48:K48"/>
    <mergeCell ref="L48:N48"/>
    <mergeCell ref="O48:Q48"/>
    <mergeCell ref="A49:B49"/>
    <mergeCell ref="C49:G49"/>
    <mergeCell ref="H49:K49"/>
    <mergeCell ref="L49:N49"/>
    <mergeCell ref="O49:Q49"/>
    <mergeCell ref="A46:B46"/>
    <mergeCell ref="C46:G46"/>
    <mergeCell ref="H46:K46"/>
    <mergeCell ref="L46:N46"/>
    <mergeCell ref="O46:Q46"/>
    <mergeCell ref="A47:B47"/>
    <mergeCell ref="C47:G47"/>
    <mergeCell ref="H47:K47"/>
    <mergeCell ref="L47:N47"/>
    <mergeCell ref="O47:Q47"/>
    <mergeCell ref="A44:B44"/>
    <mergeCell ref="C44:G44"/>
    <mergeCell ref="H44:K44"/>
    <mergeCell ref="L44:N44"/>
    <mergeCell ref="O44:Q44"/>
    <mergeCell ref="A45:B45"/>
    <mergeCell ref="C45:G45"/>
    <mergeCell ref="H45:K45"/>
    <mergeCell ref="L45:N45"/>
    <mergeCell ref="O45:Q45"/>
    <mergeCell ref="A42:B42"/>
    <mergeCell ref="C42:G42"/>
    <mergeCell ref="H42:K42"/>
    <mergeCell ref="L42:N42"/>
    <mergeCell ref="O42:Q42"/>
    <mergeCell ref="A43:B43"/>
    <mergeCell ref="C43:G43"/>
    <mergeCell ref="H43:K43"/>
    <mergeCell ref="L43:N43"/>
    <mergeCell ref="O43:Q43"/>
    <mergeCell ref="A40:B40"/>
    <mergeCell ref="C40:G40"/>
    <mergeCell ref="H40:K40"/>
    <mergeCell ref="L40:N40"/>
    <mergeCell ref="O40:Q40"/>
    <mergeCell ref="A41:B41"/>
    <mergeCell ref="C41:G41"/>
    <mergeCell ref="H41:K41"/>
    <mergeCell ref="L41:N41"/>
    <mergeCell ref="O41:Q41"/>
    <mergeCell ref="A38:B38"/>
    <mergeCell ref="C38:G38"/>
    <mergeCell ref="H38:K38"/>
    <mergeCell ref="L38:N38"/>
    <mergeCell ref="O38:Q38"/>
    <mergeCell ref="A39:B39"/>
    <mergeCell ref="C39:G39"/>
    <mergeCell ref="H39:K39"/>
    <mergeCell ref="L39:N39"/>
    <mergeCell ref="O39:Q39"/>
    <mergeCell ref="A36:B36"/>
    <mergeCell ref="C36:G36"/>
    <mergeCell ref="H36:K36"/>
    <mergeCell ref="L36:N36"/>
    <mergeCell ref="O36:Q36"/>
    <mergeCell ref="A37:B37"/>
    <mergeCell ref="C37:G37"/>
    <mergeCell ref="H37:K37"/>
    <mergeCell ref="L37:N37"/>
    <mergeCell ref="O37:Q37"/>
    <mergeCell ref="A34:B34"/>
    <mergeCell ref="C34:G34"/>
    <mergeCell ref="H34:K34"/>
    <mergeCell ref="L34:N34"/>
    <mergeCell ref="O34:Q34"/>
    <mergeCell ref="A35:B35"/>
    <mergeCell ref="C35:G35"/>
    <mergeCell ref="H35:K35"/>
    <mergeCell ref="L35:N35"/>
    <mergeCell ref="O35:Q35"/>
    <mergeCell ref="A32:B32"/>
    <mergeCell ref="C32:G32"/>
    <mergeCell ref="H32:K32"/>
    <mergeCell ref="L32:N32"/>
    <mergeCell ref="O32:Q32"/>
    <mergeCell ref="A33:B33"/>
    <mergeCell ref="C33:G33"/>
    <mergeCell ref="H33:K33"/>
    <mergeCell ref="L33:N33"/>
    <mergeCell ref="O33:Q33"/>
    <mergeCell ref="A30:B30"/>
    <mergeCell ref="C30:G30"/>
    <mergeCell ref="H30:K30"/>
    <mergeCell ref="L30:N30"/>
    <mergeCell ref="O30:Q30"/>
    <mergeCell ref="A31:B31"/>
    <mergeCell ref="C31:G31"/>
    <mergeCell ref="H31:K31"/>
    <mergeCell ref="L31:M31"/>
    <mergeCell ref="O31:P31"/>
    <mergeCell ref="A28:B28"/>
    <mergeCell ref="C28:G28"/>
    <mergeCell ref="H28:K28"/>
    <mergeCell ref="L28:N28"/>
    <mergeCell ref="O28:Q28"/>
    <mergeCell ref="A29:B29"/>
    <mergeCell ref="C29:G29"/>
    <mergeCell ref="H29:K29"/>
    <mergeCell ref="L29:N29"/>
    <mergeCell ref="O29:Q29"/>
    <mergeCell ref="A26:B26"/>
    <mergeCell ref="C26:G26"/>
    <mergeCell ref="H26:K26"/>
    <mergeCell ref="L26:N26"/>
    <mergeCell ref="O26:Q26"/>
    <mergeCell ref="A27:B27"/>
    <mergeCell ref="C27:G27"/>
    <mergeCell ref="H27:K27"/>
    <mergeCell ref="L27:N27"/>
    <mergeCell ref="O27:Q27"/>
    <mergeCell ref="A24:B24"/>
    <mergeCell ref="C24:G24"/>
    <mergeCell ref="H24:K24"/>
    <mergeCell ref="L24:N24"/>
    <mergeCell ref="O24:Q24"/>
    <mergeCell ref="A25:B25"/>
    <mergeCell ref="C25:G25"/>
    <mergeCell ref="H25:K25"/>
    <mergeCell ref="L25:N25"/>
    <mergeCell ref="O25:Q25"/>
    <mergeCell ref="A22:B22"/>
    <mergeCell ref="C22:G22"/>
    <mergeCell ref="H22:K22"/>
    <mergeCell ref="L22:N22"/>
    <mergeCell ref="O22:Q22"/>
    <mergeCell ref="A23:B23"/>
    <mergeCell ref="C23:G23"/>
    <mergeCell ref="H23:K23"/>
    <mergeCell ref="L23:N23"/>
    <mergeCell ref="O23:Q23"/>
    <mergeCell ref="A20:B20"/>
    <mergeCell ref="C20:G20"/>
    <mergeCell ref="H20:K20"/>
    <mergeCell ref="L20:N20"/>
    <mergeCell ref="O20:Q20"/>
    <mergeCell ref="A21:B21"/>
    <mergeCell ref="C21:G21"/>
    <mergeCell ref="H21:K21"/>
    <mergeCell ref="L21:N21"/>
    <mergeCell ref="O21:Q21"/>
    <mergeCell ref="A18:B18"/>
    <mergeCell ref="C18:G18"/>
    <mergeCell ref="H18:K18"/>
    <mergeCell ref="L18:N18"/>
    <mergeCell ref="O18:Q18"/>
    <mergeCell ref="A19:B19"/>
    <mergeCell ref="C19:G19"/>
    <mergeCell ref="H19:K19"/>
    <mergeCell ref="L19:N19"/>
    <mergeCell ref="O19:Q19"/>
    <mergeCell ref="A16:B16"/>
    <mergeCell ref="C16:G16"/>
    <mergeCell ref="H16:K16"/>
    <mergeCell ref="L16:N16"/>
    <mergeCell ref="O16:Q16"/>
    <mergeCell ref="A17:B17"/>
    <mergeCell ref="C17:G17"/>
    <mergeCell ref="H17:K17"/>
    <mergeCell ref="L17:N17"/>
    <mergeCell ref="O17:Q17"/>
    <mergeCell ref="A14:B14"/>
    <mergeCell ref="C14:G14"/>
    <mergeCell ref="H14:K14"/>
    <mergeCell ref="L14:N14"/>
    <mergeCell ref="O14:Q14"/>
    <mergeCell ref="A15:B15"/>
    <mergeCell ref="C15:G15"/>
    <mergeCell ref="H15:K15"/>
    <mergeCell ref="L15:N15"/>
    <mergeCell ref="O15:Q15"/>
    <mergeCell ref="A12:B12"/>
    <mergeCell ref="C12:G12"/>
    <mergeCell ref="H12:K12"/>
    <mergeCell ref="L12:N12"/>
    <mergeCell ref="O12:Q12"/>
    <mergeCell ref="A13:B13"/>
    <mergeCell ref="C13:G13"/>
    <mergeCell ref="H13:K13"/>
    <mergeCell ref="L13:N13"/>
    <mergeCell ref="O13:Q13"/>
    <mergeCell ref="A118:B118"/>
    <mergeCell ref="L118:M118"/>
    <mergeCell ref="A2:O2"/>
    <mergeCell ref="B3:O3"/>
    <mergeCell ref="A5:O5"/>
    <mergeCell ref="A7:O7"/>
    <mergeCell ref="A8:G8"/>
    <mergeCell ref="H8:N8"/>
    <mergeCell ref="O8:Q8"/>
    <mergeCell ref="A9:B9"/>
    <mergeCell ref="C9:G9"/>
    <mergeCell ref="H9:K9"/>
    <mergeCell ref="L9:N9"/>
    <mergeCell ref="O9:Q9"/>
    <mergeCell ref="A10:B10"/>
    <mergeCell ref="C10:G10"/>
    <mergeCell ref="H10:K10"/>
    <mergeCell ref="L10:N10"/>
    <mergeCell ref="O10:Q10"/>
    <mergeCell ref="A11:B11"/>
    <mergeCell ref="C11:G11"/>
    <mergeCell ref="H11:K11"/>
    <mergeCell ref="L11:N11"/>
    <mergeCell ref="O11:Q11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selection activeCell="Q16" sqref="Q16"/>
    </sheetView>
  </sheetViews>
  <sheetFormatPr defaultRowHeight="15" x14ac:dyDescent="0.25"/>
  <cols>
    <col min="1" max="1" width="7.85546875" customWidth="1"/>
    <col min="2" max="2" width="2" customWidth="1"/>
    <col min="7" max="7" width="6" customWidth="1"/>
    <col min="8" max="9" width="7.5703125" customWidth="1"/>
    <col min="10" max="10" width="7.7109375" customWidth="1"/>
    <col min="11" max="11" width="8.5703125" customWidth="1"/>
    <col min="12" max="12" width="5" customWidth="1"/>
    <col min="13" max="13" width="3.7109375" customWidth="1"/>
    <col min="14" max="14" width="9.140625" hidden="1" customWidth="1"/>
  </cols>
  <sheetData>
    <row r="1" spans="1:15" x14ac:dyDescent="0.25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573" t="s">
        <v>421</v>
      </c>
      <c r="L1" s="573"/>
      <c r="M1" s="573"/>
      <c r="N1" s="159"/>
    </row>
    <row r="2" spans="1:15" x14ac:dyDescent="0.25">
      <c r="A2" s="590" t="s">
        <v>559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191"/>
      <c r="O2" s="366" t="s">
        <v>561</v>
      </c>
    </row>
    <row r="3" spans="1:15" ht="15.75" x14ac:dyDescent="0.25">
      <c r="A3" s="574" t="s">
        <v>422</v>
      </c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159"/>
    </row>
    <row r="4" spans="1:15" ht="15.75" thickBot="1" x14ac:dyDescent="0.3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5" x14ac:dyDescent="0.25">
      <c r="A5" s="575" t="s">
        <v>423</v>
      </c>
      <c r="B5" s="576"/>
      <c r="C5" s="579" t="s">
        <v>2</v>
      </c>
      <c r="D5" s="580"/>
      <c r="E5" s="580"/>
      <c r="F5" s="580"/>
      <c r="G5" s="576"/>
      <c r="H5" s="583" t="s">
        <v>560</v>
      </c>
      <c r="I5" s="584"/>
      <c r="J5" s="584"/>
      <c r="K5" s="585"/>
      <c r="L5" s="586" t="s">
        <v>424</v>
      </c>
      <c r="M5" s="586"/>
      <c r="N5" s="587"/>
    </row>
    <row r="6" spans="1:15" ht="22.5" customHeight="1" x14ac:dyDescent="0.25">
      <c r="A6" s="577"/>
      <c r="B6" s="578"/>
      <c r="C6" s="581"/>
      <c r="D6" s="582"/>
      <c r="E6" s="582"/>
      <c r="F6" s="582"/>
      <c r="G6" s="578"/>
      <c r="H6" s="192" t="s">
        <v>395</v>
      </c>
      <c r="I6" s="192" t="s">
        <v>396</v>
      </c>
      <c r="J6" s="193" t="s">
        <v>397</v>
      </c>
      <c r="K6" s="332" t="s">
        <v>425</v>
      </c>
      <c r="L6" s="588"/>
      <c r="M6" s="588"/>
      <c r="N6" s="589"/>
    </row>
    <row r="7" spans="1:15" ht="15.75" thickBot="1" x14ac:dyDescent="0.3">
      <c r="A7" s="559"/>
      <c r="B7" s="560"/>
      <c r="C7" s="561"/>
      <c r="D7" s="562"/>
      <c r="E7" s="562"/>
      <c r="F7" s="562"/>
      <c r="G7" s="560"/>
      <c r="H7" s="333"/>
      <c r="I7" s="333"/>
      <c r="J7" s="334"/>
      <c r="K7" s="335"/>
      <c r="L7" s="563" t="s">
        <v>426</v>
      </c>
      <c r="M7" s="564"/>
      <c r="N7" s="565"/>
    </row>
    <row r="8" spans="1:15" x14ac:dyDescent="0.25">
      <c r="A8" s="566" t="s">
        <v>72</v>
      </c>
      <c r="B8" s="567"/>
      <c r="C8" s="568" t="s">
        <v>3</v>
      </c>
      <c r="D8" s="569"/>
      <c r="E8" s="569"/>
      <c r="F8" s="569"/>
      <c r="G8" s="567"/>
      <c r="H8" s="336">
        <v>18026</v>
      </c>
      <c r="I8" s="336">
        <v>8565</v>
      </c>
      <c r="J8" s="337">
        <v>4996</v>
      </c>
      <c r="K8" s="338">
        <f>SUM(H8:J8)</f>
        <v>31587</v>
      </c>
      <c r="L8" s="570">
        <v>31032</v>
      </c>
      <c r="M8" s="571"/>
      <c r="N8" s="572"/>
    </row>
    <row r="9" spans="1:15" x14ac:dyDescent="0.25">
      <c r="A9" s="532" t="s">
        <v>427</v>
      </c>
      <c r="B9" s="533"/>
      <c r="C9" s="534" t="s">
        <v>428</v>
      </c>
      <c r="D9" s="535"/>
      <c r="E9" s="535"/>
      <c r="F9" s="535"/>
      <c r="G9" s="533"/>
      <c r="H9" s="339">
        <v>1298</v>
      </c>
      <c r="I9" s="339">
        <v>683</v>
      </c>
      <c r="J9" s="340">
        <v>341</v>
      </c>
      <c r="K9" s="341">
        <f t="shared" ref="K9:K24" si="0">SUM(H9:J9)</f>
        <v>2322</v>
      </c>
      <c r="L9" s="536">
        <v>2322</v>
      </c>
      <c r="M9" s="537"/>
      <c r="N9" s="538"/>
    </row>
    <row r="10" spans="1:15" x14ac:dyDescent="0.25">
      <c r="A10" s="532" t="s">
        <v>280</v>
      </c>
      <c r="B10" s="533"/>
      <c r="C10" s="534" t="s">
        <v>281</v>
      </c>
      <c r="D10" s="535"/>
      <c r="E10" s="535"/>
      <c r="F10" s="535"/>
      <c r="G10" s="533"/>
      <c r="H10" s="339">
        <v>1039</v>
      </c>
      <c r="I10" s="339"/>
      <c r="J10" s="340"/>
      <c r="K10" s="341">
        <f t="shared" si="0"/>
        <v>1039</v>
      </c>
      <c r="L10" s="536">
        <v>1039</v>
      </c>
      <c r="M10" s="537"/>
      <c r="N10" s="538"/>
    </row>
    <row r="11" spans="1:15" s="6" customFormat="1" x14ac:dyDescent="0.25">
      <c r="A11" s="521" t="s">
        <v>427</v>
      </c>
      <c r="B11" s="410"/>
      <c r="C11" s="397" t="s">
        <v>558</v>
      </c>
      <c r="D11" s="398"/>
      <c r="E11" s="398"/>
      <c r="F11" s="398"/>
      <c r="G11" s="522"/>
      <c r="H11" s="339"/>
      <c r="I11" s="339"/>
      <c r="J11" s="340"/>
      <c r="K11" s="341">
        <v>0</v>
      </c>
      <c r="L11" s="523">
        <v>189</v>
      </c>
      <c r="M11" s="524"/>
      <c r="N11" s="365"/>
    </row>
    <row r="12" spans="1:15" x14ac:dyDescent="0.25">
      <c r="A12" s="532" t="s">
        <v>405</v>
      </c>
      <c r="B12" s="533"/>
      <c r="C12" s="534" t="s">
        <v>406</v>
      </c>
      <c r="D12" s="535"/>
      <c r="E12" s="535"/>
      <c r="F12" s="535"/>
      <c r="G12" s="533"/>
      <c r="H12" s="339"/>
      <c r="I12" s="339"/>
      <c r="J12" s="340"/>
      <c r="K12" s="341">
        <f t="shared" si="0"/>
        <v>0</v>
      </c>
      <c r="L12" s="536">
        <v>776</v>
      </c>
      <c r="M12" s="537"/>
      <c r="N12" s="538"/>
    </row>
    <row r="13" spans="1:15" x14ac:dyDescent="0.25">
      <c r="A13" s="532" t="s">
        <v>407</v>
      </c>
      <c r="B13" s="533"/>
      <c r="C13" s="534" t="s">
        <v>429</v>
      </c>
      <c r="D13" s="535"/>
      <c r="E13" s="535"/>
      <c r="F13" s="535"/>
      <c r="G13" s="533"/>
      <c r="H13" s="339"/>
      <c r="I13" s="339"/>
      <c r="J13" s="340"/>
      <c r="K13" s="341">
        <f t="shared" si="0"/>
        <v>0</v>
      </c>
      <c r="L13" s="536">
        <v>289</v>
      </c>
      <c r="M13" s="537"/>
      <c r="N13" s="538"/>
    </row>
    <row r="14" spans="1:15" x14ac:dyDescent="0.25">
      <c r="A14" s="532" t="s">
        <v>430</v>
      </c>
      <c r="B14" s="533"/>
      <c r="C14" s="534" t="s">
        <v>431</v>
      </c>
      <c r="D14" s="535"/>
      <c r="E14" s="535"/>
      <c r="F14" s="535"/>
      <c r="G14" s="533"/>
      <c r="H14" s="339"/>
      <c r="I14" s="339"/>
      <c r="J14" s="340"/>
      <c r="K14" s="341">
        <f t="shared" si="0"/>
        <v>0</v>
      </c>
      <c r="L14" s="536">
        <v>312</v>
      </c>
      <c r="M14" s="537"/>
      <c r="N14" s="538"/>
    </row>
    <row r="15" spans="1:15" x14ac:dyDescent="0.25">
      <c r="A15" s="532" t="s">
        <v>432</v>
      </c>
      <c r="B15" s="533"/>
      <c r="C15" s="534" t="s">
        <v>433</v>
      </c>
      <c r="D15" s="535"/>
      <c r="E15" s="535"/>
      <c r="F15" s="535"/>
      <c r="G15" s="533"/>
      <c r="H15" s="339"/>
      <c r="I15" s="339"/>
      <c r="J15" s="340"/>
      <c r="K15" s="341">
        <f t="shared" si="0"/>
        <v>0</v>
      </c>
      <c r="L15" s="536">
        <v>56</v>
      </c>
      <c r="M15" s="537"/>
      <c r="N15" s="538"/>
    </row>
    <row r="16" spans="1:15" x14ac:dyDescent="0.25">
      <c r="A16" s="532" t="s">
        <v>409</v>
      </c>
      <c r="B16" s="533"/>
      <c r="C16" s="534" t="s">
        <v>410</v>
      </c>
      <c r="D16" s="535"/>
      <c r="E16" s="535"/>
      <c r="F16" s="535"/>
      <c r="G16" s="533"/>
      <c r="H16" s="339"/>
      <c r="I16" s="339"/>
      <c r="J16" s="340"/>
      <c r="K16" s="341">
        <f t="shared" si="0"/>
        <v>0</v>
      </c>
      <c r="L16" s="536">
        <v>164</v>
      </c>
      <c r="M16" s="537"/>
      <c r="N16" s="538"/>
    </row>
    <row r="17" spans="1:14" x14ac:dyDescent="0.25">
      <c r="A17" s="532" t="s">
        <v>75</v>
      </c>
      <c r="B17" s="533"/>
      <c r="C17" s="534" t="s">
        <v>434</v>
      </c>
      <c r="D17" s="535"/>
      <c r="E17" s="535"/>
      <c r="F17" s="535"/>
      <c r="G17" s="533"/>
      <c r="H17" s="339">
        <v>1027</v>
      </c>
      <c r="I17" s="339">
        <v>518</v>
      </c>
      <c r="J17" s="340">
        <v>190</v>
      </c>
      <c r="K17" s="341">
        <f t="shared" si="0"/>
        <v>1735</v>
      </c>
      <c r="L17" s="536">
        <v>118</v>
      </c>
      <c r="M17" s="537"/>
      <c r="N17" s="538"/>
    </row>
    <row r="18" spans="1:14" x14ac:dyDescent="0.25">
      <c r="A18" s="532" t="s">
        <v>435</v>
      </c>
      <c r="B18" s="533"/>
      <c r="C18" s="534" t="s">
        <v>436</v>
      </c>
      <c r="D18" s="535"/>
      <c r="E18" s="535"/>
      <c r="F18" s="535"/>
      <c r="G18" s="533"/>
      <c r="H18" s="339">
        <v>39</v>
      </c>
      <c r="I18" s="339">
        <v>0</v>
      </c>
      <c r="J18" s="340"/>
      <c r="K18" s="341">
        <f t="shared" si="0"/>
        <v>39</v>
      </c>
      <c r="L18" s="536">
        <v>39</v>
      </c>
      <c r="M18" s="537"/>
      <c r="N18" s="538"/>
    </row>
    <row r="19" spans="1:14" x14ac:dyDescent="0.25">
      <c r="A19" s="532" t="s">
        <v>76</v>
      </c>
      <c r="B19" s="533"/>
      <c r="C19" s="534" t="s">
        <v>6</v>
      </c>
      <c r="D19" s="535"/>
      <c r="E19" s="535"/>
      <c r="F19" s="535"/>
      <c r="G19" s="533"/>
      <c r="H19" s="339"/>
      <c r="I19" s="339">
        <v>54</v>
      </c>
      <c r="J19" s="340"/>
      <c r="K19" s="341">
        <f t="shared" si="0"/>
        <v>54</v>
      </c>
      <c r="L19" s="536">
        <v>54</v>
      </c>
      <c r="M19" s="537"/>
      <c r="N19" s="538"/>
    </row>
    <row r="20" spans="1:14" x14ac:dyDescent="0.25">
      <c r="A20" s="532" t="s">
        <v>437</v>
      </c>
      <c r="B20" s="533"/>
      <c r="C20" s="534" t="s">
        <v>7</v>
      </c>
      <c r="D20" s="535"/>
      <c r="E20" s="535"/>
      <c r="F20" s="535"/>
      <c r="G20" s="533"/>
      <c r="H20" s="339"/>
      <c r="I20" s="339"/>
      <c r="J20" s="340"/>
      <c r="K20" s="341">
        <f t="shared" si="0"/>
        <v>0</v>
      </c>
      <c r="L20" s="536">
        <v>0</v>
      </c>
      <c r="M20" s="537"/>
      <c r="N20" s="538"/>
    </row>
    <row r="21" spans="1:14" x14ac:dyDescent="0.25">
      <c r="A21" s="532" t="s">
        <v>78</v>
      </c>
      <c r="B21" s="533"/>
      <c r="C21" s="534" t="s">
        <v>8</v>
      </c>
      <c r="D21" s="535"/>
      <c r="E21" s="535"/>
      <c r="F21" s="535"/>
      <c r="G21" s="533"/>
      <c r="H21" s="339"/>
      <c r="I21" s="339"/>
      <c r="J21" s="340"/>
      <c r="K21" s="341">
        <f t="shared" si="0"/>
        <v>0</v>
      </c>
      <c r="L21" s="536">
        <v>943</v>
      </c>
      <c r="M21" s="537"/>
      <c r="N21" s="538"/>
    </row>
    <row r="22" spans="1:14" ht="20.25" customHeight="1" x14ac:dyDescent="0.25">
      <c r="A22" s="532" t="s">
        <v>438</v>
      </c>
      <c r="B22" s="533"/>
      <c r="C22" s="413" t="s">
        <v>439</v>
      </c>
      <c r="D22" s="554"/>
      <c r="E22" s="554"/>
      <c r="F22" s="554"/>
      <c r="G22" s="555"/>
      <c r="H22" s="339"/>
      <c r="I22" s="339"/>
      <c r="J22" s="340"/>
      <c r="K22" s="341">
        <f t="shared" si="0"/>
        <v>0</v>
      </c>
      <c r="L22" s="536">
        <v>30</v>
      </c>
      <c r="M22" s="537"/>
      <c r="N22" s="538"/>
    </row>
    <row r="23" spans="1:14" x14ac:dyDescent="0.25">
      <c r="A23" s="556" t="s">
        <v>81</v>
      </c>
      <c r="B23" s="396"/>
      <c r="C23" s="411" t="s">
        <v>440</v>
      </c>
      <c r="D23" s="412"/>
      <c r="E23" s="412"/>
      <c r="F23" s="412"/>
      <c r="G23" s="557"/>
      <c r="H23" s="339"/>
      <c r="I23" s="339"/>
      <c r="J23" s="340"/>
      <c r="K23" s="341">
        <v>0</v>
      </c>
      <c r="L23" s="523">
        <v>440</v>
      </c>
      <c r="M23" s="558"/>
      <c r="N23" s="342"/>
    </row>
    <row r="24" spans="1:14" x14ac:dyDescent="0.25">
      <c r="A24" s="532" t="s">
        <v>80</v>
      </c>
      <c r="B24" s="533"/>
      <c r="C24" s="534" t="s">
        <v>47</v>
      </c>
      <c r="D24" s="535"/>
      <c r="E24" s="535"/>
      <c r="F24" s="535"/>
      <c r="G24" s="533"/>
      <c r="H24" s="339">
        <v>200</v>
      </c>
      <c r="I24" s="339"/>
      <c r="J24" s="340"/>
      <c r="K24" s="341">
        <f t="shared" si="0"/>
        <v>200</v>
      </c>
      <c r="L24" s="536">
        <v>229</v>
      </c>
      <c r="M24" s="537"/>
      <c r="N24" s="538"/>
    </row>
    <row r="25" spans="1:14" x14ac:dyDescent="0.25">
      <c r="A25" s="547" t="s">
        <v>82</v>
      </c>
      <c r="B25" s="548"/>
      <c r="C25" s="549" t="s">
        <v>10</v>
      </c>
      <c r="D25" s="550"/>
      <c r="E25" s="550"/>
      <c r="F25" s="550"/>
      <c r="G25" s="548"/>
      <c r="H25" s="345">
        <f>SUM(H8:H24)</f>
        <v>21629</v>
      </c>
      <c r="I25" s="345">
        <f t="shared" ref="I25:K25" si="1">SUM(I8:I24)</f>
        <v>9820</v>
      </c>
      <c r="J25" s="346">
        <f t="shared" si="1"/>
        <v>5527</v>
      </c>
      <c r="K25" s="347">
        <f t="shared" si="1"/>
        <v>36976</v>
      </c>
      <c r="L25" s="551">
        <f>SUM(L7:N24)</f>
        <v>38032</v>
      </c>
      <c r="M25" s="552"/>
      <c r="N25" s="553"/>
    </row>
    <row r="26" spans="1:14" x14ac:dyDescent="0.25">
      <c r="A26" s="532" t="s">
        <v>83</v>
      </c>
      <c r="B26" s="533"/>
      <c r="C26" s="534" t="s">
        <v>12</v>
      </c>
      <c r="D26" s="535"/>
      <c r="E26" s="535"/>
      <c r="F26" s="535"/>
      <c r="G26" s="533"/>
      <c r="H26" s="343">
        <f>(H8+H9+H10)*0.27</f>
        <v>5498.01</v>
      </c>
      <c r="I26" s="343">
        <f t="shared" ref="I26:J26" si="2">(I8+I9+I10)*0.27</f>
        <v>2496.96</v>
      </c>
      <c r="J26" s="343">
        <f t="shared" si="2"/>
        <v>1440.99</v>
      </c>
      <c r="K26" s="344">
        <f>SUM(H26:J26)</f>
        <v>9435.9600000000009</v>
      </c>
      <c r="L26" s="536">
        <v>9685</v>
      </c>
      <c r="M26" s="537"/>
      <c r="N26" s="538"/>
    </row>
    <row r="27" spans="1:14" x14ac:dyDescent="0.25">
      <c r="A27" s="532" t="s">
        <v>84</v>
      </c>
      <c r="B27" s="533"/>
      <c r="C27" s="534" t="s">
        <v>49</v>
      </c>
      <c r="D27" s="535"/>
      <c r="E27" s="535"/>
      <c r="F27" s="535"/>
      <c r="G27" s="533"/>
      <c r="H27" s="343">
        <f>(H17+H18+H24)*1.19*0.14</f>
        <v>210.91560000000001</v>
      </c>
      <c r="I27" s="343">
        <f t="shared" ref="I27:J27" si="3">(I17+I18+I24)*1.19*0.14</f>
        <v>86.2988</v>
      </c>
      <c r="J27" s="343">
        <f t="shared" si="3"/>
        <v>31.654000000000003</v>
      </c>
      <c r="K27" s="344">
        <f t="shared" ref="K27:K28" si="4">SUM(H27:J27)</f>
        <v>328.86840000000001</v>
      </c>
      <c r="L27" s="536">
        <v>341</v>
      </c>
      <c r="M27" s="537"/>
      <c r="N27" s="538"/>
    </row>
    <row r="28" spans="1:14" x14ac:dyDescent="0.25">
      <c r="A28" s="532" t="s">
        <v>86</v>
      </c>
      <c r="B28" s="533"/>
      <c r="C28" s="534" t="s">
        <v>51</v>
      </c>
      <c r="D28" s="535"/>
      <c r="E28" s="535"/>
      <c r="F28" s="535"/>
      <c r="G28" s="533"/>
      <c r="H28" s="343">
        <f>(H17+H18+H24)*1.19*0.15</f>
        <v>225.98099999999999</v>
      </c>
      <c r="I28" s="343">
        <f t="shared" ref="I28:J28" si="5">(I17+I18+I24)*1.19*0.15</f>
        <v>92.462999999999994</v>
      </c>
      <c r="J28" s="343">
        <f t="shared" si="5"/>
        <v>33.914999999999999</v>
      </c>
      <c r="K28" s="344">
        <f t="shared" si="4"/>
        <v>352.35899999999998</v>
      </c>
      <c r="L28" s="536">
        <v>358</v>
      </c>
      <c r="M28" s="537"/>
      <c r="N28" s="538"/>
    </row>
    <row r="29" spans="1:14" ht="21" customHeight="1" x14ac:dyDescent="0.25">
      <c r="A29" s="547" t="s">
        <v>87</v>
      </c>
      <c r="B29" s="548"/>
      <c r="C29" s="549" t="s">
        <v>11</v>
      </c>
      <c r="D29" s="550"/>
      <c r="E29" s="550"/>
      <c r="F29" s="550"/>
      <c r="G29" s="548"/>
      <c r="H29" s="348">
        <f>SUM(H26:H28)</f>
        <v>5934.9066000000003</v>
      </c>
      <c r="I29" s="348">
        <f t="shared" ref="I29:K29" si="6">SUM(I26:I28)</f>
        <v>2675.7218000000003</v>
      </c>
      <c r="J29" s="349">
        <f t="shared" si="6"/>
        <v>1506.559</v>
      </c>
      <c r="K29" s="350">
        <f t="shared" si="6"/>
        <v>10117.187400000001</v>
      </c>
      <c r="L29" s="551">
        <f>SUM(L26:N28)</f>
        <v>10384</v>
      </c>
      <c r="M29" s="552"/>
      <c r="N29" s="553"/>
    </row>
    <row r="30" spans="1:14" x14ac:dyDescent="0.25">
      <c r="A30" s="532" t="s">
        <v>88</v>
      </c>
      <c r="B30" s="533"/>
      <c r="C30" s="534" t="s">
        <v>52</v>
      </c>
      <c r="D30" s="535"/>
      <c r="E30" s="535"/>
      <c r="F30" s="535"/>
      <c r="G30" s="533"/>
      <c r="H30" s="339">
        <v>320</v>
      </c>
      <c r="I30" s="339"/>
      <c r="J30" s="340"/>
      <c r="K30" s="341">
        <f>SUM(H30:J30)</f>
        <v>320</v>
      </c>
      <c r="L30" s="536">
        <v>314</v>
      </c>
      <c r="M30" s="537"/>
      <c r="N30" s="538"/>
    </row>
    <row r="31" spans="1:14" x14ac:dyDescent="0.25">
      <c r="A31" s="532" t="s">
        <v>90</v>
      </c>
      <c r="B31" s="533"/>
      <c r="C31" s="534" t="s">
        <v>54</v>
      </c>
      <c r="D31" s="535"/>
      <c r="E31" s="535"/>
      <c r="F31" s="535"/>
      <c r="G31" s="533"/>
      <c r="H31" s="339">
        <v>1000</v>
      </c>
      <c r="I31" s="339">
        <v>300</v>
      </c>
      <c r="J31" s="340">
        <v>200</v>
      </c>
      <c r="K31" s="341">
        <f t="shared" ref="K31:K48" si="7">SUM(H31:J31)</f>
        <v>1500</v>
      </c>
      <c r="L31" s="536">
        <v>1608</v>
      </c>
      <c r="M31" s="537"/>
      <c r="N31" s="538"/>
    </row>
    <row r="32" spans="1:14" x14ac:dyDescent="0.25">
      <c r="A32" s="532" t="s">
        <v>93</v>
      </c>
      <c r="B32" s="533"/>
      <c r="C32" s="534" t="s">
        <v>13</v>
      </c>
      <c r="D32" s="535"/>
      <c r="E32" s="535"/>
      <c r="F32" s="535"/>
      <c r="G32" s="533"/>
      <c r="H32" s="339">
        <v>60</v>
      </c>
      <c r="I32" s="339"/>
      <c r="J32" s="340"/>
      <c r="K32" s="341">
        <f t="shared" si="7"/>
        <v>60</v>
      </c>
      <c r="L32" s="536">
        <v>17</v>
      </c>
      <c r="M32" s="537"/>
      <c r="N32" s="538"/>
    </row>
    <row r="33" spans="1:14" x14ac:dyDescent="0.25">
      <c r="A33" s="532" t="s">
        <v>94</v>
      </c>
      <c r="B33" s="533"/>
      <c r="C33" s="534" t="s">
        <v>57</v>
      </c>
      <c r="D33" s="535"/>
      <c r="E33" s="535"/>
      <c r="F33" s="535"/>
      <c r="G33" s="533"/>
      <c r="H33" s="339">
        <v>76</v>
      </c>
      <c r="I33" s="339"/>
      <c r="J33" s="340"/>
      <c r="K33" s="341">
        <f t="shared" si="7"/>
        <v>76</v>
      </c>
      <c r="L33" s="536">
        <v>51</v>
      </c>
      <c r="M33" s="537"/>
      <c r="N33" s="538"/>
    </row>
    <row r="34" spans="1:14" x14ac:dyDescent="0.25">
      <c r="A34" s="532" t="s">
        <v>95</v>
      </c>
      <c r="B34" s="533"/>
      <c r="C34" s="534" t="s">
        <v>14</v>
      </c>
      <c r="D34" s="535"/>
      <c r="E34" s="535"/>
      <c r="F34" s="535"/>
      <c r="G34" s="533"/>
      <c r="H34" s="339">
        <v>100</v>
      </c>
      <c r="I34" s="339">
        <v>0</v>
      </c>
      <c r="J34" s="340">
        <v>0</v>
      </c>
      <c r="K34" s="341">
        <f t="shared" si="7"/>
        <v>100</v>
      </c>
      <c r="L34" s="536">
        <v>89</v>
      </c>
      <c r="M34" s="537"/>
      <c r="N34" s="538"/>
    </row>
    <row r="35" spans="1:14" x14ac:dyDescent="0.25">
      <c r="A35" s="532" t="s">
        <v>282</v>
      </c>
      <c r="B35" s="533"/>
      <c r="C35" s="534" t="s">
        <v>283</v>
      </c>
      <c r="D35" s="535"/>
      <c r="E35" s="535"/>
      <c r="F35" s="535"/>
      <c r="G35" s="533"/>
      <c r="H35" s="339">
        <v>600</v>
      </c>
      <c r="I35" s="339">
        <v>220</v>
      </c>
      <c r="J35" s="340">
        <v>130</v>
      </c>
      <c r="K35" s="341">
        <f t="shared" si="7"/>
        <v>950</v>
      </c>
      <c r="L35" s="536">
        <v>1155</v>
      </c>
      <c r="M35" s="537"/>
      <c r="N35" s="538"/>
    </row>
    <row r="36" spans="1:14" x14ac:dyDescent="0.25">
      <c r="A36" s="532" t="s">
        <v>96</v>
      </c>
      <c r="B36" s="533"/>
      <c r="C36" s="534" t="s">
        <v>58</v>
      </c>
      <c r="D36" s="535"/>
      <c r="E36" s="535"/>
      <c r="F36" s="535"/>
      <c r="G36" s="533"/>
      <c r="H36" s="339">
        <v>150</v>
      </c>
      <c r="I36" s="339"/>
      <c r="J36" s="340"/>
      <c r="K36" s="341">
        <f t="shared" si="7"/>
        <v>150</v>
      </c>
      <c r="L36" s="536">
        <v>144</v>
      </c>
      <c r="M36" s="537"/>
      <c r="N36" s="538"/>
    </row>
    <row r="37" spans="1:14" x14ac:dyDescent="0.25">
      <c r="A37" s="532" t="s">
        <v>97</v>
      </c>
      <c r="B37" s="533"/>
      <c r="C37" s="534" t="s">
        <v>59</v>
      </c>
      <c r="D37" s="535"/>
      <c r="E37" s="535"/>
      <c r="F37" s="535"/>
      <c r="G37" s="533"/>
      <c r="H37" s="339">
        <v>200</v>
      </c>
      <c r="I37" s="339"/>
      <c r="J37" s="340"/>
      <c r="K37" s="341">
        <f t="shared" si="7"/>
        <v>200</v>
      </c>
      <c r="L37" s="536">
        <v>200</v>
      </c>
      <c r="M37" s="537"/>
      <c r="N37" s="538"/>
    </row>
    <row r="38" spans="1:14" x14ac:dyDescent="0.25">
      <c r="A38" s="532" t="s">
        <v>98</v>
      </c>
      <c r="B38" s="533"/>
      <c r="C38" s="534" t="s">
        <v>60</v>
      </c>
      <c r="D38" s="535"/>
      <c r="E38" s="535"/>
      <c r="F38" s="535"/>
      <c r="G38" s="533"/>
      <c r="H38" s="339">
        <v>500</v>
      </c>
      <c r="I38" s="339"/>
      <c r="J38" s="340"/>
      <c r="K38" s="341">
        <f t="shared" si="7"/>
        <v>500</v>
      </c>
      <c r="L38" s="536">
        <v>500</v>
      </c>
      <c r="M38" s="537"/>
      <c r="N38" s="538"/>
    </row>
    <row r="39" spans="1:14" x14ac:dyDescent="0.25">
      <c r="A39" s="532" t="s">
        <v>105</v>
      </c>
      <c r="B39" s="533"/>
      <c r="C39" s="534" t="s">
        <v>19</v>
      </c>
      <c r="D39" s="535"/>
      <c r="E39" s="535"/>
      <c r="F39" s="535"/>
      <c r="G39" s="533"/>
      <c r="H39" s="339">
        <v>700</v>
      </c>
      <c r="I39" s="339">
        <v>180</v>
      </c>
      <c r="J39" s="340">
        <v>120</v>
      </c>
      <c r="K39" s="341">
        <f t="shared" si="7"/>
        <v>1000</v>
      </c>
      <c r="L39" s="536">
        <v>1054</v>
      </c>
      <c r="M39" s="537"/>
      <c r="N39" s="538"/>
    </row>
    <row r="40" spans="1:14" x14ac:dyDescent="0.25">
      <c r="A40" s="532" t="s">
        <v>106</v>
      </c>
      <c r="B40" s="533"/>
      <c r="C40" s="534" t="s">
        <v>63</v>
      </c>
      <c r="D40" s="535"/>
      <c r="E40" s="535"/>
      <c r="F40" s="535"/>
      <c r="G40" s="533"/>
      <c r="H40" s="339">
        <v>400</v>
      </c>
      <c r="I40" s="339"/>
      <c r="J40" s="340"/>
      <c r="K40" s="341">
        <f t="shared" si="7"/>
        <v>400</v>
      </c>
      <c r="L40" s="536">
        <v>391</v>
      </c>
      <c r="M40" s="537"/>
      <c r="N40" s="538"/>
    </row>
    <row r="41" spans="1:14" x14ac:dyDescent="0.25">
      <c r="A41" s="532" t="s">
        <v>441</v>
      </c>
      <c r="B41" s="533"/>
      <c r="C41" s="534" t="s">
        <v>442</v>
      </c>
      <c r="D41" s="535"/>
      <c r="E41" s="535"/>
      <c r="F41" s="535"/>
      <c r="G41" s="533"/>
      <c r="H41" s="339">
        <v>350</v>
      </c>
      <c r="I41" s="339">
        <v>90</v>
      </c>
      <c r="J41" s="340">
        <v>60</v>
      </c>
      <c r="K41" s="341">
        <f t="shared" si="7"/>
        <v>500</v>
      </c>
      <c r="L41" s="536">
        <v>827</v>
      </c>
      <c r="M41" s="537"/>
      <c r="N41" s="538"/>
    </row>
    <row r="42" spans="1:14" x14ac:dyDescent="0.25">
      <c r="A42" s="532" t="s">
        <v>110</v>
      </c>
      <c r="B42" s="533"/>
      <c r="C42" s="534" t="s">
        <v>20</v>
      </c>
      <c r="D42" s="535"/>
      <c r="E42" s="535"/>
      <c r="F42" s="535"/>
      <c r="G42" s="533"/>
      <c r="H42" s="339">
        <v>950</v>
      </c>
      <c r="I42" s="339">
        <v>440</v>
      </c>
      <c r="J42" s="340">
        <v>170</v>
      </c>
      <c r="K42" s="341">
        <f t="shared" si="7"/>
        <v>1560</v>
      </c>
      <c r="L42" s="536">
        <v>1581</v>
      </c>
      <c r="M42" s="537"/>
      <c r="N42" s="538"/>
    </row>
    <row r="43" spans="1:14" x14ac:dyDescent="0.25">
      <c r="A43" s="532" t="s">
        <v>112</v>
      </c>
      <c r="B43" s="533"/>
      <c r="C43" s="534" t="s">
        <v>22</v>
      </c>
      <c r="D43" s="535"/>
      <c r="E43" s="535"/>
      <c r="F43" s="535"/>
      <c r="G43" s="533"/>
      <c r="H43" s="343">
        <f>(H30+H31+H32+H33+H34+H35+H36+H37+H38+H39+H40+H41)*0.27</f>
        <v>1203.1200000000001</v>
      </c>
      <c r="I43" s="343">
        <f t="shared" ref="I43:J43" si="8">(I30+I31+I32+I33+I34+I35+I36+I37+I38+I39+I40+I41)*0.27</f>
        <v>213.3</v>
      </c>
      <c r="J43" s="343">
        <f t="shared" si="8"/>
        <v>137.70000000000002</v>
      </c>
      <c r="K43" s="344">
        <f t="shared" si="7"/>
        <v>1554.1200000000001</v>
      </c>
      <c r="L43" s="536">
        <v>1347</v>
      </c>
      <c r="M43" s="537"/>
      <c r="N43" s="538"/>
    </row>
    <row r="44" spans="1:14" x14ac:dyDescent="0.25">
      <c r="A44" s="532" t="s">
        <v>443</v>
      </c>
      <c r="B44" s="533"/>
      <c r="C44" s="534" t="s">
        <v>444</v>
      </c>
      <c r="D44" s="535"/>
      <c r="E44" s="535"/>
      <c r="F44" s="535"/>
      <c r="G44" s="533"/>
      <c r="H44" s="339">
        <v>160</v>
      </c>
      <c r="I44" s="339">
        <v>55</v>
      </c>
      <c r="J44" s="340">
        <v>85</v>
      </c>
      <c r="K44" s="341">
        <f t="shared" si="7"/>
        <v>300</v>
      </c>
      <c r="L44" s="536">
        <v>116</v>
      </c>
      <c r="M44" s="537"/>
      <c r="N44" s="538"/>
    </row>
    <row r="45" spans="1:14" x14ac:dyDescent="0.25">
      <c r="A45" s="547" t="s">
        <v>117</v>
      </c>
      <c r="B45" s="548"/>
      <c r="C45" s="549" t="s">
        <v>25</v>
      </c>
      <c r="D45" s="550"/>
      <c r="E45" s="550"/>
      <c r="F45" s="550"/>
      <c r="G45" s="548"/>
      <c r="H45" s="348">
        <f>SUM(H30:H44)</f>
        <v>6769.12</v>
      </c>
      <c r="I45" s="348">
        <f>SUM(I30:I44)</f>
        <v>1498.3</v>
      </c>
      <c r="J45" s="349">
        <f>SUM(J30:J44)</f>
        <v>902.7</v>
      </c>
      <c r="K45" s="350">
        <f t="shared" si="7"/>
        <v>9170.1200000000008</v>
      </c>
      <c r="L45" s="551">
        <f>SUM(L30:N44)</f>
        <v>9394</v>
      </c>
      <c r="M45" s="552"/>
      <c r="N45" s="553"/>
    </row>
    <row r="46" spans="1:14" x14ac:dyDescent="0.25">
      <c r="A46" s="546" t="s">
        <v>252</v>
      </c>
      <c r="B46" s="416"/>
      <c r="C46" s="534" t="s">
        <v>445</v>
      </c>
      <c r="D46" s="535"/>
      <c r="E46" s="535"/>
      <c r="F46" s="535"/>
      <c r="G46" s="533"/>
      <c r="H46" s="339">
        <v>0</v>
      </c>
      <c r="I46" s="339">
        <v>221</v>
      </c>
      <c r="J46" s="340"/>
      <c r="K46" s="341">
        <f t="shared" si="7"/>
        <v>221</v>
      </c>
      <c r="L46" s="536">
        <v>288</v>
      </c>
      <c r="M46" s="537"/>
      <c r="N46" s="538"/>
    </row>
    <row r="47" spans="1:14" x14ac:dyDescent="0.25">
      <c r="A47" s="546" t="s">
        <v>136</v>
      </c>
      <c r="B47" s="416"/>
      <c r="C47" s="534" t="s">
        <v>446</v>
      </c>
      <c r="D47" s="535"/>
      <c r="E47" s="535"/>
      <c r="F47" s="535"/>
      <c r="G47" s="533"/>
      <c r="H47" s="339">
        <v>0</v>
      </c>
      <c r="I47" s="339"/>
      <c r="J47" s="340"/>
      <c r="K47" s="341">
        <f t="shared" si="7"/>
        <v>0</v>
      </c>
      <c r="L47" s="536">
        <v>0</v>
      </c>
      <c r="M47" s="537"/>
      <c r="N47" s="538"/>
    </row>
    <row r="48" spans="1:14" ht="22.5" customHeight="1" x14ac:dyDescent="0.25">
      <c r="A48" s="532" t="s">
        <v>137</v>
      </c>
      <c r="B48" s="533"/>
      <c r="C48" s="534" t="s">
        <v>37</v>
      </c>
      <c r="D48" s="535"/>
      <c r="E48" s="535"/>
      <c r="F48" s="535"/>
      <c r="G48" s="533"/>
      <c r="H48" s="339">
        <v>0</v>
      </c>
      <c r="I48" s="339">
        <v>59</v>
      </c>
      <c r="J48" s="340"/>
      <c r="K48" s="341">
        <f t="shared" si="7"/>
        <v>59</v>
      </c>
      <c r="L48" s="536">
        <v>77</v>
      </c>
      <c r="M48" s="537"/>
      <c r="N48" s="538"/>
    </row>
    <row r="49" spans="1:15" x14ac:dyDescent="0.25">
      <c r="A49" s="539" t="s">
        <v>138</v>
      </c>
      <c r="B49" s="540"/>
      <c r="C49" s="541" t="s">
        <v>38</v>
      </c>
      <c r="D49" s="542"/>
      <c r="E49" s="542"/>
      <c r="F49" s="542"/>
      <c r="G49" s="540"/>
      <c r="H49" s="351">
        <f>SUM(H46:H48)</f>
        <v>0</v>
      </c>
      <c r="I49" s="351">
        <f t="shared" ref="I49:K49" si="9">SUM(I46:I48)</f>
        <v>280</v>
      </c>
      <c r="J49" s="352">
        <f t="shared" si="9"/>
        <v>0</v>
      </c>
      <c r="K49" s="353">
        <f t="shared" si="9"/>
        <v>280</v>
      </c>
      <c r="L49" s="543">
        <f>SUM(L46:N48)</f>
        <v>365</v>
      </c>
      <c r="M49" s="544"/>
      <c r="N49" s="545"/>
    </row>
    <row r="50" spans="1:15" ht="15.75" thickBot="1" x14ac:dyDescent="0.3">
      <c r="A50" s="525" t="s">
        <v>145</v>
      </c>
      <c r="B50" s="526"/>
      <c r="C50" s="527" t="s">
        <v>45</v>
      </c>
      <c r="D50" s="528"/>
      <c r="E50" s="528"/>
      <c r="F50" s="528"/>
      <c r="G50" s="526"/>
      <c r="H50" s="354">
        <f>H25+H29+H45+H49</f>
        <v>34333.026600000005</v>
      </c>
      <c r="I50" s="354">
        <f t="shared" ref="I50:K50" si="10">I25+I29+I45+I49</f>
        <v>14274.021799999999</v>
      </c>
      <c r="J50" s="355">
        <f t="shared" si="10"/>
        <v>7936.259</v>
      </c>
      <c r="K50" s="356">
        <f t="shared" si="10"/>
        <v>56543.307400000005</v>
      </c>
      <c r="L50" s="529">
        <f>L25+L29+L45+L49</f>
        <v>58175</v>
      </c>
      <c r="M50" s="530"/>
      <c r="N50" s="531"/>
      <c r="O50" t="s">
        <v>561</v>
      </c>
    </row>
  </sheetData>
  <mergeCells count="139">
    <mergeCell ref="K1:M1"/>
    <mergeCell ref="A3:M3"/>
    <mergeCell ref="A5:B6"/>
    <mergeCell ref="C5:G6"/>
    <mergeCell ref="H5:K5"/>
    <mergeCell ref="L5:N6"/>
    <mergeCell ref="A9:B9"/>
    <mergeCell ref="C9:G9"/>
    <mergeCell ref="L9:N9"/>
    <mergeCell ref="A2:M2"/>
    <mergeCell ref="A10:B10"/>
    <mergeCell ref="C10:G10"/>
    <mergeCell ref="L10:N10"/>
    <mergeCell ref="A7:B7"/>
    <mergeCell ref="C7:G7"/>
    <mergeCell ref="L7:N7"/>
    <mergeCell ref="A8:B8"/>
    <mergeCell ref="C8:G8"/>
    <mergeCell ref="L8:N8"/>
    <mergeCell ref="A14:B14"/>
    <mergeCell ref="C14:G14"/>
    <mergeCell ref="L14:N14"/>
    <mergeCell ref="A15:B15"/>
    <mergeCell ref="C15:G15"/>
    <mergeCell ref="L15:N15"/>
    <mergeCell ref="A12:B12"/>
    <mergeCell ref="C12:G12"/>
    <mergeCell ref="L12:N12"/>
    <mergeCell ref="A13:B13"/>
    <mergeCell ref="C13:G13"/>
    <mergeCell ref="L13:N13"/>
    <mergeCell ref="A18:B18"/>
    <mergeCell ref="C18:G18"/>
    <mergeCell ref="L18:N18"/>
    <mergeCell ref="A19:B19"/>
    <mergeCell ref="C19:G19"/>
    <mergeCell ref="L19:N19"/>
    <mergeCell ref="A16:B16"/>
    <mergeCell ref="C16:G16"/>
    <mergeCell ref="L16:N16"/>
    <mergeCell ref="A17:B17"/>
    <mergeCell ref="C17:G17"/>
    <mergeCell ref="L17:N17"/>
    <mergeCell ref="A22:B22"/>
    <mergeCell ref="C22:G22"/>
    <mergeCell ref="L22:N22"/>
    <mergeCell ref="A23:B23"/>
    <mergeCell ref="C23:G23"/>
    <mergeCell ref="L23:M23"/>
    <mergeCell ref="A20:B20"/>
    <mergeCell ref="C20:G20"/>
    <mergeCell ref="L20:N20"/>
    <mergeCell ref="A21:B21"/>
    <mergeCell ref="C21:G21"/>
    <mergeCell ref="L21:N21"/>
    <mergeCell ref="A26:B26"/>
    <mergeCell ref="C26:G26"/>
    <mergeCell ref="L26:N26"/>
    <mergeCell ref="A27:B27"/>
    <mergeCell ref="C27:G27"/>
    <mergeCell ref="L27:N27"/>
    <mergeCell ref="A24:B24"/>
    <mergeCell ref="C24:G24"/>
    <mergeCell ref="L24:N24"/>
    <mergeCell ref="A25:B25"/>
    <mergeCell ref="C25:G25"/>
    <mergeCell ref="L25:N25"/>
    <mergeCell ref="A30:B30"/>
    <mergeCell ref="C30:G30"/>
    <mergeCell ref="L30:N30"/>
    <mergeCell ref="A31:B31"/>
    <mergeCell ref="C31:G31"/>
    <mergeCell ref="L31:N31"/>
    <mergeCell ref="A28:B28"/>
    <mergeCell ref="C28:G28"/>
    <mergeCell ref="L28:N28"/>
    <mergeCell ref="A29:B29"/>
    <mergeCell ref="C29:G29"/>
    <mergeCell ref="L29:N29"/>
    <mergeCell ref="A34:B34"/>
    <mergeCell ref="C34:G34"/>
    <mergeCell ref="L34:N34"/>
    <mergeCell ref="A35:B35"/>
    <mergeCell ref="C35:G35"/>
    <mergeCell ref="L35:N35"/>
    <mergeCell ref="A32:B32"/>
    <mergeCell ref="C32:G32"/>
    <mergeCell ref="L32:N32"/>
    <mergeCell ref="A33:B33"/>
    <mergeCell ref="C33:G33"/>
    <mergeCell ref="L33:N33"/>
    <mergeCell ref="A38:B38"/>
    <mergeCell ref="C38:G38"/>
    <mergeCell ref="L38:N38"/>
    <mergeCell ref="A39:B39"/>
    <mergeCell ref="C39:G39"/>
    <mergeCell ref="L39:N39"/>
    <mergeCell ref="A36:B36"/>
    <mergeCell ref="C36:G36"/>
    <mergeCell ref="L36:N36"/>
    <mergeCell ref="A37:B37"/>
    <mergeCell ref="C37:G37"/>
    <mergeCell ref="L37:N37"/>
    <mergeCell ref="A42:B42"/>
    <mergeCell ref="C42:G42"/>
    <mergeCell ref="L42:N42"/>
    <mergeCell ref="A43:B43"/>
    <mergeCell ref="C43:G43"/>
    <mergeCell ref="L43:N43"/>
    <mergeCell ref="A40:B40"/>
    <mergeCell ref="C40:G40"/>
    <mergeCell ref="L40:N40"/>
    <mergeCell ref="A41:B41"/>
    <mergeCell ref="C41:G41"/>
    <mergeCell ref="L41:N41"/>
    <mergeCell ref="A11:B11"/>
    <mergeCell ref="C11:G11"/>
    <mergeCell ref="L11:M11"/>
    <mergeCell ref="A50:B50"/>
    <mergeCell ref="C50:G50"/>
    <mergeCell ref="L50:N50"/>
    <mergeCell ref="A48:B48"/>
    <mergeCell ref="C48:G48"/>
    <mergeCell ref="L48:N48"/>
    <mergeCell ref="A49:B49"/>
    <mergeCell ref="C49:G49"/>
    <mergeCell ref="L49:N49"/>
    <mergeCell ref="A46:B46"/>
    <mergeCell ref="C46:G46"/>
    <mergeCell ref="L46:N46"/>
    <mergeCell ref="A47:B47"/>
    <mergeCell ref="C47:G47"/>
    <mergeCell ref="L47:N47"/>
    <mergeCell ref="A44:B44"/>
    <mergeCell ref="C44:G44"/>
    <mergeCell ref="L44:N44"/>
    <mergeCell ref="A45:B45"/>
    <mergeCell ref="C45:G45"/>
    <mergeCell ref="L45:N45"/>
  </mergeCells>
  <pageMargins left="0" right="0" top="0.55118110236220474" bottom="0.5511811023622047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7"/>
  <sheetViews>
    <sheetView tabSelected="1" workbookViewId="0">
      <selection activeCell="L14" sqref="L14:N14"/>
    </sheetView>
  </sheetViews>
  <sheetFormatPr defaultRowHeight="15" x14ac:dyDescent="0.25"/>
  <cols>
    <col min="2" max="2" width="3" customWidth="1"/>
    <col min="8" max="8" width="4" customWidth="1"/>
    <col min="9" max="9" width="3" customWidth="1"/>
    <col min="10" max="10" width="2.7109375" customWidth="1"/>
    <col min="11" max="11" width="1.42578125" customWidth="1"/>
    <col min="12" max="12" width="4.140625" customWidth="1"/>
    <col min="13" max="13" width="3.7109375" customWidth="1"/>
    <col min="14" max="14" width="3.42578125" customWidth="1"/>
    <col min="15" max="15" width="5.140625" customWidth="1"/>
    <col min="16" max="16" width="4.42578125" customWidth="1"/>
    <col min="17" max="17" width="2.7109375" customWidth="1"/>
  </cols>
  <sheetData>
    <row r="1" spans="1:17" x14ac:dyDescent="0.25">
      <c r="A1" s="357"/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</row>
    <row r="2" spans="1:17" x14ac:dyDescent="0.25">
      <c r="A2" s="357"/>
      <c r="B2" s="357"/>
      <c r="C2" s="357"/>
      <c r="D2" s="357"/>
      <c r="E2" s="358"/>
      <c r="F2" s="358"/>
      <c r="G2" s="358"/>
      <c r="H2" s="358"/>
      <c r="I2" s="358"/>
      <c r="J2" s="357"/>
      <c r="K2" s="357"/>
      <c r="L2" s="357"/>
      <c r="M2" s="357"/>
      <c r="N2" s="357"/>
      <c r="O2" s="359" t="s">
        <v>447</v>
      </c>
      <c r="P2" s="358"/>
      <c r="Q2" s="358"/>
    </row>
    <row r="3" spans="1:17" x14ac:dyDescent="0.25">
      <c r="A3" s="590" t="s">
        <v>562</v>
      </c>
      <c r="B3" s="590"/>
      <c r="C3" s="590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</row>
    <row r="4" spans="1:17" ht="15" customHeight="1" x14ac:dyDescent="0.25">
      <c r="A4" s="618" t="s">
        <v>279</v>
      </c>
      <c r="B4" s="618"/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</row>
    <row r="5" spans="1:17" x14ac:dyDescent="0.25">
      <c r="A5" s="357"/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</row>
    <row r="6" spans="1:17" x14ac:dyDescent="0.25">
      <c r="A6" s="619" t="s">
        <v>403</v>
      </c>
      <c r="B6" s="619"/>
      <c r="C6" s="619"/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</row>
    <row r="7" spans="1:17" x14ac:dyDescent="0.25">
      <c r="A7" s="357"/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</row>
    <row r="8" spans="1:17" x14ac:dyDescent="0.25">
      <c r="A8" s="620" t="s">
        <v>448</v>
      </c>
      <c r="B8" s="620"/>
      <c r="C8" s="620"/>
      <c r="D8" s="620"/>
      <c r="E8" s="620"/>
      <c r="F8" s="620"/>
      <c r="G8" s="620"/>
      <c r="H8" s="620"/>
      <c r="I8" s="620"/>
      <c r="J8" s="620"/>
      <c r="K8" s="620"/>
      <c r="L8" s="620"/>
      <c r="M8" s="620"/>
      <c r="N8" s="620"/>
      <c r="O8" s="620"/>
      <c r="P8" s="620"/>
      <c r="Q8" s="620"/>
    </row>
    <row r="9" spans="1:17" x14ac:dyDescent="0.25">
      <c r="A9" s="457" t="s">
        <v>0</v>
      </c>
      <c r="B9" s="621"/>
      <c r="C9" s="621"/>
      <c r="D9" s="621"/>
      <c r="E9" s="621"/>
      <c r="F9" s="621"/>
      <c r="G9" s="622"/>
      <c r="H9" s="458" t="s">
        <v>240</v>
      </c>
      <c r="I9" s="459"/>
      <c r="J9" s="459"/>
      <c r="K9" s="459"/>
      <c r="L9" s="459"/>
      <c r="M9" s="459"/>
      <c r="N9" s="623"/>
      <c r="O9" s="460"/>
      <c r="P9" s="621"/>
      <c r="Q9" s="621"/>
    </row>
    <row r="10" spans="1:17" x14ac:dyDescent="0.25">
      <c r="A10" s="460" t="s">
        <v>1</v>
      </c>
      <c r="B10" s="622"/>
      <c r="C10" s="460" t="s">
        <v>2</v>
      </c>
      <c r="D10" s="621"/>
      <c r="E10" s="621"/>
      <c r="F10" s="621"/>
      <c r="G10" s="622"/>
      <c r="H10" s="460" t="s">
        <v>229</v>
      </c>
      <c r="I10" s="621"/>
      <c r="J10" s="621"/>
      <c r="K10" s="622"/>
      <c r="L10" s="460" t="s">
        <v>230</v>
      </c>
      <c r="M10" s="621"/>
      <c r="N10" s="622"/>
      <c r="O10" s="460" t="s">
        <v>404</v>
      </c>
      <c r="P10" s="621"/>
      <c r="Q10" s="622"/>
    </row>
    <row r="11" spans="1:17" x14ac:dyDescent="0.25">
      <c r="A11" s="601" t="s">
        <v>82</v>
      </c>
      <c r="B11" s="592"/>
      <c r="C11" s="601" t="s">
        <v>10</v>
      </c>
      <c r="D11" s="593"/>
      <c r="E11" s="593"/>
      <c r="F11" s="593"/>
      <c r="G11" s="592"/>
      <c r="H11" s="602">
        <v>0</v>
      </c>
      <c r="I11" s="593"/>
      <c r="J11" s="593"/>
      <c r="K11" s="592"/>
      <c r="L11" s="602">
        <v>0</v>
      </c>
      <c r="M11" s="593"/>
      <c r="N11" s="592"/>
      <c r="O11" s="602">
        <v>0</v>
      </c>
      <c r="P11" s="593"/>
      <c r="Q11" s="592"/>
    </row>
    <row r="12" spans="1:17" x14ac:dyDescent="0.25">
      <c r="A12" s="601" t="s">
        <v>87</v>
      </c>
      <c r="B12" s="592"/>
      <c r="C12" s="601" t="s">
        <v>11</v>
      </c>
      <c r="D12" s="593"/>
      <c r="E12" s="593"/>
      <c r="F12" s="593"/>
      <c r="G12" s="592"/>
      <c r="H12" s="602">
        <v>0</v>
      </c>
      <c r="I12" s="593"/>
      <c r="J12" s="593"/>
      <c r="K12" s="592"/>
      <c r="L12" s="602">
        <v>0</v>
      </c>
      <c r="M12" s="593"/>
      <c r="N12" s="592"/>
      <c r="O12" s="602">
        <v>0</v>
      </c>
      <c r="P12" s="593"/>
      <c r="Q12" s="592"/>
    </row>
    <row r="13" spans="1:17" x14ac:dyDescent="0.25">
      <c r="A13" s="597" t="s">
        <v>441</v>
      </c>
      <c r="B13" s="598"/>
      <c r="C13" s="597" t="s">
        <v>442</v>
      </c>
      <c r="D13" s="599"/>
      <c r="E13" s="599"/>
      <c r="F13" s="599"/>
      <c r="G13" s="598"/>
      <c r="H13" s="600">
        <v>100</v>
      </c>
      <c r="I13" s="599"/>
      <c r="J13" s="599"/>
      <c r="K13" s="598"/>
      <c r="L13" s="600">
        <v>106</v>
      </c>
      <c r="M13" s="599"/>
      <c r="N13" s="598"/>
      <c r="O13" s="600">
        <v>124</v>
      </c>
      <c r="P13" s="599"/>
      <c r="Q13" s="598"/>
    </row>
    <row r="14" spans="1:17" x14ac:dyDescent="0.25">
      <c r="A14" s="597" t="s">
        <v>116</v>
      </c>
      <c r="B14" s="598"/>
      <c r="C14" s="597" t="s">
        <v>68</v>
      </c>
      <c r="D14" s="599"/>
      <c r="E14" s="599"/>
      <c r="F14" s="599"/>
      <c r="G14" s="598"/>
      <c r="H14" s="600"/>
      <c r="I14" s="599"/>
      <c r="J14" s="599"/>
      <c r="K14" s="598"/>
      <c r="L14" s="600">
        <v>0</v>
      </c>
      <c r="M14" s="599"/>
      <c r="N14" s="598"/>
      <c r="O14" s="600"/>
      <c r="P14" s="599"/>
      <c r="Q14" s="598"/>
    </row>
    <row r="15" spans="1:17" x14ac:dyDescent="0.25">
      <c r="A15" s="601" t="s">
        <v>117</v>
      </c>
      <c r="B15" s="592"/>
      <c r="C15" s="601" t="s">
        <v>25</v>
      </c>
      <c r="D15" s="593"/>
      <c r="E15" s="593"/>
      <c r="F15" s="593"/>
      <c r="G15" s="592"/>
      <c r="H15" s="602">
        <f>SUM(H13:K14)</f>
        <v>100</v>
      </c>
      <c r="I15" s="593"/>
      <c r="J15" s="593"/>
      <c r="K15" s="592"/>
      <c r="L15" s="602">
        <f>SUM(L13:N14)</f>
        <v>106</v>
      </c>
      <c r="M15" s="593"/>
      <c r="N15" s="592"/>
      <c r="O15" s="602">
        <f>SUM(O13:Q14)</f>
        <v>124</v>
      </c>
      <c r="P15" s="593"/>
      <c r="Q15" s="592"/>
    </row>
    <row r="16" spans="1:17" x14ac:dyDescent="0.25">
      <c r="A16" s="597" t="s">
        <v>136</v>
      </c>
      <c r="B16" s="598"/>
      <c r="C16" s="597" t="s">
        <v>36</v>
      </c>
      <c r="D16" s="599"/>
      <c r="E16" s="599"/>
      <c r="F16" s="599"/>
      <c r="G16" s="598"/>
      <c r="H16" s="600">
        <v>0</v>
      </c>
      <c r="I16" s="599"/>
      <c r="J16" s="599"/>
      <c r="K16" s="598"/>
      <c r="L16" s="600">
        <v>0</v>
      </c>
      <c r="M16" s="599"/>
      <c r="N16" s="598"/>
      <c r="O16" s="600"/>
      <c r="P16" s="599"/>
      <c r="Q16" s="598"/>
    </row>
    <row r="17" spans="1:17" x14ac:dyDescent="0.25">
      <c r="A17" s="597" t="s">
        <v>137</v>
      </c>
      <c r="B17" s="598"/>
      <c r="C17" s="597" t="s">
        <v>37</v>
      </c>
      <c r="D17" s="599"/>
      <c r="E17" s="599"/>
      <c r="F17" s="599"/>
      <c r="G17" s="598"/>
      <c r="H17" s="600">
        <v>0</v>
      </c>
      <c r="I17" s="599"/>
      <c r="J17" s="599"/>
      <c r="K17" s="598"/>
      <c r="L17" s="600">
        <v>0</v>
      </c>
      <c r="M17" s="599"/>
      <c r="N17" s="598"/>
      <c r="O17" s="600"/>
      <c r="P17" s="599"/>
      <c r="Q17" s="598"/>
    </row>
    <row r="18" spans="1:17" x14ac:dyDescent="0.25">
      <c r="A18" s="601" t="s">
        <v>138</v>
      </c>
      <c r="B18" s="592"/>
      <c r="C18" s="601" t="s">
        <v>38</v>
      </c>
      <c r="D18" s="593"/>
      <c r="E18" s="593"/>
      <c r="F18" s="593"/>
      <c r="G18" s="592"/>
      <c r="H18" s="602">
        <f>SUM(H16:K17)</f>
        <v>0</v>
      </c>
      <c r="I18" s="593"/>
      <c r="J18" s="593"/>
      <c r="K18" s="592"/>
      <c r="L18" s="602">
        <v>0</v>
      </c>
      <c r="M18" s="593"/>
      <c r="N18" s="592"/>
      <c r="O18" s="602">
        <f>SUM(O16:Q17)</f>
        <v>0</v>
      </c>
      <c r="P18" s="593"/>
      <c r="Q18" s="592"/>
    </row>
    <row r="19" spans="1:17" x14ac:dyDescent="0.25">
      <c r="A19" s="597" t="s">
        <v>139</v>
      </c>
      <c r="B19" s="598"/>
      <c r="C19" s="597" t="s">
        <v>39</v>
      </c>
      <c r="D19" s="599"/>
      <c r="E19" s="599"/>
      <c r="F19" s="599"/>
      <c r="G19" s="598"/>
      <c r="H19" s="600">
        <v>0</v>
      </c>
      <c r="I19" s="599"/>
      <c r="J19" s="599"/>
      <c r="K19" s="598"/>
      <c r="L19" s="600">
        <v>0</v>
      </c>
      <c r="M19" s="599"/>
      <c r="N19" s="598"/>
      <c r="O19" s="600"/>
      <c r="P19" s="599"/>
      <c r="Q19" s="598"/>
    </row>
    <row r="20" spans="1:17" x14ac:dyDescent="0.25">
      <c r="A20" s="597" t="s">
        <v>140</v>
      </c>
      <c r="B20" s="598"/>
      <c r="C20" s="597" t="s">
        <v>40</v>
      </c>
      <c r="D20" s="599"/>
      <c r="E20" s="599"/>
      <c r="F20" s="599"/>
      <c r="G20" s="598"/>
      <c r="H20" s="600">
        <v>0</v>
      </c>
      <c r="I20" s="599"/>
      <c r="J20" s="599"/>
      <c r="K20" s="598"/>
      <c r="L20" s="600">
        <v>0</v>
      </c>
      <c r="M20" s="599"/>
      <c r="N20" s="598"/>
      <c r="O20" s="600"/>
      <c r="P20" s="599"/>
      <c r="Q20" s="598"/>
    </row>
    <row r="21" spans="1:17" x14ac:dyDescent="0.25">
      <c r="A21" s="601" t="s">
        <v>141</v>
      </c>
      <c r="B21" s="592"/>
      <c r="C21" s="601" t="s">
        <v>41</v>
      </c>
      <c r="D21" s="593"/>
      <c r="E21" s="593"/>
      <c r="F21" s="593"/>
      <c r="G21" s="592"/>
      <c r="H21" s="602">
        <f>SUM(H19:K20)</f>
        <v>0</v>
      </c>
      <c r="I21" s="593"/>
      <c r="J21" s="593"/>
      <c r="K21" s="592"/>
      <c r="L21" s="602">
        <v>0</v>
      </c>
      <c r="M21" s="593"/>
      <c r="N21" s="592"/>
      <c r="O21" s="602">
        <f>SUM(O19:Q20)</f>
        <v>0</v>
      </c>
      <c r="P21" s="593"/>
      <c r="Q21" s="592"/>
    </row>
    <row r="22" spans="1:17" x14ac:dyDescent="0.25">
      <c r="A22" s="597" t="s">
        <v>449</v>
      </c>
      <c r="B22" s="598"/>
      <c r="C22" s="597" t="s">
        <v>450</v>
      </c>
      <c r="D22" s="599"/>
      <c r="E22" s="599"/>
      <c r="F22" s="599"/>
      <c r="G22" s="598"/>
      <c r="H22" s="600">
        <v>0</v>
      </c>
      <c r="I22" s="599"/>
      <c r="J22" s="599"/>
      <c r="K22" s="598"/>
      <c r="L22" s="600">
        <v>0</v>
      </c>
      <c r="M22" s="599"/>
      <c r="N22" s="598"/>
      <c r="O22" s="600"/>
      <c r="P22" s="599"/>
      <c r="Q22" s="598"/>
    </row>
    <row r="23" spans="1:17" x14ac:dyDescent="0.25">
      <c r="A23" s="597" t="s">
        <v>451</v>
      </c>
      <c r="B23" s="598"/>
      <c r="C23" s="612" t="s">
        <v>452</v>
      </c>
      <c r="D23" s="613"/>
      <c r="E23" s="613"/>
      <c r="F23" s="613"/>
      <c r="G23" s="614"/>
      <c r="H23" s="615">
        <v>46068</v>
      </c>
      <c r="I23" s="616"/>
      <c r="J23" s="616"/>
      <c r="K23" s="617"/>
      <c r="L23" s="615">
        <v>46282</v>
      </c>
      <c r="M23" s="616"/>
      <c r="N23" s="617"/>
      <c r="O23" s="615">
        <v>49545</v>
      </c>
      <c r="P23" s="616"/>
      <c r="Q23" s="617"/>
    </row>
    <row r="24" spans="1:17" x14ac:dyDescent="0.25">
      <c r="A24" s="601" t="s">
        <v>144</v>
      </c>
      <c r="B24" s="592"/>
      <c r="C24" s="601" t="s">
        <v>44</v>
      </c>
      <c r="D24" s="593"/>
      <c r="E24" s="593"/>
      <c r="F24" s="593"/>
      <c r="G24" s="592"/>
      <c r="H24" s="602">
        <f>SUM(H22:K23)</f>
        <v>46068</v>
      </c>
      <c r="I24" s="593"/>
      <c r="J24" s="593"/>
      <c r="K24" s="592"/>
      <c r="L24" s="602">
        <f>SUM(L22:N23)</f>
        <v>46282</v>
      </c>
      <c r="M24" s="593"/>
      <c r="N24" s="592"/>
      <c r="O24" s="602">
        <f>SUM(O22:Q23)</f>
        <v>49545</v>
      </c>
      <c r="P24" s="593"/>
      <c r="Q24" s="592"/>
    </row>
    <row r="25" spans="1:17" x14ac:dyDescent="0.25">
      <c r="A25" s="591" t="s">
        <v>145</v>
      </c>
      <c r="B25" s="592"/>
      <c r="C25" s="591" t="s">
        <v>45</v>
      </c>
      <c r="D25" s="593"/>
      <c r="E25" s="593"/>
      <c r="F25" s="593"/>
      <c r="G25" s="592"/>
      <c r="H25" s="594">
        <f>H11+H12+H15+H21+H24+H18</f>
        <v>46168</v>
      </c>
      <c r="I25" s="593"/>
      <c r="J25" s="593"/>
      <c r="K25" s="592"/>
      <c r="L25" s="594">
        <f>L11+L12+L15+L18+L21+L24</f>
        <v>46388</v>
      </c>
      <c r="M25" s="593"/>
      <c r="N25" s="592"/>
      <c r="O25" s="594">
        <f>O15+O24+O11+O12</f>
        <v>49669</v>
      </c>
      <c r="P25" s="593"/>
      <c r="Q25" s="592"/>
    </row>
    <row r="26" spans="1:17" x14ac:dyDescent="0.25">
      <c r="A26" s="198"/>
      <c r="B26" s="360"/>
      <c r="C26" s="198"/>
      <c r="D26" s="360"/>
      <c r="E26" s="360"/>
      <c r="F26" s="360"/>
      <c r="G26" s="360"/>
      <c r="H26" s="200"/>
      <c r="I26" s="360"/>
      <c r="J26" s="360"/>
      <c r="K26" s="360"/>
      <c r="L26" s="200"/>
      <c r="M26" s="360"/>
      <c r="N26" s="360"/>
      <c r="O26" s="200"/>
      <c r="P26" s="360"/>
      <c r="Q26" s="360"/>
    </row>
    <row r="27" spans="1:17" ht="15.75" thickBot="1" x14ac:dyDescent="0.3">
      <c r="A27" s="607" t="s">
        <v>237</v>
      </c>
      <c r="B27" s="607"/>
      <c r="C27" s="607"/>
      <c r="D27" s="607"/>
      <c r="E27" s="607"/>
      <c r="F27" s="607"/>
      <c r="G27" s="607"/>
      <c r="H27" s="201"/>
      <c r="I27" s="361"/>
      <c r="J27" s="361"/>
      <c r="K27" s="361"/>
      <c r="L27" s="201"/>
      <c r="M27" s="361"/>
      <c r="N27" s="361"/>
      <c r="O27" s="201"/>
      <c r="P27" s="361"/>
      <c r="Q27" s="361"/>
    </row>
    <row r="28" spans="1:17" ht="21" customHeight="1" x14ac:dyDescent="0.25">
      <c r="A28" s="608" t="s">
        <v>187</v>
      </c>
      <c r="B28" s="609"/>
      <c r="C28" s="608" t="s">
        <v>146</v>
      </c>
      <c r="D28" s="610"/>
      <c r="E28" s="610"/>
      <c r="F28" s="610"/>
      <c r="G28" s="609"/>
      <c r="H28" s="611">
        <v>0</v>
      </c>
      <c r="I28" s="610"/>
      <c r="J28" s="610"/>
      <c r="K28" s="609"/>
      <c r="L28" s="611"/>
      <c r="M28" s="610"/>
      <c r="N28" s="609"/>
      <c r="O28" s="611"/>
      <c r="P28" s="610"/>
      <c r="Q28" s="609"/>
    </row>
    <row r="29" spans="1:17" ht="22.5" customHeight="1" x14ac:dyDescent="0.25">
      <c r="A29" s="597" t="s">
        <v>197</v>
      </c>
      <c r="B29" s="598"/>
      <c r="C29" s="597" t="s">
        <v>414</v>
      </c>
      <c r="D29" s="599"/>
      <c r="E29" s="599"/>
      <c r="F29" s="599"/>
      <c r="G29" s="598"/>
      <c r="H29" s="600">
        <v>46156</v>
      </c>
      <c r="I29" s="599"/>
      <c r="J29" s="599"/>
      <c r="K29" s="598"/>
      <c r="L29" s="600">
        <v>46376</v>
      </c>
      <c r="M29" s="599"/>
      <c r="N29" s="598"/>
      <c r="O29" s="600">
        <v>49665</v>
      </c>
      <c r="P29" s="599"/>
      <c r="Q29" s="598"/>
    </row>
    <row r="30" spans="1:17" x14ac:dyDescent="0.25">
      <c r="A30" s="601" t="s">
        <v>198</v>
      </c>
      <c r="B30" s="592"/>
      <c r="C30" s="601" t="s">
        <v>156</v>
      </c>
      <c r="D30" s="593"/>
      <c r="E30" s="593"/>
      <c r="F30" s="593"/>
      <c r="G30" s="592"/>
      <c r="H30" s="602">
        <f>SUM(H28:K29)</f>
        <v>46156</v>
      </c>
      <c r="I30" s="593"/>
      <c r="J30" s="593"/>
      <c r="K30" s="592"/>
      <c r="L30" s="602">
        <f>SUM(L28:N29)</f>
        <v>46376</v>
      </c>
      <c r="M30" s="593"/>
      <c r="N30" s="592"/>
      <c r="O30" s="602">
        <f>SUM(O28:Q29)</f>
        <v>49665</v>
      </c>
      <c r="P30" s="593"/>
      <c r="Q30" s="592"/>
    </row>
    <row r="31" spans="1:17" ht="20.25" customHeight="1" x14ac:dyDescent="0.25">
      <c r="A31" s="597" t="s">
        <v>201</v>
      </c>
      <c r="B31" s="598"/>
      <c r="C31" s="597" t="s">
        <v>178</v>
      </c>
      <c r="D31" s="599"/>
      <c r="E31" s="599"/>
      <c r="F31" s="599"/>
      <c r="G31" s="598"/>
      <c r="H31" s="600">
        <v>0</v>
      </c>
      <c r="I31" s="599"/>
      <c r="J31" s="599"/>
      <c r="K31" s="598"/>
      <c r="L31" s="600"/>
      <c r="M31" s="599"/>
      <c r="N31" s="598"/>
      <c r="O31" s="600"/>
      <c r="P31" s="599"/>
      <c r="Q31" s="598"/>
    </row>
    <row r="32" spans="1:17" ht="23.25" customHeight="1" x14ac:dyDescent="0.25">
      <c r="A32" s="601" t="s">
        <v>202</v>
      </c>
      <c r="B32" s="592"/>
      <c r="C32" s="601" t="s">
        <v>159</v>
      </c>
      <c r="D32" s="593"/>
      <c r="E32" s="593"/>
      <c r="F32" s="593"/>
      <c r="G32" s="592"/>
      <c r="H32" s="602">
        <f>SUM(H31:K31)</f>
        <v>0</v>
      </c>
      <c r="I32" s="593"/>
      <c r="J32" s="593"/>
      <c r="K32" s="592"/>
      <c r="L32" s="602">
        <f>SUM(L31:N31)</f>
        <v>0</v>
      </c>
      <c r="M32" s="593"/>
      <c r="N32" s="592"/>
      <c r="O32" s="602">
        <f>SUM(O31:Q31)</f>
        <v>0</v>
      </c>
      <c r="P32" s="593"/>
      <c r="Q32" s="592"/>
    </row>
    <row r="33" spans="1:17" x14ac:dyDescent="0.25">
      <c r="A33" s="597" t="s">
        <v>209</v>
      </c>
      <c r="B33" s="598"/>
      <c r="C33" s="597" t="s">
        <v>181</v>
      </c>
      <c r="D33" s="599"/>
      <c r="E33" s="599"/>
      <c r="F33" s="599"/>
      <c r="G33" s="598"/>
      <c r="H33" s="600"/>
      <c r="I33" s="599"/>
      <c r="J33" s="599"/>
      <c r="K33" s="598"/>
      <c r="L33" s="600"/>
      <c r="M33" s="599"/>
      <c r="N33" s="598"/>
      <c r="O33" s="600"/>
      <c r="P33" s="599"/>
      <c r="Q33" s="598"/>
    </row>
    <row r="34" spans="1:17" x14ac:dyDescent="0.25">
      <c r="A34" s="597" t="s">
        <v>212</v>
      </c>
      <c r="B34" s="598"/>
      <c r="C34" s="597" t="s">
        <v>167</v>
      </c>
      <c r="D34" s="599"/>
      <c r="E34" s="599"/>
      <c r="F34" s="599"/>
      <c r="G34" s="598"/>
      <c r="H34" s="600"/>
      <c r="I34" s="599"/>
      <c r="J34" s="599"/>
      <c r="K34" s="598"/>
      <c r="L34" s="600"/>
      <c r="M34" s="599"/>
      <c r="N34" s="598"/>
      <c r="O34" s="600"/>
      <c r="P34" s="599"/>
      <c r="Q34" s="598"/>
    </row>
    <row r="35" spans="1:17" x14ac:dyDescent="0.25">
      <c r="A35" s="597" t="s">
        <v>213</v>
      </c>
      <c r="B35" s="598"/>
      <c r="C35" s="597" t="s">
        <v>168</v>
      </c>
      <c r="D35" s="599"/>
      <c r="E35" s="599"/>
      <c r="F35" s="599"/>
      <c r="G35" s="598"/>
      <c r="H35" s="600"/>
      <c r="I35" s="599"/>
      <c r="J35" s="599"/>
      <c r="K35" s="598"/>
      <c r="L35" s="600"/>
      <c r="M35" s="599"/>
      <c r="N35" s="598"/>
      <c r="O35" s="600"/>
      <c r="P35" s="599"/>
      <c r="Q35" s="598"/>
    </row>
    <row r="36" spans="1:17" x14ac:dyDescent="0.25">
      <c r="A36" s="597" t="s">
        <v>215</v>
      </c>
      <c r="B36" s="598"/>
      <c r="C36" s="597" t="s">
        <v>170</v>
      </c>
      <c r="D36" s="599"/>
      <c r="E36" s="599"/>
      <c r="F36" s="599"/>
      <c r="G36" s="598"/>
      <c r="H36" s="600">
        <v>0</v>
      </c>
      <c r="I36" s="599"/>
      <c r="J36" s="599"/>
      <c r="K36" s="598"/>
      <c r="L36" s="600"/>
      <c r="M36" s="599"/>
      <c r="N36" s="598"/>
      <c r="O36" s="600">
        <v>0</v>
      </c>
      <c r="P36" s="599"/>
      <c r="Q36" s="598"/>
    </row>
    <row r="37" spans="1:17" x14ac:dyDescent="0.25">
      <c r="A37" s="601" t="s">
        <v>217</v>
      </c>
      <c r="B37" s="592"/>
      <c r="C37" s="601" t="s">
        <v>171</v>
      </c>
      <c r="D37" s="593"/>
      <c r="E37" s="593"/>
      <c r="F37" s="593"/>
      <c r="G37" s="592"/>
      <c r="H37" s="602">
        <f>SUM(H33:K36)</f>
        <v>0</v>
      </c>
      <c r="I37" s="593"/>
      <c r="J37" s="593"/>
      <c r="K37" s="592"/>
      <c r="L37" s="602"/>
      <c r="M37" s="593"/>
      <c r="N37" s="592"/>
      <c r="O37" s="602">
        <f>SUM(O33:Q36)</f>
        <v>0</v>
      </c>
      <c r="P37" s="593"/>
      <c r="Q37" s="592"/>
    </row>
    <row r="38" spans="1:17" ht="15.75" thickBot="1" x14ac:dyDescent="0.3">
      <c r="A38" s="603"/>
      <c r="B38" s="604"/>
      <c r="C38" s="603" t="s">
        <v>453</v>
      </c>
      <c r="D38" s="605"/>
      <c r="E38" s="605"/>
      <c r="F38" s="605"/>
      <c r="G38" s="604"/>
      <c r="H38" s="606">
        <v>0</v>
      </c>
      <c r="I38" s="605"/>
      <c r="J38" s="605"/>
      <c r="K38" s="604"/>
      <c r="L38" s="606"/>
      <c r="M38" s="605"/>
      <c r="N38" s="604"/>
      <c r="O38" s="606"/>
      <c r="P38" s="605"/>
      <c r="Q38" s="604"/>
    </row>
    <row r="39" spans="1:17" ht="24" customHeight="1" x14ac:dyDescent="0.25">
      <c r="A39" s="597" t="s">
        <v>220</v>
      </c>
      <c r="B39" s="598"/>
      <c r="C39" s="597" t="s">
        <v>183</v>
      </c>
      <c r="D39" s="599"/>
      <c r="E39" s="599"/>
      <c r="F39" s="599"/>
      <c r="G39" s="598"/>
      <c r="H39" s="600"/>
      <c r="I39" s="599"/>
      <c r="J39" s="599"/>
      <c r="K39" s="598"/>
      <c r="L39" s="600"/>
      <c r="M39" s="599"/>
      <c r="N39" s="598"/>
      <c r="O39" s="600"/>
      <c r="P39" s="599"/>
      <c r="Q39" s="598"/>
    </row>
    <row r="40" spans="1:17" x14ac:dyDescent="0.25">
      <c r="A40" s="601" t="s">
        <v>221</v>
      </c>
      <c r="B40" s="592"/>
      <c r="C40" s="601" t="s">
        <v>173</v>
      </c>
      <c r="D40" s="593"/>
      <c r="E40" s="593"/>
      <c r="F40" s="593"/>
      <c r="G40" s="592"/>
      <c r="H40" s="602">
        <f>SUM(H39:K39)</f>
        <v>0</v>
      </c>
      <c r="I40" s="593"/>
      <c r="J40" s="593"/>
      <c r="K40" s="592"/>
      <c r="L40" s="602"/>
      <c r="M40" s="593"/>
      <c r="N40" s="592"/>
      <c r="O40" s="602">
        <f>SUM(O39:Q39)</f>
        <v>0</v>
      </c>
      <c r="P40" s="593"/>
      <c r="Q40" s="592"/>
    </row>
    <row r="41" spans="1:17" x14ac:dyDescent="0.25">
      <c r="A41" s="597" t="s">
        <v>223</v>
      </c>
      <c r="B41" s="598"/>
      <c r="C41" s="597" t="s">
        <v>454</v>
      </c>
      <c r="D41" s="599"/>
      <c r="E41" s="599"/>
      <c r="F41" s="599"/>
      <c r="G41" s="598"/>
      <c r="H41" s="600"/>
      <c r="I41" s="599"/>
      <c r="J41" s="599"/>
      <c r="K41" s="598"/>
      <c r="L41" s="600"/>
      <c r="M41" s="599"/>
      <c r="N41" s="598"/>
      <c r="O41" s="600"/>
      <c r="P41" s="599"/>
      <c r="Q41" s="598"/>
    </row>
    <row r="42" spans="1:17" x14ac:dyDescent="0.25">
      <c r="A42" s="601" t="s">
        <v>224</v>
      </c>
      <c r="B42" s="592"/>
      <c r="C42" s="601" t="s">
        <v>175</v>
      </c>
      <c r="D42" s="593"/>
      <c r="E42" s="593"/>
      <c r="F42" s="593"/>
      <c r="G42" s="592"/>
      <c r="H42" s="602">
        <f>SUM(H41:K41)</f>
        <v>0</v>
      </c>
      <c r="I42" s="593"/>
      <c r="J42" s="593"/>
      <c r="K42" s="592"/>
      <c r="L42" s="602"/>
      <c r="M42" s="593"/>
      <c r="N42" s="592"/>
      <c r="O42" s="602">
        <f>SUM(O41:Q41)</f>
        <v>0</v>
      </c>
      <c r="P42" s="593"/>
      <c r="Q42" s="592"/>
    </row>
    <row r="43" spans="1:17" x14ac:dyDescent="0.25">
      <c r="A43" s="597" t="s">
        <v>225</v>
      </c>
      <c r="B43" s="598"/>
      <c r="C43" s="597" t="s">
        <v>176</v>
      </c>
      <c r="D43" s="599"/>
      <c r="E43" s="599"/>
      <c r="F43" s="599"/>
      <c r="G43" s="598"/>
      <c r="H43" s="600">
        <v>12</v>
      </c>
      <c r="I43" s="599"/>
      <c r="J43" s="599"/>
      <c r="K43" s="598"/>
      <c r="L43" s="600">
        <v>12</v>
      </c>
      <c r="M43" s="599"/>
      <c r="N43" s="598"/>
      <c r="O43" s="600">
        <v>16</v>
      </c>
      <c r="P43" s="599"/>
      <c r="Q43" s="598"/>
    </row>
    <row r="44" spans="1:17" x14ac:dyDescent="0.25">
      <c r="A44" s="601" t="s">
        <v>227</v>
      </c>
      <c r="B44" s="592"/>
      <c r="C44" s="601" t="s">
        <v>186</v>
      </c>
      <c r="D44" s="593"/>
      <c r="E44" s="593"/>
      <c r="F44" s="593"/>
      <c r="G44" s="592"/>
      <c r="H44" s="602">
        <f>SUM(H43:K43)</f>
        <v>12</v>
      </c>
      <c r="I44" s="593"/>
      <c r="J44" s="593"/>
      <c r="K44" s="592"/>
      <c r="L44" s="602">
        <f>SUM(L43)</f>
        <v>12</v>
      </c>
      <c r="M44" s="593"/>
      <c r="N44" s="592"/>
      <c r="O44" s="602">
        <f>SUM(O43:Q43)</f>
        <v>16</v>
      </c>
      <c r="P44" s="593"/>
      <c r="Q44" s="592"/>
    </row>
    <row r="45" spans="1:17" x14ac:dyDescent="0.25">
      <c r="A45" s="591" t="s">
        <v>228</v>
      </c>
      <c r="B45" s="592"/>
      <c r="C45" s="591" t="s">
        <v>177</v>
      </c>
      <c r="D45" s="593"/>
      <c r="E45" s="593"/>
      <c r="F45" s="593"/>
      <c r="G45" s="592"/>
      <c r="H45" s="594">
        <f>H30+H37+H40+H42+H44+H32</f>
        <v>46168</v>
      </c>
      <c r="I45" s="593"/>
      <c r="J45" s="593"/>
      <c r="K45" s="592"/>
      <c r="L45" s="594">
        <f>L30+L32+L37+L40+L42+L44</f>
        <v>46388</v>
      </c>
      <c r="M45" s="593"/>
      <c r="N45" s="592"/>
      <c r="O45" s="594">
        <f>O30+O37+O38+O40+O42+O44+O32</f>
        <v>49681</v>
      </c>
      <c r="P45" s="593"/>
      <c r="Q45" s="592"/>
    </row>
    <row r="46" spans="1:17" x14ac:dyDescent="0.25">
      <c r="A46" s="362"/>
      <c r="B46" s="362"/>
      <c r="C46" s="362"/>
      <c r="D46" s="362"/>
      <c r="E46" s="362"/>
      <c r="F46" s="362"/>
      <c r="G46" s="362"/>
      <c r="H46" s="362"/>
      <c r="I46" s="362"/>
      <c r="J46" s="362"/>
      <c r="K46" s="362"/>
      <c r="L46" s="362"/>
      <c r="M46" s="362"/>
      <c r="N46" s="362"/>
      <c r="O46" s="362"/>
      <c r="P46" s="362"/>
      <c r="Q46" s="362"/>
    </row>
    <row r="47" spans="1:17" x14ac:dyDescent="0.25">
      <c r="A47" s="362"/>
      <c r="B47" s="362"/>
      <c r="C47" s="363" t="s">
        <v>235</v>
      </c>
      <c r="D47" s="362"/>
      <c r="E47" s="362"/>
      <c r="F47" s="362"/>
      <c r="G47" s="362"/>
      <c r="H47" s="595">
        <f>H45-H25</f>
        <v>0</v>
      </c>
      <c r="I47" s="596"/>
      <c r="J47" s="596"/>
      <c r="K47" s="596"/>
      <c r="L47" s="362"/>
      <c r="M47" s="364">
        <f>L45-L25</f>
        <v>0</v>
      </c>
      <c r="N47" s="362"/>
      <c r="O47" s="362"/>
      <c r="P47" s="362"/>
      <c r="Q47" s="362"/>
    </row>
  </sheetData>
  <mergeCells count="179">
    <mergeCell ref="A9:G9"/>
    <mergeCell ref="H9:N9"/>
    <mergeCell ref="O9:Q9"/>
    <mergeCell ref="A10:B10"/>
    <mergeCell ref="C10:G10"/>
    <mergeCell ref="H10:K10"/>
    <mergeCell ref="L10:N10"/>
    <mergeCell ref="O10:Q10"/>
    <mergeCell ref="A3:Q3"/>
    <mergeCell ref="A4:Q4"/>
    <mergeCell ref="A6:Q6"/>
    <mergeCell ref="A8:Q8"/>
    <mergeCell ref="A11:B11"/>
    <mergeCell ref="C11:G11"/>
    <mergeCell ref="H11:K11"/>
    <mergeCell ref="L11:N11"/>
    <mergeCell ref="O11:Q11"/>
    <mergeCell ref="A12:B12"/>
    <mergeCell ref="C12:G12"/>
    <mergeCell ref="H12:K12"/>
    <mergeCell ref="L12:N12"/>
    <mergeCell ref="O12:Q12"/>
    <mergeCell ref="A13:B13"/>
    <mergeCell ref="C13:G13"/>
    <mergeCell ref="H13:K13"/>
    <mergeCell ref="L13:N13"/>
    <mergeCell ref="O13:Q13"/>
    <mergeCell ref="A14:B14"/>
    <mergeCell ref="C14:G14"/>
    <mergeCell ref="H14:K14"/>
    <mergeCell ref="L14:N14"/>
    <mergeCell ref="O14:Q14"/>
    <mergeCell ref="A15:B15"/>
    <mergeCell ref="C15:G15"/>
    <mergeCell ref="H15:K15"/>
    <mergeCell ref="L15:N15"/>
    <mergeCell ref="O15:Q15"/>
    <mergeCell ref="A16:B16"/>
    <mergeCell ref="C16:G16"/>
    <mergeCell ref="H16:K16"/>
    <mergeCell ref="L16:N16"/>
    <mergeCell ref="O16:Q16"/>
    <mergeCell ref="A17:B17"/>
    <mergeCell ref="C17:G17"/>
    <mergeCell ref="H17:K17"/>
    <mergeCell ref="L17:N17"/>
    <mergeCell ref="O17:Q17"/>
    <mergeCell ref="A18:B18"/>
    <mergeCell ref="C18:G18"/>
    <mergeCell ref="H18:K18"/>
    <mergeCell ref="L18:N18"/>
    <mergeCell ref="O18:Q18"/>
    <mergeCell ref="A19:B19"/>
    <mergeCell ref="C19:G19"/>
    <mergeCell ref="H19:K19"/>
    <mergeCell ref="L19:N19"/>
    <mergeCell ref="O19:Q19"/>
    <mergeCell ref="A22:B22"/>
    <mergeCell ref="C22:G22"/>
    <mergeCell ref="H22:K22"/>
    <mergeCell ref="L22:N22"/>
    <mergeCell ref="O22:Q22"/>
    <mergeCell ref="A23:B23"/>
    <mergeCell ref="C23:G23"/>
    <mergeCell ref="H23:K23"/>
    <mergeCell ref="A20:B20"/>
    <mergeCell ref="C20:G20"/>
    <mergeCell ref="H20:K20"/>
    <mergeCell ref="L20:N20"/>
    <mergeCell ref="O20:Q20"/>
    <mergeCell ref="A21:B21"/>
    <mergeCell ref="C21:G21"/>
    <mergeCell ref="H21:K21"/>
    <mergeCell ref="L21:N21"/>
    <mergeCell ref="O21:Q21"/>
    <mergeCell ref="L23:N23"/>
    <mergeCell ref="O23:Q23"/>
    <mergeCell ref="A27:G27"/>
    <mergeCell ref="A28:B28"/>
    <mergeCell ref="C28:G28"/>
    <mergeCell ref="H28:K28"/>
    <mergeCell ref="L28:N28"/>
    <mergeCell ref="O28:Q28"/>
    <mergeCell ref="A24:B24"/>
    <mergeCell ref="C24:G24"/>
    <mergeCell ref="H24:K24"/>
    <mergeCell ref="L24:N24"/>
    <mergeCell ref="O24:Q24"/>
    <mergeCell ref="A25:B25"/>
    <mergeCell ref="C25:G25"/>
    <mergeCell ref="H25:K25"/>
    <mergeCell ref="L25:N25"/>
    <mergeCell ref="O25:Q25"/>
    <mergeCell ref="A29:B29"/>
    <mergeCell ref="C29:G29"/>
    <mergeCell ref="H29:K29"/>
    <mergeCell ref="L29:N29"/>
    <mergeCell ref="O29:Q29"/>
    <mergeCell ref="A30:B30"/>
    <mergeCell ref="C30:G30"/>
    <mergeCell ref="H30:K30"/>
    <mergeCell ref="L30:N30"/>
    <mergeCell ref="O30:Q30"/>
    <mergeCell ref="A31:B31"/>
    <mergeCell ref="C31:G31"/>
    <mergeCell ref="H31:K31"/>
    <mergeCell ref="L31:N31"/>
    <mergeCell ref="O31:Q31"/>
    <mergeCell ref="A32:B32"/>
    <mergeCell ref="C32:G32"/>
    <mergeCell ref="H32:K32"/>
    <mergeCell ref="L32:N32"/>
    <mergeCell ref="O32:Q32"/>
    <mergeCell ref="A33:B33"/>
    <mergeCell ref="C33:G33"/>
    <mergeCell ref="H33:K33"/>
    <mergeCell ref="L33:N33"/>
    <mergeCell ref="O33:Q33"/>
    <mergeCell ref="A34:B34"/>
    <mergeCell ref="C34:G34"/>
    <mergeCell ref="H34:K34"/>
    <mergeCell ref="L34:N34"/>
    <mergeCell ref="O34:Q34"/>
    <mergeCell ref="A35:B35"/>
    <mergeCell ref="C35:G35"/>
    <mergeCell ref="H35:K35"/>
    <mergeCell ref="L35:N35"/>
    <mergeCell ref="O35:Q35"/>
    <mergeCell ref="A36:B36"/>
    <mergeCell ref="C36:G36"/>
    <mergeCell ref="H36:K36"/>
    <mergeCell ref="L36:N36"/>
    <mergeCell ref="O36:Q36"/>
    <mergeCell ref="A37:B37"/>
    <mergeCell ref="C37:G37"/>
    <mergeCell ref="H37:K37"/>
    <mergeCell ref="L37:N37"/>
    <mergeCell ref="O37:Q37"/>
    <mergeCell ref="A38:B38"/>
    <mergeCell ref="C38:G38"/>
    <mergeCell ref="H38:K38"/>
    <mergeCell ref="L38:N38"/>
    <mergeCell ref="O38:Q38"/>
    <mergeCell ref="C42:G42"/>
    <mergeCell ref="H42:K42"/>
    <mergeCell ref="L42:N42"/>
    <mergeCell ref="O42:Q42"/>
    <mergeCell ref="A39:B39"/>
    <mergeCell ref="C39:G39"/>
    <mergeCell ref="H39:K39"/>
    <mergeCell ref="L39:N39"/>
    <mergeCell ref="O39:Q39"/>
    <mergeCell ref="A40:B40"/>
    <mergeCell ref="C40:G40"/>
    <mergeCell ref="H40:K40"/>
    <mergeCell ref="L40:N40"/>
    <mergeCell ref="O40:Q40"/>
    <mergeCell ref="A41:B41"/>
    <mergeCell ref="C41:G41"/>
    <mergeCell ref="H41:K41"/>
    <mergeCell ref="L41:N41"/>
    <mergeCell ref="O41:Q41"/>
    <mergeCell ref="A42:B42"/>
    <mergeCell ref="A45:B45"/>
    <mergeCell ref="C45:G45"/>
    <mergeCell ref="H45:K45"/>
    <mergeCell ref="L45:N45"/>
    <mergeCell ref="O45:Q45"/>
    <mergeCell ref="H47:K47"/>
    <mergeCell ref="A43:B43"/>
    <mergeCell ref="C43:G43"/>
    <mergeCell ref="H43:K43"/>
    <mergeCell ref="L43:N43"/>
    <mergeCell ref="O43:Q43"/>
    <mergeCell ref="A44:B44"/>
    <mergeCell ref="C44:G44"/>
    <mergeCell ref="H44:K44"/>
    <mergeCell ref="L44:N44"/>
    <mergeCell ref="O44:Q44"/>
  </mergeCell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8"/>
  <sheetViews>
    <sheetView workbookViewId="0">
      <selection activeCell="W78" sqref="W78"/>
    </sheetView>
  </sheetViews>
  <sheetFormatPr defaultRowHeight="15" x14ac:dyDescent="0.25"/>
  <cols>
    <col min="1" max="1" width="6.5703125" customWidth="1"/>
    <col min="2" max="2" width="3.28515625" customWidth="1"/>
    <col min="7" max="7" width="2.7109375" customWidth="1"/>
    <col min="8" max="9" width="2.85546875" customWidth="1"/>
    <col min="10" max="10" width="3.28515625" customWidth="1"/>
    <col min="11" max="11" width="3.7109375" customWidth="1"/>
    <col min="12" max="12" width="2.7109375" customWidth="1"/>
    <col min="13" max="14" width="4.42578125" customWidth="1"/>
    <col min="15" max="15" width="4.7109375" customWidth="1"/>
    <col min="16" max="16" width="4.140625" customWidth="1"/>
    <col min="17" max="17" width="4.28515625" customWidth="1"/>
  </cols>
  <sheetData>
    <row r="1" spans="1:17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A2" s="6"/>
      <c r="B2" s="6"/>
      <c r="C2" s="6"/>
      <c r="D2" s="6"/>
      <c r="E2" s="7"/>
      <c r="F2" s="7"/>
      <c r="G2" s="7"/>
      <c r="H2" s="7"/>
      <c r="I2" s="7"/>
      <c r="J2" s="6"/>
      <c r="K2" s="6"/>
      <c r="L2" s="6"/>
      <c r="M2" s="6"/>
      <c r="N2" s="6"/>
      <c r="O2" s="178" t="s">
        <v>455</v>
      </c>
      <c r="P2" s="7"/>
      <c r="Q2" s="7"/>
    </row>
    <row r="3" spans="1:17" x14ac:dyDescent="0.25">
      <c r="A3" s="389" t="s">
        <v>293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6"/>
      <c r="Q3" s="6"/>
    </row>
    <row r="4" spans="1:17" x14ac:dyDescent="0.25">
      <c r="A4" s="6"/>
      <c r="B4" s="390" t="s">
        <v>456</v>
      </c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7"/>
      <c r="Q4" s="7"/>
    </row>
    <row r="5" spans="1:17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391" t="s">
        <v>403</v>
      </c>
      <c r="B7" s="391"/>
      <c r="C7" s="391"/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391"/>
      <c r="O7" s="391"/>
      <c r="P7" s="2"/>
      <c r="Q7" s="2"/>
    </row>
    <row r="8" spans="1:17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393" t="s">
        <v>239</v>
      </c>
      <c r="B9" s="393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6"/>
      <c r="Q9" s="6"/>
    </row>
    <row r="10" spans="1:17" x14ac:dyDescent="0.25">
      <c r="A10" s="457" t="s">
        <v>0</v>
      </c>
      <c r="B10" s="382"/>
      <c r="C10" s="382"/>
      <c r="D10" s="382"/>
      <c r="E10" s="382"/>
      <c r="F10" s="382"/>
      <c r="G10" s="373"/>
      <c r="H10" s="458" t="s">
        <v>240</v>
      </c>
      <c r="I10" s="459"/>
      <c r="J10" s="459"/>
      <c r="K10" s="459"/>
      <c r="L10" s="459"/>
      <c r="M10" s="459"/>
      <c r="N10" s="623"/>
      <c r="O10" s="460"/>
      <c r="P10" s="382"/>
      <c r="Q10" s="382"/>
    </row>
    <row r="11" spans="1:17" x14ac:dyDescent="0.25">
      <c r="A11" s="460" t="s">
        <v>1</v>
      </c>
      <c r="B11" s="373"/>
      <c r="C11" s="460" t="s">
        <v>2</v>
      </c>
      <c r="D11" s="382"/>
      <c r="E11" s="382"/>
      <c r="F11" s="382"/>
      <c r="G11" s="373"/>
      <c r="H11" s="460" t="s">
        <v>229</v>
      </c>
      <c r="I11" s="382"/>
      <c r="J11" s="382"/>
      <c r="K11" s="373"/>
      <c r="L11" s="460" t="s">
        <v>230</v>
      </c>
      <c r="M11" s="382"/>
      <c r="N11" s="373"/>
      <c r="O11" s="460" t="s">
        <v>404</v>
      </c>
      <c r="P11" s="382"/>
      <c r="Q11" s="373"/>
    </row>
    <row r="12" spans="1:17" x14ac:dyDescent="0.25">
      <c r="A12" s="597" t="s">
        <v>72</v>
      </c>
      <c r="B12" s="628"/>
      <c r="C12" s="597" t="s">
        <v>3</v>
      </c>
      <c r="D12" s="629"/>
      <c r="E12" s="629"/>
      <c r="F12" s="629"/>
      <c r="G12" s="628"/>
      <c r="H12" s="600">
        <v>29596</v>
      </c>
      <c r="I12" s="629"/>
      <c r="J12" s="629"/>
      <c r="K12" s="628"/>
      <c r="L12" s="600">
        <v>29473</v>
      </c>
      <c r="M12" s="629"/>
      <c r="N12" s="628"/>
      <c r="O12" s="600">
        <v>33555</v>
      </c>
      <c r="P12" s="629"/>
      <c r="Q12" s="628"/>
    </row>
    <row r="13" spans="1:17" x14ac:dyDescent="0.25">
      <c r="A13" s="597" t="s">
        <v>457</v>
      </c>
      <c r="B13" s="628"/>
      <c r="C13" s="597" t="s">
        <v>458</v>
      </c>
      <c r="D13" s="629"/>
      <c r="E13" s="629"/>
      <c r="F13" s="629"/>
      <c r="G13" s="628"/>
      <c r="H13" s="600">
        <v>60</v>
      </c>
      <c r="I13" s="629"/>
      <c r="J13" s="629"/>
      <c r="K13" s="628"/>
      <c r="L13" s="600">
        <v>60</v>
      </c>
      <c r="M13" s="629"/>
      <c r="N13" s="628"/>
      <c r="O13" s="600"/>
      <c r="P13" s="629"/>
      <c r="Q13" s="628"/>
    </row>
    <row r="14" spans="1:17" x14ac:dyDescent="0.25">
      <c r="A14" s="634" t="s">
        <v>459</v>
      </c>
      <c r="B14" s="635"/>
      <c r="C14" s="636" t="s">
        <v>281</v>
      </c>
      <c r="D14" s="637"/>
      <c r="E14" s="637"/>
      <c r="F14" s="637"/>
      <c r="G14" s="638"/>
      <c r="H14" s="639">
        <v>2417</v>
      </c>
      <c r="I14" s="640"/>
      <c r="J14" s="640"/>
      <c r="K14" s="641"/>
      <c r="L14" s="639">
        <v>2417</v>
      </c>
      <c r="M14" s="640"/>
      <c r="N14" s="641"/>
      <c r="O14" s="639"/>
      <c r="P14" s="640"/>
      <c r="Q14" s="641"/>
    </row>
    <row r="15" spans="1:17" x14ac:dyDescent="0.25">
      <c r="A15" s="597" t="s">
        <v>405</v>
      </c>
      <c r="B15" s="628"/>
      <c r="C15" s="597" t="s">
        <v>406</v>
      </c>
      <c r="D15" s="629"/>
      <c r="E15" s="629"/>
      <c r="F15" s="629"/>
      <c r="G15" s="628"/>
      <c r="H15" s="600"/>
      <c r="I15" s="629"/>
      <c r="J15" s="629"/>
      <c r="K15" s="628"/>
      <c r="L15" s="600">
        <v>712</v>
      </c>
      <c r="M15" s="629"/>
      <c r="N15" s="628"/>
      <c r="O15" s="600">
        <v>912</v>
      </c>
      <c r="P15" s="629"/>
      <c r="Q15" s="628"/>
    </row>
    <row r="16" spans="1:17" x14ac:dyDescent="0.25">
      <c r="A16" s="597" t="s">
        <v>407</v>
      </c>
      <c r="B16" s="628"/>
      <c r="C16" s="597" t="s">
        <v>429</v>
      </c>
      <c r="D16" s="629"/>
      <c r="E16" s="629"/>
      <c r="F16" s="629"/>
      <c r="G16" s="628"/>
      <c r="H16" s="600"/>
      <c r="I16" s="629"/>
      <c r="J16" s="629"/>
      <c r="K16" s="628"/>
      <c r="L16" s="600">
        <v>554</v>
      </c>
      <c r="M16" s="629"/>
      <c r="N16" s="628"/>
      <c r="O16" s="600">
        <v>482</v>
      </c>
      <c r="P16" s="629"/>
      <c r="Q16" s="628"/>
    </row>
    <row r="17" spans="1:17" x14ac:dyDescent="0.25">
      <c r="A17" s="597" t="s">
        <v>409</v>
      </c>
      <c r="B17" s="628"/>
      <c r="C17" s="597" t="s">
        <v>410</v>
      </c>
      <c r="D17" s="629"/>
      <c r="E17" s="629"/>
      <c r="F17" s="629"/>
      <c r="G17" s="628"/>
      <c r="H17" s="600"/>
      <c r="I17" s="629"/>
      <c r="J17" s="629"/>
      <c r="K17" s="628"/>
      <c r="L17" s="600">
        <v>174</v>
      </c>
      <c r="M17" s="629"/>
      <c r="N17" s="628"/>
      <c r="O17" s="600">
        <v>261</v>
      </c>
      <c r="P17" s="629"/>
      <c r="Q17" s="628"/>
    </row>
    <row r="18" spans="1:17" x14ac:dyDescent="0.25">
      <c r="A18" s="597" t="s">
        <v>75</v>
      </c>
      <c r="B18" s="628"/>
      <c r="C18" s="597" t="s">
        <v>5</v>
      </c>
      <c r="D18" s="629"/>
      <c r="E18" s="629"/>
      <c r="F18" s="629"/>
      <c r="G18" s="628"/>
      <c r="H18" s="600">
        <v>1881</v>
      </c>
      <c r="I18" s="629"/>
      <c r="J18" s="629"/>
      <c r="K18" s="628"/>
      <c r="L18" s="600">
        <v>133</v>
      </c>
      <c r="M18" s="629"/>
      <c r="N18" s="628"/>
      <c r="O18" s="600">
        <v>63</v>
      </c>
      <c r="P18" s="629"/>
      <c r="Q18" s="628"/>
    </row>
    <row r="19" spans="1:17" x14ac:dyDescent="0.25">
      <c r="A19" s="597" t="s">
        <v>76</v>
      </c>
      <c r="B19" s="628"/>
      <c r="C19" s="597" t="s">
        <v>6</v>
      </c>
      <c r="D19" s="629"/>
      <c r="E19" s="629"/>
      <c r="F19" s="629"/>
      <c r="G19" s="628"/>
      <c r="H19" s="600">
        <v>267</v>
      </c>
      <c r="I19" s="629"/>
      <c r="J19" s="629"/>
      <c r="K19" s="628"/>
      <c r="L19" s="600">
        <v>267</v>
      </c>
      <c r="M19" s="629"/>
      <c r="N19" s="628"/>
      <c r="O19" s="600">
        <v>271</v>
      </c>
      <c r="P19" s="629"/>
      <c r="Q19" s="628"/>
    </row>
    <row r="20" spans="1:17" x14ac:dyDescent="0.25">
      <c r="A20" s="597" t="s">
        <v>77</v>
      </c>
      <c r="B20" s="628"/>
      <c r="C20" s="597" t="s">
        <v>7</v>
      </c>
      <c r="D20" s="629"/>
      <c r="E20" s="629"/>
      <c r="F20" s="629"/>
      <c r="G20" s="628"/>
      <c r="H20" s="600">
        <v>0</v>
      </c>
      <c r="I20" s="629"/>
      <c r="J20" s="629"/>
      <c r="K20" s="628"/>
      <c r="L20" s="600">
        <v>308</v>
      </c>
      <c r="M20" s="629"/>
      <c r="N20" s="628"/>
      <c r="O20" s="600">
        <v>207</v>
      </c>
      <c r="P20" s="629"/>
      <c r="Q20" s="628"/>
    </row>
    <row r="21" spans="1:17" x14ac:dyDescent="0.25">
      <c r="A21" s="597" t="s">
        <v>78</v>
      </c>
      <c r="B21" s="628"/>
      <c r="C21" s="597" t="s">
        <v>8</v>
      </c>
      <c r="D21" s="629"/>
      <c r="E21" s="629"/>
      <c r="F21" s="629"/>
      <c r="G21" s="628"/>
      <c r="H21" s="600"/>
      <c r="I21" s="629"/>
      <c r="J21" s="629"/>
      <c r="K21" s="628"/>
      <c r="L21" s="600">
        <v>277</v>
      </c>
      <c r="M21" s="629"/>
      <c r="N21" s="628"/>
      <c r="O21" s="600">
        <v>377</v>
      </c>
      <c r="P21" s="629"/>
      <c r="Q21" s="628"/>
    </row>
    <row r="22" spans="1:17" x14ac:dyDescent="0.25">
      <c r="A22" s="597" t="s">
        <v>80</v>
      </c>
      <c r="B22" s="628"/>
      <c r="C22" s="597" t="s">
        <v>47</v>
      </c>
      <c r="D22" s="629"/>
      <c r="E22" s="629"/>
      <c r="F22" s="629"/>
      <c r="G22" s="628"/>
      <c r="H22" s="600">
        <v>15</v>
      </c>
      <c r="I22" s="629"/>
      <c r="J22" s="629"/>
      <c r="K22" s="628"/>
      <c r="L22" s="600">
        <v>15</v>
      </c>
      <c r="M22" s="629"/>
      <c r="N22" s="628"/>
      <c r="O22" s="600"/>
      <c r="P22" s="629"/>
      <c r="Q22" s="628"/>
    </row>
    <row r="23" spans="1:17" x14ac:dyDescent="0.25">
      <c r="A23" s="597" t="s">
        <v>81</v>
      </c>
      <c r="B23" s="628"/>
      <c r="C23" s="597" t="s">
        <v>48</v>
      </c>
      <c r="D23" s="629"/>
      <c r="E23" s="629"/>
      <c r="F23" s="629"/>
      <c r="G23" s="628"/>
      <c r="H23" s="600"/>
      <c r="I23" s="629"/>
      <c r="J23" s="629"/>
      <c r="K23" s="628"/>
      <c r="L23" s="600"/>
      <c r="M23" s="629"/>
      <c r="N23" s="628"/>
      <c r="O23" s="600"/>
      <c r="P23" s="629"/>
      <c r="Q23" s="628"/>
    </row>
    <row r="24" spans="1:17" x14ac:dyDescent="0.25">
      <c r="A24" s="601" t="s">
        <v>82</v>
      </c>
      <c r="B24" s="624"/>
      <c r="C24" s="601" t="s">
        <v>10</v>
      </c>
      <c r="D24" s="625"/>
      <c r="E24" s="625"/>
      <c r="F24" s="625"/>
      <c r="G24" s="624"/>
      <c r="H24" s="602">
        <f>SUM(H12:K23)</f>
        <v>34236</v>
      </c>
      <c r="I24" s="625"/>
      <c r="J24" s="625"/>
      <c r="K24" s="624"/>
      <c r="L24" s="602">
        <f>SUM(L12:N23)</f>
        <v>34390</v>
      </c>
      <c r="M24" s="625"/>
      <c r="N24" s="624"/>
      <c r="O24" s="602">
        <f>SUM(O12:Q23)</f>
        <v>36128</v>
      </c>
      <c r="P24" s="625"/>
      <c r="Q24" s="624"/>
    </row>
    <row r="25" spans="1:17" x14ac:dyDescent="0.25">
      <c r="A25" s="597" t="s">
        <v>83</v>
      </c>
      <c r="B25" s="628"/>
      <c r="C25" s="597" t="s">
        <v>12</v>
      </c>
      <c r="D25" s="629"/>
      <c r="E25" s="629"/>
      <c r="F25" s="629"/>
      <c r="G25" s="628"/>
      <c r="H25" s="600">
        <v>8660</v>
      </c>
      <c r="I25" s="629"/>
      <c r="J25" s="629"/>
      <c r="K25" s="628"/>
      <c r="L25" s="600">
        <v>8656</v>
      </c>
      <c r="M25" s="629"/>
      <c r="N25" s="628"/>
      <c r="O25" s="600">
        <v>9115</v>
      </c>
      <c r="P25" s="629"/>
      <c r="Q25" s="628"/>
    </row>
    <row r="26" spans="1:17" x14ac:dyDescent="0.25">
      <c r="A26" s="597" t="s">
        <v>84</v>
      </c>
      <c r="B26" s="628"/>
      <c r="C26" s="597" t="s">
        <v>49</v>
      </c>
      <c r="D26" s="629"/>
      <c r="E26" s="629"/>
      <c r="F26" s="629"/>
      <c r="G26" s="628"/>
      <c r="H26" s="600">
        <v>313</v>
      </c>
      <c r="I26" s="629"/>
      <c r="J26" s="629"/>
      <c r="K26" s="628"/>
      <c r="L26" s="600">
        <v>313</v>
      </c>
      <c r="M26" s="629"/>
      <c r="N26" s="628"/>
      <c r="O26" s="600">
        <v>297</v>
      </c>
      <c r="P26" s="629"/>
      <c r="Q26" s="628"/>
    </row>
    <row r="27" spans="1:17" x14ac:dyDescent="0.25">
      <c r="A27" s="597" t="s">
        <v>85</v>
      </c>
      <c r="B27" s="628"/>
      <c r="C27" s="597" t="s">
        <v>50</v>
      </c>
      <c r="D27" s="629"/>
      <c r="E27" s="629"/>
      <c r="F27" s="629"/>
      <c r="G27" s="628"/>
      <c r="H27" s="600">
        <v>50</v>
      </c>
      <c r="I27" s="629"/>
      <c r="J27" s="629"/>
      <c r="K27" s="628"/>
      <c r="L27" s="600">
        <v>33</v>
      </c>
      <c r="M27" s="629"/>
      <c r="N27" s="628"/>
      <c r="O27" s="600">
        <v>51</v>
      </c>
      <c r="P27" s="629"/>
      <c r="Q27" s="628"/>
    </row>
    <row r="28" spans="1:17" x14ac:dyDescent="0.25">
      <c r="A28" s="597" t="s">
        <v>86</v>
      </c>
      <c r="B28" s="628"/>
      <c r="C28" s="597" t="s">
        <v>51</v>
      </c>
      <c r="D28" s="629"/>
      <c r="E28" s="629"/>
      <c r="F28" s="629"/>
      <c r="G28" s="628"/>
      <c r="H28" s="600">
        <v>336</v>
      </c>
      <c r="I28" s="629"/>
      <c r="J28" s="629"/>
      <c r="K28" s="628"/>
      <c r="L28" s="600">
        <v>386</v>
      </c>
      <c r="M28" s="629"/>
      <c r="N28" s="628"/>
      <c r="O28" s="600">
        <v>296</v>
      </c>
      <c r="P28" s="629"/>
      <c r="Q28" s="628"/>
    </row>
    <row r="29" spans="1:17" ht="20.25" customHeight="1" x14ac:dyDescent="0.25">
      <c r="A29" s="601" t="s">
        <v>87</v>
      </c>
      <c r="B29" s="624"/>
      <c r="C29" s="601" t="s">
        <v>11</v>
      </c>
      <c r="D29" s="625"/>
      <c r="E29" s="625"/>
      <c r="F29" s="625"/>
      <c r="G29" s="624"/>
      <c r="H29" s="602">
        <f>SUM(H25:K28)</f>
        <v>9359</v>
      </c>
      <c r="I29" s="625"/>
      <c r="J29" s="625"/>
      <c r="K29" s="624"/>
      <c r="L29" s="602">
        <f>SUM(L25:N28)</f>
        <v>9388</v>
      </c>
      <c r="M29" s="625"/>
      <c r="N29" s="624"/>
      <c r="O29" s="602">
        <f>SUM(O25:Q28)</f>
        <v>9759</v>
      </c>
      <c r="P29" s="625"/>
      <c r="Q29" s="624"/>
    </row>
    <row r="30" spans="1:17" x14ac:dyDescent="0.25">
      <c r="A30" s="597" t="s">
        <v>460</v>
      </c>
      <c r="B30" s="628"/>
      <c r="C30" s="597" t="s">
        <v>461</v>
      </c>
      <c r="D30" s="629"/>
      <c r="E30" s="629"/>
      <c r="F30" s="629"/>
      <c r="G30" s="628"/>
      <c r="H30" s="600"/>
      <c r="I30" s="629"/>
      <c r="J30" s="629"/>
      <c r="K30" s="628"/>
      <c r="L30" s="600"/>
      <c r="M30" s="629"/>
      <c r="N30" s="628"/>
      <c r="O30" s="600"/>
      <c r="P30" s="629"/>
      <c r="Q30" s="628"/>
    </row>
    <row r="31" spans="1:17" x14ac:dyDescent="0.25">
      <c r="A31" s="597" t="s">
        <v>88</v>
      </c>
      <c r="B31" s="628"/>
      <c r="C31" s="597" t="s">
        <v>52</v>
      </c>
      <c r="D31" s="629"/>
      <c r="E31" s="629"/>
      <c r="F31" s="629"/>
      <c r="G31" s="628"/>
      <c r="H31" s="600">
        <v>24</v>
      </c>
      <c r="I31" s="629"/>
      <c r="J31" s="629"/>
      <c r="K31" s="628"/>
      <c r="L31" s="600">
        <v>24</v>
      </c>
      <c r="M31" s="629"/>
      <c r="N31" s="628"/>
      <c r="O31" s="600">
        <v>14</v>
      </c>
      <c r="P31" s="629"/>
      <c r="Q31" s="628"/>
    </row>
    <row r="32" spans="1:17" x14ac:dyDescent="0.25">
      <c r="A32" s="597" t="s">
        <v>89</v>
      </c>
      <c r="B32" s="628"/>
      <c r="C32" s="597" t="s">
        <v>53</v>
      </c>
      <c r="D32" s="629"/>
      <c r="E32" s="629"/>
      <c r="F32" s="629"/>
      <c r="G32" s="628"/>
      <c r="H32" s="600"/>
      <c r="I32" s="629"/>
      <c r="J32" s="629"/>
      <c r="K32" s="628"/>
      <c r="L32" s="600"/>
      <c r="M32" s="629"/>
      <c r="N32" s="628"/>
      <c r="O32" s="600"/>
      <c r="P32" s="629"/>
      <c r="Q32" s="628"/>
    </row>
    <row r="33" spans="1:17" x14ac:dyDescent="0.25">
      <c r="A33" s="597" t="s">
        <v>462</v>
      </c>
      <c r="B33" s="628"/>
      <c r="C33" s="597" t="s">
        <v>287</v>
      </c>
      <c r="D33" s="629"/>
      <c r="E33" s="629"/>
      <c r="F33" s="629"/>
      <c r="G33" s="628"/>
      <c r="H33" s="600"/>
      <c r="I33" s="629"/>
      <c r="J33" s="629"/>
      <c r="K33" s="628"/>
      <c r="L33" s="600"/>
      <c r="M33" s="629"/>
      <c r="N33" s="628"/>
      <c r="O33" s="600">
        <v>2422</v>
      </c>
      <c r="P33" s="629"/>
      <c r="Q33" s="628"/>
    </row>
    <row r="34" spans="1:17" x14ac:dyDescent="0.25">
      <c r="A34" s="597" t="s">
        <v>90</v>
      </c>
      <c r="B34" s="628"/>
      <c r="C34" s="597" t="s">
        <v>54</v>
      </c>
      <c r="D34" s="629"/>
      <c r="E34" s="629"/>
      <c r="F34" s="629"/>
      <c r="G34" s="628"/>
      <c r="H34" s="600">
        <v>174</v>
      </c>
      <c r="I34" s="629"/>
      <c r="J34" s="629"/>
      <c r="K34" s="628"/>
      <c r="L34" s="600">
        <v>84</v>
      </c>
      <c r="M34" s="629"/>
      <c r="N34" s="628"/>
      <c r="O34" s="600">
        <v>65</v>
      </c>
      <c r="P34" s="629"/>
      <c r="Q34" s="628"/>
    </row>
    <row r="35" spans="1:17" x14ac:dyDescent="0.25">
      <c r="A35" s="597" t="s">
        <v>92</v>
      </c>
      <c r="B35" s="628"/>
      <c r="C35" s="597" t="s">
        <v>56</v>
      </c>
      <c r="D35" s="629"/>
      <c r="E35" s="629"/>
      <c r="F35" s="629"/>
      <c r="G35" s="628"/>
      <c r="H35" s="600">
        <v>71</v>
      </c>
      <c r="I35" s="629"/>
      <c r="J35" s="629"/>
      <c r="K35" s="628"/>
      <c r="L35" s="600">
        <v>245</v>
      </c>
      <c r="M35" s="629"/>
      <c r="N35" s="628"/>
      <c r="O35" s="600">
        <v>37</v>
      </c>
      <c r="P35" s="629"/>
      <c r="Q35" s="628"/>
    </row>
    <row r="36" spans="1:17" ht="21.75" customHeight="1" x14ac:dyDescent="0.25">
      <c r="A36" s="597" t="s">
        <v>93</v>
      </c>
      <c r="B36" s="628"/>
      <c r="C36" s="597" t="s">
        <v>13</v>
      </c>
      <c r="D36" s="629"/>
      <c r="E36" s="629"/>
      <c r="F36" s="629"/>
      <c r="G36" s="628"/>
      <c r="H36" s="600">
        <v>575</v>
      </c>
      <c r="I36" s="629"/>
      <c r="J36" s="629"/>
      <c r="K36" s="628"/>
      <c r="L36" s="600">
        <v>389</v>
      </c>
      <c r="M36" s="629"/>
      <c r="N36" s="628"/>
      <c r="O36" s="600">
        <v>383</v>
      </c>
      <c r="P36" s="629"/>
      <c r="Q36" s="628"/>
    </row>
    <row r="37" spans="1:17" ht="18" customHeight="1" x14ac:dyDescent="0.25">
      <c r="A37" s="597" t="s">
        <v>94</v>
      </c>
      <c r="B37" s="628"/>
      <c r="C37" s="597" t="s">
        <v>57</v>
      </c>
      <c r="D37" s="629"/>
      <c r="E37" s="629"/>
      <c r="F37" s="629"/>
      <c r="G37" s="628"/>
      <c r="H37" s="600">
        <v>32</v>
      </c>
      <c r="I37" s="629"/>
      <c r="J37" s="629"/>
      <c r="K37" s="628"/>
      <c r="L37" s="600">
        <v>32</v>
      </c>
      <c r="M37" s="629"/>
      <c r="N37" s="628"/>
      <c r="O37" s="600">
        <v>31</v>
      </c>
      <c r="P37" s="629"/>
      <c r="Q37" s="628"/>
    </row>
    <row r="38" spans="1:17" x14ac:dyDescent="0.25">
      <c r="A38" s="597" t="s">
        <v>95</v>
      </c>
      <c r="B38" s="628"/>
      <c r="C38" s="597" t="s">
        <v>14</v>
      </c>
      <c r="D38" s="629"/>
      <c r="E38" s="629"/>
      <c r="F38" s="629"/>
      <c r="G38" s="628"/>
      <c r="H38" s="600"/>
      <c r="I38" s="629"/>
      <c r="J38" s="629"/>
      <c r="K38" s="628"/>
      <c r="L38" s="600"/>
      <c r="M38" s="629"/>
      <c r="N38" s="628"/>
      <c r="O38" s="600"/>
      <c r="P38" s="629"/>
      <c r="Q38" s="628"/>
    </row>
    <row r="39" spans="1:17" x14ac:dyDescent="0.25">
      <c r="A39" s="597" t="s">
        <v>96</v>
      </c>
      <c r="B39" s="628"/>
      <c r="C39" s="597" t="s">
        <v>58</v>
      </c>
      <c r="D39" s="629"/>
      <c r="E39" s="629"/>
      <c r="F39" s="629"/>
      <c r="G39" s="628"/>
      <c r="H39" s="600">
        <v>80</v>
      </c>
      <c r="I39" s="629"/>
      <c r="J39" s="629"/>
      <c r="K39" s="628"/>
      <c r="L39" s="600">
        <v>80</v>
      </c>
      <c r="M39" s="629"/>
      <c r="N39" s="628"/>
      <c r="O39" s="600"/>
      <c r="P39" s="629"/>
      <c r="Q39" s="628"/>
    </row>
    <row r="40" spans="1:17" x14ac:dyDescent="0.25">
      <c r="A40" s="597" t="s">
        <v>97</v>
      </c>
      <c r="B40" s="628"/>
      <c r="C40" s="597" t="s">
        <v>59</v>
      </c>
      <c r="D40" s="629"/>
      <c r="E40" s="629"/>
      <c r="F40" s="629"/>
      <c r="G40" s="628"/>
      <c r="H40" s="600">
        <v>280</v>
      </c>
      <c r="I40" s="629"/>
      <c r="J40" s="629"/>
      <c r="K40" s="628"/>
      <c r="L40" s="600">
        <v>280</v>
      </c>
      <c r="M40" s="629"/>
      <c r="N40" s="628"/>
      <c r="O40" s="600">
        <v>146</v>
      </c>
      <c r="P40" s="629"/>
      <c r="Q40" s="628"/>
    </row>
    <row r="41" spans="1:17" x14ac:dyDescent="0.25">
      <c r="A41" s="597" t="s">
        <v>98</v>
      </c>
      <c r="B41" s="628"/>
      <c r="C41" s="597" t="s">
        <v>60</v>
      </c>
      <c r="D41" s="629"/>
      <c r="E41" s="629"/>
      <c r="F41" s="629"/>
      <c r="G41" s="628"/>
      <c r="H41" s="600">
        <v>1233</v>
      </c>
      <c r="I41" s="629"/>
      <c r="J41" s="629"/>
      <c r="K41" s="628"/>
      <c r="L41" s="600">
        <v>1233</v>
      </c>
      <c r="M41" s="629"/>
      <c r="N41" s="628"/>
      <c r="O41" s="600">
        <v>688</v>
      </c>
      <c r="P41" s="629"/>
      <c r="Q41" s="628"/>
    </row>
    <row r="42" spans="1:17" x14ac:dyDescent="0.25">
      <c r="A42" s="597" t="s">
        <v>99</v>
      </c>
      <c r="B42" s="628"/>
      <c r="C42" s="597" t="s">
        <v>61</v>
      </c>
      <c r="D42" s="629"/>
      <c r="E42" s="629"/>
      <c r="F42" s="629"/>
      <c r="G42" s="628"/>
      <c r="H42" s="600">
        <v>308</v>
      </c>
      <c r="I42" s="629"/>
      <c r="J42" s="629"/>
      <c r="K42" s="628"/>
      <c r="L42" s="600">
        <v>308</v>
      </c>
      <c r="M42" s="629"/>
      <c r="N42" s="628"/>
      <c r="O42" s="600">
        <v>134</v>
      </c>
      <c r="P42" s="629"/>
      <c r="Q42" s="628"/>
    </row>
    <row r="43" spans="1:17" x14ac:dyDescent="0.25">
      <c r="A43" s="597" t="s">
        <v>102</v>
      </c>
      <c r="B43" s="628"/>
      <c r="C43" s="597" t="s">
        <v>17</v>
      </c>
      <c r="D43" s="629"/>
      <c r="E43" s="629"/>
      <c r="F43" s="629"/>
      <c r="G43" s="628"/>
      <c r="H43" s="600">
        <v>189</v>
      </c>
      <c r="I43" s="629"/>
      <c r="J43" s="629"/>
      <c r="K43" s="628"/>
      <c r="L43" s="600">
        <v>291</v>
      </c>
      <c r="M43" s="629"/>
      <c r="N43" s="628"/>
      <c r="O43" s="600">
        <v>176</v>
      </c>
      <c r="P43" s="629"/>
      <c r="Q43" s="628"/>
    </row>
    <row r="44" spans="1:17" x14ac:dyDescent="0.25">
      <c r="A44" s="597" t="s">
        <v>105</v>
      </c>
      <c r="B44" s="628"/>
      <c r="C44" s="597" t="s">
        <v>19</v>
      </c>
      <c r="D44" s="629"/>
      <c r="E44" s="629"/>
      <c r="F44" s="629"/>
      <c r="G44" s="628"/>
      <c r="H44" s="600">
        <v>100</v>
      </c>
      <c r="I44" s="629"/>
      <c r="J44" s="629"/>
      <c r="K44" s="628"/>
      <c r="L44" s="600">
        <v>100</v>
      </c>
      <c r="M44" s="629"/>
      <c r="N44" s="628"/>
      <c r="O44" s="600"/>
      <c r="P44" s="629"/>
      <c r="Q44" s="628"/>
    </row>
    <row r="45" spans="1:17" x14ac:dyDescent="0.25">
      <c r="A45" s="597" t="s">
        <v>106</v>
      </c>
      <c r="B45" s="628"/>
      <c r="C45" s="597" t="s">
        <v>63</v>
      </c>
      <c r="D45" s="629"/>
      <c r="E45" s="629"/>
      <c r="F45" s="629"/>
      <c r="G45" s="628"/>
      <c r="H45" s="600">
        <v>61</v>
      </c>
      <c r="I45" s="629"/>
      <c r="J45" s="629"/>
      <c r="K45" s="628"/>
      <c r="L45" s="600">
        <v>61</v>
      </c>
      <c r="M45" s="629"/>
      <c r="N45" s="628"/>
      <c r="O45" s="600">
        <v>41</v>
      </c>
      <c r="P45" s="629"/>
      <c r="Q45" s="628"/>
    </row>
    <row r="46" spans="1:17" x14ac:dyDescent="0.25">
      <c r="A46" s="597" t="s">
        <v>107</v>
      </c>
      <c r="B46" s="628"/>
      <c r="C46" s="597" t="s">
        <v>64</v>
      </c>
      <c r="D46" s="629"/>
      <c r="E46" s="629"/>
      <c r="F46" s="629"/>
      <c r="G46" s="628"/>
      <c r="H46" s="600"/>
      <c r="I46" s="629"/>
      <c r="J46" s="629"/>
      <c r="K46" s="628"/>
      <c r="L46" s="600">
        <v>0</v>
      </c>
      <c r="M46" s="629"/>
      <c r="N46" s="628"/>
      <c r="O46" s="600"/>
      <c r="P46" s="629"/>
      <c r="Q46" s="628"/>
    </row>
    <row r="47" spans="1:17" x14ac:dyDescent="0.25">
      <c r="A47" s="597" t="s">
        <v>441</v>
      </c>
      <c r="B47" s="628"/>
      <c r="C47" s="597" t="s">
        <v>442</v>
      </c>
      <c r="D47" s="629"/>
      <c r="E47" s="629"/>
      <c r="F47" s="629"/>
      <c r="G47" s="628"/>
      <c r="H47" s="600">
        <v>353</v>
      </c>
      <c r="I47" s="629"/>
      <c r="J47" s="629"/>
      <c r="K47" s="628"/>
      <c r="L47" s="600">
        <v>353</v>
      </c>
      <c r="M47" s="629"/>
      <c r="N47" s="628"/>
      <c r="O47" s="600">
        <v>708</v>
      </c>
      <c r="P47" s="629"/>
      <c r="Q47" s="628"/>
    </row>
    <row r="48" spans="1:17" x14ac:dyDescent="0.25">
      <c r="A48" s="597" t="s">
        <v>108</v>
      </c>
      <c r="B48" s="628"/>
      <c r="C48" s="597" t="s">
        <v>65</v>
      </c>
      <c r="D48" s="629"/>
      <c r="E48" s="629"/>
      <c r="F48" s="629"/>
      <c r="G48" s="628"/>
      <c r="H48" s="600"/>
      <c r="I48" s="629"/>
      <c r="J48" s="629"/>
      <c r="K48" s="628"/>
      <c r="L48" s="600">
        <v>0</v>
      </c>
      <c r="M48" s="629"/>
      <c r="N48" s="628"/>
      <c r="O48" s="600"/>
      <c r="P48" s="629"/>
      <c r="Q48" s="628"/>
    </row>
    <row r="49" spans="1:17" x14ac:dyDescent="0.25">
      <c r="A49" s="597" t="s">
        <v>110</v>
      </c>
      <c r="B49" s="628"/>
      <c r="C49" s="597" t="s">
        <v>20</v>
      </c>
      <c r="D49" s="629"/>
      <c r="E49" s="629"/>
      <c r="F49" s="629"/>
      <c r="G49" s="628"/>
      <c r="H49" s="600">
        <v>50</v>
      </c>
      <c r="I49" s="629"/>
      <c r="J49" s="629"/>
      <c r="K49" s="628"/>
      <c r="L49" s="600">
        <v>50</v>
      </c>
      <c r="M49" s="629"/>
      <c r="N49" s="628"/>
      <c r="O49" s="600"/>
      <c r="P49" s="629"/>
      <c r="Q49" s="628"/>
    </row>
    <row r="50" spans="1:17" ht="19.5" customHeight="1" x14ac:dyDescent="0.25">
      <c r="A50" s="597" t="s">
        <v>112</v>
      </c>
      <c r="B50" s="628"/>
      <c r="C50" s="597" t="s">
        <v>22</v>
      </c>
      <c r="D50" s="629"/>
      <c r="E50" s="629"/>
      <c r="F50" s="629"/>
      <c r="G50" s="628"/>
      <c r="H50" s="600">
        <v>944</v>
      </c>
      <c r="I50" s="629"/>
      <c r="J50" s="629"/>
      <c r="K50" s="628"/>
      <c r="L50" s="600">
        <v>944</v>
      </c>
      <c r="M50" s="629"/>
      <c r="N50" s="628"/>
      <c r="O50" s="600">
        <v>1084</v>
      </c>
      <c r="P50" s="629"/>
      <c r="Q50" s="628"/>
    </row>
    <row r="51" spans="1:17" x14ac:dyDescent="0.25">
      <c r="A51" s="597" t="s">
        <v>113</v>
      </c>
      <c r="B51" s="628"/>
      <c r="C51" s="597" t="s">
        <v>23</v>
      </c>
      <c r="D51" s="629"/>
      <c r="E51" s="629"/>
      <c r="F51" s="629"/>
      <c r="G51" s="628"/>
      <c r="H51" s="600"/>
      <c r="I51" s="629"/>
      <c r="J51" s="629"/>
      <c r="K51" s="628"/>
      <c r="L51" s="600">
        <v>0</v>
      </c>
      <c r="M51" s="629"/>
      <c r="N51" s="628"/>
      <c r="O51" s="600"/>
      <c r="P51" s="629"/>
      <c r="Q51" s="628"/>
    </row>
    <row r="52" spans="1:17" x14ac:dyDescent="0.25">
      <c r="A52" s="597" t="s">
        <v>114</v>
      </c>
      <c r="B52" s="628"/>
      <c r="C52" s="597" t="s">
        <v>24</v>
      </c>
      <c r="D52" s="629"/>
      <c r="E52" s="629"/>
      <c r="F52" s="629"/>
      <c r="G52" s="628"/>
      <c r="H52" s="600">
        <v>0</v>
      </c>
      <c r="I52" s="629"/>
      <c r="J52" s="629"/>
      <c r="K52" s="628"/>
      <c r="L52" s="600">
        <v>0</v>
      </c>
      <c r="M52" s="629"/>
      <c r="N52" s="628"/>
      <c r="O52" s="600"/>
      <c r="P52" s="629"/>
      <c r="Q52" s="628"/>
    </row>
    <row r="53" spans="1:17" x14ac:dyDescent="0.25">
      <c r="A53" s="597" t="s">
        <v>443</v>
      </c>
      <c r="B53" s="628"/>
      <c r="C53" s="597" t="s">
        <v>444</v>
      </c>
      <c r="D53" s="629"/>
      <c r="E53" s="629"/>
      <c r="F53" s="629"/>
      <c r="G53" s="628"/>
      <c r="H53" s="600"/>
      <c r="I53" s="629"/>
      <c r="J53" s="629"/>
      <c r="K53" s="628"/>
      <c r="L53" s="600"/>
      <c r="M53" s="629"/>
      <c r="N53" s="628"/>
      <c r="O53" s="600">
        <v>29</v>
      </c>
      <c r="P53" s="629"/>
      <c r="Q53" s="628"/>
    </row>
    <row r="54" spans="1:17" x14ac:dyDescent="0.25">
      <c r="A54" s="597" t="s">
        <v>116</v>
      </c>
      <c r="B54" s="628"/>
      <c r="C54" s="597" t="s">
        <v>68</v>
      </c>
      <c r="D54" s="629"/>
      <c r="E54" s="629"/>
      <c r="F54" s="629"/>
      <c r="G54" s="628"/>
      <c r="H54" s="600"/>
      <c r="I54" s="629"/>
      <c r="J54" s="629"/>
      <c r="K54" s="628"/>
      <c r="L54" s="600">
        <v>0</v>
      </c>
      <c r="M54" s="629"/>
      <c r="N54" s="628"/>
      <c r="O54" s="600"/>
      <c r="P54" s="629"/>
      <c r="Q54" s="628"/>
    </row>
    <row r="55" spans="1:17" x14ac:dyDescent="0.25">
      <c r="A55" s="601" t="s">
        <v>117</v>
      </c>
      <c r="B55" s="624"/>
      <c r="C55" s="601" t="s">
        <v>25</v>
      </c>
      <c r="D55" s="625"/>
      <c r="E55" s="625"/>
      <c r="F55" s="625"/>
      <c r="G55" s="624"/>
      <c r="H55" s="602">
        <f>SUM(H30:K54)</f>
        <v>4474</v>
      </c>
      <c r="I55" s="625"/>
      <c r="J55" s="625"/>
      <c r="K55" s="624"/>
      <c r="L55" s="602">
        <f>SUM(L30:N54)</f>
        <v>4474</v>
      </c>
      <c r="M55" s="625"/>
      <c r="N55" s="624"/>
      <c r="O55" s="602">
        <f>SUM(O30:Q54)</f>
        <v>5958</v>
      </c>
      <c r="P55" s="625"/>
      <c r="Q55" s="624"/>
    </row>
    <row r="56" spans="1:17" x14ac:dyDescent="0.25">
      <c r="A56" s="597" t="s">
        <v>136</v>
      </c>
      <c r="B56" s="628"/>
      <c r="C56" s="597" t="s">
        <v>36</v>
      </c>
      <c r="D56" s="629"/>
      <c r="E56" s="629"/>
      <c r="F56" s="629"/>
      <c r="G56" s="628"/>
      <c r="H56" s="600">
        <v>236</v>
      </c>
      <c r="I56" s="629"/>
      <c r="J56" s="629"/>
      <c r="K56" s="628"/>
      <c r="L56" s="600">
        <v>236</v>
      </c>
      <c r="M56" s="629"/>
      <c r="N56" s="628"/>
      <c r="O56" s="600">
        <v>165</v>
      </c>
      <c r="P56" s="629"/>
      <c r="Q56" s="628"/>
    </row>
    <row r="57" spans="1:17" ht="20.25" customHeight="1" x14ac:dyDescent="0.25">
      <c r="A57" s="597" t="s">
        <v>137</v>
      </c>
      <c r="B57" s="628"/>
      <c r="C57" s="597" t="s">
        <v>37</v>
      </c>
      <c r="D57" s="629"/>
      <c r="E57" s="629"/>
      <c r="F57" s="629"/>
      <c r="G57" s="628"/>
      <c r="H57" s="600">
        <v>64</v>
      </c>
      <c r="I57" s="629"/>
      <c r="J57" s="629"/>
      <c r="K57" s="628"/>
      <c r="L57" s="600">
        <v>64</v>
      </c>
      <c r="M57" s="629"/>
      <c r="N57" s="628"/>
      <c r="O57" s="600">
        <v>45</v>
      </c>
      <c r="P57" s="629"/>
      <c r="Q57" s="628"/>
    </row>
    <row r="58" spans="1:17" x14ac:dyDescent="0.25">
      <c r="A58" s="601" t="s">
        <v>138</v>
      </c>
      <c r="B58" s="624"/>
      <c r="C58" s="601" t="s">
        <v>38</v>
      </c>
      <c r="D58" s="625"/>
      <c r="E58" s="625"/>
      <c r="F58" s="625"/>
      <c r="G58" s="624"/>
      <c r="H58" s="602">
        <f>SUM(H56:K57)</f>
        <v>300</v>
      </c>
      <c r="I58" s="625"/>
      <c r="J58" s="625"/>
      <c r="K58" s="624"/>
      <c r="L58" s="602">
        <f>SUM(L56:N57)</f>
        <v>300</v>
      </c>
      <c r="M58" s="625"/>
      <c r="N58" s="624"/>
      <c r="O58" s="602">
        <f>SUM(O56:Q57)</f>
        <v>210</v>
      </c>
      <c r="P58" s="625"/>
      <c r="Q58" s="624"/>
    </row>
    <row r="59" spans="1:17" x14ac:dyDescent="0.25">
      <c r="A59" s="597" t="s">
        <v>139</v>
      </c>
      <c r="B59" s="628"/>
      <c r="C59" s="597" t="s">
        <v>39</v>
      </c>
      <c r="D59" s="629"/>
      <c r="E59" s="629"/>
      <c r="F59" s="629"/>
      <c r="G59" s="628"/>
      <c r="H59" s="600">
        <v>0</v>
      </c>
      <c r="I59" s="629"/>
      <c r="J59" s="629"/>
      <c r="K59" s="628"/>
      <c r="L59" s="600">
        <v>0</v>
      </c>
      <c r="M59" s="629"/>
      <c r="N59" s="628"/>
      <c r="O59" s="600"/>
      <c r="P59" s="629"/>
      <c r="Q59" s="628"/>
    </row>
    <row r="60" spans="1:17" x14ac:dyDescent="0.25">
      <c r="A60" s="597" t="s">
        <v>140</v>
      </c>
      <c r="B60" s="628"/>
      <c r="C60" s="597" t="s">
        <v>40</v>
      </c>
      <c r="D60" s="629"/>
      <c r="E60" s="629"/>
      <c r="F60" s="629"/>
      <c r="G60" s="628"/>
      <c r="H60" s="600">
        <v>0</v>
      </c>
      <c r="I60" s="629"/>
      <c r="J60" s="629"/>
      <c r="K60" s="628"/>
      <c r="L60" s="600">
        <v>0</v>
      </c>
      <c r="M60" s="629"/>
      <c r="N60" s="628"/>
      <c r="O60" s="600"/>
      <c r="P60" s="629"/>
      <c r="Q60" s="628"/>
    </row>
    <row r="61" spans="1:17" x14ac:dyDescent="0.25">
      <c r="A61" s="601" t="s">
        <v>141</v>
      </c>
      <c r="B61" s="624"/>
      <c r="C61" s="601" t="s">
        <v>41</v>
      </c>
      <c r="D61" s="625"/>
      <c r="E61" s="625"/>
      <c r="F61" s="625"/>
      <c r="G61" s="624"/>
      <c r="H61" s="602">
        <f>SUM(H59:K60)</f>
        <v>0</v>
      </c>
      <c r="I61" s="625"/>
      <c r="J61" s="625"/>
      <c r="K61" s="624"/>
      <c r="L61" s="602">
        <v>0</v>
      </c>
      <c r="M61" s="625"/>
      <c r="N61" s="624"/>
      <c r="O61" s="602">
        <f>SUM(O59:Q60)</f>
        <v>0</v>
      </c>
      <c r="P61" s="625"/>
      <c r="Q61" s="624"/>
    </row>
    <row r="62" spans="1:17" x14ac:dyDescent="0.25">
      <c r="A62" s="597" t="s">
        <v>449</v>
      </c>
      <c r="B62" s="628"/>
      <c r="C62" s="597" t="s">
        <v>450</v>
      </c>
      <c r="D62" s="629"/>
      <c r="E62" s="629"/>
      <c r="F62" s="629"/>
      <c r="G62" s="628"/>
      <c r="H62" s="600">
        <v>0</v>
      </c>
      <c r="I62" s="629"/>
      <c r="J62" s="629"/>
      <c r="K62" s="628"/>
      <c r="L62" s="600">
        <v>0</v>
      </c>
      <c r="M62" s="629"/>
      <c r="N62" s="628"/>
      <c r="O62" s="600"/>
      <c r="P62" s="629"/>
      <c r="Q62" s="628"/>
    </row>
    <row r="63" spans="1:17" x14ac:dyDescent="0.25">
      <c r="A63" s="601" t="s">
        <v>144</v>
      </c>
      <c r="B63" s="624"/>
      <c r="C63" s="601" t="s">
        <v>44</v>
      </c>
      <c r="D63" s="625"/>
      <c r="E63" s="625"/>
      <c r="F63" s="625"/>
      <c r="G63" s="624"/>
      <c r="H63" s="602">
        <f>SUM(H62:K62)</f>
        <v>0</v>
      </c>
      <c r="I63" s="625"/>
      <c r="J63" s="625"/>
      <c r="K63" s="624"/>
      <c r="L63" s="602">
        <v>0</v>
      </c>
      <c r="M63" s="625"/>
      <c r="N63" s="624"/>
      <c r="O63" s="602">
        <f>SUM(O62:Q62)</f>
        <v>0</v>
      </c>
      <c r="P63" s="625"/>
      <c r="Q63" s="624"/>
    </row>
    <row r="64" spans="1:17" x14ac:dyDescent="0.25">
      <c r="A64" s="591" t="s">
        <v>145</v>
      </c>
      <c r="B64" s="624"/>
      <c r="C64" s="591" t="s">
        <v>45</v>
      </c>
      <c r="D64" s="625"/>
      <c r="E64" s="625"/>
      <c r="F64" s="625"/>
      <c r="G64" s="624"/>
      <c r="H64" s="594">
        <f>H24+H29+H55+H61+H63+H58</f>
        <v>48369</v>
      </c>
      <c r="I64" s="625"/>
      <c r="J64" s="625"/>
      <c r="K64" s="624"/>
      <c r="L64" s="594">
        <f>L24+L29+L55+L58+L61+L63</f>
        <v>48552</v>
      </c>
      <c r="M64" s="625"/>
      <c r="N64" s="624"/>
      <c r="O64" s="594">
        <f>O24+O29+O55+O58+O61+O63</f>
        <v>52055</v>
      </c>
      <c r="P64" s="625"/>
      <c r="Q64" s="624"/>
    </row>
    <row r="65" spans="1:17" x14ac:dyDescent="0.25">
      <c r="A65" s="198"/>
      <c r="B65" s="199"/>
      <c r="C65" s="198"/>
      <c r="D65" s="199"/>
      <c r="E65" s="199"/>
      <c r="F65" s="199"/>
      <c r="G65" s="199"/>
      <c r="H65" s="200"/>
      <c r="I65" s="199"/>
      <c r="J65" s="199"/>
      <c r="K65" s="199"/>
      <c r="L65" s="200"/>
      <c r="M65" s="199"/>
      <c r="N65" s="199"/>
      <c r="O65" s="200"/>
      <c r="P65" s="199"/>
      <c r="Q65" s="194"/>
    </row>
    <row r="66" spans="1:17" ht="15.75" thickBot="1" x14ac:dyDescent="0.3">
      <c r="A66" s="607" t="s">
        <v>237</v>
      </c>
      <c r="B66" s="607"/>
      <c r="C66" s="607"/>
      <c r="D66" s="607"/>
      <c r="E66" s="607"/>
      <c r="F66" s="607"/>
      <c r="G66" s="607"/>
      <c r="H66" s="201"/>
      <c r="I66" s="202"/>
      <c r="J66" s="202"/>
      <c r="K66" s="202"/>
      <c r="L66" s="201"/>
      <c r="M66" s="202"/>
      <c r="N66" s="202"/>
      <c r="O66" s="201"/>
      <c r="P66" s="202"/>
      <c r="Q66" s="194"/>
    </row>
    <row r="67" spans="1:17" x14ac:dyDescent="0.25">
      <c r="A67" s="608" t="s">
        <v>187</v>
      </c>
      <c r="B67" s="632"/>
      <c r="C67" s="608" t="s">
        <v>146</v>
      </c>
      <c r="D67" s="633"/>
      <c r="E67" s="633"/>
      <c r="F67" s="633"/>
      <c r="G67" s="632"/>
      <c r="H67" s="611">
        <v>0</v>
      </c>
      <c r="I67" s="633"/>
      <c r="J67" s="633"/>
      <c r="K67" s="632"/>
      <c r="L67" s="611"/>
      <c r="M67" s="633"/>
      <c r="N67" s="632"/>
      <c r="O67" s="611"/>
      <c r="P67" s="633"/>
      <c r="Q67" s="632"/>
    </row>
    <row r="68" spans="1:17" x14ac:dyDescent="0.25">
      <c r="A68" s="597" t="s">
        <v>197</v>
      </c>
      <c r="B68" s="628"/>
      <c r="C68" s="597" t="s">
        <v>414</v>
      </c>
      <c r="D68" s="629"/>
      <c r="E68" s="629"/>
      <c r="F68" s="629"/>
      <c r="G68" s="628"/>
      <c r="H68" s="600">
        <v>0</v>
      </c>
      <c r="I68" s="629"/>
      <c r="J68" s="629"/>
      <c r="K68" s="628"/>
      <c r="L68" s="600"/>
      <c r="M68" s="629"/>
      <c r="N68" s="628"/>
      <c r="O68" s="600"/>
      <c r="P68" s="629"/>
      <c r="Q68" s="628"/>
    </row>
    <row r="69" spans="1:17" x14ac:dyDescent="0.25">
      <c r="A69" s="601" t="s">
        <v>198</v>
      </c>
      <c r="B69" s="624"/>
      <c r="C69" s="601" t="s">
        <v>156</v>
      </c>
      <c r="D69" s="625"/>
      <c r="E69" s="625"/>
      <c r="F69" s="625"/>
      <c r="G69" s="624"/>
      <c r="H69" s="602">
        <f>SUM(H67:K68)</f>
        <v>0</v>
      </c>
      <c r="I69" s="625"/>
      <c r="J69" s="625"/>
      <c r="K69" s="624"/>
      <c r="L69" s="602">
        <f>SUM(L67:N68)</f>
        <v>0</v>
      </c>
      <c r="M69" s="625"/>
      <c r="N69" s="624"/>
      <c r="O69" s="602">
        <f>SUM(O67:Q68)</f>
        <v>0</v>
      </c>
      <c r="P69" s="625"/>
      <c r="Q69" s="624"/>
    </row>
    <row r="70" spans="1:17" x14ac:dyDescent="0.25">
      <c r="A70" s="597" t="s">
        <v>201</v>
      </c>
      <c r="B70" s="628"/>
      <c r="C70" s="597" t="s">
        <v>178</v>
      </c>
      <c r="D70" s="629"/>
      <c r="E70" s="629"/>
      <c r="F70" s="629"/>
      <c r="G70" s="628"/>
      <c r="H70" s="600">
        <v>0</v>
      </c>
      <c r="I70" s="629"/>
      <c r="J70" s="629"/>
      <c r="K70" s="628"/>
      <c r="L70" s="600"/>
      <c r="M70" s="629"/>
      <c r="N70" s="628"/>
      <c r="O70" s="600"/>
      <c r="P70" s="629"/>
      <c r="Q70" s="628"/>
    </row>
    <row r="71" spans="1:17" x14ac:dyDescent="0.25">
      <c r="A71" s="601" t="s">
        <v>202</v>
      </c>
      <c r="B71" s="624"/>
      <c r="C71" s="601" t="s">
        <v>159</v>
      </c>
      <c r="D71" s="625"/>
      <c r="E71" s="625"/>
      <c r="F71" s="625"/>
      <c r="G71" s="624"/>
      <c r="H71" s="602">
        <f>SUM(H70:K70)</f>
        <v>0</v>
      </c>
      <c r="I71" s="625"/>
      <c r="J71" s="625"/>
      <c r="K71" s="624"/>
      <c r="L71" s="602">
        <f>SUM(L70:N70)</f>
        <v>0</v>
      </c>
      <c r="M71" s="625"/>
      <c r="N71" s="624"/>
      <c r="O71" s="602">
        <f>SUM(O70:Q70)</f>
        <v>0</v>
      </c>
      <c r="P71" s="625"/>
      <c r="Q71" s="624"/>
    </row>
    <row r="72" spans="1:17" x14ac:dyDescent="0.25">
      <c r="A72" s="597" t="s">
        <v>209</v>
      </c>
      <c r="B72" s="628"/>
      <c r="C72" s="597" t="s">
        <v>181</v>
      </c>
      <c r="D72" s="629"/>
      <c r="E72" s="629"/>
      <c r="F72" s="629"/>
      <c r="G72" s="628"/>
      <c r="H72" s="600">
        <v>0</v>
      </c>
      <c r="I72" s="629"/>
      <c r="J72" s="629"/>
      <c r="K72" s="628"/>
      <c r="L72" s="600"/>
      <c r="M72" s="629"/>
      <c r="N72" s="628"/>
      <c r="O72" s="600">
        <v>1008</v>
      </c>
      <c r="P72" s="629"/>
      <c r="Q72" s="628"/>
    </row>
    <row r="73" spans="1:17" x14ac:dyDescent="0.25">
      <c r="A73" s="597" t="s">
        <v>212</v>
      </c>
      <c r="B73" s="628"/>
      <c r="C73" s="597" t="s">
        <v>167</v>
      </c>
      <c r="D73" s="629"/>
      <c r="E73" s="629"/>
      <c r="F73" s="629"/>
      <c r="G73" s="628"/>
      <c r="H73" s="600">
        <v>0</v>
      </c>
      <c r="I73" s="629"/>
      <c r="J73" s="629"/>
      <c r="K73" s="628"/>
      <c r="L73" s="600"/>
      <c r="M73" s="629"/>
      <c r="N73" s="628"/>
      <c r="O73" s="600">
        <v>813</v>
      </c>
      <c r="P73" s="629"/>
      <c r="Q73" s="628"/>
    </row>
    <row r="74" spans="1:17" x14ac:dyDescent="0.25">
      <c r="A74" s="597" t="s">
        <v>213</v>
      </c>
      <c r="B74" s="628"/>
      <c r="C74" s="597" t="s">
        <v>168</v>
      </c>
      <c r="D74" s="629"/>
      <c r="E74" s="629"/>
      <c r="F74" s="629"/>
      <c r="G74" s="628"/>
      <c r="H74" s="600">
        <v>0</v>
      </c>
      <c r="I74" s="629"/>
      <c r="J74" s="629"/>
      <c r="K74" s="628"/>
      <c r="L74" s="600"/>
      <c r="M74" s="629"/>
      <c r="N74" s="628"/>
      <c r="O74" s="600">
        <v>492</v>
      </c>
      <c r="P74" s="629"/>
      <c r="Q74" s="628"/>
    </row>
    <row r="75" spans="1:17" x14ac:dyDescent="0.25">
      <c r="A75" s="597" t="s">
        <v>214</v>
      </c>
      <c r="B75" s="628"/>
      <c r="C75" s="597" t="s">
        <v>169</v>
      </c>
      <c r="D75" s="629"/>
      <c r="E75" s="629"/>
      <c r="F75" s="629"/>
      <c r="G75" s="628"/>
      <c r="H75" s="600">
        <v>0</v>
      </c>
      <c r="I75" s="629"/>
      <c r="J75" s="629"/>
      <c r="K75" s="628"/>
      <c r="L75" s="600"/>
      <c r="M75" s="629"/>
      <c r="N75" s="628"/>
      <c r="O75" s="600"/>
      <c r="P75" s="629"/>
      <c r="Q75" s="628"/>
    </row>
    <row r="76" spans="1:17" x14ac:dyDescent="0.25">
      <c r="A76" s="597" t="s">
        <v>215</v>
      </c>
      <c r="B76" s="628"/>
      <c r="C76" s="597" t="s">
        <v>170</v>
      </c>
      <c r="D76" s="629"/>
      <c r="E76" s="629"/>
      <c r="F76" s="629"/>
      <c r="G76" s="628"/>
      <c r="H76" s="600">
        <v>0</v>
      </c>
      <c r="I76" s="629"/>
      <c r="J76" s="629"/>
      <c r="K76" s="628"/>
      <c r="L76" s="600"/>
      <c r="M76" s="629"/>
      <c r="N76" s="628"/>
      <c r="O76" s="600">
        <v>3</v>
      </c>
      <c r="P76" s="629"/>
      <c r="Q76" s="628"/>
    </row>
    <row r="77" spans="1:17" x14ac:dyDescent="0.25">
      <c r="A77" s="601" t="s">
        <v>217</v>
      </c>
      <c r="B77" s="624"/>
      <c r="C77" s="601" t="s">
        <v>171</v>
      </c>
      <c r="D77" s="625"/>
      <c r="E77" s="625"/>
      <c r="F77" s="625"/>
      <c r="G77" s="624"/>
      <c r="H77" s="602">
        <f>SUM(H72:K76)</f>
        <v>0</v>
      </c>
      <c r="I77" s="625"/>
      <c r="J77" s="625"/>
      <c r="K77" s="624"/>
      <c r="L77" s="602"/>
      <c r="M77" s="625"/>
      <c r="N77" s="624"/>
      <c r="O77" s="602">
        <f>SUM(O72:Q76)</f>
        <v>2316</v>
      </c>
      <c r="P77" s="625"/>
      <c r="Q77" s="624"/>
    </row>
    <row r="78" spans="1:17" ht="15.75" thickBot="1" x14ac:dyDescent="0.3">
      <c r="A78" s="603"/>
      <c r="B78" s="630"/>
      <c r="C78" s="603" t="s">
        <v>453</v>
      </c>
      <c r="D78" s="631"/>
      <c r="E78" s="631"/>
      <c r="F78" s="631"/>
      <c r="G78" s="630"/>
      <c r="H78" s="606">
        <v>0</v>
      </c>
      <c r="I78" s="631"/>
      <c r="J78" s="631"/>
      <c r="K78" s="630"/>
      <c r="L78" s="606"/>
      <c r="M78" s="631"/>
      <c r="N78" s="630"/>
      <c r="O78" s="606"/>
      <c r="P78" s="631"/>
      <c r="Q78" s="630"/>
    </row>
    <row r="79" spans="1:17" ht="21.75" customHeight="1" x14ac:dyDescent="0.25">
      <c r="A79" s="597" t="s">
        <v>220</v>
      </c>
      <c r="B79" s="628"/>
      <c r="C79" s="597" t="s">
        <v>183</v>
      </c>
      <c r="D79" s="629"/>
      <c r="E79" s="629"/>
      <c r="F79" s="629"/>
      <c r="G79" s="628"/>
      <c r="H79" s="600"/>
      <c r="I79" s="629"/>
      <c r="J79" s="629"/>
      <c r="K79" s="628"/>
      <c r="L79" s="600"/>
      <c r="M79" s="629"/>
      <c r="N79" s="628"/>
      <c r="O79" s="600"/>
      <c r="P79" s="629"/>
      <c r="Q79" s="628"/>
    </row>
    <row r="80" spans="1:17" x14ac:dyDescent="0.25">
      <c r="A80" s="601" t="s">
        <v>221</v>
      </c>
      <c r="B80" s="624"/>
      <c r="C80" s="601" t="s">
        <v>173</v>
      </c>
      <c r="D80" s="625"/>
      <c r="E80" s="625"/>
      <c r="F80" s="625"/>
      <c r="G80" s="624"/>
      <c r="H80" s="602">
        <f>SUM(H79:K79)</f>
        <v>0</v>
      </c>
      <c r="I80" s="625"/>
      <c r="J80" s="625"/>
      <c r="K80" s="624"/>
      <c r="L80" s="602"/>
      <c r="M80" s="625"/>
      <c r="N80" s="624"/>
      <c r="O80" s="602">
        <f>SUM(O79:Q79)</f>
        <v>0</v>
      </c>
      <c r="P80" s="625"/>
      <c r="Q80" s="624"/>
    </row>
    <row r="81" spans="1:17" x14ac:dyDescent="0.25">
      <c r="A81" s="597" t="s">
        <v>223</v>
      </c>
      <c r="B81" s="628"/>
      <c r="C81" s="597" t="s">
        <v>454</v>
      </c>
      <c r="D81" s="629"/>
      <c r="E81" s="629"/>
      <c r="F81" s="629"/>
      <c r="G81" s="628"/>
      <c r="H81" s="600"/>
      <c r="I81" s="629"/>
      <c r="J81" s="629"/>
      <c r="K81" s="628"/>
      <c r="L81" s="600"/>
      <c r="M81" s="629"/>
      <c r="N81" s="628"/>
      <c r="O81" s="600"/>
      <c r="P81" s="629"/>
      <c r="Q81" s="628"/>
    </row>
    <row r="82" spans="1:17" x14ac:dyDescent="0.25">
      <c r="A82" s="601" t="s">
        <v>224</v>
      </c>
      <c r="B82" s="624"/>
      <c r="C82" s="601" t="s">
        <v>175</v>
      </c>
      <c r="D82" s="625"/>
      <c r="E82" s="625"/>
      <c r="F82" s="625"/>
      <c r="G82" s="624"/>
      <c r="H82" s="602">
        <f>SUM(H81:K81)</f>
        <v>0</v>
      </c>
      <c r="I82" s="625"/>
      <c r="J82" s="625"/>
      <c r="K82" s="624"/>
      <c r="L82" s="602"/>
      <c r="M82" s="625"/>
      <c r="N82" s="624"/>
      <c r="O82" s="602">
        <f>SUM(O81:Q81)</f>
        <v>0</v>
      </c>
      <c r="P82" s="625"/>
      <c r="Q82" s="624"/>
    </row>
    <row r="83" spans="1:17" x14ac:dyDescent="0.25">
      <c r="A83" s="597" t="s">
        <v>225</v>
      </c>
      <c r="B83" s="628"/>
      <c r="C83" s="597" t="s">
        <v>176</v>
      </c>
      <c r="D83" s="629"/>
      <c r="E83" s="629"/>
      <c r="F83" s="629"/>
      <c r="G83" s="628"/>
      <c r="H83" s="600">
        <v>2301</v>
      </c>
      <c r="I83" s="629"/>
      <c r="J83" s="629"/>
      <c r="K83" s="628"/>
      <c r="L83" s="600">
        <v>2301</v>
      </c>
      <c r="M83" s="629"/>
      <c r="N83" s="628"/>
      <c r="O83" s="600">
        <v>2494</v>
      </c>
      <c r="P83" s="629"/>
      <c r="Q83" s="628"/>
    </row>
    <row r="84" spans="1:17" x14ac:dyDescent="0.25">
      <c r="A84" s="597" t="s">
        <v>463</v>
      </c>
      <c r="B84" s="628"/>
      <c r="C84" s="597" t="s">
        <v>452</v>
      </c>
      <c r="D84" s="629"/>
      <c r="E84" s="629"/>
      <c r="F84" s="629"/>
      <c r="G84" s="628"/>
      <c r="H84" s="600">
        <v>46068</v>
      </c>
      <c r="I84" s="629"/>
      <c r="J84" s="629"/>
      <c r="K84" s="628"/>
      <c r="L84" s="600">
        <v>46251</v>
      </c>
      <c r="M84" s="629"/>
      <c r="N84" s="628"/>
      <c r="O84" s="600">
        <v>49546</v>
      </c>
      <c r="P84" s="629"/>
      <c r="Q84" s="628"/>
    </row>
    <row r="85" spans="1:17" x14ac:dyDescent="0.25">
      <c r="A85" s="601" t="s">
        <v>227</v>
      </c>
      <c r="B85" s="624"/>
      <c r="C85" s="601" t="s">
        <v>186</v>
      </c>
      <c r="D85" s="625"/>
      <c r="E85" s="625"/>
      <c r="F85" s="625"/>
      <c r="G85" s="624"/>
      <c r="H85" s="602">
        <f>SUM(H83:K84)</f>
        <v>48369</v>
      </c>
      <c r="I85" s="625"/>
      <c r="J85" s="625"/>
      <c r="K85" s="624"/>
      <c r="L85" s="602">
        <f>SUM(L83:N84)</f>
        <v>48552</v>
      </c>
      <c r="M85" s="625"/>
      <c r="N85" s="624"/>
      <c r="O85" s="602">
        <f>SUM(O83:Q84)</f>
        <v>52040</v>
      </c>
      <c r="P85" s="625"/>
      <c r="Q85" s="624"/>
    </row>
    <row r="86" spans="1:17" x14ac:dyDescent="0.25">
      <c r="A86" s="591" t="s">
        <v>228</v>
      </c>
      <c r="B86" s="624"/>
      <c r="C86" s="591" t="s">
        <v>177</v>
      </c>
      <c r="D86" s="625"/>
      <c r="E86" s="625"/>
      <c r="F86" s="625"/>
      <c r="G86" s="624"/>
      <c r="H86" s="594">
        <f>H69+H77+H80+H82+H85+H71</f>
        <v>48369</v>
      </c>
      <c r="I86" s="625"/>
      <c r="J86" s="625"/>
      <c r="K86" s="624"/>
      <c r="L86" s="594">
        <f>L69+L71+L77+L80+L82+L85</f>
        <v>48552</v>
      </c>
      <c r="M86" s="625"/>
      <c r="N86" s="624"/>
      <c r="O86" s="594">
        <f>O69+O77+O78+O80+O82+O85+O71</f>
        <v>54356</v>
      </c>
      <c r="P86" s="625"/>
      <c r="Q86" s="624"/>
    </row>
    <row r="87" spans="1:17" x14ac:dyDescent="0.25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1:17" x14ac:dyDescent="0.25">
      <c r="A88" s="195"/>
      <c r="B88" s="195"/>
      <c r="C88" s="196" t="s">
        <v>235</v>
      </c>
      <c r="D88" s="195"/>
      <c r="E88" s="195"/>
      <c r="F88" s="195"/>
      <c r="G88" s="195"/>
      <c r="H88" s="626">
        <f>H86-H64</f>
        <v>0</v>
      </c>
      <c r="I88" s="627"/>
      <c r="J88" s="627"/>
      <c r="K88" s="627"/>
      <c r="L88" s="195"/>
      <c r="M88" s="197">
        <f>L86-L64</f>
        <v>0</v>
      </c>
      <c r="N88" s="195"/>
      <c r="O88" s="195"/>
      <c r="P88" s="195"/>
      <c r="Q88" s="195"/>
    </row>
  </sheetData>
  <mergeCells count="379">
    <mergeCell ref="A3:O3"/>
    <mergeCell ref="B4:O4"/>
    <mergeCell ref="A7:O7"/>
    <mergeCell ref="A9:O9"/>
    <mergeCell ref="A10:G10"/>
    <mergeCell ref="H10:N10"/>
    <mergeCell ref="O10:Q10"/>
    <mergeCell ref="A13:B13"/>
    <mergeCell ref="C13:G13"/>
    <mergeCell ref="H13:K13"/>
    <mergeCell ref="L13:N13"/>
    <mergeCell ref="O13:Q13"/>
    <mergeCell ref="A14:B14"/>
    <mergeCell ref="C14:G14"/>
    <mergeCell ref="H14:K14"/>
    <mergeCell ref="A11:B11"/>
    <mergeCell ref="C11:G11"/>
    <mergeCell ref="H11:K11"/>
    <mergeCell ref="L11:N11"/>
    <mergeCell ref="O11:Q11"/>
    <mergeCell ref="A12:B12"/>
    <mergeCell ref="C12:G12"/>
    <mergeCell ref="H12:K12"/>
    <mergeCell ref="L12:N12"/>
    <mergeCell ref="O12:Q12"/>
    <mergeCell ref="L14:N14"/>
    <mergeCell ref="O14:Q14"/>
    <mergeCell ref="A15:B15"/>
    <mergeCell ref="C15:G15"/>
    <mergeCell ref="H15:K15"/>
    <mergeCell ref="L15:N15"/>
    <mergeCell ref="O15:Q15"/>
    <mergeCell ref="A16:B16"/>
    <mergeCell ref="C16:G16"/>
    <mergeCell ref="H16:K16"/>
    <mergeCell ref="L16:N16"/>
    <mergeCell ref="O16:Q16"/>
    <mergeCell ref="A17:B17"/>
    <mergeCell ref="C17:G17"/>
    <mergeCell ref="H17:K17"/>
    <mergeCell ref="L17:N17"/>
    <mergeCell ref="O17:Q17"/>
    <mergeCell ref="A18:B18"/>
    <mergeCell ref="C18:G18"/>
    <mergeCell ref="H18:K18"/>
    <mergeCell ref="L18:N18"/>
    <mergeCell ref="O18:Q18"/>
    <mergeCell ref="A19:B19"/>
    <mergeCell ref="C19:G19"/>
    <mergeCell ref="H19:K19"/>
    <mergeCell ref="L19:N19"/>
    <mergeCell ref="O19:Q19"/>
    <mergeCell ref="A20:B20"/>
    <mergeCell ref="C20:G20"/>
    <mergeCell ref="H20:K20"/>
    <mergeCell ref="L20:N20"/>
    <mergeCell ref="O20:Q20"/>
    <mergeCell ref="A21:B21"/>
    <mergeCell ref="C21:G21"/>
    <mergeCell ref="H21:K21"/>
    <mergeCell ref="L21:N21"/>
    <mergeCell ref="O21:Q21"/>
    <mergeCell ref="A22:B22"/>
    <mergeCell ref="C22:G22"/>
    <mergeCell ref="H22:K22"/>
    <mergeCell ref="L22:N22"/>
    <mergeCell ref="O22:Q22"/>
    <mergeCell ref="A23:B23"/>
    <mergeCell ref="C23:G23"/>
    <mergeCell ref="H23:K23"/>
    <mergeCell ref="L23:N23"/>
    <mergeCell ref="O23:Q23"/>
    <mergeCell ref="A24:B24"/>
    <mergeCell ref="C24:G24"/>
    <mergeCell ref="H24:K24"/>
    <mergeCell ref="L24:N24"/>
    <mergeCell ref="O24:Q24"/>
    <mergeCell ref="A25:B25"/>
    <mergeCell ref="C25:G25"/>
    <mergeCell ref="H25:K25"/>
    <mergeCell ref="L25:N25"/>
    <mergeCell ref="O25:Q25"/>
    <mergeCell ref="A26:B26"/>
    <mergeCell ref="C26:G26"/>
    <mergeCell ref="H26:K26"/>
    <mergeCell ref="L26:N26"/>
    <mergeCell ref="O26:Q26"/>
    <mergeCell ref="A27:B27"/>
    <mergeCell ref="C27:G27"/>
    <mergeCell ref="H27:K27"/>
    <mergeCell ref="L27:N27"/>
    <mergeCell ref="O27:Q27"/>
    <mergeCell ref="A28:B28"/>
    <mergeCell ref="C28:G28"/>
    <mergeCell ref="H28:K28"/>
    <mergeCell ref="L28:N28"/>
    <mergeCell ref="O28:Q28"/>
    <mergeCell ref="A29:B29"/>
    <mergeCell ref="C29:G29"/>
    <mergeCell ref="H29:K29"/>
    <mergeCell ref="L29:N29"/>
    <mergeCell ref="O29:Q29"/>
    <mergeCell ref="A30:B30"/>
    <mergeCell ref="C30:G30"/>
    <mergeCell ref="H30:K30"/>
    <mergeCell ref="L30:N30"/>
    <mergeCell ref="O30:Q30"/>
    <mergeCell ref="A31:B31"/>
    <mergeCell ref="C31:G31"/>
    <mergeCell ref="H31:K31"/>
    <mergeCell ref="L31:N31"/>
    <mergeCell ref="O31:Q31"/>
    <mergeCell ref="A32:B32"/>
    <mergeCell ref="C32:G32"/>
    <mergeCell ref="H32:K32"/>
    <mergeCell ref="L32:N32"/>
    <mergeCell ref="O32:Q32"/>
    <mergeCell ref="A33:B33"/>
    <mergeCell ref="C33:G33"/>
    <mergeCell ref="H33:K33"/>
    <mergeCell ref="L33:N33"/>
    <mergeCell ref="O33:Q33"/>
    <mergeCell ref="A34:B34"/>
    <mergeCell ref="C34:G34"/>
    <mergeCell ref="H34:K34"/>
    <mergeCell ref="L34:N34"/>
    <mergeCell ref="O34:Q34"/>
    <mergeCell ref="A35:B35"/>
    <mergeCell ref="C35:G35"/>
    <mergeCell ref="H35:K35"/>
    <mergeCell ref="L35:N35"/>
    <mergeCell ref="O35:Q35"/>
    <mergeCell ref="A36:B36"/>
    <mergeCell ref="C36:G36"/>
    <mergeCell ref="H36:K36"/>
    <mergeCell ref="L36:N36"/>
    <mergeCell ref="O36:Q36"/>
    <mergeCell ref="A37:B37"/>
    <mergeCell ref="C37:G37"/>
    <mergeCell ref="H37:K37"/>
    <mergeCell ref="L37:N37"/>
    <mergeCell ref="O37:Q37"/>
    <mergeCell ref="A38:B38"/>
    <mergeCell ref="C38:G38"/>
    <mergeCell ref="H38:K38"/>
    <mergeCell ref="L38:N38"/>
    <mergeCell ref="O38:Q38"/>
    <mergeCell ref="A39:B39"/>
    <mergeCell ref="C39:G39"/>
    <mergeCell ref="H39:K39"/>
    <mergeCell ref="L39:N39"/>
    <mergeCell ref="O39:Q39"/>
    <mergeCell ref="A40:B40"/>
    <mergeCell ref="C40:G40"/>
    <mergeCell ref="H40:K40"/>
    <mergeCell ref="L40:N40"/>
    <mergeCell ref="O40:Q40"/>
    <mergeCell ref="A41:B41"/>
    <mergeCell ref="C41:G41"/>
    <mergeCell ref="H41:K41"/>
    <mergeCell ref="L41:N41"/>
    <mergeCell ref="O41:Q41"/>
    <mergeCell ref="A42:B42"/>
    <mergeCell ref="C42:G42"/>
    <mergeCell ref="H42:K42"/>
    <mergeCell ref="L42:N42"/>
    <mergeCell ref="O42:Q42"/>
    <mergeCell ref="A43:B43"/>
    <mergeCell ref="C43:G43"/>
    <mergeCell ref="H43:K43"/>
    <mergeCell ref="L43:N43"/>
    <mergeCell ref="O43:Q43"/>
    <mergeCell ref="A44:B44"/>
    <mergeCell ref="C44:G44"/>
    <mergeCell ref="H44:K44"/>
    <mergeCell ref="L44:N44"/>
    <mergeCell ref="O44:Q44"/>
    <mergeCell ref="A45:B45"/>
    <mergeCell ref="C45:G45"/>
    <mergeCell ref="H45:K45"/>
    <mergeCell ref="L45:N45"/>
    <mergeCell ref="O45:Q45"/>
    <mergeCell ref="A46:B46"/>
    <mergeCell ref="C46:G46"/>
    <mergeCell ref="H46:K46"/>
    <mergeCell ref="L46:N46"/>
    <mergeCell ref="O46:Q46"/>
    <mergeCell ref="A47:B47"/>
    <mergeCell ref="C47:G47"/>
    <mergeCell ref="H47:K47"/>
    <mergeCell ref="L47:N47"/>
    <mergeCell ref="O47:Q47"/>
    <mergeCell ref="A48:B48"/>
    <mergeCell ref="C48:G48"/>
    <mergeCell ref="H48:K48"/>
    <mergeCell ref="L48:N48"/>
    <mergeCell ref="O48:Q48"/>
    <mergeCell ref="A49:B49"/>
    <mergeCell ref="C49:G49"/>
    <mergeCell ref="H49:K49"/>
    <mergeCell ref="L49:N49"/>
    <mergeCell ref="O49:Q49"/>
    <mergeCell ref="A50:B50"/>
    <mergeCell ref="C50:G50"/>
    <mergeCell ref="H50:K50"/>
    <mergeCell ref="L50:N50"/>
    <mergeCell ref="O50:Q50"/>
    <mergeCell ref="A51:B51"/>
    <mergeCell ref="C51:G51"/>
    <mergeCell ref="H51:K51"/>
    <mergeCell ref="L51:N51"/>
    <mergeCell ref="O51:Q51"/>
    <mergeCell ref="A52:B52"/>
    <mergeCell ref="C52:G52"/>
    <mergeCell ref="H52:K52"/>
    <mergeCell ref="L52:N52"/>
    <mergeCell ref="O52:Q52"/>
    <mergeCell ref="A53:B53"/>
    <mergeCell ref="C53:G53"/>
    <mergeCell ref="H53:K53"/>
    <mergeCell ref="L53:N53"/>
    <mergeCell ref="O53:Q53"/>
    <mergeCell ref="A54:B54"/>
    <mergeCell ref="C54:G54"/>
    <mergeCell ref="H54:K54"/>
    <mergeCell ref="L54:N54"/>
    <mergeCell ref="O54:Q54"/>
    <mergeCell ref="A55:B55"/>
    <mergeCell ref="C55:G55"/>
    <mergeCell ref="H55:K55"/>
    <mergeCell ref="L55:N55"/>
    <mergeCell ref="O55:Q55"/>
    <mergeCell ref="A56:B56"/>
    <mergeCell ref="C56:G56"/>
    <mergeCell ref="H56:K56"/>
    <mergeCell ref="L56:N56"/>
    <mergeCell ref="O56:Q56"/>
    <mergeCell ref="A57:B57"/>
    <mergeCell ref="C57:G57"/>
    <mergeCell ref="H57:K57"/>
    <mergeCell ref="L57:N57"/>
    <mergeCell ref="O57:Q57"/>
    <mergeCell ref="A58:B58"/>
    <mergeCell ref="C58:G58"/>
    <mergeCell ref="H58:K58"/>
    <mergeCell ref="L58:N58"/>
    <mergeCell ref="O58:Q58"/>
    <mergeCell ref="A59:B59"/>
    <mergeCell ref="C59:G59"/>
    <mergeCell ref="H59:K59"/>
    <mergeCell ref="L59:N59"/>
    <mergeCell ref="O59:Q59"/>
    <mergeCell ref="A60:B60"/>
    <mergeCell ref="C60:G60"/>
    <mergeCell ref="H60:K60"/>
    <mergeCell ref="L60:N60"/>
    <mergeCell ref="O60:Q60"/>
    <mergeCell ref="A61:B61"/>
    <mergeCell ref="C61:G61"/>
    <mergeCell ref="H61:K61"/>
    <mergeCell ref="L61:N61"/>
    <mergeCell ref="O61:Q61"/>
    <mergeCell ref="A62:B62"/>
    <mergeCell ref="C62:G62"/>
    <mergeCell ref="H62:K62"/>
    <mergeCell ref="L62:N62"/>
    <mergeCell ref="O62:Q62"/>
    <mergeCell ref="A66:G66"/>
    <mergeCell ref="A67:B67"/>
    <mergeCell ref="C67:G67"/>
    <mergeCell ref="H67:K67"/>
    <mergeCell ref="L67:N67"/>
    <mergeCell ref="O67:Q67"/>
    <mergeCell ref="A63:B63"/>
    <mergeCell ref="C63:G63"/>
    <mergeCell ref="H63:K63"/>
    <mergeCell ref="L63:N63"/>
    <mergeCell ref="O63:Q63"/>
    <mergeCell ref="A64:B64"/>
    <mergeCell ref="C64:G64"/>
    <mergeCell ref="H64:K64"/>
    <mergeCell ref="L64:N64"/>
    <mergeCell ref="O64:Q64"/>
    <mergeCell ref="A68:B68"/>
    <mergeCell ref="C68:G68"/>
    <mergeCell ref="H68:K68"/>
    <mergeCell ref="L68:N68"/>
    <mergeCell ref="O68:Q68"/>
    <mergeCell ref="A69:B69"/>
    <mergeCell ref="C69:G69"/>
    <mergeCell ref="H69:K69"/>
    <mergeCell ref="L69:N69"/>
    <mergeCell ref="O69:Q69"/>
    <mergeCell ref="A70:B70"/>
    <mergeCell ref="C70:G70"/>
    <mergeCell ref="H70:K70"/>
    <mergeCell ref="L70:N70"/>
    <mergeCell ref="O70:Q70"/>
    <mergeCell ref="A71:B71"/>
    <mergeCell ref="C71:G71"/>
    <mergeCell ref="H71:K71"/>
    <mergeCell ref="L71:N71"/>
    <mergeCell ref="O71:Q71"/>
    <mergeCell ref="A72:B72"/>
    <mergeCell ref="C72:G72"/>
    <mergeCell ref="H72:K72"/>
    <mergeCell ref="L72:N72"/>
    <mergeCell ref="O72:Q72"/>
    <mergeCell ref="A73:B73"/>
    <mergeCell ref="C73:G73"/>
    <mergeCell ref="H73:K73"/>
    <mergeCell ref="L73:N73"/>
    <mergeCell ref="O73:Q73"/>
    <mergeCell ref="A74:B74"/>
    <mergeCell ref="C74:G74"/>
    <mergeCell ref="H74:K74"/>
    <mergeCell ref="L74:N74"/>
    <mergeCell ref="O74:Q74"/>
    <mergeCell ref="A75:B75"/>
    <mergeCell ref="C75:G75"/>
    <mergeCell ref="H75:K75"/>
    <mergeCell ref="L75:N75"/>
    <mergeCell ref="O75:Q75"/>
    <mergeCell ref="A76:B76"/>
    <mergeCell ref="C76:G76"/>
    <mergeCell ref="H76:K76"/>
    <mergeCell ref="L76:N76"/>
    <mergeCell ref="O76:Q76"/>
    <mergeCell ref="A77:B77"/>
    <mergeCell ref="C77:G77"/>
    <mergeCell ref="H77:K77"/>
    <mergeCell ref="L77:N77"/>
    <mergeCell ref="O77:Q77"/>
    <mergeCell ref="A78:B78"/>
    <mergeCell ref="C78:G78"/>
    <mergeCell ref="H78:K78"/>
    <mergeCell ref="L78:N78"/>
    <mergeCell ref="O78:Q78"/>
    <mergeCell ref="A79:B79"/>
    <mergeCell ref="C79:G79"/>
    <mergeCell ref="H79:K79"/>
    <mergeCell ref="L79:N79"/>
    <mergeCell ref="O79:Q79"/>
    <mergeCell ref="C83:G83"/>
    <mergeCell ref="H83:K83"/>
    <mergeCell ref="L83:N83"/>
    <mergeCell ref="O83:Q83"/>
    <mergeCell ref="A80:B80"/>
    <mergeCell ref="C80:G80"/>
    <mergeCell ref="H80:K80"/>
    <mergeCell ref="L80:N80"/>
    <mergeCell ref="O80:Q80"/>
    <mergeCell ref="A81:B81"/>
    <mergeCell ref="C81:G81"/>
    <mergeCell ref="H81:K81"/>
    <mergeCell ref="L81:N81"/>
    <mergeCell ref="O81:Q81"/>
    <mergeCell ref="A82:B82"/>
    <mergeCell ref="C82:G82"/>
    <mergeCell ref="H82:K82"/>
    <mergeCell ref="L82:N82"/>
    <mergeCell ref="O82:Q82"/>
    <mergeCell ref="A83:B83"/>
    <mergeCell ref="A86:B86"/>
    <mergeCell ref="C86:G86"/>
    <mergeCell ref="H86:K86"/>
    <mergeCell ref="L86:N86"/>
    <mergeCell ref="O86:Q86"/>
    <mergeCell ref="H88:K88"/>
    <mergeCell ref="A84:B84"/>
    <mergeCell ref="C84:G84"/>
    <mergeCell ref="H84:K84"/>
    <mergeCell ref="L84:N84"/>
    <mergeCell ref="O84:Q84"/>
    <mergeCell ref="A85:B85"/>
    <mergeCell ref="C85:G85"/>
    <mergeCell ref="H85:K85"/>
    <mergeCell ref="L85:N85"/>
    <mergeCell ref="O85:Q85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opLeftCell="A46" workbookViewId="0">
      <selection activeCell="N40" sqref="N40"/>
    </sheetView>
  </sheetViews>
  <sheetFormatPr defaultRowHeight="15" x14ac:dyDescent="0.25"/>
  <cols>
    <col min="5" max="5" width="21.7109375" customWidth="1"/>
    <col min="6" max="7" width="10.5703125" customWidth="1"/>
  </cols>
  <sheetData>
    <row r="1" spans="1:7" x14ac:dyDescent="0.25">
      <c r="A1" s="159"/>
      <c r="B1" s="159"/>
      <c r="C1" s="159"/>
      <c r="D1" s="159"/>
      <c r="E1" s="446" t="s">
        <v>464</v>
      </c>
      <c r="F1" s="446"/>
      <c r="G1" s="159"/>
    </row>
    <row r="2" spans="1:7" x14ac:dyDescent="0.25">
      <c r="A2" s="159"/>
      <c r="B2" s="159"/>
      <c r="C2" s="159"/>
      <c r="D2" s="159"/>
      <c r="E2" s="159"/>
      <c r="F2" s="159"/>
      <c r="G2" s="159"/>
    </row>
    <row r="3" spans="1:7" ht="15.75" x14ac:dyDescent="0.25">
      <c r="A3" s="670" t="s">
        <v>293</v>
      </c>
      <c r="B3" s="670"/>
      <c r="C3" s="670"/>
      <c r="D3" s="670"/>
      <c r="E3" s="670"/>
      <c r="F3" s="670"/>
      <c r="G3" s="670"/>
    </row>
    <row r="4" spans="1:7" ht="15.75" x14ac:dyDescent="0.25">
      <c r="A4" s="574" t="s">
        <v>465</v>
      </c>
      <c r="B4" s="574"/>
      <c r="C4" s="574"/>
      <c r="D4" s="574"/>
      <c r="E4" s="574"/>
      <c r="F4" s="574"/>
      <c r="G4" s="574"/>
    </row>
    <row r="5" spans="1:7" x14ac:dyDescent="0.25">
      <c r="A5" s="682"/>
      <c r="B5" s="682"/>
      <c r="C5" s="682"/>
      <c r="D5" s="682"/>
      <c r="E5" s="682"/>
      <c r="F5" s="682"/>
      <c r="G5" s="682"/>
    </row>
    <row r="6" spans="1:7" ht="15.75" thickBot="1" x14ac:dyDescent="0.3">
      <c r="A6" s="159"/>
      <c r="B6" s="203"/>
      <c r="C6" s="203"/>
      <c r="D6" s="203"/>
      <c r="E6" s="203"/>
      <c r="F6" s="671" t="s">
        <v>466</v>
      </c>
      <c r="G6" s="671"/>
    </row>
    <row r="7" spans="1:7" ht="15.75" thickTop="1" x14ac:dyDescent="0.25">
      <c r="A7" s="683" t="s">
        <v>467</v>
      </c>
      <c r="B7" s="685" t="s">
        <v>468</v>
      </c>
      <c r="C7" s="685"/>
      <c r="D7" s="685"/>
      <c r="E7" s="686"/>
      <c r="F7" s="204" t="s">
        <v>469</v>
      </c>
      <c r="G7" s="204" t="s">
        <v>230</v>
      </c>
    </row>
    <row r="8" spans="1:7" x14ac:dyDescent="0.25">
      <c r="A8" s="684"/>
      <c r="B8" s="687"/>
      <c r="C8" s="687"/>
      <c r="D8" s="687"/>
      <c r="E8" s="688"/>
      <c r="F8" s="678" t="s">
        <v>470</v>
      </c>
      <c r="G8" s="678"/>
    </row>
    <row r="9" spans="1:7" x14ac:dyDescent="0.25">
      <c r="A9" s="205" t="s">
        <v>471</v>
      </c>
      <c r="B9" s="689" t="s">
        <v>472</v>
      </c>
      <c r="C9" s="689"/>
      <c r="D9" s="689"/>
      <c r="E9" s="689"/>
      <c r="F9" s="235">
        <f>SUM(F10:F15)</f>
        <v>8000</v>
      </c>
      <c r="G9" s="249">
        <f>SUM(G10:G15)</f>
        <v>12173</v>
      </c>
    </row>
    <row r="10" spans="1:7" x14ac:dyDescent="0.25">
      <c r="A10" s="206"/>
      <c r="B10" s="661" t="s">
        <v>473</v>
      </c>
      <c r="C10" s="662"/>
      <c r="D10" s="662"/>
      <c r="E10" s="663"/>
      <c r="F10" s="207">
        <v>2000</v>
      </c>
      <c r="G10" s="208">
        <v>0</v>
      </c>
    </row>
    <row r="11" spans="1:7" x14ac:dyDescent="0.25">
      <c r="A11" s="206"/>
      <c r="B11" s="661" t="s">
        <v>474</v>
      </c>
      <c r="C11" s="662"/>
      <c r="D11" s="662"/>
      <c r="E11" s="663"/>
      <c r="F11" s="207">
        <v>6000</v>
      </c>
      <c r="G11" s="208">
        <v>12173</v>
      </c>
    </row>
    <row r="12" spans="1:7" x14ac:dyDescent="0.25">
      <c r="A12" s="206"/>
      <c r="B12" s="661"/>
      <c r="C12" s="662"/>
      <c r="D12" s="662"/>
      <c r="E12" s="663"/>
      <c r="F12" s="207"/>
      <c r="G12" s="208"/>
    </row>
    <row r="13" spans="1:7" x14ac:dyDescent="0.25">
      <c r="A13" s="206"/>
      <c r="B13" s="679"/>
      <c r="C13" s="680"/>
      <c r="D13" s="680"/>
      <c r="E13" s="681"/>
      <c r="F13" s="209"/>
      <c r="G13" s="208"/>
    </row>
    <row r="14" spans="1:7" x14ac:dyDescent="0.25">
      <c r="A14" s="206"/>
      <c r="B14" s="679"/>
      <c r="C14" s="680"/>
      <c r="D14" s="680"/>
      <c r="E14" s="681"/>
      <c r="F14" s="209"/>
      <c r="G14" s="208"/>
    </row>
    <row r="15" spans="1:7" x14ac:dyDescent="0.25">
      <c r="A15" s="210"/>
      <c r="B15" s="661"/>
      <c r="C15" s="662"/>
      <c r="D15" s="662"/>
      <c r="E15" s="663"/>
      <c r="F15" s="211"/>
      <c r="G15" s="211"/>
    </row>
    <row r="16" spans="1:7" x14ac:dyDescent="0.25">
      <c r="A16" s="212" t="s">
        <v>475</v>
      </c>
      <c r="B16" s="667" t="s">
        <v>476</v>
      </c>
      <c r="C16" s="667"/>
      <c r="D16" s="667"/>
      <c r="E16" s="667"/>
      <c r="F16" s="213"/>
      <c r="G16" s="214"/>
    </row>
    <row r="17" spans="1:7" x14ac:dyDescent="0.25">
      <c r="A17" s="215"/>
      <c r="B17" s="661"/>
      <c r="C17" s="662"/>
      <c r="D17" s="662"/>
      <c r="E17" s="663"/>
      <c r="F17" s="213"/>
      <c r="G17" s="216">
        <v>0</v>
      </c>
    </row>
    <row r="18" spans="1:7" x14ac:dyDescent="0.25">
      <c r="A18" s="217"/>
      <c r="B18" s="661"/>
      <c r="C18" s="662"/>
      <c r="D18" s="662"/>
      <c r="E18" s="663"/>
      <c r="F18" s="218"/>
      <c r="G18" s="216"/>
    </row>
    <row r="19" spans="1:7" ht="15.75" thickBot="1" x14ac:dyDescent="0.3">
      <c r="A19" s="219"/>
      <c r="B19" s="668" t="s">
        <v>425</v>
      </c>
      <c r="C19" s="668"/>
      <c r="D19" s="668"/>
      <c r="E19" s="669"/>
      <c r="F19" s="220">
        <f>F9+F16</f>
        <v>8000</v>
      </c>
      <c r="G19" s="220">
        <f>G9+G16</f>
        <v>12173</v>
      </c>
    </row>
    <row r="20" spans="1:7" ht="15.75" thickTop="1" x14ac:dyDescent="0.25">
      <c r="A20" s="159"/>
      <c r="B20" s="159"/>
      <c r="C20" s="159"/>
      <c r="D20" s="159"/>
      <c r="E20" s="159"/>
      <c r="F20" s="159"/>
      <c r="G20" s="159"/>
    </row>
    <row r="21" spans="1:7" x14ac:dyDescent="0.25">
      <c r="A21" s="159"/>
      <c r="B21" s="159"/>
      <c r="C21" s="159"/>
      <c r="D21" s="159"/>
      <c r="E21" s="159"/>
      <c r="F21" s="159"/>
      <c r="G21" s="159"/>
    </row>
    <row r="22" spans="1:7" ht="15.75" x14ac:dyDescent="0.25">
      <c r="A22" s="670" t="s">
        <v>293</v>
      </c>
      <c r="B22" s="670"/>
      <c r="C22" s="670"/>
      <c r="D22" s="670"/>
      <c r="E22" s="670"/>
      <c r="F22" s="670"/>
      <c r="G22" s="670"/>
    </row>
    <row r="23" spans="1:7" ht="15.75" x14ac:dyDescent="0.25">
      <c r="A23" s="574" t="s">
        <v>477</v>
      </c>
      <c r="B23" s="574"/>
      <c r="C23" s="574"/>
      <c r="D23" s="574"/>
      <c r="E23" s="574"/>
      <c r="F23" s="574"/>
      <c r="G23" s="574"/>
    </row>
    <row r="24" spans="1:7" x14ac:dyDescent="0.25">
      <c r="A24" s="159"/>
      <c r="B24" s="159"/>
      <c r="C24" s="159"/>
      <c r="D24" s="159"/>
      <c r="E24" s="159"/>
      <c r="F24" s="159"/>
      <c r="G24" s="159"/>
    </row>
    <row r="25" spans="1:7" ht="15.75" thickBot="1" x14ac:dyDescent="0.3">
      <c r="A25" s="159"/>
      <c r="B25" s="159"/>
      <c r="C25" s="159"/>
      <c r="D25" s="159"/>
      <c r="E25" s="159"/>
      <c r="F25" s="671" t="s">
        <v>466</v>
      </c>
      <c r="G25" s="671"/>
    </row>
    <row r="26" spans="1:7" ht="15.75" thickTop="1" x14ac:dyDescent="0.25">
      <c r="A26" s="672" t="s">
        <v>467</v>
      </c>
      <c r="B26" s="674" t="s">
        <v>468</v>
      </c>
      <c r="C26" s="675"/>
      <c r="D26" s="675"/>
      <c r="E26" s="675"/>
      <c r="F26" s="204" t="s">
        <v>469</v>
      </c>
      <c r="G26" s="204" t="s">
        <v>230</v>
      </c>
    </row>
    <row r="27" spans="1:7" x14ac:dyDescent="0.25">
      <c r="A27" s="673"/>
      <c r="B27" s="676"/>
      <c r="C27" s="677"/>
      <c r="D27" s="677"/>
      <c r="E27" s="677"/>
      <c r="F27" s="678" t="s">
        <v>470</v>
      </c>
      <c r="G27" s="678"/>
    </row>
    <row r="28" spans="1:7" x14ac:dyDescent="0.25">
      <c r="A28" s="221"/>
      <c r="B28" s="664" t="s">
        <v>236</v>
      </c>
      <c r="C28" s="665"/>
      <c r="D28" s="665"/>
      <c r="E28" s="666"/>
      <c r="F28" s="222"/>
      <c r="G28" s="223"/>
    </row>
    <row r="29" spans="1:7" ht="15.75" thickBot="1" x14ac:dyDescent="0.3">
      <c r="A29" s="224" t="s">
        <v>471</v>
      </c>
      <c r="B29" s="660" t="s">
        <v>478</v>
      </c>
      <c r="C29" s="660"/>
      <c r="D29" s="660"/>
      <c r="E29" s="660"/>
      <c r="F29" s="225">
        <f>SUM(F30:F57)</f>
        <v>48845</v>
      </c>
      <c r="G29" s="250">
        <f>SUM(G30:G57)</f>
        <v>55717</v>
      </c>
    </row>
    <row r="30" spans="1:7" x14ac:dyDescent="0.25">
      <c r="A30" s="226"/>
      <c r="B30" s="661"/>
      <c r="C30" s="662"/>
      <c r="D30" s="662"/>
      <c r="E30" s="663"/>
      <c r="F30" s="207"/>
      <c r="G30" s="227"/>
    </row>
    <row r="31" spans="1:7" x14ac:dyDescent="0.25">
      <c r="A31" s="228"/>
      <c r="B31" s="649" t="s">
        <v>479</v>
      </c>
      <c r="C31" s="649"/>
      <c r="D31" s="649"/>
      <c r="E31" s="649"/>
      <c r="F31" s="229">
        <v>43315</v>
      </c>
      <c r="G31" s="229">
        <v>43315</v>
      </c>
    </row>
    <row r="32" spans="1:7" x14ac:dyDescent="0.25">
      <c r="A32" s="228"/>
      <c r="B32" s="661" t="s">
        <v>480</v>
      </c>
      <c r="C32" s="662"/>
      <c r="D32" s="662"/>
      <c r="E32" s="663"/>
      <c r="F32" s="207">
        <v>2000</v>
      </c>
      <c r="G32" s="229">
        <v>2000</v>
      </c>
    </row>
    <row r="33" spans="1:7" x14ac:dyDescent="0.25">
      <c r="A33" s="228"/>
      <c r="B33" s="661" t="s">
        <v>481</v>
      </c>
      <c r="C33" s="662"/>
      <c r="D33" s="662"/>
      <c r="E33" s="663"/>
      <c r="F33" s="207">
        <v>235</v>
      </c>
      <c r="G33" s="229">
        <v>235</v>
      </c>
    </row>
    <row r="34" spans="1:7" x14ac:dyDescent="0.25">
      <c r="A34" s="230"/>
      <c r="B34" s="231" t="s">
        <v>482</v>
      </c>
      <c r="C34" s="232"/>
      <c r="D34" s="232"/>
      <c r="E34" s="233"/>
      <c r="F34" s="229">
        <v>100</v>
      </c>
      <c r="G34" s="234">
        <v>100</v>
      </c>
    </row>
    <row r="35" spans="1:7" x14ac:dyDescent="0.25">
      <c r="A35" s="230"/>
      <c r="B35" s="644" t="s">
        <v>483</v>
      </c>
      <c r="C35" s="645"/>
      <c r="D35" s="645"/>
      <c r="E35" s="646"/>
      <c r="F35" s="234">
        <v>150</v>
      </c>
      <c r="G35" s="234">
        <v>155</v>
      </c>
    </row>
    <row r="36" spans="1:7" x14ac:dyDescent="0.25">
      <c r="A36" s="230"/>
      <c r="B36" s="231" t="s">
        <v>484</v>
      </c>
      <c r="C36" s="232"/>
      <c r="D36" s="232"/>
      <c r="E36" s="233"/>
      <c r="F36" s="234">
        <v>65</v>
      </c>
      <c r="G36" s="234">
        <v>65</v>
      </c>
    </row>
    <row r="37" spans="1:7" x14ac:dyDescent="0.25">
      <c r="A37" s="230"/>
      <c r="B37" s="644" t="s">
        <v>485</v>
      </c>
      <c r="C37" s="645"/>
      <c r="D37" s="645"/>
      <c r="E37" s="646"/>
      <c r="F37" s="234">
        <v>500</v>
      </c>
      <c r="G37" s="234">
        <v>500</v>
      </c>
    </row>
    <row r="38" spans="1:7" x14ac:dyDescent="0.25">
      <c r="A38" s="230"/>
      <c r="B38" s="644" t="s">
        <v>486</v>
      </c>
      <c r="C38" s="645"/>
      <c r="D38" s="645"/>
      <c r="E38" s="646"/>
      <c r="F38" s="234">
        <v>1500</v>
      </c>
      <c r="G38" s="234">
        <v>1500</v>
      </c>
    </row>
    <row r="39" spans="1:7" x14ac:dyDescent="0.25">
      <c r="A39" s="230"/>
      <c r="B39" s="231" t="s">
        <v>487</v>
      </c>
      <c r="C39" s="232"/>
      <c r="D39" s="232"/>
      <c r="E39" s="233"/>
      <c r="F39" s="234">
        <v>100</v>
      </c>
      <c r="G39" s="234">
        <v>100</v>
      </c>
    </row>
    <row r="40" spans="1:7" x14ac:dyDescent="0.25">
      <c r="A40" s="230"/>
      <c r="B40" s="644" t="s">
        <v>488</v>
      </c>
      <c r="C40" s="645"/>
      <c r="D40" s="645"/>
      <c r="E40" s="646"/>
      <c r="F40" s="234">
        <v>300</v>
      </c>
      <c r="G40" s="234">
        <v>300</v>
      </c>
    </row>
    <row r="41" spans="1:7" x14ac:dyDescent="0.25">
      <c r="A41" s="230"/>
      <c r="B41" s="649"/>
      <c r="C41" s="649"/>
      <c r="D41" s="649"/>
      <c r="E41" s="649"/>
      <c r="F41" s="234"/>
      <c r="G41" s="234"/>
    </row>
    <row r="42" spans="1:7" x14ac:dyDescent="0.25">
      <c r="A42" s="230"/>
      <c r="B42" s="655" t="s">
        <v>489</v>
      </c>
      <c r="C42" s="655"/>
      <c r="D42" s="655"/>
      <c r="E42" s="655"/>
      <c r="F42" s="234"/>
      <c r="G42" s="234">
        <v>986</v>
      </c>
    </row>
    <row r="43" spans="1:7" x14ac:dyDescent="0.25">
      <c r="A43" s="230"/>
      <c r="B43" s="654" t="s">
        <v>490</v>
      </c>
      <c r="C43" s="654"/>
      <c r="D43" s="654"/>
      <c r="E43" s="654"/>
      <c r="F43" s="234"/>
      <c r="G43" s="234">
        <v>640</v>
      </c>
    </row>
    <row r="44" spans="1:7" x14ac:dyDescent="0.25">
      <c r="A44" s="230"/>
      <c r="B44" s="649" t="s">
        <v>491</v>
      </c>
      <c r="C44" s="649"/>
      <c r="D44" s="649"/>
      <c r="E44" s="649"/>
      <c r="F44" s="234"/>
      <c r="G44" s="234">
        <v>408</v>
      </c>
    </row>
    <row r="45" spans="1:7" x14ac:dyDescent="0.25">
      <c r="A45" s="230"/>
      <c r="B45" s="251" t="s">
        <v>492</v>
      </c>
      <c r="C45" s="252"/>
      <c r="D45" s="251"/>
      <c r="E45" s="253"/>
      <c r="F45" s="234"/>
      <c r="G45" s="234">
        <v>270</v>
      </c>
    </row>
    <row r="46" spans="1:7" x14ac:dyDescent="0.25">
      <c r="A46" s="230"/>
      <c r="B46" s="251" t="s">
        <v>493</v>
      </c>
      <c r="C46" s="252"/>
      <c r="D46" s="253"/>
      <c r="E46" s="253"/>
      <c r="F46" s="234"/>
      <c r="G46" s="234">
        <v>306</v>
      </c>
    </row>
    <row r="47" spans="1:7" x14ac:dyDescent="0.25">
      <c r="A47" s="230"/>
      <c r="B47" s="251" t="s">
        <v>493</v>
      </c>
      <c r="C47" s="252"/>
      <c r="D47" s="253"/>
      <c r="E47" s="253"/>
      <c r="F47" s="234"/>
      <c r="G47" s="234">
        <v>306</v>
      </c>
    </row>
    <row r="48" spans="1:7" x14ac:dyDescent="0.25">
      <c r="A48" s="230"/>
      <c r="B48" s="654" t="s">
        <v>494</v>
      </c>
      <c r="C48" s="654"/>
      <c r="D48" s="654"/>
      <c r="E48" s="654"/>
      <c r="F48" s="234"/>
      <c r="G48" s="234">
        <v>3091</v>
      </c>
    </row>
    <row r="49" spans="1:7" x14ac:dyDescent="0.25">
      <c r="A49" s="230"/>
      <c r="B49" s="654"/>
      <c r="C49" s="654"/>
      <c r="D49" s="654"/>
      <c r="E49" s="654"/>
      <c r="F49" s="234"/>
      <c r="G49" s="234"/>
    </row>
    <row r="50" spans="1:7" x14ac:dyDescent="0.25">
      <c r="A50" s="230"/>
      <c r="B50" s="655" t="s">
        <v>495</v>
      </c>
      <c r="C50" s="655"/>
      <c r="D50" s="655"/>
      <c r="E50" s="655"/>
      <c r="F50" s="234"/>
      <c r="G50" s="234">
        <v>4</v>
      </c>
    </row>
    <row r="51" spans="1:7" x14ac:dyDescent="0.25">
      <c r="A51" s="230"/>
      <c r="B51" s="656" t="s">
        <v>496</v>
      </c>
      <c r="C51" s="656"/>
      <c r="D51" s="656"/>
      <c r="E51" s="656"/>
      <c r="F51" s="234"/>
      <c r="G51" s="234">
        <v>13</v>
      </c>
    </row>
    <row r="52" spans="1:7" x14ac:dyDescent="0.25">
      <c r="A52" s="230"/>
      <c r="B52" s="649" t="s">
        <v>497</v>
      </c>
      <c r="C52" s="649"/>
      <c r="D52" s="649"/>
      <c r="E52" s="649"/>
      <c r="F52" s="234"/>
      <c r="G52" s="234">
        <v>60</v>
      </c>
    </row>
    <row r="53" spans="1:7" x14ac:dyDescent="0.25">
      <c r="A53" s="230"/>
      <c r="B53" s="649" t="s">
        <v>498</v>
      </c>
      <c r="C53" s="649"/>
      <c r="D53" s="649"/>
      <c r="E53" s="649"/>
      <c r="F53" s="234"/>
      <c r="G53" s="234">
        <v>699</v>
      </c>
    </row>
    <row r="54" spans="1:7" x14ac:dyDescent="0.25">
      <c r="A54" s="228"/>
      <c r="B54" s="649"/>
      <c r="C54" s="649"/>
      <c r="D54" s="649"/>
      <c r="E54" s="649"/>
      <c r="F54" s="229"/>
      <c r="G54" s="229"/>
    </row>
    <row r="55" spans="1:7" x14ac:dyDescent="0.25">
      <c r="A55" s="230"/>
      <c r="B55" s="657" t="s">
        <v>499</v>
      </c>
      <c r="C55" s="658"/>
      <c r="D55" s="658"/>
      <c r="E55" s="659"/>
      <c r="F55" s="235">
        <v>300</v>
      </c>
      <c r="G55" s="235">
        <v>300</v>
      </c>
    </row>
    <row r="56" spans="1:7" x14ac:dyDescent="0.25">
      <c r="A56" s="230"/>
      <c r="B56" s="644"/>
      <c r="C56" s="645"/>
      <c r="D56" s="645"/>
      <c r="E56" s="646"/>
      <c r="F56" s="234"/>
      <c r="G56" s="234"/>
    </row>
    <row r="57" spans="1:7" x14ac:dyDescent="0.25">
      <c r="A57" s="230"/>
      <c r="B57" s="657" t="s">
        <v>500</v>
      </c>
      <c r="C57" s="658"/>
      <c r="D57" s="658"/>
      <c r="E57" s="659"/>
      <c r="F57" s="235">
        <f>SUM(F58:F61)</f>
        <v>280</v>
      </c>
      <c r="G57" s="235">
        <f>SUM(G58:G61)</f>
        <v>364</v>
      </c>
    </row>
    <row r="58" spans="1:7" x14ac:dyDescent="0.25">
      <c r="A58" s="230"/>
      <c r="B58" s="644" t="s">
        <v>501</v>
      </c>
      <c r="C58" s="645"/>
      <c r="D58" s="645"/>
      <c r="E58" s="646"/>
      <c r="F58" s="234">
        <v>168</v>
      </c>
      <c r="G58" s="234">
        <v>168</v>
      </c>
    </row>
    <row r="59" spans="1:7" x14ac:dyDescent="0.25">
      <c r="A59" s="230"/>
      <c r="B59" s="644" t="s">
        <v>502</v>
      </c>
      <c r="C59" s="645"/>
      <c r="D59" s="645"/>
      <c r="E59" s="646"/>
      <c r="F59" s="234">
        <v>80</v>
      </c>
      <c r="G59" s="234">
        <v>80</v>
      </c>
    </row>
    <row r="60" spans="1:7" x14ac:dyDescent="0.25">
      <c r="A60" s="230"/>
      <c r="B60" s="644" t="s">
        <v>503</v>
      </c>
      <c r="C60" s="645"/>
      <c r="D60" s="645"/>
      <c r="E60" s="646"/>
      <c r="F60" s="234">
        <v>32</v>
      </c>
      <c r="G60" s="234">
        <v>32</v>
      </c>
    </row>
    <row r="61" spans="1:7" ht="15.75" thickBot="1" x14ac:dyDescent="0.3">
      <c r="A61" s="230"/>
      <c r="B61" s="644" t="s">
        <v>504</v>
      </c>
      <c r="C61" s="645"/>
      <c r="D61" s="645"/>
      <c r="E61" s="646"/>
      <c r="F61" s="234"/>
      <c r="G61" s="234">
        <v>84</v>
      </c>
    </row>
    <row r="62" spans="1:7" ht="15.75" thickBot="1" x14ac:dyDescent="0.3">
      <c r="A62" s="236" t="s">
        <v>475</v>
      </c>
      <c r="B62" s="647" t="s">
        <v>505</v>
      </c>
      <c r="C62" s="647"/>
      <c r="D62" s="647"/>
      <c r="E62" s="647"/>
      <c r="F62" s="237">
        <f>SUM(F63:F66)</f>
        <v>38750</v>
      </c>
      <c r="G62" s="237">
        <f>SUM(G63:G66)</f>
        <v>38750</v>
      </c>
    </row>
    <row r="63" spans="1:7" x14ac:dyDescent="0.25">
      <c r="A63" s="238"/>
      <c r="B63" s="648"/>
      <c r="C63" s="648"/>
      <c r="D63" s="648"/>
      <c r="E63" s="648"/>
      <c r="F63" s="239"/>
      <c r="G63" s="240"/>
    </row>
    <row r="64" spans="1:7" x14ac:dyDescent="0.25">
      <c r="A64" s="241"/>
      <c r="B64" s="649" t="s">
        <v>506</v>
      </c>
      <c r="C64" s="649"/>
      <c r="D64" s="649"/>
      <c r="E64" s="649"/>
      <c r="F64" s="229">
        <v>750</v>
      </c>
      <c r="G64" s="229">
        <v>750</v>
      </c>
    </row>
    <row r="65" spans="1:7" x14ac:dyDescent="0.25">
      <c r="A65" s="242"/>
      <c r="B65" s="644" t="s">
        <v>507</v>
      </c>
      <c r="C65" s="645"/>
      <c r="D65" s="645"/>
      <c r="E65" s="646"/>
      <c r="F65" s="234">
        <v>20000</v>
      </c>
      <c r="G65" s="234">
        <v>20000</v>
      </c>
    </row>
    <row r="66" spans="1:7" ht="15.75" thickBot="1" x14ac:dyDescent="0.3">
      <c r="A66" s="230"/>
      <c r="B66" s="644" t="s">
        <v>508</v>
      </c>
      <c r="C66" s="645"/>
      <c r="D66" s="645"/>
      <c r="E66" s="646"/>
      <c r="F66" s="234">
        <v>18000</v>
      </c>
      <c r="G66" s="234">
        <v>18000</v>
      </c>
    </row>
    <row r="67" spans="1:7" ht="15.75" thickBot="1" x14ac:dyDescent="0.3">
      <c r="A67" s="243" t="s">
        <v>509</v>
      </c>
      <c r="B67" s="650" t="s">
        <v>510</v>
      </c>
      <c r="C67" s="650"/>
      <c r="D67" s="650"/>
      <c r="E67" s="650"/>
      <c r="F67" s="237">
        <f>SUM(F68)</f>
        <v>0</v>
      </c>
      <c r="G67" s="237">
        <f>SUM(G68)</f>
        <v>0</v>
      </c>
    </row>
    <row r="68" spans="1:7" x14ac:dyDescent="0.25">
      <c r="A68" s="244"/>
      <c r="B68" s="648"/>
      <c r="C68" s="648"/>
      <c r="D68" s="648"/>
      <c r="E68" s="648"/>
      <c r="F68" s="239"/>
      <c r="G68" s="239"/>
    </row>
    <row r="69" spans="1:7" ht="15.75" thickBot="1" x14ac:dyDescent="0.3">
      <c r="A69" s="245"/>
      <c r="B69" s="651"/>
      <c r="C69" s="652"/>
      <c r="D69" s="652"/>
      <c r="E69" s="653"/>
      <c r="F69" s="246"/>
      <c r="G69" s="246"/>
    </row>
    <row r="70" spans="1:7" ht="15.75" thickBot="1" x14ac:dyDescent="0.3">
      <c r="A70" s="247"/>
      <c r="B70" s="642" t="s">
        <v>401</v>
      </c>
      <c r="C70" s="642"/>
      <c r="D70" s="642"/>
      <c r="E70" s="643"/>
      <c r="F70" s="248">
        <f>F29+F62+F67</f>
        <v>87595</v>
      </c>
      <c r="G70" s="248">
        <f>G29+G62+G67</f>
        <v>94467</v>
      </c>
    </row>
    <row r="71" spans="1:7" ht="15.75" thickTop="1" x14ac:dyDescent="0.25"/>
  </sheetData>
  <mergeCells count="62">
    <mergeCell ref="B14:E14"/>
    <mergeCell ref="E1:F1"/>
    <mergeCell ref="A3:G3"/>
    <mergeCell ref="A4:G4"/>
    <mergeCell ref="A5:G5"/>
    <mergeCell ref="F6:G6"/>
    <mergeCell ref="A7:A8"/>
    <mergeCell ref="B7:E8"/>
    <mergeCell ref="F8:G8"/>
    <mergeCell ref="B9:E9"/>
    <mergeCell ref="B10:E10"/>
    <mergeCell ref="B11:E11"/>
    <mergeCell ref="B12:E12"/>
    <mergeCell ref="B13:E13"/>
    <mergeCell ref="B28:E28"/>
    <mergeCell ref="B15:E15"/>
    <mergeCell ref="B16:E16"/>
    <mergeCell ref="B17:E17"/>
    <mergeCell ref="B18:E18"/>
    <mergeCell ref="B19:E19"/>
    <mergeCell ref="A22:G22"/>
    <mergeCell ref="A23:G23"/>
    <mergeCell ref="F25:G25"/>
    <mergeCell ref="A26:A27"/>
    <mergeCell ref="B26:E27"/>
    <mergeCell ref="F27:G27"/>
    <mergeCell ref="B43:E43"/>
    <mergeCell ref="B29:E29"/>
    <mergeCell ref="B30:E30"/>
    <mergeCell ref="B31:E31"/>
    <mergeCell ref="B32:E32"/>
    <mergeCell ref="B33:E33"/>
    <mergeCell ref="B35:E35"/>
    <mergeCell ref="B37:E37"/>
    <mergeCell ref="B38:E38"/>
    <mergeCell ref="B40:E40"/>
    <mergeCell ref="B41:E41"/>
    <mergeCell ref="B42:E42"/>
    <mergeCell ref="B58:E58"/>
    <mergeCell ref="B44:E44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70:E70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25" workbookViewId="0">
      <selection activeCell="A42" sqref="A42"/>
    </sheetView>
  </sheetViews>
  <sheetFormatPr defaultRowHeight="15" x14ac:dyDescent="0.25"/>
  <cols>
    <col min="1" max="1" width="42.5703125" customWidth="1"/>
    <col min="2" max="2" width="13" customWidth="1"/>
    <col min="5" max="5" width="12.5703125" customWidth="1"/>
  </cols>
  <sheetData>
    <row r="1" spans="1:5" x14ac:dyDescent="0.25">
      <c r="A1" s="256"/>
      <c r="B1" s="256"/>
      <c r="C1" s="690" t="s">
        <v>511</v>
      </c>
      <c r="D1" s="690"/>
      <c r="E1" s="257"/>
    </row>
    <row r="2" spans="1:5" ht="15.75" x14ac:dyDescent="0.25">
      <c r="A2" s="691" t="s">
        <v>512</v>
      </c>
      <c r="B2" s="691"/>
      <c r="C2" s="691"/>
      <c r="D2" s="691"/>
      <c r="E2" s="691"/>
    </row>
    <row r="3" spans="1:5" ht="15.75" x14ac:dyDescent="0.25">
      <c r="A3" s="691" t="s">
        <v>513</v>
      </c>
      <c r="B3" s="691"/>
      <c r="C3" s="691"/>
      <c r="D3" s="691"/>
      <c r="E3" s="691"/>
    </row>
    <row r="4" spans="1:5" x14ac:dyDescent="0.25">
      <c r="A4" s="692" t="s">
        <v>514</v>
      </c>
      <c r="B4" s="692"/>
      <c r="C4" s="692"/>
      <c r="D4" s="692"/>
      <c r="E4" s="692"/>
    </row>
    <row r="5" spans="1:5" ht="15.75" thickBot="1" x14ac:dyDescent="0.3">
      <c r="A5" s="258"/>
      <c r="B5" s="259"/>
      <c r="C5" s="259"/>
      <c r="D5" s="259"/>
      <c r="E5" s="259"/>
    </row>
    <row r="6" spans="1:5" ht="15.75" thickBot="1" x14ac:dyDescent="0.3">
      <c r="A6" s="260"/>
      <c r="B6" s="693" t="s">
        <v>515</v>
      </c>
      <c r="C6" s="694"/>
      <c r="D6" s="694"/>
      <c r="E6" s="695"/>
    </row>
    <row r="7" spans="1:5" x14ac:dyDescent="0.25">
      <c r="A7" s="261" t="s">
        <v>2</v>
      </c>
      <c r="B7" s="262" t="s">
        <v>469</v>
      </c>
      <c r="C7" s="263"/>
      <c r="D7" s="263"/>
      <c r="E7" s="262" t="s">
        <v>230</v>
      </c>
    </row>
    <row r="8" spans="1:5" ht="15.75" thickBot="1" x14ac:dyDescent="0.3">
      <c r="A8" s="264"/>
      <c r="B8" s="265" t="s">
        <v>516</v>
      </c>
      <c r="C8" s="266"/>
      <c r="D8" s="266"/>
      <c r="E8" s="265" t="s">
        <v>516</v>
      </c>
    </row>
    <row r="9" spans="1:5" ht="15.75" thickBot="1" x14ac:dyDescent="0.3">
      <c r="A9" s="267" t="s">
        <v>517</v>
      </c>
      <c r="B9" s="268">
        <v>400000</v>
      </c>
      <c r="C9" s="269"/>
      <c r="D9" s="270"/>
      <c r="E9" s="268">
        <v>400000</v>
      </c>
    </row>
    <row r="10" spans="1:5" x14ac:dyDescent="0.25">
      <c r="A10" s="271" t="s">
        <v>518</v>
      </c>
      <c r="B10" s="299">
        <v>33000</v>
      </c>
      <c r="C10" s="272"/>
      <c r="D10" s="273"/>
      <c r="E10" s="299">
        <v>33000</v>
      </c>
    </row>
    <row r="11" spans="1:5" x14ac:dyDescent="0.25">
      <c r="A11" s="274" t="s">
        <v>519</v>
      </c>
      <c r="B11" s="291">
        <v>126000</v>
      </c>
      <c r="C11" s="275"/>
      <c r="D11" s="260"/>
      <c r="E11" s="291">
        <v>126000</v>
      </c>
    </row>
    <row r="12" spans="1:5" x14ac:dyDescent="0.25">
      <c r="A12" s="276" t="s">
        <v>520</v>
      </c>
      <c r="B12" s="291">
        <v>1200000</v>
      </c>
      <c r="C12" s="275"/>
      <c r="D12" s="277"/>
      <c r="E12" s="291">
        <v>1200000</v>
      </c>
    </row>
    <row r="13" spans="1:5" x14ac:dyDescent="0.25">
      <c r="A13" s="278" t="s">
        <v>521</v>
      </c>
      <c r="B13" s="291">
        <v>1824000</v>
      </c>
      <c r="C13" s="275"/>
      <c r="D13" s="277"/>
      <c r="E13" s="291">
        <v>1824000</v>
      </c>
    </row>
    <row r="14" spans="1:5" x14ac:dyDescent="0.25">
      <c r="A14" s="276" t="s">
        <v>522</v>
      </c>
      <c r="B14" s="291"/>
      <c r="C14" s="275"/>
      <c r="D14" s="277"/>
      <c r="E14" s="291"/>
    </row>
    <row r="15" spans="1:5" x14ac:dyDescent="0.25">
      <c r="A15" s="276" t="s">
        <v>523</v>
      </c>
      <c r="B15" s="300"/>
      <c r="C15" s="275"/>
      <c r="D15" s="277"/>
      <c r="E15" s="300">
        <v>153000</v>
      </c>
    </row>
    <row r="16" spans="1:5" ht="15.75" thickBot="1" x14ac:dyDescent="0.3">
      <c r="A16" s="279"/>
      <c r="B16" s="301"/>
      <c r="C16" s="310"/>
      <c r="D16" s="311"/>
      <c r="E16" s="301"/>
    </row>
    <row r="17" spans="1:5" ht="15.75" thickBot="1" x14ac:dyDescent="0.3">
      <c r="A17" s="281" t="s">
        <v>524</v>
      </c>
      <c r="B17" s="282">
        <f>SUM(B10:B16)</f>
        <v>3183000</v>
      </c>
      <c r="C17" s="269"/>
      <c r="D17" s="313"/>
      <c r="E17" s="282">
        <f>SUM(E10:E16)</f>
        <v>3336000</v>
      </c>
    </row>
    <row r="18" spans="1:5" x14ac:dyDescent="0.25">
      <c r="A18" s="283" t="s">
        <v>525</v>
      </c>
      <c r="B18" s="284">
        <v>50000</v>
      </c>
      <c r="C18" s="272"/>
      <c r="D18" s="312"/>
      <c r="E18" s="284">
        <v>50000</v>
      </c>
    </row>
    <row r="19" spans="1:5" x14ac:dyDescent="0.25">
      <c r="A19" s="271" t="s">
        <v>526</v>
      </c>
      <c r="B19" s="284">
        <v>240000</v>
      </c>
      <c r="C19" s="275"/>
      <c r="D19" s="277"/>
      <c r="E19" s="284">
        <v>240000</v>
      </c>
    </row>
    <row r="20" spans="1:5" x14ac:dyDescent="0.25">
      <c r="A20" s="276" t="s">
        <v>527</v>
      </c>
      <c r="B20" s="300">
        <v>960000</v>
      </c>
      <c r="C20" s="275" t="s">
        <v>528</v>
      </c>
      <c r="D20" s="277"/>
      <c r="E20" s="300">
        <v>960000</v>
      </c>
    </row>
    <row r="21" spans="1:5" x14ac:dyDescent="0.25">
      <c r="A21" s="271" t="s">
        <v>529</v>
      </c>
      <c r="B21" s="302">
        <v>35000</v>
      </c>
      <c r="C21" s="275"/>
      <c r="D21" s="277"/>
      <c r="E21" s="302">
        <v>35000</v>
      </c>
    </row>
    <row r="22" spans="1:5" x14ac:dyDescent="0.25">
      <c r="A22" s="271" t="s">
        <v>530</v>
      </c>
      <c r="B22" s="302"/>
      <c r="C22" s="275"/>
      <c r="D22" s="277"/>
      <c r="E22" s="302">
        <v>484000</v>
      </c>
    </row>
    <row r="23" spans="1:5" x14ac:dyDescent="0.25">
      <c r="A23" s="285"/>
      <c r="B23" s="284"/>
      <c r="C23" s="275"/>
      <c r="D23" s="277"/>
      <c r="E23" s="284"/>
    </row>
    <row r="24" spans="1:5" x14ac:dyDescent="0.25">
      <c r="A24" s="286" t="s">
        <v>531</v>
      </c>
      <c r="B24" s="287"/>
      <c r="C24" s="275"/>
      <c r="D24" s="260"/>
      <c r="E24" s="287"/>
    </row>
    <row r="25" spans="1:5" x14ac:dyDescent="0.25">
      <c r="A25" s="260" t="s">
        <v>532</v>
      </c>
      <c r="B25" s="287">
        <v>700000</v>
      </c>
      <c r="C25" s="275"/>
      <c r="D25" s="277"/>
      <c r="E25" s="287">
        <v>700000</v>
      </c>
    </row>
    <row r="26" spans="1:5" x14ac:dyDescent="0.25">
      <c r="A26" s="276" t="s">
        <v>533</v>
      </c>
      <c r="B26" s="287">
        <v>300000</v>
      </c>
      <c r="C26" s="275"/>
      <c r="D26" s="277"/>
      <c r="E26" s="287">
        <v>300000</v>
      </c>
    </row>
    <row r="27" spans="1:5" x14ac:dyDescent="0.25">
      <c r="A27" s="274" t="s">
        <v>534</v>
      </c>
      <c r="B27" s="287">
        <v>600000</v>
      </c>
      <c r="C27" s="275"/>
      <c r="D27" s="277"/>
      <c r="E27" s="287">
        <v>600000</v>
      </c>
    </row>
    <row r="28" spans="1:5" x14ac:dyDescent="0.25">
      <c r="A28" s="274" t="s">
        <v>535</v>
      </c>
      <c r="B28" s="287">
        <v>100000</v>
      </c>
      <c r="C28" s="275"/>
      <c r="D28" s="277"/>
      <c r="E28" s="287">
        <v>100000</v>
      </c>
    </row>
    <row r="29" spans="1:5" x14ac:dyDescent="0.25">
      <c r="A29" s="276" t="s">
        <v>536</v>
      </c>
      <c r="B29" s="287">
        <v>200000</v>
      </c>
      <c r="C29" s="275"/>
      <c r="D29" s="277"/>
      <c r="E29" s="287">
        <v>200000</v>
      </c>
    </row>
    <row r="30" spans="1:5" x14ac:dyDescent="0.25">
      <c r="A30" s="274" t="s">
        <v>537</v>
      </c>
      <c r="B30" s="287">
        <v>250000</v>
      </c>
      <c r="C30" s="275"/>
      <c r="D30" s="277"/>
      <c r="E30" s="287">
        <v>250000</v>
      </c>
    </row>
    <row r="31" spans="1:5" x14ac:dyDescent="0.25">
      <c r="A31" s="276" t="s">
        <v>538</v>
      </c>
      <c r="B31" s="287">
        <v>200000</v>
      </c>
      <c r="C31" s="275"/>
      <c r="D31" s="277"/>
      <c r="E31" s="287">
        <v>200000</v>
      </c>
    </row>
    <row r="32" spans="1:5" x14ac:dyDescent="0.25">
      <c r="A32" s="274" t="s">
        <v>539</v>
      </c>
      <c r="B32" s="288">
        <v>500000</v>
      </c>
      <c r="C32" s="275"/>
      <c r="D32" s="277"/>
      <c r="E32" s="288">
        <v>500000</v>
      </c>
    </row>
    <row r="33" spans="1:5" x14ac:dyDescent="0.25">
      <c r="A33" s="276" t="s">
        <v>540</v>
      </c>
      <c r="B33" s="288">
        <v>300000</v>
      </c>
      <c r="C33" s="275"/>
      <c r="D33" s="277"/>
      <c r="E33" s="288">
        <v>300000</v>
      </c>
    </row>
    <row r="34" spans="1:5" x14ac:dyDescent="0.25">
      <c r="A34" s="276" t="s">
        <v>541</v>
      </c>
      <c r="B34" s="287">
        <v>100000</v>
      </c>
      <c r="C34" s="275"/>
      <c r="D34" s="260"/>
      <c r="E34" s="287">
        <v>100000</v>
      </c>
    </row>
    <row r="35" spans="1:5" x14ac:dyDescent="0.25">
      <c r="A35" s="278" t="s">
        <v>542</v>
      </c>
      <c r="B35" s="289">
        <v>100000</v>
      </c>
      <c r="C35" s="280"/>
      <c r="D35" s="290"/>
      <c r="E35" s="289">
        <v>100000</v>
      </c>
    </row>
    <row r="36" spans="1:5" x14ac:dyDescent="0.25">
      <c r="A36" s="276" t="s">
        <v>543</v>
      </c>
      <c r="B36" s="287">
        <v>100000</v>
      </c>
      <c r="C36" s="280"/>
      <c r="D36" s="290"/>
      <c r="E36" s="287">
        <v>100000</v>
      </c>
    </row>
    <row r="37" spans="1:5" x14ac:dyDescent="0.25">
      <c r="A37" s="276" t="s">
        <v>544</v>
      </c>
      <c r="B37" s="287">
        <v>200000</v>
      </c>
      <c r="C37" s="275"/>
      <c r="D37" s="277"/>
      <c r="E37" s="287">
        <v>200000</v>
      </c>
    </row>
    <row r="38" spans="1:5" x14ac:dyDescent="0.25">
      <c r="A38" s="276" t="s">
        <v>545</v>
      </c>
      <c r="B38" s="287">
        <v>400000</v>
      </c>
      <c r="C38" s="275"/>
      <c r="D38" s="277"/>
      <c r="E38" s="287">
        <v>400000</v>
      </c>
    </row>
    <row r="39" spans="1:5" x14ac:dyDescent="0.25">
      <c r="A39" s="276" t="s">
        <v>546</v>
      </c>
      <c r="B39" s="287">
        <v>200000</v>
      </c>
      <c r="C39" s="275"/>
      <c r="D39" s="277"/>
      <c r="E39" s="287">
        <v>200000</v>
      </c>
    </row>
    <row r="40" spans="1:5" x14ac:dyDescent="0.25">
      <c r="A40" s="276" t="s">
        <v>547</v>
      </c>
      <c r="B40" s="291">
        <v>150000</v>
      </c>
      <c r="C40" s="275"/>
      <c r="D40" s="260"/>
      <c r="E40" s="291">
        <v>150000</v>
      </c>
    </row>
    <row r="41" spans="1:5" x14ac:dyDescent="0.25">
      <c r="A41" s="276" t="s">
        <v>548</v>
      </c>
      <c r="B41" s="291">
        <v>25000</v>
      </c>
      <c r="C41" s="275"/>
      <c r="D41" s="260"/>
      <c r="E41" s="291">
        <v>25000</v>
      </c>
    </row>
    <row r="42" spans="1:5" x14ac:dyDescent="0.25">
      <c r="A42" s="274" t="s">
        <v>549</v>
      </c>
      <c r="B42" s="287"/>
      <c r="C42" s="280"/>
      <c r="D42" s="290"/>
      <c r="E42" s="287"/>
    </row>
    <row r="43" spans="1:5" x14ac:dyDescent="0.25">
      <c r="A43" s="278" t="s">
        <v>550</v>
      </c>
      <c r="B43" s="289">
        <v>40000</v>
      </c>
      <c r="C43" s="292"/>
      <c r="D43" s="293"/>
      <c r="E43" s="289">
        <v>40000</v>
      </c>
    </row>
    <row r="44" spans="1:5" x14ac:dyDescent="0.25">
      <c r="A44" s="278" t="s">
        <v>551</v>
      </c>
      <c r="B44" s="289">
        <v>35000</v>
      </c>
      <c r="C44" s="292"/>
      <c r="D44" s="293"/>
      <c r="E44" s="289">
        <v>35000</v>
      </c>
    </row>
    <row r="45" spans="1:5" x14ac:dyDescent="0.25">
      <c r="A45" s="274" t="s">
        <v>552</v>
      </c>
      <c r="B45" s="287">
        <v>161000</v>
      </c>
      <c r="C45" s="275"/>
      <c r="D45" s="277"/>
      <c r="E45" s="287">
        <v>161000</v>
      </c>
    </row>
    <row r="46" spans="1:5" x14ac:dyDescent="0.25">
      <c r="A46" s="276" t="s">
        <v>553</v>
      </c>
      <c r="B46" s="287">
        <v>95000</v>
      </c>
      <c r="C46" s="275"/>
      <c r="D46" s="277"/>
      <c r="E46" s="287">
        <v>95000</v>
      </c>
    </row>
    <row r="47" spans="1:5" x14ac:dyDescent="0.25">
      <c r="A47" s="276" t="s">
        <v>554</v>
      </c>
      <c r="B47" s="287">
        <v>52000</v>
      </c>
      <c r="C47" s="275"/>
      <c r="D47" s="277"/>
      <c r="E47" s="287">
        <v>52000</v>
      </c>
    </row>
    <row r="48" spans="1:5" ht="15.75" thickBot="1" x14ac:dyDescent="0.3">
      <c r="A48" s="303"/>
      <c r="B48" s="304"/>
      <c r="C48" s="305"/>
      <c r="D48" s="306"/>
      <c r="E48" s="304"/>
    </row>
    <row r="49" spans="1:5" ht="15.75" thickBot="1" x14ac:dyDescent="0.3">
      <c r="A49" s="307" t="s">
        <v>555</v>
      </c>
      <c r="B49" s="308">
        <f>SUM(B17:B48)</f>
        <v>9276000</v>
      </c>
      <c r="C49" s="308">
        <f>SUM(C17:C48)</f>
        <v>0</v>
      </c>
      <c r="D49" s="309"/>
      <c r="E49" s="308">
        <f>SUM(E17:E48)</f>
        <v>9913000</v>
      </c>
    </row>
    <row r="50" spans="1:5" x14ac:dyDescent="0.25">
      <c r="A50" s="271"/>
      <c r="B50" s="272"/>
      <c r="C50" s="272"/>
      <c r="D50" s="273"/>
      <c r="E50" s="272"/>
    </row>
    <row r="51" spans="1:5" x14ac:dyDescent="0.25">
      <c r="A51" s="294" t="s">
        <v>556</v>
      </c>
      <c r="B51" s="295">
        <f>SUM(B50:B50)</f>
        <v>0</v>
      </c>
      <c r="C51" s="275"/>
      <c r="D51" s="277"/>
      <c r="E51" s="295">
        <f>SUM(E50:E50)</f>
        <v>0</v>
      </c>
    </row>
    <row r="52" spans="1:5" ht="15.75" thickBot="1" x14ac:dyDescent="0.3">
      <c r="A52" s="296" t="s">
        <v>557</v>
      </c>
      <c r="B52" s="297">
        <f>B49+B51</f>
        <v>9276000</v>
      </c>
      <c r="C52" s="297">
        <f>C49+C51</f>
        <v>0</v>
      </c>
      <c r="D52" s="298"/>
      <c r="E52" s="297">
        <f>E49+E51</f>
        <v>9913000</v>
      </c>
    </row>
  </sheetData>
  <mergeCells count="5">
    <mergeCell ref="C1:D1"/>
    <mergeCell ref="A2:E2"/>
    <mergeCell ref="A3:E3"/>
    <mergeCell ref="A4:E4"/>
    <mergeCell ref="B6:E6"/>
  </mergeCells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</vt:i4>
      </vt:variant>
    </vt:vector>
  </HeadingPairs>
  <TitlesOfParts>
    <vt:vector size="10" baseType="lpstr">
      <vt:lpstr>1. m.összesített 2016</vt:lpstr>
      <vt:lpstr>1.1. m</vt:lpstr>
      <vt:lpstr>2. mell</vt:lpstr>
      <vt:lpstr>2.1.mell.</vt:lpstr>
      <vt:lpstr>2.2.mell</vt:lpstr>
      <vt:lpstr>2.3. mell.</vt:lpstr>
      <vt:lpstr>2.4. mell.</vt:lpstr>
      <vt:lpstr>3. mell.</vt:lpstr>
      <vt:lpstr>1.5. mell</vt:lpstr>
      <vt:lpstr>'1. m.összesített 2016'!Nyomtatási_cím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User</cp:lastModifiedBy>
  <cp:lastPrinted>2016-11-23T10:54:32Z</cp:lastPrinted>
  <dcterms:created xsi:type="dcterms:W3CDTF">2015-02-18T21:42:05Z</dcterms:created>
  <dcterms:modified xsi:type="dcterms:W3CDTF">2017-02-20T08:29:39Z</dcterms:modified>
</cp:coreProperties>
</file>